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Zakázky - Realizace\Nymburk\Hala BIOS - SOS_SOU_Nymburk\Vypracování\DZS_2018\Dodatečné informace č.6_02.10.2019\"/>
    </mc:Choice>
  </mc:AlternateContent>
  <xr:revisionPtr revIDLastSave="0" documentId="13_ncr:1_{BF359F54-9FB7-4498-B4A7-77B452496852}" xr6:coauthVersionLast="44" xr6:coauthVersionMax="44" xr10:uidLastSave="{00000000-0000-0000-0000-000000000000}"/>
  <bookViews>
    <workbookView xWindow="-21690" yWindow="2715" windowWidth="21600" windowHeight="12735" tabRatio="820" firstSheet="1" activeTab="1" xr2:uid="{00000000-000D-0000-FFFF-FFFF00000000}"/>
  </bookViews>
  <sheets>
    <sheet name="Pokyny pro vyplnění" sheetId="11" r:id="rId1"/>
    <sheet name="Stavba" sheetId="1" r:id="rId2"/>
    <sheet name="VzorPolozky" sheetId="10" state="hidden" r:id="rId3"/>
    <sheet name="SO 01 1 Pol" sheetId="12" r:id="rId4"/>
    <sheet name="SO 02 1 Pol" sheetId="13" r:id="rId5"/>
    <sheet name="SO 03 1 Pol" sheetId="14" r:id="rId6"/>
    <sheet name="SO 04 1 Pol" sheetId="15" r:id="rId7"/>
    <sheet name="SO 05 1 Pol" sheetId="16" r:id="rId8"/>
    <sheet name="SO 05 2 Pol" sheetId="17" r:id="rId9"/>
    <sheet name="SO 06 1 Elektroinstalace-SIL" sheetId="18" r:id="rId10"/>
    <sheet name="SO 07 1 ZTI" sheetId="19" r:id="rId11"/>
    <sheet name="SO 08 1 VYT" sheetId="20" r:id="rId12"/>
    <sheet name="SO 08 2 VYT Strojovna UT" sheetId="21" r:id="rId13"/>
    <sheet name="SO 08 3 VYT OS" sheetId="22" r:id="rId14"/>
    <sheet name="SO 08 4 VYT VZT" sheetId="23" r:id="rId15"/>
    <sheet name="SO 08 5 VYT Teplovod" sheetId="24" r:id="rId16"/>
    <sheet name="SO 09 1 Slaboproud" sheetId="25" r:id="rId17"/>
    <sheet name="SO 10 1 VZT" sheetId="26" r:id="rId18"/>
    <sheet name="SO 10 2 VZT Zař.1" sheetId="27" r:id="rId19"/>
    <sheet name="SO 10 3 VZT Zař.2" sheetId="28" r:id="rId20"/>
    <sheet name="SO 10 4 VZT Zař.3" sheetId="29" r:id="rId21"/>
    <sheet name="SO 10 5 VZT Zař.4" sheetId="30" r:id="rId22"/>
    <sheet name="SO 10 6 VZT Společně" sheetId="31" r:id="rId23"/>
    <sheet name="SO 11 1 MaR" sheetId="32" r:id="rId24"/>
  </sheets>
  <externalReferences>
    <externalReference r:id="rId25"/>
    <externalReference r:id="rId26"/>
  </externalReferences>
  <definedNames>
    <definedName name="______xlnm.Database">"#REF!"</definedName>
    <definedName name="______xlnm.Print_Area" localSheetId="14">'SO 08 4 VYT VZT'!$A$1:$F$9</definedName>
    <definedName name="_____xlnm.Database" localSheetId="14">"#REF!"</definedName>
    <definedName name="_____xlnm.Print_Area" localSheetId="11">'SO 08 1 VYT'!$A$1:$F$12</definedName>
    <definedName name="____xlnm.Database" localSheetId="15">"#REF!"</definedName>
    <definedName name="____xlnm.Print_Area" localSheetId="15">'SO 08 5 VYT Teplovod'!$A$1:$F$9</definedName>
    <definedName name="___xlnm.Database" localSheetId="12">"#REF!"</definedName>
    <definedName name="___xlnm.Print_Area" localSheetId="12">'SO 08 2 VYT Strojovna UT'!$A$1:$F$32</definedName>
    <definedName name="__xlnm.Database" localSheetId="13">"#REF!"</definedName>
    <definedName name="__xlnm.Print_Area" localSheetId="13">'SO 08 3 VYT OS'!$A$1:$F$9</definedName>
    <definedName name="_xlnm._FilterDatabase" localSheetId="10" hidden="1">'SO 07 1 ZTI'!$C$77:$K$227</definedName>
    <definedName name="ahoj" localSheetId="12">"#REF!"</definedName>
    <definedName name="ahoj" localSheetId="13">"#REF!"</definedName>
    <definedName name="ahoj" localSheetId="14">"#REF!"</definedName>
    <definedName name="ahoj" localSheetId="15">"#REF!"</definedName>
    <definedName name="ahoj" localSheetId="17">#REF!</definedName>
    <definedName name="ahoj" localSheetId="18">#REF!</definedName>
    <definedName name="ahoj" localSheetId="19">#REF!</definedName>
    <definedName name="ahoj" localSheetId="20">#REF!</definedName>
    <definedName name="ahoj" localSheetId="21">#REF!</definedName>
    <definedName name="ahoj" localSheetId="22">#REF!</definedName>
    <definedName name="ahoj" localSheetId="23">#REF!</definedName>
    <definedName name="ahoj">"#REF!"</definedName>
    <definedName name="CelkemDPHVypocet" localSheetId="1">Stavba!$H$52</definedName>
    <definedName name="CenaCelkem">Stavba!$G$29</definedName>
    <definedName name="CenaCelkemBezDPH">Stavba!$G$28</definedName>
    <definedName name="CenaCelkemF">[1]Stavba!$G$29</definedName>
    <definedName name="CenaCelkemVypocet" localSheetId="1">Stavba!$I$52</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#REF!</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'SO 01 1 Pol'!$1:$7</definedName>
    <definedName name="_xlnm.Print_Titles" localSheetId="4">'SO 02 1 Pol'!$1:$7</definedName>
    <definedName name="_xlnm.Print_Titles" localSheetId="5">'SO 03 1 Pol'!$1:$7</definedName>
    <definedName name="_xlnm.Print_Titles" localSheetId="6">'SO 04 1 Pol'!$1:$7</definedName>
    <definedName name="_xlnm.Print_Titles" localSheetId="7">'SO 05 1 Pol'!$1:$7</definedName>
    <definedName name="_xlnm.Print_Titles" localSheetId="8">'SO 05 2 Pol'!$1:$7</definedName>
    <definedName name="_xlnm.Print_Titles" localSheetId="10">'SO 07 1 ZTI'!$77:$77</definedName>
    <definedName name="oadresa">Stavba!$D$6</definedName>
    <definedName name="Objednatel" localSheetId="1">Stavba!$D$5</definedName>
    <definedName name="Objekt" localSheetId="1">Stavba!$B$38</definedName>
    <definedName name="_xlnm.Print_Area" localSheetId="3">'SO 01 1 Pol'!$A$1:$X$1216</definedName>
    <definedName name="_xlnm.Print_Area" localSheetId="4">'SO 02 1 Pol'!$A$1:$X$13</definedName>
    <definedName name="_xlnm.Print_Area" localSheetId="5">'SO 03 1 Pol'!$A$1:$X$54</definedName>
    <definedName name="_xlnm.Print_Area" localSheetId="6">'SO 04 1 Pol'!$A$1:$X$499</definedName>
    <definedName name="_xlnm.Print_Area" localSheetId="7">'SO 05 1 Pol'!$A$1:$X$435</definedName>
    <definedName name="_xlnm.Print_Area" localSheetId="8">'SO 05 2 Pol'!$A$1:$X$78</definedName>
    <definedName name="_xlnm.Print_Area" localSheetId="10">'SO 07 1 ZTI'!$C$4:$J$34,'SO 07 1 ZTI'!$C$40:$J$61,'SO 07 1 ZTI'!$C$67:$K$227</definedName>
    <definedName name="_xlnm.Print_Area" localSheetId="11">'SO 08 1 VYT'!$A$1:$F$12</definedName>
    <definedName name="_xlnm.Print_Area" localSheetId="12">'SO 08 2 VYT Strojovna UT'!$A$1:$F$32</definedName>
    <definedName name="_xlnm.Print_Area" localSheetId="13">'SO 08 3 VYT OS'!$A$1:$F$9</definedName>
    <definedName name="_xlnm.Print_Area" localSheetId="14">'SO 08 4 VYT VZT'!$A$1:$F$9</definedName>
    <definedName name="_xlnm.Print_Area" localSheetId="15">'SO 08 5 VYT Teplovod'!$A$1:$F$9</definedName>
    <definedName name="_xlnm.Print_Area" localSheetId="17">'SO 10 1 VZT'!$A$1:$G$14</definedName>
    <definedName name="_xlnm.Print_Area" localSheetId="18">'SO 10 2 VZT Zař.1'!$A$1:$G$38</definedName>
    <definedName name="_xlnm.Print_Area" localSheetId="19">'SO 10 3 VZT Zař.2'!$A$1:$G$46</definedName>
    <definedName name="_xlnm.Print_Area" localSheetId="20">'SO 10 4 VZT Zař.3'!$A$1:$G$47</definedName>
    <definedName name="_xlnm.Print_Area" localSheetId="21">'SO 10 5 VZT Zař.4'!$A$1:$G$39</definedName>
    <definedName name="_xlnm.Print_Area" localSheetId="22">'SO 10 6 VZT Společně'!$A$1:$G$19</definedName>
    <definedName name="_xlnm.Print_Area" localSheetId="23">'SO 11 1 MaR'!$A$1:$G$105</definedName>
    <definedName name="_xlnm.Print_Area" localSheetId="1">Stavba!$A$1:$J$103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wrn.1." localSheetId="17" hidden="1">{#N/A,#N/A,FALSE,"List1";#N/A,#N/A,FALSE,"List2";#N/A,#N/A,FALSE,"List3";#N/A,#N/A,FALSE,"List4";#N/A,#N/A,FALSE,"List5"}</definedName>
    <definedName name="wrn.1." localSheetId="18" hidden="1">{#N/A,#N/A,FALSE,"List1";#N/A,#N/A,FALSE,"List2";#N/A,#N/A,FALSE,"List3";#N/A,#N/A,FALSE,"List4";#N/A,#N/A,FALSE,"List5"}</definedName>
    <definedName name="wrn.1." localSheetId="19" hidden="1">{#N/A,#N/A,FALSE,"List1";#N/A,#N/A,FALSE,"List2";#N/A,#N/A,FALSE,"List3";#N/A,#N/A,FALSE,"List4";#N/A,#N/A,FALSE,"List5"}</definedName>
    <definedName name="wrn.1." localSheetId="20" hidden="1">{#N/A,#N/A,FALSE,"List1";#N/A,#N/A,FALSE,"List2";#N/A,#N/A,FALSE,"List3";#N/A,#N/A,FALSE,"List4";#N/A,#N/A,FALSE,"List5"}</definedName>
    <definedName name="wrn.1." localSheetId="21" hidden="1">{#N/A,#N/A,FALSE,"List1";#N/A,#N/A,FALSE,"List2";#N/A,#N/A,FALSE,"List3";#N/A,#N/A,FALSE,"List4";#N/A,#N/A,FALSE,"List5"}</definedName>
    <definedName name="wrn.1." localSheetId="22" hidden="1">{#N/A,#N/A,FALSE,"List1";#N/A,#N/A,FALSE,"List2";#N/A,#N/A,FALSE,"List3";#N/A,#N/A,FALSE,"List4";#N/A,#N/A,FALSE,"List5"}</definedName>
    <definedName name="wrn.1." localSheetId="23" hidden="1">{#N/A,#N/A,FALSE,"List1";#N/A,#N/A,FALSE,"List2";#N/A,#N/A,FALSE,"List3";#N/A,#N/A,FALSE,"List4";#N/A,#N/A,FALSE,"List5"}</definedName>
    <definedName name="wrn.1.">NA()</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Stavba!$F$52</definedName>
    <definedName name="ZakladDPHZakl">Stavba!$G$25</definedName>
    <definedName name="ZakladDPHZaklVypocet" localSheetId="1">Stavba!$G$52</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3" i="12" l="1"/>
  <c r="E241" i="12"/>
  <c r="E216" i="12"/>
  <c r="AS217" i="12"/>
  <c r="AS210" i="12"/>
  <c r="AS211" i="12"/>
  <c r="AS212" i="12"/>
  <c r="AS213" i="12"/>
  <c r="AS214" i="12"/>
  <c r="AS215" i="12"/>
  <c r="AS209" i="12"/>
  <c r="AR217" i="12"/>
  <c r="AR210" i="12"/>
  <c r="AR211" i="12"/>
  <c r="AR212" i="12"/>
  <c r="AR213" i="12"/>
  <c r="AR214" i="12"/>
  <c r="AR215" i="12"/>
  <c r="AR209" i="12"/>
  <c r="G1149" i="12" l="1"/>
  <c r="Q1180" i="12"/>
  <c r="O1180" i="12"/>
  <c r="K1180" i="12"/>
  <c r="I1180" i="12"/>
  <c r="G1180" i="12"/>
  <c r="M1180" i="12" s="1"/>
  <c r="F68" i="18" l="1"/>
  <c r="F29" i="25" l="1"/>
  <c r="F387" i="16" l="1"/>
  <c r="F384" i="16"/>
  <c r="F381" i="16"/>
  <c r="G99" i="32"/>
  <c r="G98" i="32"/>
  <c r="G97" i="32"/>
  <c r="G96" i="32"/>
  <c r="G95" i="32"/>
  <c r="G94" i="32"/>
  <c r="G93" i="32"/>
  <c r="G92" i="32"/>
  <c r="G91" i="32"/>
  <c r="G90" i="32"/>
  <c r="G89" i="32"/>
  <c r="G86" i="32"/>
  <c r="G85" i="32"/>
  <c r="G84" i="32"/>
  <c r="G83" i="32"/>
  <c r="G82" i="32"/>
  <c r="G81" i="32"/>
  <c r="G80" i="32"/>
  <c r="G77" i="32"/>
  <c r="G76" i="32"/>
  <c r="G75" i="32"/>
  <c r="G74" i="32"/>
  <c r="G73" i="32"/>
  <c r="G72" i="32"/>
  <c r="G71" i="32"/>
  <c r="G70" i="32"/>
  <c r="G69" i="32"/>
  <c r="G68" i="32"/>
  <c r="G65" i="32"/>
  <c r="G64" i="32"/>
  <c r="G62" i="32"/>
  <c r="G61" i="32"/>
  <c r="G60" i="32"/>
  <c r="G59" i="32"/>
  <c r="G58" i="32"/>
  <c r="G56" i="32"/>
  <c r="G52" i="32"/>
  <c r="G51" i="32"/>
  <c r="G48" i="32"/>
  <c r="G47" i="32"/>
  <c r="G46" i="32"/>
  <c r="G45" i="32"/>
  <c r="G44" i="32"/>
  <c r="G43" i="32"/>
  <c r="G42" i="32"/>
  <c r="G41" i="32"/>
  <c r="G37" i="32"/>
  <c r="G36" i="32"/>
  <c r="G35" i="32"/>
  <c r="G34" i="32"/>
  <c r="G32" i="32"/>
  <c r="G29" i="32"/>
  <c r="G28" i="32"/>
  <c r="G27" i="32"/>
  <c r="G26" i="32"/>
  <c r="G25" i="32"/>
  <c r="G23" i="32"/>
  <c r="G20" i="32"/>
  <c r="G19" i="32"/>
  <c r="G18" i="32"/>
  <c r="G17" i="32"/>
  <c r="G16" i="32"/>
  <c r="G15" i="32"/>
  <c r="G14" i="32"/>
  <c r="B5" i="32" s="1"/>
  <c r="G12" i="32"/>
  <c r="G15" i="31"/>
  <c r="G14" i="31"/>
  <c r="G13" i="31"/>
  <c r="G12" i="31"/>
  <c r="D5" i="31" s="1"/>
  <c r="G11" i="31"/>
  <c r="G35" i="30"/>
  <c r="G33" i="30"/>
  <c r="I32" i="30"/>
  <c r="G32" i="30"/>
  <c r="G31" i="30"/>
  <c r="G30" i="30"/>
  <c r="G29" i="30"/>
  <c r="G28" i="30"/>
  <c r="G27" i="30"/>
  <c r="G26" i="30"/>
  <c r="G25" i="30"/>
  <c r="G24" i="30"/>
  <c r="G19" i="30"/>
  <c r="G18" i="30"/>
  <c r="G17" i="30"/>
  <c r="G16" i="30"/>
  <c r="G15" i="30"/>
  <c r="G14" i="30"/>
  <c r="G13" i="30"/>
  <c r="G12" i="30"/>
  <c r="G11" i="30"/>
  <c r="G10" i="30"/>
  <c r="D5" i="30" s="1"/>
  <c r="G43" i="29"/>
  <c r="G42" i="29"/>
  <c r="G40" i="29"/>
  <c r="G39" i="29"/>
  <c r="G36" i="29"/>
  <c r="G35" i="29"/>
  <c r="G34" i="29"/>
  <c r="G33" i="29"/>
  <c r="G32" i="29"/>
  <c r="G31" i="29"/>
  <c r="G30" i="29"/>
  <c r="G29" i="29"/>
  <c r="G28" i="29"/>
  <c r="G27" i="29"/>
  <c r="G24" i="29"/>
  <c r="G23" i="29"/>
  <c r="G21" i="29"/>
  <c r="G20" i="29"/>
  <c r="G19" i="29"/>
  <c r="G18" i="29"/>
  <c r="G17" i="29"/>
  <c r="G16" i="29"/>
  <c r="G15" i="29"/>
  <c r="G14" i="29"/>
  <c r="I13" i="29"/>
  <c r="G13" i="29"/>
  <c r="G12" i="29"/>
  <c r="D5" i="29" s="1"/>
  <c r="G11" i="29"/>
  <c r="G10" i="29"/>
  <c r="G42" i="28"/>
  <c r="G41" i="28"/>
  <c r="G39" i="28"/>
  <c r="G38" i="28"/>
  <c r="G35" i="28"/>
  <c r="G34" i="28"/>
  <c r="G33" i="28"/>
  <c r="G32" i="28"/>
  <c r="G31" i="28"/>
  <c r="G30" i="28"/>
  <c r="G27" i="28"/>
  <c r="G26" i="28"/>
  <c r="G25" i="28"/>
  <c r="G24" i="28"/>
  <c r="G23" i="28"/>
  <c r="G22" i="28"/>
  <c r="G21" i="28"/>
  <c r="G20" i="28"/>
  <c r="G18" i="28"/>
  <c r="G17" i="28"/>
  <c r="G16" i="28"/>
  <c r="G15" i="28"/>
  <c r="G14" i="28"/>
  <c r="G13" i="28"/>
  <c r="G12" i="28"/>
  <c r="G11" i="28"/>
  <c r="D5" i="28" s="1"/>
  <c r="K10" i="28"/>
  <c r="G10" i="28"/>
  <c r="J12" i="28" s="1"/>
  <c r="G34" i="27"/>
  <c r="G33" i="27"/>
  <c r="G31" i="27"/>
  <c r="G30" i="27"/>
  <c r="G27" i="27"/>
  <c r="G26" i="27"/>
  <c r="G25" i="27"/>
  <c r="G24" i="27"/>
  <c r="G22" i="27"/>
  <c r="G21" i="27"/>
  <c r="G20" i="27"/>
  <c r="G19" i="27"/>
  <c r="G18" i="27"/>
  <c r="G17" i="27"/>
  <c r="G16" i="27"/>
  <c r="G15" i="27"/>
  <c r="G14" i="27"/>
  <c r="G13" i="27"/>
  <c r="G12" i="27"/>
  <c r="D5" i="27" s="1"/>
  <c r="G11" i="27"/>
  <c r="G10" i="27"/>
  <c r="F28" i="25"/>
  <c r="F27" i="25"/>
  <c r="F26" i="25"/>
  <c r="F25" i="25"/>
  <c r="F24" i="25"/>
  <c r="F23" i="25"/>
  <c r="F22" i="25"/>
  <c r="F21" i="25"/>
  <c r="F20" i="25"/>
  <c r="F19" i="25"/>
  <c r="F18" i="25"/>
  <c r="F17" i="25"/>
  <c r="F16" i="25"/>
  <c r="F15" i="25"/>
  <c r="F14" i="25"/>
  <c r="F13" i="25"/>
  <c r="F12" i="25"/>
  <c r="A12" i="25"/>
  <c r="A13" i="25" s="1"/>
  <c r="A14" i="25" s="1"/>
  <c r="A15" i="25" s="1"/>
  <c r="A16" i="25" s="1"/>
  <c r="A17" i="25" s="1"/>
  <c r="A18" i="25" s="1"/>
  <c r="A19" i="25" s="1"/>
  <c r="A20" i="25" s="1"/>
  <c r="A21" i="25" s="1"/>
  <c r="A22" i="25" s="1"/>
  <c r="A23" i="25" s="1"/>
  <c r="A24" i="25" s="1"/>
  <c r="A25" i="25" s="1"/>
  <c r="A26" i="25" s="1"/>
  <c r="A27" i="25" s="1"/>
  <c r="A28" i="25" s="1"/>
  <c r="A29" i="25" s="1"/>
  <c r="F11" i="25"/>
  <c r="F32" i="24"/>
  <c r="F31" i="24"/>
  <c r="F30" i="24"/>
  <c r="F29" i="24"/>
  <c r="F28" i="24"/>
  <c r="F27" i="24"/>
  <c r="F26" i="24"/>
  <c r="F25" i="24"/>
  <c r="F24" i="24"/>
  <c r="F23" i="24"/>
  <c r="F22" i="24"/>
  <c r="F21" i="24"/>
  <c r="F20" i="24"/>
  <c r="F19" i="24"/>
  <c r="F18" i="24"/>
  <c r="F17" i="24"/>
  <c r="F15" i="24"/>
  <c r="F13" i="24"/>
  <c r="F11" i="24"/>
  <c r="F30" i="23"/>
  <c r="F29" i="23"/>
  <c r="F28" i="23"/>
  <c r="F27" i="23"/>
  <c r="F26" i="23"/>
  <c r="F25" i="23"/>
  <c r="F23" i="23"/>
  <c r="F22" i="23"/>
  <c r="F20" i="23"/>
  <c r="F19" i="23"/>
  <c r="F18" i="23"/>
  <c r="F16" i="23"/>
  <c r="F15" i="23"/>
  <c r="F14" i="23"/>
  <c r="F13" i="23"/>
  <c r="F12" i="23"/>
  <c r="F11" i="23"/>
  <c r="F67" i="22"/>
  <c r="F66" i="22"/>
  <c r="F65" i="22"/>
  <c r="F64" i="22"/>
  <c r="F63" i="22"/>
  <c r="F62" i="22"/>
  <c r="F60" i="22"/>
  <c r="F59" i="22"/>
  <c r="F58" i="22"/>
  <c r="F57" i="22"/>
  <c r="F56" i="22"/>
  <c r="F55" i="22"/>
  <c r="F54" i="22"/>
  <c r="F52" i="22"/>
  <c r="F51" i="22"/>
  <c r="F50" i="22"/>
  <c r="F48" i="22"/>
  <c r="F47" i="22"/>
  <c r="F46" i="22"/>
  <c r="F45" i="22"/>
  <c r="F44" i="22"/>
  <c r="F43" i="22"/>
  <c r="F42" i="22"/>
  <c r="F41" i="22"/>
  <c r="F39" i="22"/>
  <c r="F38" i="22"/>
  <c r="F37" i="22"/>
  <c r="F36" i="22"/>
  <c r="F35" i="22"/>
  <c r="F34" i="22"/>
  <c r="F33" i="22"/>
  <c r="F32" i="22"/>
  <c r="F30" i="22"/>
  <c r="F29" i="22"/>
  <c r="F28" i="22"/>
  <c r="F27" i="22"/>
  <c r="F26" i="22"/>
  <c r="F25" i="22"/>
  <c r="F24" i="22"/>
  <c r="F23" i="22"/>
  <c r="F22" i="22"/>
  <c r="F21" i="22"/>
  <c r="F20" i="22"/>
  <c r="F19" i="22"/>
  <c r="F18" i="22"/>
  <c r="F16" i="22"/>
  <c r="F15" i="22"/>
  <c r="F14" i="22"/>
  <c r="F13" i="22"/>
  <c r="F12" i="22"/>
  <c r="F11" i="22"/>
  <c r="F46" i="21"/>
  <c r="F45" i="21"/>
  <c r="F44" i="21"/>
  <c r="F43" i="21"/>
  <c r="F42" i="21"/>
  <c r="F40" i="21"/>
  <c r="F39" i="21"/>
  <c r="F37" i="21"/>
  <c r="F36" i="21"/>
  <c r="F35" i="21"/>
  <c r="F34" i="21"/>
  <c r="F33" i="21"/>
  <c r="F32" i="21"/>
  <c r="F31" i="21"/>
  <c r="F30" i="21"/>
  <c r="F29" i="21"/>
  <c r="F28" i="21"/>
  <c r="F27" i="21"/>
  <c r="F26" i="21"/>
  <c r="F25" i="21"/>
  <c r="F24" i="21"/>
  <c r="F23" i="21"/>
  <c r="F22" i="21"/>
  <c r="F21" i="21"/>
  <c r="F20" i="21"/>
  <c r="F19" i="21"/>
  <c r="F17" i="21"/>
  <c r="F16" i="21"/>
  <c r="F15" i="21"/>
  <c r="F13" i="21"/>
  <c r="F12" i="21"/>
  <c r="F11" i="21"/>
  <c r="BK227" i="19"/>
  <c r="BI227" i="19"/>
  <c r="BH227" i="19"/>
  <c r="BG227" i="19"/>
  <c r="BF227" i="19"/>
  <c r="T227" i="19"/>
  <c r="R227" i="19"/>
  <c r="P227" i="19"/>
  <c r="J227" i="19"/>
  <c r="BE227" i="19" s="1"/>
  <c r="BK226" i="19"/>
  <c r="J226" i="19" s="1"/>
  <c r="J60" i="19" s="1"/>
  <c r="T226" i="19"/>
  <c r="R226" i="19"/>
  <c r="P226" i="19"/>
  <c r="BK225" i="19"/>
  <c r="BI225" i="19"/>
  <c r="BH225" i="19"/>
  <c r="BG225" i="19"/>
  <c r="BF225" i="19"/>
  <c r="BE225" i="19"/>
  <c r="T225" i="19"/>
  <c r="R225" i="19"/>
  <c r="P225" i="19"/>
  <c r="J225" i="19"/>
  <c r="BK224" i="19"/>
  <c r="J224" i="19" s="1"/>
  <c r="J59" i="19" s="1"/>
  <c r="T224" i="19"/>
  <c r="R224" i="19"/>
  <c r="P224" i="19"/>
  <c r="BK222" i="19"/>
  <c r="BI222" i="19"/>
  <c r="BH222" i="19"/>
  <c r="BG222" i="19"/>
  <c r="BF222" i="19"/>
  <c r="BE222" i="19"/>
  <c r="T222" i="19"/>
  <c r="R222" i="19"/>
  <c r="P222" i="19"/>
  <c r="J222" i="19"/>
  <c r="BK220" i="19"/>
  <c r="BI220" i="19"/>
  <c r="BH220" i="19"/>
  <c r="BG220" i="19"/>
  <c r="BF220" i="19"/>
  <c r="T220" i="19"/>
  <c r="R220" i="19"/>
  <c r="P220" i="19"/>
  <c r="J220" i="19"/>
  <c r="BE220" i="19" s="1"/>
  <c r="BK219" i="19"/>
  <c r="J219" i="19" s="1"/>
  <c r="J58" i="19" s="1"/>
  <c r="T219" i="19"/>
  <c r="R219" i="19"/>
  <c r="P219" i="19"/>
  <c r="BK217" i="19"/>
  <c r="BI217" i="19"/>
  <c r="BH217" i="19"/>
  <c r="BG217" i="19"/>
  <c r="BF217" i="19"/>
  <c r="BE217" i="19"/>
  <c r="T217" i="19"/>
  <c r="R217" i="19"/>
  <c r="P217" i="19"/>
  <c r="J217" i="19"/>
  <c r="BK215" i="19"/>
  <c r="BI215" i="19"/>
  <c r="BH215" i="19"/>
  <c r="BG215" i="19"/>
  <c r="BF215" i="19"/>
  <c r="T215" i="19"/>
  <c r="R215" i="19"/>
  <c r="P215" i="19"/>
  <c r="J215" i="19"/>
  <c r="BE215" i="19" s="1"/>
  <c r="BK213" i="19"/>
  <c r="BI213" i="19"/>
  <c r="BH213" i="19"/>
  <c r="BG213" i="19"/>
  <c r="BF213" i="19"/>
  <c r="T213" i="19"/>
  <c r="R213" i="19"/>
  <c r="P213" i="19"/>
  <c r="J213" i="19"/>
  <c r="BE213" i="19" s="1"/>
  <c r="BK212" i="19"/>
  <c r="BI212" i="19"/>
  <c r="BH212" i="19"/>
  <c r="BG212" i="19"/>
  <c r="BF212" i="19"/>
  <c r="BE212" i="19"/>
  <c r="T212" i="19"/>
  <c r="R212" i="19"/>
  <c r="P212" i="19"/>
  <c r="J212" i="19"/>
  <c r="BK210" i="19"/>
  <c r="BI210" i="19"/>
  <c r="BH210" i="19"/>
  <c r="BG210" i="19"/>
  <c r="BF210" i="19"/>
  <c r="BE210" i="19"/>
  <c r="T210" i="19"/>
  <c r="R210" i="19"/>
  <c r="P210" i="19"/>
  <c r="J210" i="19"/>
  <c r="BK209" i="19"/>
  <c r="BI209" i="19"/>
  <c r="BH209" i="19"/>
  <c r="BG209" i="19"/>
  <c r="BF209" i="19"/>
  <c r="T209" i="19"/>
  <c r="R209" i="19"/>
  <c r="P209" i="19"/>
  <c r="J209" i="19"/>
  <c r="BE209" i="19" s="1"/>
  <c r="BK207" i="19"/>
  <c r="BI207" i="19"/>
  <c r="BH207" i="19"/>
  <c r="BG207" i="19"/>
  <c r="BF207" i="19"/>
  <c r="T207" i="19"/>
  <c r="R207" i="19"/>
  <c r="P207" i="19"/>
  <c r="J207" i="19"/>
  <c r="BE207" i="19" s="1"/>
  <c r="BK205" i="19"/>
  <c r="BI205" i="19"/>
  <c r="BH205" i="19"/>
  <c r="BG205" i="19"/>
  <c r="BF205" i="19"/>
  <c r="BE205" i="19"/>
  <c r="T205" i="19"/>
  <c r="R205" i="19"/>
  <c r="P205" i="19"/>
  <c r="J205" i="19"/>
  <c r="BK204" i="19"/>
  <c r="BI204" i="19"/>
  <c r="BH204" i="19"/>
  <c r="BG204" i="19"/>
  <c r="BF204" i="19"/>
  <c r="BE204" i="19"/>
  <c r="T204" i="19"/>
  <c r="R204" i="19"/>
  <c r="P204" i="19"/>
  <c r="J204" i="19"/>
  <c r="BK203" i="19"/>
  <c r="BI203" i="19"/>
  <c r="BH203" i="19"/>
  <c r="BG203" i="19"/>
  <c r="BF203" i="19"/>
  <c r="T203" i="19"/>
  <c r="R203" i="19"/>
  <c r="P203" i="19"/>
  <c r="J203" i="19"/>
  <c r="BE203" i="19" s="1"/>
  <c r="BK202" i="19"/>
  <c r="BI202" i="19"/>
  <c r="BH202" i="19"/>
  <c r="BG202" i="19"/>
  <c r="BF202" i="19"/>
  <c r="T202" i="19"/>
  <c r="R202" i="19"/>
  <c r="P202" i="19"/>
  <c r="J202" i="19"/>
  <c r="BE202" i="19" s="1"/>
  <c r="BK201" i="19"/>
  <c r="BI201" i="19"/>
  <c r="BH201" i="19"/>
  <c r="BG201" i="19"/>
  <c r="BF201" i="19"/>
  <c r="BE201" i="19"/>
  <c r="T201" i="19"/>
  <c r="R201" i="19"/>
  <c r="P201" i="19"/>
  <c r="J201" i="19"/>
  <c r="BK200" i="19"/>
  <c r="BI200" i="19"/>
  <c r="BH200" i="19"/>
  <c r="BG200" i="19"/>
  <c r="BF200" i="19"/>
  <c r="BE200" i="19"/>
  <c r="T200" i="19"/>
  <c r="R200" i="19"/>
  <c r="P200" i="19"/>
  <c r="J200" i="19"/>
  <c r="BK199" i="19"/>
  <c r="BI199" i="19"/>
  <c r="BH199" i="19"/>
  <c r="BG199" i="19"/>
  <c r="BF199" i="19"/>
  <c r="T199" i="19"/>
  <c r="R199" i="19"/>
  <c r="P199" i="19"/>
  <c r="J199" i="19"/>
  <c r="BE199" i="19" s="1"/>
  <c r="BK197" i="19"/>
  <c r="BI197" i="19"/>
  <c r="BH197" i="19"/>
  <c r="BG197" i="19"/>
  <c r="BF197" i="19"/>
  <c r="T197" i="19"/>
  <c r="T192" i="19" s="1"/>
  <c r="R197" i="19"/>
  <c r="P197" i="19"/>
  <c r="J197" i="19"/>
  <c r="BE197" i="19" s="1"/>
  <c r="BK196" i="19"/>
  <c r="BI196" i="19"/>
  <c r="BH196" i="19"/>
  <c r="BG196" i="19"/>
  <c r="BF196" i="19"/>
  <c r="BE196" i="19"/>
  <c r="T196" i="19"/>
  <c r="R196" i="19"/>
  <c r="P196" i="19"/>
  <c r="J196" i="19"/>
  <c r="BK194" i="19"/>
  <c r="BI194" i="19"/>
  <c r="BH194" i="19"/>
  <c r="BG194" i="19"/>
  <c r="BF194" i="19"/>
  <c r="BE194" i="19"/>
  <c r="T194" i="19"/>
  <c r="R194" i="19"/>
  <c r="P194" i="19"/>
  <c r="J194" i="19"/>
  <c r="BK193" i="19"/>
  <c r="BK192" i="19" s="1"/>
  <c r="J192" i="19" s="1"/>
  <c r="J57" i="19" s="1"/>
  <c r="BI193" i="19"/>
  <c r="BH193" i="19"/>
  <c r="BG193" i="19"/>
  <c r="BF193" i="19"/>
  <c r="T193" i="19"/>
  <c r="R193" i="19"/>
  <c r="R192" i="19" s="1"/>
  <c r="P193" i="19"/>
  <c r="P192" i="19" s="1"/>
  <c r="J193" i="19"/>
  <c r="BE193" i="19" s="1"/>
  <c r="BK190" i="19"/>
  <c r="BI190" i="19"/>
  <c r="BH190" i="19"/>
  <c r="BG190" i="19"/>
  <c r="BF190" i="19"/>
  <c r="T190" i="19"/>
  <c r="R190" i="19"/>
  <c r="P190" i="19"/>
  <c r="J190" i="19"/>
  <c r="BE190" i="19" s="1"/>
  <c r="BK188" i="19"/>
  <c r="BI188" i="19"/>
  <c r="BH188" i="19"/>
  <c r="BG188" i="19"/>
  <c r="BF188" i="19"/>
  <c r="BE188" i="19"/>
  <c r="T188" i="19"/>
  <c r="R188" i="19"/>
  <c r="R185" i="19" s="1"/>
  <c r="P188" i="19"/>
  <c r="P185" i="19" s="1"/>
  <c r="J188" i="19"/>
  <c r="BK186" i="19"/>
  <c r="BK185" i="19" s="1"/>
  <c r="J185" i="19" s="1"/>
  <c r="J56" i="19" s="1"/>
  <c r="BI186" i="19"/>
  <c r="BH186" i="19"/>
  <c r="BG186" i="19"/>
  <c r="BF186" i="19"/>
  <c r="BE186" i="19"/>
  <c r="T186" i="19"/>
  <c r="T185" i="19" s="1"/>
  <c r="R186" i="19"/>
  <c r="P186" i="19"/>
  <c r="J186" i="19"/>
  <c r="BK183" i="19"/>
  <c r="BI183" i="19"/>
  <c r="BH183" i="19"/>
  <c r="BG183" i="19"/>
  <c r="BF183" i="19"/>
  <c r="T183" i="19"/>
  <c r="R183" i="19"/>
  <c r="P183" i="19"/>
  <c r="J183" i="19"/>
  <c r="BE183" i="19" s="1"/>
  <c r="BK181" i="19"/>
  <c r="BI181" i="19"/>
  <c r="BH181" i="19"/>
  <c r="BG181" i="19"/>
  <c r="BF181" i="19"/>
  <c r="BE181" i="19"/>
  <c r="T181" i="19"/>
  <c r="R181" i="19"/>
  <c r="P181" i="19"/>
  <c r="J181" i="19"/>
  <c r="BK179" i="19"/>
  <c r="BI179" i="19"/>
  <c r="BH179" i="19"/>
  <c r="BG179" i="19"/>
  <c r="BF179" i="19"/>
  <c r="BE179" i="19"/>
  <c r="T179" i="19"/>
  <c r="R179" i="19"/>
  <c r="P179" i="19"/>
  <c r="J179" i="19"/>
  <c r="BK178" i="19"/>
  <c r="BI178" i="19"/>
  <c r="BH178" i="19"/>
  <c r="BG178" i="19"/>
  <c r="BF178" i="19"/>
  <c r="T178" i="19"/>
  <c r="R178" i="19"/>
  <c r="P178" i="19"/>
  <c r="J178" i="19"/>
  <c r="BE178" i="19" s="1"/>
  <c r="BK177" i="19"/>
  <c r="BI177" i="19"/>
  <c r="BH177" i="19"/>
  <c r="BG177" i="19"/>
  <c r="BF177" i="19"/>
  <c r="T177" i="19"/>
  <c r="R177" i="19"/>
  <c r="P177" i="19"/>
  <c r="J177" i="19"/>
  <c r="BE177" i="19" s="1"/>
  <c r="BK176" i="19"/>
  <c r="BI176" i="19"/>
  <c r="BH176" i="19"/>
  <c r="BG176" i="19"/>
  <c r="BF176" i="19"/>
  <c r="BE176" i="19"/>
  <c r="T176" i="19"/>
  <c r="R176" i="19"/>
  <c r="P176" i="19"/>
  <c r="J176" i="19"/>
  <c r="BK175" i="19"/>
  <c r="BI175" i="19"/>
  <c r="BH175" i="19"/>
  <c r="BG175" i="19"/>
  <c r="BF175" i="19"/>
  <c r="T175" i="19"/>
  <c r="R175" i="19"/>
  <c r="P175" i="19"/>
  <c r="J175" i="19"/>
  <c r="BE175" i="19" s="1"/>
  <c r="BK174" i="19"/>
  <c r="BI174" i="19"/>
  <c r="BH174" i="19"/>
  <c r="BG174" i="19"/>
  <c r="BF174" i="19"/>
  <c r="T174" i="19"/>
  <c r="R174" i="19"/>
  <c r="P174" i="19"/>
  <c r="J174" i="19"/>
  <c r="BE174" i="19" s="1"/>
  <c r="BK173" i="19"/>
  <c r="BI173" i="19"/>
  <c r="BH173" i="19"/>
  <c r="BG173" i="19"/>
  <c r="BF173" i="19"/>
  <c r="T173" i="19"/>
  <c r="R173" i="19"/>
  <c r="P173" i="19"/>
  <c r="J173" i="19"/>
  <c r="BE173" i="19" s="1"/>
  <c r="BK172" i="19"/>
  <c r="BI172" i="19"/>
  <c r="BH172" i="19"/>
  <c r="BG172" i="19"/>
  <c r="BF172" i="19"/>
  <c r="BE172" i="19"/>
  <c r="T172" i="19"/>
  <c r="R172" i="19"/>
  <c r="P172" i="19"/>
  <c r="J172" i="19"/>
  <c r="BK171" i="19"/>
  <c r="BI171" i="19"/>
  <c r="BH171" i="19"/>
  <c r="BG171" i="19"/>
  <c r="BF171" i="19"/>
  <c r="T171" i="19"/>
  <c r="R171" i="19"/>
  <c r="P171" i="19"/>
  <c r="J171" i="19"/>
  <c r="BE171" i="19" s="1"/>
  <c r="BK170" i="19"/>
  <c r="BI170" i="19"/>
  <c r="BH170" i="19"/>
  <c r="BG170" i="19"/>
  <c r="BF170" i="19"/>
  <c r="T170" i="19"/>
  <c r="R170" i="19"/>
  <c r="P170" i="19"/>
  <c r="J170" i="19"/>
  <c r="BE170" i="19" s="1"/>
  <c r="BK169" i="19"/>
  <c r="BI169" i="19"/>
  <c r="BH169" i="19"/>
  <c r="BG169" i="19"/>
  <c r="BF169" i="19"/>
  <c r="T169" i="19"/>
  <c r="R169" i="19"/>
  <c r="P169" i="19"/>
  <c r="J169" i="19"/>
  <c r="BE169" i="19" s="1"/>
  <c r="BK167" i="19"/>
  <c r="BI167" i="19"/>
  <c r="BH167" i="19"/>
  <c r="BG167" i="19"/>
  <c r="BF167" i="19"/>
  <c r="BE167" i="19"/>
  <c r="T167" i="19"/>
  <c r="R167" i="19"/>
  <c r="P167" i="19"/>
  <c r="J167" i="19"/>
  <c r="BK165" i="19"/>
  <c r="BI165" i="19"/>
  <c r="BH165" i="19"/>
  <c r="BG165" i="19"/>
  <c r="BF165" i="19"/>
  <c r="T165" i="19"/>
  <c r="R165" i="19"/>
  <c r="P165" i="19"/>
  <c r="J165" i="19"/>
  <c r="BE165" i="19" s="1"/>
  <c r="BK163" i="19"/>
  <c r="BI163" i="19"/>
  <c r="BH163" i="19"/>
  <c r="BG163" i="19"/>
  <c r="BF163" i="19"/>
  <c r="T163" i="19"/>
  <c r="R163" i="19"/>
  <c r="P163" i="19"/>
  <c r="J163" i="19"/>
  <c r="BE163" i="19" s="1"/>
  <c r="BK161" i="19"/>
  <c r="BI161" i="19"/>
  <c r="BH161" i="19"/>
  <c r="BG161" i="19"/>
  <c r="BF161" i="19"/>
  <c r="T161" i="19"/>
  <c r="R161" i="19"/>
  <c r="P161" i="19"/>
  <c r="J161" i="19"/>
  <c r="BE161" i="19" s="1"/>
  <c r="BK159" i="19"/>
  <c r="BI159" i="19"/>
  <c r="BH159" i="19"/>
  <c r="BG159" i="19"/>
  <c r="BF159" i="19"/>
  <c r="BE159" i="19"/>
  <c r="T159" i="19"/>
  <c r="R159" i="19"/>
  <c r="P159" i="19"/>
  <c r="J159" i="19"/>
  <c r="BK157" i="19"/>
  <c r="BI157" i="19"/>
  <c r="BH157" i="19"/>
  <c r="BG157" i="19"/>
  <c r="BF157" i="19"/>
  <c r="T157" i="19"/>
  <c r="R157" i="19"/>
  <c r="P157" i="19"/>
  <c r="J157" i="19"/>
  <c r="BE157" i="19" s="1"/>
  <c r="BK155" i="19"/>
  <c r="BI155" i="19"/>
  <c r="BH155" i="19"/>
  <c r="BG155" i="19"/>
  <c r="BF155" i="19"/>
  <c r="T155" i="19"/>
  <c r="R155" i="19"/>
  <c r="P155" i="19"/>
  <c r="J155" i="19"/>
  <c r="BE155" i="19" s="1"/>
  <c r="BK153" i="19"/>
  <c r="BI153" i="19"/>
  <c r="BH153" i="19"/>
  <c r="BG153" i="19"/>
  <c r="BF153" i="19"/>
  <c r="T153" i="19"/>
  <c r="R153" i="19"/>
  <c r="P153" i="19"/>
  <c r="J153" i="19"/>
  <c r="BE153" i="19" s="1"/>
  <c r="BK150" i="19"/>
  <c r="BI150" i="19"/>
  <c r="BH150" i="19"/>
  <c r="BG150" i="19"/>
  <c r="BF150" i="19"/>
  <c r="BE150" i="19"/>
  <c r="T150" i="19"/>
  <c r="R150" i="19"/>
  <c r="P150" i="19"/>
  <c r="J150" i="19"/>
  <c r="BK147" i="19"/>
  <c r="BI147" i="19"/>
  <c r="BH147" i="19"/>
  <c r="BG147" i="19"/>
  <c r="BF147" i="19"/>
  <c r="T147" i="19"/>
  <c r="R147" i="19"/>
  <c r="P147" i="19"/>
  <c r="J147" i="19"/>
  <c r="BE147" i="19" s="1"/>
  <c r="BK145" i="19"/>
  <c r="BI145" i="19"/>
  <c r="BH145" i="19"/>
  <c r="BG145" i="19"/>
  <c r="BF145" i="19"/>
  <c r="T145" i="19"/>
  <c r="R145" i="19"/>
  <c r="P145" i="19"/>
  <c r="J145" i="19"/>
  <c r="BE145" i="19" s="1"/>
  <c r="BK143" i="19"/>
  <c r="BI143" i="19"/>
  <c r="BH143" i="19"/>
  <c r="BG143" i="19"/>
  <c r="BF143" i="19"/>
  <c r="T143" i="19"/>
  <c r="R143" i="19"/>
  <c r="P143" i="19"/>
  <c r="J143" i="19"/>
  <c r="BE143" i="19" s="1"/>
  <c r="BK141" i="19"/>
  <c r="BI141" i="19"/>
  <c r="BH141" i="19"/>
  <c r="BG141" i="19"/>
  <c r="BF141" i="19"/>
  <c r="BE141" i="19"/>
  <c r="T141" i="19"/>
  <c r="R141" i="19"/>
  <c r="P141" i="19"/>
  <c r="J141" i="19"/>
  <c r="BK139" i="19"/>
  <c r="BI139" i="19"/>
  <c r="BH139" i="19"/>
  <c r="BG139" i="19"/>
  <c r="BF139" i="19"/>
  <c r="T139" i="19"/>
  <c r="R139" i="19"/>
  <c r="P139" i="19"/>
  <c r="J139" i="19"/>
  <c r="BE139" i="19" s="1"/>
  <c r="BK137" i="19"/>
  <c r="BI137" i="19"/>
  <c r="BH137" i="19"/>
  <c r="BG137" i="19"/>
  <c r="BF137" i="19"/>
  <c r="T137" i="19"/>
  <c r="R137" i="19"/>
  <c r="P137" i="19"/>
  <c r="J137" i="19"/>
  <c r="BE137" i="19" s="1"/>
  <c r="BK135" i="19"/>
  <c r="BI135" i="19"/>
  <c r="BH135" i="19"/>
  <c r="BG135" i="19"/>
  <c r="BF135" i="19"/>
  <c r="T135" i="19"/>
  <c r="R135" i="19"/>
  <c r="P135" i="19"/>
  <c r="J135" i="19"/>
  <c r="BE135" i="19" s="1"/>
  <c r="BK133" i="19"/>
  <c r="BI133" i="19"/>
  <c r="BH133" i="19"/>
  <c r="BG133" i="19"/>
  <c r="BF133" i="19"/>
  <c r="BE133" i="19"/>
  <c r="T133" i="19"/>
  <c r="R133" i="19"/>
  <c r="P133" i="19"/>
  <c r="J133" i="19"/>
  <c r="BK131" i="19"/>
  <c r="BI131" i="19"/>
  <c r="BH131" i="19"/>
  <c r="BG131" i="19"/>
  <c r="BF131" i="19"/>
  <c r="T131" i="19"/>
  <c r="R131" i="19"/>
  <c r="P131" i="19"/>
  <c r="J131" i="19"/>
  <c r="BE131" i="19" s="1"/>
  <c r="BK129" i="19"/>
  <c r="BI129" i="19"/>
  <c r="BH129" i="19"/>
  <c r="BG129" i="19"/>
  <c r="BF129" i="19"/>
  <c r="T129" i="19"/>
  <c r="R129" i="19"/>
  <c r="P129" i="19"/>
  <c r="J129" i="19"/>
  <c r="BE129" i="19" s="1"/>
  <c r="BK126" i="19"/>
  <c r="BI126" i="19"/>
  <c r="BH126" i="19"/>
  <c r="BG126" i="19"/>
  <c r="BF126" i="19"/>
  <c r="T126" i="19"/>
  <c r="R126" i="19"/>
  <c r="P126" i="19"/>
  <c r="J126" i="19"/>
  <c r="BE126" i="19" s="1"/>
  <c r="BK123" i="19"/>
  <c r="BI123" i="19"/>
  <c r="BH123" i="19"/>
  <c r="BG123" i="19"/>
  <c r="BF123" i="19"/>
  <c r="BE123" i="19"/>
  <c r="T123" i="19"/>
  <c r="R123" i="19"/>
  <c r="P123" i="19"/>
  <c r="J123" i="19"/>
  <c r="BK121" i="19"/>
  <c r="BI121" i="19"/>
  <c r="BH121" i="19"/>
  <c r="BG121" i="19"/>
  <c r="BF121" i="19"/>
  <c r="T121" i="19"/>
  <c r="R121" i="19"/>
  <c r="P121" i="19"/>
  <c r="J121" i="19"/>
  <c r="BE121" i="19" s="1"/>
  <c r="BK119" i="19"/>
  <c r="BI119" i="19"/>
  <c r="BH119" i="19"/>
  <c r="BG119" i="19"/>
  <c r="BF119" i="19"/>
  <c r="T119" i="19"/>
  <c r="R119" i="19"/>
  <c r="P119" i="19"/>
  <c r="J119" i="19"/>
  <c r="BE119" i="19" s="1"/>
  <c r="BK117" i="19"/>
  <c r="BI117" i="19"/>
  <c r="BH117" i="19"/>
  <c r="BG117" i="19"/>
  <c r="BF117" i="19"/>
  <c r="T117" i="19"/>
  <c r="R117" i="19"/>
  <c r="P117" i="19"/>
  <c r="J117" i="19"/>
  <c r="BE117" i="19" s="1"/>
  <c r="BK116" i="19"/>
  <c r="BI116" i="19"/>
  <c r="BH116" i="19"/>
  <c r="BG116" i="19"/>
  <c r="BF116" i="19"/>
  <c r="BE116" i="19"/>
  <c r="T116" i="19"/>
  <c r="R116" i="19"/>
  <c r="P116" i="19"/>
  <c r="J116" i="19"/>
  <c r="BK115" i="19"/>
  <c r="BI115" i="19"/>
  <c r="BH115" i="19"/>
  <c r="BG115" i="19"/>
  <c r="BF115" i="19"/>
  <c r="T115" i="19"/>
  <c r="R115" i="19"/>
  <c r="P115" i="19"/>
  <c r="J115" i="19"/>
  <c r="BE115" i="19" s="1"/>
  <c r="BK114" i="19"/>
  <c r="BI114" i="19"/>
  <c r="BH114" i="19"/>
  <c r="BG114" i="19"/>
  <c r="BF114" i="19"/>
  <c r="T114" i="19"/>
  <c r="R114" i="19"/>
  <c r="P114" i="19"/>
  <c r="J114" i="19"/>
  <c r="BE114" i="19" s="1"/>
  <c r="BK112" i="19"/>
  <c r="BI112" i="19"/>
  <c r="BH112" i="19"/>
  <c r="BG112" i="19"/>
  <c r="BF112" i="19"/>
  <c r="T112" i="19"/>
  <c r="R112" i="19"/>
  <c r="P112" i="19"/>
  <c r="J112" i="19"/>
  <c r="BE112" i="19" s="1"/>
  <c r="BK110" i="19"/>
  <c r="BI110" i="19"/>
  <c r="BH110" i="19"/>
  <c r="BG110" i="19"/>
  <c r="BF110" i="19"/>
  <c r="BE110" i="19"/>
  <c r="T110" i="19"/>
  <c r="R110" i="19"/>
  <c r="P110" i="19"/>
  <c r="J110" i="19"/>
  <c r="BK108" i="19"/>
  <c r="BI108" i="19"/>
  <c r="BH108" i="19"/>
  <c r="BG108" i="19"/>
  <c r="BF108" i="19"/>
  <c r="T108" i="19"/>
  <c r="R108" i="19"/>
  <c r="P108" i="19"/>
  <c r="J108" i="19"/>
  <c r="BE108" i="19" s="1"/>
  <c r="BK107" i="19"/>
  <c r="BI107" i="19"/>
  <c r="BH107" i="19"/>
  <c r="BG107" i="19"/>
  <c r="BF107" i="19"/>
  <c r="T107" i="19"/>
  <c r="R107" i="19"/>
  <c r="P107" i="19"/>
  <c r="J107" i="19"/>
  <c r="BE107" i="19" s="1"/>
  <c r="BK106" i="19"/>
  <c r="BI106" i="19"/>
  <c r="BH106" i="19"/>
  <c r="BG106" i="19"/>
  <c r="BF106" i="19"/>
  <c r="T106" i="19"/>
  <c r="R106" i="19"/>
  <c r="P106" i="19"/>
  <c r="J106" i="19"/>
  <c r="BE106" i="19" s="1"/>
  <c r="BK105" i="19"/>
  <c r="BI105" i="19"/>
  <c r="BH105" i="19"/>
  <c r="BG105" i="19"/>
  <c r="BF105" i="19"/>
  <c r="BE105" i="19"/>
  <c r="T105" i="19"/>
  <c r="R105" i="19"/>
  <c r="P105" i="19"/>
  <c r="J105" i="19"/>
  <c r="BK103" i="19"/>
  <c r="BI103" i="19"/>
  <c r="BH103" i="19"/>
  <c r="BG103" i="19"/>
  <c r="BF103" i="19"/>
  <c r="T103" i="19"/>
  <c r="R103" i="19"/>
  <c r="P103" i="19"/>
  <c r="J103" i="19"/>
  <c r="BE103" i="19" s="1"/>
  <c r="BK102" i="19"/>
  <c r="BI102" i="19"/>
  <c r="BH102" i="19"/>
  <c r="BG102" i="19"/>
  <c r="BF102" i="19"/>
  <c r="T102" i="19"/>
  <c r="R102" i="19"/>
  <c r="P102" i="19"/>
  <c r="J102" i="19"/>
  <c r="BE102" i="19" s="1"/>
  <c r="BK101" i="19"/>
  <c r="BI101" i="19"/>
  <c r="BH101" i="19"/>
  <c r="BG101" i="19"/>
  <c r="BF101" i="19"/>
  <c r="T101" i="19"/>
  <c r="R101" i="19"/>
  <c r="P101" i="19"/>
  <c r="J101" i="19"/>
  <c r="BE101" i="19" s="1"/>
  <c r="BK100" i="19"/>
  <c r="BI100" i="19"/>
  <c r="BH100" i="19"/>
  <c r="BG100" i="19"/>
  <c r="BF100" i="19"/>
  <c r="BE100" i="19"/>
  <c r="T100" i="19"/>
  <c r="R100" i="19"/>
  <c r="P100" i="19"/>
  <c r="J100" i="19"/>
  <c r="BK99" i="19"/>
  <c r="BI99" i="19"/>
  <c r="BH99" i="19"/>
  <c r="BG99" i="19"/>
  <c r="BF99" i="19"/>
  <c r="T99" i="19"/>
  <c r="R99" i="19"/>
  <c r="P99" i="19"/>
  <c r="J99" i="19"/>
  <c r="BE99" i="19" s="1"/>
  <c r="BK98" i="19"/>
  <c r="BK96" i="19" s="1"/>
  <c r="J96" i="19" s="1"/>
  <c r="J55" i="19" s="1"/>
  <c r="BI98" i="19"/>
  <c r="BH98" i="19"/>
  <c r="BG98" i="19"/>
  <c r="BF98" i="19"/>
  <c r="T98" i="19"/>
  <c r="R98" i="19"/>
  <c r="P98" i="19"/>
  <c r="P96" i="19" s="1"/>
  <c r="J98" i="19"/>
  <c r="BE98" i="19" s="1"/>
  <c r="BK97" i="19"/>
  <c r="BI97" i="19"/>
  <c r="BH97" i="19"/>
  <c r="BG97" i="19"/>
  <c r="BF97" i="19"/>
  <c r="T97" i="19"/>
  <c r="T96" i="19" s="1"/>
  <c r="R97" i="19"/>
  <c r="R96" i="19" s="1"/>
  <c r="P97" i="19"/>
  <c r="J97" i="19"/>
  <c r="BE97" i="19" s="1"/>
  <c r="BK94" i="19"/>
  <c r="BI94" i="19"/>
  <c r="BH94" i="19"/>
  <c r="BG94" i="19"/>
  <c r="BF94" i="19"/>
  <c r="BE94" i="19"/>
  <c r="T94" i="19"/>
  <c r="R94" i="19"/>
  <c r="P94" i="19"/>
  <c r="J94" i="19"/>
  <c r="BK93" i="19"/>
  <c r="BI93" i="19"/>
  <c r="BH93" i="19"/>
  <c r="BG93" i="19"/>
  <c r="BF93" i="19"/>
  <c r="BE93" i="19"/>
  <c r="T93" i="19"/>
  <c r="R93" i="19"/>
  <c r="P93" i="19"/>
  <c r="J93" i="19"/>
  <c r="BK91" i="19"/>
  <c r="BI91" i="19"/>
  <c r="BH91" i="19"/>
  <c r="BG91" i="19"/>
  <c r="BF91" i="19"/>
  <c r="T91" i="19"/>
  <c r="R91" i="19"/>
  <c r="P91" i="19"/>
  <c r="J91" i="19"/>
  <c r="BE91" i="19" s="1"/>
  <c r="BK89" i="19"/>
  <c r="BI89" i="19"/>
  <c r="BH89" i="19"/>
  <c r="BG89" i="19"/>
  <c r="BF89" i="19"/>
  <c r="T89" i="19"/>
  <c r="R89" i="19"/>
  <c r="P89" i="19"/>
  <c r="J89" i="19"/>
  <c r="BE89" i="19" s="1"/>
  <c r="BK88" i="19"/>
  <c r="BI88" i="19"/>
  <c r="BH88" i="19"/>
  <c r="BG88" i="19"/>
  <c r="BF88" i="19"/>
  <c r="BE88" i="19"/>
  <c r="T88" i="19"/>
  <c r="R88" i="19"/>
  <c r="P88" i="19"/>
  <c r="J88" i="19"/>
  <c r="BK87" i="19"/>
  <c r="BI87" i="19"/>
  <c r="BH87" i="19"/>
  <c r="BG87" i="19"/>
  <c r="BF87" i="19"/>
  <c r="BE87" i="19"/>
  <c r="T87" i="19"/>
  <c r="R87" i="19"/>
  <c r="P87" i="19"/>
  <c r="J87" i="19"/>
  <c r="BK86" i="19"/>
  <c r="BI86" i="19"/>
  <c r="BH86" i="19"/>
  <c r="BG86" i="19"/>
  <c r="BF86" i="19"/>
  <c r="T86" i="19"/>
  <c r="R86" i="19"/>
  <c r="P86" i="19"/>
  <c r="J86" i="19"/>
  <c r="BE86" i="19" s="1"/>
  <c r="BK84" i="19"/>
  <c r="BI84" i="19"/>
  <c r="BH84" i="19"/>
  <c r="BG84" i="19"/>
  <c r="BF84" i="19"/>
  <c r="T84" i="19"/>
  <c r="R84" i="19"/>
  <c r="P84" i="19"/>
  <c r="J84" i="19"/>
  <c r="BE84" i="19" s="1"/>
  <c r="BK83" i="19"/>
  <c r="BI83" i="19"/>
  <c r="BH83" i="19"/>
  <c r="BG83" i="19"/>
  <c r="BF83" i="19"/>
  <c r="BE83" i="19"/>
  <c r="T83" i="19"/>
  <c r="R83" i="19"/>
  <c r="P83" i="19"/>
  <c r="J83" i="19"/>
  <c r="BK82" i="19"/>
  <c r="BI82" i="19"/>
  <c r="BH82" i="19"/>
  <c r="BG82" i="19"/>
  <c r="BF82" i="19"/>
  <c r="BE82" i="19"/>
  <c r="T82" i="19"/>
  <c r="T80" i="19" s="1"/>
  <c r="R82" i="19"/>
  <c r="P82" i="19"/>
  <c r="J82" i="19"/>
  <c r="BK81" i="19"/>
  <c r="BI81" i="19"/>
  <c r="F32" i="19" s="1"/>
  <c r="BH81" i="19"/>
  <c r="BG81" i="19"/>
  <c r="F30" i="19" s="1"/>
  <c r="BF81" i="19"/>
  <c r="F29" i="19" s="1"/>
  <c r="T81" i="19"/>
  <c r="R81" i="19"/>
  <c r="P81" i="19"/>
  <c r="P80" i="19" s="1"/>
  <c r="J81" i="19"/>
  <c r="BE81" i="19" s="1"/>
  <c r="R80" i="19"/>
  <c r="F75" i="19"/>
  <c r="J74" i="19"/>
  <c r="F74" i="19"/>
  <c r="J72" i="19"/>
  <c r="F72" i="19"/>
  <c r="E70" i="19"/>
  <c r="F48" i="19"/>
  <c r="J47" i="19"/>
  <c r="F47" i="19"/>
  <c r="J45" i="19"/>
  <c r="F45" i="19"/>
  <c r="E43" i="19"/>
  <c r="F70" i="18"/>
  <c r="F69" i="18"/>
  <c r="F67" i="18"/>
  <c r="F66" i="18"/>
  <c r="F65" i="18"/>
  <c r="F63" i="18"/>
  <c r="F62" i="18"/>
  <c r="F61" i="18"/>
  <c r="F60" i="18"/>
  <c r="F58" i="18"/>
  <c r="F57" i="18"/>
  <c r="F56" i="18"/>
  <c r="F55" i="18"/>
  <c r="F54" i="18"/>
  <c r="F53" i="18"/>
  <c r="F52" i="18"/>
  <c r="F51" i="18"/>
  <c r="F49" i="18"/>
  <c r="F48" i="18"/>
  <c r="F47" i="18"/>
  <c r="F46" i="18"/>
  <c r="F45" i="18"/>
  <c r="F44" i="18"/>
  <c r="F43" i="18"/>
  <c r="F42" i="18"/>
  <c r="F41" i="18"/>
  <c r="F40" i="18"/>
  <c r="F38" i="18"/>
  <c r="F37" i="18"/>
  <c r="F35" i="18"/>
  <c r="F34" i="18"/>
  <c r="F33" i="18"/>
  <c r="F32" i="18"/>
  <c r="F31" i="18"/>
  <c r="F30" i="18"/>
  <c r="F29" i="18"/>
  <c r="F28" i="18"/>
  <c r="F27" i="18"/>
  <c r="F25" i="18"/>
  <c r="F24" i="18"/>
  <c r="F22" i="18"/>
  <c r="F21" i="18"/>
  <c r="F19" i="18"/>
  <c r="F18" i="18"/>
  <c r="F17" i="18"/>
  <c r="F16" i="18"/>
  <c r="F15" i="18"/>
  <c r="F14" i="18"/>
  <c r="A13" i="18"/>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F12" i="18"/>
  <c r="A12" i="18"/>
  <c r="F11" i="18"/>
  <c r="B5" i="24" l="1"/>
  <c r="B6" i="24" s="1"/>
  <c r="B7" i="24" s="1"/>
  <c r="B5" i="23"/>
  <c r="B6" i="23" s="1"/>
  <c r="B7" i="23" s="1"/>
  <c r="B5" i="22"/>
  <c r="E11" i="20" s="1"/>
  <c r="B5" i="21"/>
  <c r="B6" i="21" s="1"/>
  <c r="B7" i="21" s="1"/>
  <c r="F31" i="19"/>
  <c r="BK80" i="19"/>
  <c r="BK79" i="19" s="1"/>
  <c r="F73" i="18"/>
  <c r="F9" i="13" s="1"/>
  <c r="D6" i="31"/>
  <c r="D7" i="31" s="1"/>
  <c r="F14" i="26"/>
  <c r="G14" i="26" s="1"/>
  <c r="F11" i="20"/>
  <c r="E10" i="20"/>
  <c r="F13" i="26"/>
  <c r="G13" i="26" s="1"/>
  <c r="D6" i="30"/>
  <c r="D7" i="30" s="1"/>
  <c r="F10" i="26"/>
  <c r="G10" i="26" s="1"/>
  <c r="D7" i="27"/>
  <c r="D6" i="27"/>
  <c r="T79" i="19"/>
  <c r="T78" i="19" s="1"/>
  <c r="E12" i="20"/>
  <c r="F12" i="20" s="1"/>
  <c r="D6" i="28"/>
  <c r="D7" i="28" s="1"/>
  <c r="F11" i="26"/>
  <c r="G11" i="26" s="1"/>
  <c r="B6" i="32"/>
  <c r="B7" i="32" s="1"/>
  <c r="F28" i="19"/>
  <c r="J28" i="19"/>
  <c r="D7" i="29"/>
  <c r="F12" i="26"/>
  <c r="G12" i="26" s="1"/>
  <c r="D6" i="29"/>
  <c r="R79" i="19"/>
  <c r="R78" i="19" s="1"/>
  <c r="P79" i="19"/>
  <c r="P78" i="19" s="1"/>
  <c r="J29" i="19"/>
  <c r="E13" i="20" l="1"/>
  <c r="F13" i="20" s="1"/>
  <c r="B6" i="22"/>
  <c r="B7" i="22" s="1"/>
  <c r="J80" i="19"/>
  <c r="J54" i="19" s="1"/>
  <c r="D5" i="26"/>
  <c r="F10" i="20"/>
  <c r="BK78" i="19"/>
  <c r="J78" i="19" s="1"/>
  <c r="J79" i="19"/>
  <c r="J53" i="19" s="1"/>
  <c r="B5" i="20" l="1"/>
  <c r="F218" i="16" s="1"/>
  <c r="J25" i="19"/>
  <c r="J52" i="19"/>
  <c r="D6" i="26"/>
  <c r="D7" i="26"/>
  <c r="B6" i="20" l="1"/>
  <c r="B7" i="20" s="1"/>
  <c r="J34" i="19"/>
  <c r="F215" i="16"/>
  <c r="G9" i="17" l="1"/>
  <c r="G8" i="17" s="1"/>
  <c r="I9" i="17"/>
  <c r="K9" i="17"/>
  <c r="O9" i="17"/>
  <c r="Q9" i="17"/>
  <c r="V9" i="17"/>
  <c r="V8" i="17" s="1"/>
  <c r="G12" i="17"/>
  <c r="M12" i="17" s="1"/>
  <c r="I12" i="17"/>
  <c r="K12" i="17"/>
  <c r="O12" i="17"/>
  <c r="Q12" i="17"/>
  <c r="V12" i="17"/>
  <c r="G16" i="17"/>
  <c r="I16" i="17"/>
  <c r="K16" i="17"/>
  <c r="M16" i="17"/>
  <c r="O16" i="17"/>
  <c r="Q16" i="17"/>
  <c r="V16" i="17"/>
  <c r="G19" i="17"/>
  <c r="M19" i="17" s="1"/>
  <c r="I19" i="17"/>
  <c r="K19" i="17"/>
  <c r="O19" i="17"/>
  <c r="Q19" i="17"/>
  <c r="V19" i="17"/>
  <c r="G23" i="17"/>
  <c r="M23" i="17" s="1"/>
  <c r="I23" i="17"/>
  <c r="K23" i="17"/>
  <c r="O23" i="17"/>
  <c r="O22" i="17" s="1"/>
  <c r="Q23" i="17"/>
  <c r="V23" i="17"/>
  <c r="G26" i="17"/>
  <c r="G22" i="17" s="1"/>
  <c r="I26" i="17"/>
  <c r="K26" i="17"/>
  <c r="O26" i="17"/>
  <c r="Q26" i="17"/>
  <c r="V26" i="17"/>
  <c r="G29" i="17"/>
  <c r="I29" i="17"/>
  <c r="K29" i="17"/>
  <c r="M29" i="17"/>
  <c r="O29" i="17"/>
  <c r="Q29" i="17"/>
  <c r="V29" i="17"/>
  <c r="G33" i="17"/>
  <c r="M33" i="17" s="1"/>
  <c r="I33" i="17"/>
  <c r="K33" i="17"/>
  <c r="O33" i="17"/>
  <c r="O32" i="17" s="1"/>
  <c r="Q33" i="17"/>
  <c r="V33" i="17"/>
  <c r="G37" i="17"/>
  <c r="M37" i="17" s="1"/>
  <c r="I37" i="17"/>
  <c r="K37" i="17"/>
  <c r="O37" i="17"/>
  <c r="Q37" i="17"/>
  <c r="V37" i="17"/>
  <c r="G40" i="17"/>
  <c r="I40" i="17"/>
  <c r="K40" i="17"/>
  <c r="M40" i="17"/>
  <c r="O40" i="17"/>
  <c r="Q40" i="17"/>
  <c r="V40" i="17"/>
  <c r="G43" i="17"/>
  <c r="M43" i="17" s="1"/>
  <c r="I43" i="17"/>
  <c r="K43" i="17"/>
  <c r="O43" i="17"/>
  <c r="Q43" i="17"/>
  <c r="V43" i="17"/>
  <c r="G46" i="17"/>
  <c r="M46" i="17" s="1"/>
  <c r="I46" i="17"/>
  <c r="K46" i="17"/>
  <c r="O46" i="17"/>
  <c r="Q46" i="17"/>
  <c r="V46" i="17"/>
  <c r="G49" i="17"/>
  <c r="I49" i="17"/>
  <c r="K49" i="17"/>
  <c r="M49" i="17"/>
  <c r="O49" i="17"/>
  <c r="Q49" i="17"/>
  <c r="V49" i="17"/>
  <c r="G52" i="17"/>
  <c r="I52" i="17"/>
  <c r="K52" i="17"/>
  <c r="M52" i="17"/>
  <c r="O52" i="17"/>
  <c r="Q52" i="17"/>
  <c r="V52" i="17"/>
  <c r="G56" i="17"/>
  <c r="M56" i="17" s="1"/>
  <c r="I56" i="17"/>
  <c r="K56" i="17"/>
  <c r="O56" i="17"/>
  <c r="Q56" i="17"/>
  <c r="V56" i="17"/>
  <c r="G59" i="17"/>
  <c r="M59" i="17" s="1"/>
  <c r="I59" i="17"/>
  <c r="K59" i="17"/>
  <c r="O59" i="17"/>
  <c r="Q59" i="17"/>
  <c r="V59" i="17"/>
  <c r="G62" i="17"/>
  <c r="M62" i="17" s="1"/>
  <c r="I62" i="17"/>
  <c r="K62" i="17"/>
  <c r="O62" i="17"/>
  <c r="Q62" i="17"/>
  <c r="V62" i="17"/>
  <c r="G64" i="17"/>
  <c r="M64" i="17" s="1"/>
  <c r="I64" i="17"/>
  <c r="K64" i="17"/>
  <c r="O64" i="17"/>
  <c r="Q64" i="17"/>
  <c r="V64" i="17"/>
  <c r="G66" i="17"/>
  <c r="M66" i="17" s="1"/>
  <c r="I66" i="17"/>
  <c r="K66" i="17"/>
  <c r="O66" i="17"/>
  <c r="Q66" i="17"/>
  <c r="V66" i="17"/>
  <c r="G70" i="17"/>
  <c r="M70" i="17" s="1"/>
  <c r="I70" i="17"/>
  <c r="K70" i="17"/>
  <c r="O70" i="17"/>
  <c r="Q70" i="17"/>
  <c r="V70" i="17"/>
  <c r="G73" i="17"/>
  <c r="M73" i="17" s="1"/>
  <c r="I73" i="17"/>
  <c r="K73" i="17"/>
  <c r="O73" i="17"/>
  <c r="Q73" i="17"/>
  <c r="V73" i="17"/>
  <c r="AE77" i="17"/>
  <c r="F51" i="1" s="1"/>
  <c r="BA326" i="16"/>
  <c r="BA207" i="16"/>
  <c r="BA100" i="16"/>
  <c r="BA88" i="16"/>
  <c r="BA85" i="16"/>
  <c r="BA82" i="16"/>
  <c r="BA52" i="16"/>
  <c r="BA49" i="16"/>
  <c r="BA46" i="16"/>
  <c r="BA42" i="16"/>
  <c r="BA34" i="16"/>
  <c r="G9" i="16"/>
  <c r="M9" i="16" s="1"/>
  <c r="I9" i="16"/>
  <c r="K9" i="16"/>
  <c r="O9" i="16"/>
  <c r="Q9" i="16"/>
  <c r="V9" i="16"/>
  <c r="G13" i="16"/>
  <c r="M13" i="16" s="1"/>
  <c r="I13" i="16"/>
  <c r="K13" i="16"/>
  <c r="O13" i="16"/>
  <c r="Q13" i="16"/>
  <c r="V13" i="16"/>
  <c r="G17" i="16"/>
  <c r="I17" i="16"/>
  <c r="K17" i="16"/>
  <c r="M17" i="16"/>
  <c r="O17" i="16"/>
  <c r="Q17" i="16"/>
  <c r="V17" i="16"/>
  <c r="G21" i="16"/>
  <c r="M21" i="16" s="1"/>
  <c r="I21" i="16"/>
  <c r="K21" i="16"/>
  <c r="O21" i="16"/>
  <c r="Q21" i="16"/>
  <c r="V21" i="16"/>
  <c r="G25" i="16"/>
  <c r="M25" i="16" s="1"/>
  <c r="I25" i="16"/>
  <c r="K25" i="16"/>
  <c r="O25" i="16"/>
  <c r="Q25" i="16"/>
  <c r="V25" i="16"/>
  <c r="G29" i="16"/>
  <c r="M29" i="16" s="1"/>
  <c r="I29" i="16"/>
  <c r="K29" i="16"/>
  <c r="O29" i="16"/>
  <c r="Q29" i="16"/>
  <c r="V29" i="16"/>
  <c r="G33" i="16"/>
  <c r="I33" i="16"/>
  <c r="K33" i="16"/>
  <c r="M33" i="16"/>
  <c r="O33" i="16"/>
  <c r="Q33" i="16"/>
  <c r="V33" i="16"/>
  <c r="G37" i="16"/>
  <c r="M37" i="16" s="1"/>
  <c r="I37" i="16"/>
  <c r="K37" i="16"/>
  <c r="O37" i="16"/>
  <c r="Q37" i="16"/>
  <c r="V37" i="16"/>
  <c r="G41" i="16"/>
  <c r="M41" i="16" s="1"/>
  <c r="I41" i="16"/>
  <c r="K41" i="16"/>
  <c r="O41" i="16"/>
  <c r="Q41" i="16"/>
  <c r="V41" i="16"/>
  <c r="G45" i="16"/>
  <c r="I45" i="16"/>
  <c r="K45" i="16"/>
  <c r="M45" i="16"/>
  <c r="O45" i="16"/>
  <c r="Q45" i="16"/>
  <c r="V45" i="16"/>
  <c r="G48" i="16"/>
  <c r="G40" i="16" s="1"/>
  <c r="I48" i="16"/>
  <c r="K48" i="16"/>
  <c r="O48" i="16"/>
  <c r="Q48" i="16"/>
  <c r="V48" i="16"/>
  <c r="G51" i="16"/>
  <c r="M51" i="16" s="1"/>
  <c r="I51" i="16"/>
  <c r="K51" i="16"/>
  <c r="O51" i="16"/>
  <c r="Q51" i="16"/>
  <c r="V51" i="16"/>
  <c r="G54" i="16"/>
  <c r="M54" i="16" s="1"/>
  <c r="I54" i="16"/>
  <c r="K54" i="16"/>
  <c r="O54" i="16"/>
  <c r="Q54" i="16"/>
  <c r="V54" i="16"/>
  <c r="G58" i="16"/>
  <c r="M58" i="16" s="1"/>
  <c r="I58" i="16"/>
  <c r="K58" i="16"/>
  <c r="O58" i="16"/>
  <c r="Q58" i="16"/>
  <c r="V58" i="16"/>
  <c r="G62" i="16"/>
  <c r="M62" i="16" s="1"/>
  <c r="I62" i="16"/>
  <c r="K62" i="16"/>
  <c r="O62" i="16"/>
  <c r="Q62" i="16"/>
  <c r="V62" i="16"/>
  <c r="G68" i="16"/>
  <c r="M68" i="16" s="1"/>
  <c r="I68" i="16"/>
  <c r="K68" i="16"/>
  <c r="O68" i="16"/>
  <c r="Q68" i="16"/>
  <c r="V68" i="16"/>
  <c r="G73" i="16"/>
  <c r="I73" i="16"/>
  <c r="K73" i="16"/>
  <c r="M73" i="16"/>
  <c r="O73" i="16"/>
  <c r="Q73" i="16"/>
  <c r="V73" i="16"/>
  <c r="G77" i="16"/>
  <c r="I77" i="16"/>
  <c r="K77" i="16"/>
  <c r="O77" i="16"/>
  <c r="Q77" i="16"/>
  <c r="V77" i="16"/>
  <c r="G81" i="16"/>
  <c r="M81" i="16" s="1"/>
  <c r="I81" i="16"/>
  <c r="K81" i="16"/>
  <c r="O81" i="16"/>
  <c r="Q81" i="16"/>
  <c r="V81" i="16"/>
  <c r="G84" i="16"/>
  <c r="M84" i="16" s="1"/>
  <c r="I84" i="16"/>
  <c r="K84" i="16"/>
  <c r="O84" i="16"/>
  <c r="Q84" i="16"/>
  <c r="V84" i="16"/>
  <c r="G87" i="16"/>
  <c r="I87" i="16"/>
  <c r="K87" i="16"/>
  <c r="M87" i="16"/>
  <c r="O87" i="16"/>
  <c r="Q87" i="16"/>
  <c r="V87" i="16"/>
  <c r="G90" i="16"/>
  <c r="M90" i="16" s="1"/>
  <c r="I90" i="16"/>
  <c r="K90" i="16"/>
  <c r="O90" i="16"/>
  <c r="Q90" i="16"/>
  <c r="V90" i="16"/>
  <c r="G94" i="16"/>
  <c r="M94" i="16" s="1"/>
  <c r="M93" i="16" s="1"/>
  <c r="I94" i="16"/>
  <c r="I93" i="16" s="1"/>
  <c r="K94" i="16"/>
  <c r="K93" i="16" s="1"/>
  <c r="O94" i="16"/>
  <c r="O93" i="16" s="1"/>
  <c r="Q94" i="16"/>
  <c r="Q93" i="16" s="1"/>
  <c r="V94" i="16"/>
  <c r="V93" i="16" s="1"/>
  <c r="Q98" i="16"/>
  <c r="V98" i="16"/>
  <c r="G99" i="16"/>
  <c r="G98" i="16" s="1"/>
  <c r="I69" i="1" s="1"/>
  <c r="I99" i="16"/>
  <c r="I98" i="16" s="1"/>
  <c r="K99" i="16"/>
  <c r="K98" i="16" s="1"/>
  <c r="O99" i="16"/>
  <c r="O98" i="16" s="1"/>
  <c r="Q99" i="16"/>
  <c r="V99" i="16"/>
  <c r="G105" i="16"/>
  <c r="M105" i="16" s="1"/>
  <c r="I105" i="16"/>
  <c r="K105" i="16"/>
  <c r="O105" i="16"/>
  <c r="Q105" i="16"/>
  <c r="V105" i="16"/>
  <c r="G109" i="16"/>
  <c r="I109" i="16"/>
  <c r="K109" i="16"/>
  <c r="M109" i="16"/>
  <c r="O109" i="16"/>
  <c r="Q109" i="16"/>
  <c r="V109" i="16"/>
  <c r="G118" i="16"/>
  <c r="I118" i="16"/>
  <c r="K118" i="16"/>
  <c r="O118" i="16"/>
  <c r="Q118" i="16"/>
  <c r="V118" i="16"/>
  <c r="G122" i="16"/>
  <c r="M122" i="16" s="1"/>
  <c r="I122" i="16"/>
  <c r="K122" i="16"/>
  <c r="O122" i="16"/>
  <c r="Q122" i="16"/>
  <c r="V122" i="16"/>
  <c r="G127" i="16"/>
  <c r="M127" i="16" s="1"/>
  <c r="I127" i="16"/>
  <c r="K127" i="16"/>
  <c r="O127" i="16"/>
  <c r="Q127" i="16"/>
  <c r="V127" i="16"/>
  <c r="G130" i="16"/>
  <c r="I130" i="16"/>
  <c r="K130" i="16"/>
  <c r="M130" i="16"/>
  <c r="O130" i="16"/>
  <c r="Q130" i="16"/>
  <c r="V130" i="16"/>
  <c r="G133" i="16"/>
  <c r="M133" i="16" s="1"/>
  <c r="I133" i="16"/>
  <c r="K133" i="16"/>
  <c r="O133" i="16"/>
  <c r="Q133" i="16"/>
  <c r="V133" i="16"/>
  <c r="G135" i="16"/>
  <c r="M135" i="16" s="1"/>
  <c r="I135" i="16"/>
  <c r="K135" i="16"/>
  <c r="O135" i="16"/>
  <c r="Q135" i="16"/>
  <c r="V135" i="16"/>
  <c r="G137" i="16"/>
  <c r="M137" i="16" s="1"/>
  <c r="I137" i="16"/>
  <c r="K137" i="16"/>
  <c r="O137" i="16"/>
  <c r="Q137" i="16"/>
  <c r="V137" i="16"/>
  <c r="G139" i="16"/>
  <c r="M139" i="16" s="1"/>
  <c r="I139" i="16"/>
  <c r="K139" i="16"/>
  <c r="O139" i="16"/>
  <c r="Q139" i="16"/>
  <c r="V139" i="16"/>
  <c r="G141" i="16"/>
  <c r="M141" i="16" s="1"/>
  <c r="I141" i="16"/>
  <c r="K141" i="16"/>
  <c r="O141" i="16"/>
  <c r="Q141" i="16"/>
  <c r="V141" i="16"/>
  <c r="G143" i="16"/>
  <c r="M143" i="16" s="1"/>
  <c r="I143" i="16"/>
  <c r="K143" i="16"/>
  <c r="O143" i="16"/>
  <c r="Q143" i="16"/>
  <c r="V143" i="16"/>
  <c r="G145" i="16"/>
  <c r="M145" i="16" s="1"/>
  <c r="I145" i="16"/>
  <c r="K145" i="16"/>
  <c r="O145" i="16"/>
  <c r="Q145" i="16"/>
  <c r="V145" i="16"/>
  <c r="G147" i="16"/>
  <c r="M147" i="16" s="1"/>
  <c r="I147" i="16"/>
  <c r="K147" i="16"/>
  <c r="O147" i="16"/>
  <c r="Q147" i="16"/>
  <c r="V147" i="16"/>
  <c r="G149" i="16"/>
  <c r="M149" i="16" s="1"/>
  <c r="I149" i="16"/>
  <c r="K149" i="16"/>
  <c r="O149" i="16"/>
  <c r="Q149" i="16"/>
  <c r="V149" i="16"/>
  <c r="G151" i="16"/>
  <c r="M151" i="16" s="1"/>
  <c r="I151" i="16"/>
  <c r="K151" i="16"/>
  <c r="O151" i="16"/>
  <c r="Q151" i="16"/>
  <c r="V151" i="16"/>
  <c r="G156" i="16"/>
  <c r="M156" i="16" s="1"/>
  <c r="I156" i="16"/>
  <c r="K156" i="16"/>
  <c r="O156" i="16"/>
  <c r="Q156" i="16"/>
  <c r="V156" i="16"/>
  <c r="G166" i="16"/>
  <c r="I166" i="16"/>
  <c r="K166" i="16"/>
  <c r="M166" i="16"/>
  <c r="O166" i="16"/>
  <c r="Q166" i="16"/>
  <c r="V166" i="16"/>
  <c r="G172" i="16"/>
  <c r="M172" i="16" s="1"/>
  <c r="I172" i="16"/>
  <c r="K172" i="16"/>
  <c r="O172" i="16"/>
  <c r="Q172" i="16"/>
  <c r="V172" i="16"/>
  <c r="G181" i="16"/>
  <c r="M181" i="16" s="1"/>
  <c r="I181" i="16"/>
  <c r="K181" i="16"/>
  <c r="O181" i="16"/>
  <c r="Q181" i="16"/>
  <c r="V181" i="16"/>
  <c r="G188" i="16"/>
  <c r="M188" i="16" s="1"/>
  <c r="I188" i="16"/>
  <c r="K188" i="16"/>
  <c r="O188" i="16"/>
  <c r="Q188" i="16"/>
  <c r="V188" i="16"/>
  <c r="G194" i="16"/>
  <c r="M194" i="16" s="1"/>
  <c r="I194" i="16"/>
  <c r="K194" i="16"/>
  <c r="O194" i="16"/>
  <c r="Q194" i="16"/>
  <c r="V194" i="16"/>
  <c r="G197" i="16"/>
  <c r="M197" i="16" s="1"/>
  <c r="I197" i="16"/>
  <c r="K197" i="16"/>
  <c r="O197" i="16"/>
  <c r="Q197" i="16"/>
  <c r="V197" i="16"/>
  <c r="G201" i="16"/>
  <c r="I201" i="16"/>
  <c r="O201" i="16"/>
  <c r="G202" i="16"/>
  <c r="M202" i="16" s="1"/>
  <c r="M201" i="16" s="1"/>
  <c r="I202" i="16"/>
  <c r="K202" i="16"/>
  <c r="K201" i="16" s="1"/>
  <c r="O202" i="16"/>
  <c r="Q202" i="16"/>
  <c r="Q201" i="16" s="1"/>
  <c r="V202" i="16"/>
  <c r="V201" i="16" s="1"/>
  <c r="K205" i="16"/>
  <c r="G206" i="16"/>
  <c r="G205" i="16" s="1"/>
  <c r="I206" i="16"/>
  <c r="I205" i="16" s="1"/>
  <c r="K206" i="16"/>
  <c r="O206" i="16"/>
  <c r="O205" i="16" s="1"/>
  <c r="Q206" i="16"/>
  <c r="Q205" i="16" s="1"/>
  <c r="V206" i="16"/>
  <c r="V205" i="16" s="1"/>
  <c r="G211" i="16"/>
  <c r="I211" i="16"/>
  <c r="O211" i="16"/>
  <c r="Q211" i="16"/>
  <c r="G212" i="16"/>
  <c r="I212" i="16"/>
  <c r="K212" i="16"/>
  <c r="K211" i="16" s="1"/>
  <c r="M212" i="16"/>
  <c r="M211" i="16" s="1"/>
  <c r="O212" i="16"/>
  <c r="Q212" i="16"/>
  <c r="V212" i="16"/>
  <c r="V211" i="16" s="1"/>
  <c r="G215" i="16"/>
  <c r="G214" i="16" s="1"/>
  <c r="I80" i="1" s="1"/>
  <c r="I215" i="16"/>
  <c r="I214" i="16" s="1"/>
  <c r="K215" i="16"/>
  <c r="K214" i="16" s="1"/>
  <c r="O215" i="16"/>
  <c r="O214" i="16" s="1"/>
  <c r="Q215" i="16"/>
  <c r="Q214" i="16" s="1"/>
  <c r="V215" i="16"/>
  <c r="V214" i="16" s="1"/>
  <c r="Q217" i="16"/>
  <c r="G218" i="16"/>
  <c r="I218" i="16"/>
  <c r="I217" i="16" s="1"/>
  <c r="K218" i="16"/>
  <c r="K217" i="16" s="1"/>
  <c r="O218" i="16"/>
  <c r="O217" i="16" s="1"/>
  <c r="Q218" i="16"/>
  <c r="V218" i="16"/>
  <c r="V217" i="16" s="1"/>
  <c r="G221" i="16"/>
  <c r="I221" i="16"/>
  <c r="K221" i="16"/>
  <c r="O221" i="16"/>
  <c r="Q221" i="16"/>
  <c r="V221" i="16"/>
  <c r="G224" i="16"/>
  <c r="M224" i="16" s="1"/>
  <c r="I224" i="16"/>
  <c r="K224" i="16"/>
  <c r="O224" i="16"/>
  <c r="Q224" i="16"/>
  <c r="V224" i="16"/>
  <c r="G227" i="16"/>
  <c r="M227" i="16" s="1"/>
  <c r="I227" i="16"/>
  <c r="K227" i="16"/>
  <c r="O227" i="16"/>
  <c r="Q227" i="16"/>
  <c r="V227" i="16"/>
  <c r="G229" i="16"/>
  <c r="M229" i="16" s="1"/>
  <c r="I229" i="16"/>
  <c r="K229" i="16"/>
  <c r="O229" i="16"/>
  <c r="Q229" i="16"/>
  <c r="V229" i="16"/>
  <c r="G232" i="16"/>
  <c r="M232" i="16" s="1"/>
  <c r="I232" i="16"/>
  <c r="K232" i="16"/>
  <c r="O232" i="16"/>
  <c r="Q232" i="16"/>
  <c r="V232" i="16"/>
  <c r="G235" i="16"/>
  <c r="M235" i="16" s="1"/>
  <c r="I235" i="16"/>
  <c r="K235" i="16"/>
  <c r="O235" i="16"/>
  <c r="Q235" i="16"/>
  <c r="V235" i="16"/>
  <c r="G239" i="16"/>
  <c r="I239" i="16"/>
  <c r="K239" i="16"/>
  <c r="M239" i="16"/>
  <c r="O239" i="16"/>
  <c r="Q239" i="16"/>
  <c r="V239" i="16"/>
  <c r="G243" i="16"/>
  <c r="M243" i="16" s="1"/>
  <c r="I243" i="16"/>
  <c r="K243" i="16"/>
  <c r="O243" i="16"/>
  <c r="Q243" i="16"/>
  <c r="V243" i="16"/>
  <c r="G248" i="16"/>
  <c r="M248" i="16" s="1"/>
  <c r="I248" i="16"/>
  <c r="K248" i="16"/>
  <c r="O248" i="16"/>
  <c r="Q248" i="16"/>
  <c r="V248" i="16"/>
  <c r="G253" i="16"/>
  <c r="M253" i="16" s="1"/>
  <c r="I253" i="16"/>
  <c r="K253" i="16"/>
  <c r="O253" i="16"/>
  <c r="Q253" i="16"/>
  <c r="V253" i="16"/>
  <c r="G255" i="16"/>
  <c r="M255" i="16" s="1"/>
  <c r="I255" i="16"/>
  <c r="K255" i="16"/>
  <c r="O255" i="16"/>
  <c r="Q255" i="16"/>
  <c r="V255" i="16"/>
  <c r="G258" i="16"/>
  <c r="M258" i="16" s="1"/>
  <c r="I258" i="16"/>
  <c r="K258" i="16"/>
  <c r="O258" i="16"/>
  <c r="Q258" i="16"/>
  <c r="V258" i="16"/>
  <c r="G265" i="16"/>
  <c r="M265" i="16" s="1"/>
  <c r="I265" i="16"/>
  <c r="K265" i="16"/>
  <c r="O265" i="16"/>
  <c r="Q265" i="16"/>
  <c r="V265" i="16"/>
  <c r="G268" i="16"/>
  <c r="M268" i="16" s="1"/>
  <c r="I268" i="16"/>
  <c r="K268" i="16"/>
  <c r="O268" i="16"/>
  <c r="Q268" i="16"/>
  <c r="V268" i="16"/>
  <c r="G270" i="16"/>
  <c r="I270" i="16"/>
  <c r="K270" i="16"/>
  <c r="M270" i="16"/>
  <c r="O270" i="16"/>
  <c r="Q270" i="16"/>
  <c r="V270" i="16"/>
  <c r="G272" i="16"/>
  <c r="M272" i="16" s="1"/>
  <c r="I272" i="16"/>
  <c r="K272" i="16"/>
  <c r="O272" i="16"/>
  <c r="Q272" i="16"/>
  <c r="V272" i="16"/>
  <c r="G275" i="16"/>
  <c r="M275" i="16" s="1"/>
  <c r="I275" i="16"/>
  <c r="K275" i="16"/>
  <c r="O275" i="16"/>
  <c r="Q275" i="16"/>
  <c r="V275" i="16"/>
  <c r="G281" i="16"/>
  <c r="M281" i="16" s="1"/>
  <c r="I281" i="16"/>
  <c r="K281" i="16"/>
  <c r="O281" i="16"/>
  <c r="Q281" i="16"/>
  <c r="V281" i="16"/>
  <c r="G285" i="16"/>
  <c r="M285" i="16" s="1"/>
  <c r="I285" i="16"/>
  <c r="K285" i="16"/>
  <c r="O285" i="16"/>
  <c r="Q285" i="16"/>
  <c r="V285" i="16"/>
  <c r="G289" i="16"/>
  <c r="M289" i="16" s="1"/>
  <c r="I289" i="16"/>
  <c r="K289" i="16"/>
  <c r="O289" i="16"/>
  <c r="Q289" i="16"/>
  <c r="V289" i="16"/>
  <c r="G294" i="16"/>
  <c r="M294" i="16" s="1"/>
  <c r="I294" i="16"/>
  <c r="K294" i="16"/>
  <c r="O294" i="16"/>
  <c r="Q294" i="16"/>
  <c r="V294" i="16"/>
  <c r="G298" i="16"/>
  <c r="I298" i="16"/>
  <c r="K298" i="16"/>
  <c r="K297" i="16" s="1"/>
  <c r="O298" i="16"/>
  <c r="Q298" i="16"/>
  <c r="V298" i="16"/>
  <c r="G302" i="16"/>
  <c r="M302" i="16" s="1"/>
  <c r="I302" i="16"/>
  <c r="K302" i="16"/>
  <c r="O302" i="16"/>
  <c r="Q302" i="16"/>
  <c r="V302" i="16"/>
  <c r="V297" i="16" s="1"/>
  <c r="G306" i="16"/>
  <c r="M306" i="16" s="1"/>
  <c r="I306" i="16"/>
  <c r="K306" i="16"/>
  <c r="O306" i="16"/>
  <c r="Q306" i="16"/>
  <c r="V306" i="16"/>
  <c r="V309" i="16"/>
  <c r="G310" i="16"/>
  <c r="I310" i="16"/>
  <c r="K310" i="16"/>
  <c r="K309" i="16" s="1"/>
  <c r="M310" i="16"/>
  <c r="O310" i="16"/>
  <c r="Q310" i="16"/>
  <c r="V310" i="16"/>
  <c r="G314" i="16"/>
  <c r="I314" i="16"/>
  <c r="K314" i="16"/>
  <c r="O314" i="16"/>
  <c r="Q314" i="16"/>
  <c r="V314" i="16"/>
  <c r="G319" i="16"/>
  <c r="M319" i="16" s="1"/>
  <c r="I319" i="16"/>
  <c r="I309" i="16" s="1"/>
  <c r="K319" i="16"/>
  <c r="O319" i="16"/>
  <c r="Q319" i="16"/>
  <c r="V319" i="16"/>
  <c r="I324" i="16"/>
  <c r="K324" i="16"/>
  <c r="G325" i="16"/>
  <c r="G324" i="16" s="1"/>
  <c r="I91" i="1" s="1"/>
  <c r="I325" i="16"/>
  <c r="K325" i="16"/>
  <c r="O325" i="16"/>
  <c r="O324" i="16" s="1"/>
  <c r="Q325" i="16"/>
  <c r="V325" i="16"/>
  <c r="G331" i="16"/>
  <c r="M331" i="16" s="1"/>
  <c r="I331" i="16"/>
  <c r="K331" i="16"/>
  <c r="O331" i="16"/>
  <c r="Q331" i="16"/>
  <c r="Q324" i="16" s="1"/>
  <c r="V331" i="16"/>
  <c r="G335" i="16"/>
  <c r="I92" i="1" s="1"/>
  <c r="I335" i="16"/>
  <c r="Q335" i="16"/>
  <c r="G336" i="16"/>
  <c r="I336" i="16"/>
  <c r="K336" i="16"/>
  <c r="K335" i="16" s="1"/>
  <c r="M336" i="16"/>
  <c r="M335" i="16" s="1"/>
  <c r="O336" i="16"/>
  <c r="O335" i="16" s="1"/>
  <c r="Q336" i="16"/>
  <c r="V336" i="16"/>
  <c r="V335" i="16" s="1"/>
  <c r="G342" i="16"/>
  <c r="I342" i="16"/>
  <c r="K342" i="16"/>
  <c r="O342" i="16"/>
  <c r="Q342" i="16"/>
  <c r="Q341" i="16" s="1"/>
  <c r="V342" i="16"/>
  <c r="G346" i="16"/>
  <c r="M346" i="16" s="1"/>
  <c r="I346" i="16"/>
  <c r="K346" i="16"/>
  <c r="O346" i="16"/>
  <c r="Q346" i="16"/>
  <c r="V346" i="16"/>
  <c r="G349" i="16"/>
  <c r="M349" i="16" s="1"/>
  <c r="I349" i="16"/>
  <c r="K349" i="16"/>
  <c r="O349" i="16"/>
  <c r="Q349" i="16"/>
  <c r="V349" i="16"/>
  <c r="G351" i="16"/>
  <c r="M351" i="16" s="1"/>
  <c r="I351" i="16"/>
  <c r="K351" i="16"/>
  <c r="O351" i="16"/>
  <c r="Q351" i="16"/>
  <c r="V351" i="16"/>
  <c r="G353" i="16"/>
  <c r="M353" i="16" s="1"/>
  <c r="I353" i="16"/>
  <c r="K353" i="16"/>
  <c r="O353" i="16"/>
  <c r="Q353" i="16"/>
  <c r="V353" i="16"/>
  <c r="G356" i="16"/>
  <c r="M356" i="16" s="1"/>
  <c r="I356" i="16"/>
  <c r="K356" i="16"/>
  <c r="O356" i="16"/>
  <c r="Q356" i="16"/>
  <c r="V356" i="16"/>
  <c r="Q358" i="16"/>
  <c r="G359" i="16"/>
  <c r="G358" i="16" s="1"/>
  <c r="I359" i="16"/>
  <c r="I358" i="16" s="1"/>
  <c r="K359" i="16"/>
  <c r="K358" i="16" s="1"/>
  <c r="M359" i="16"/>
  <c r="O359" i="16"/>
  <c r="Q359" i="16"/>
  <c r="V359" i="16"/>
  <c r="V358" i="16" s="1"/>
  <c r="G363" i="16"/>
  <c r="M363" i="16" s="1"/>
  <c r="I363" i="16"/>
  <c r="K363" i="16"/>
  <c r="O363" i="16"/>
  <c r="Q363" i="16"/>
  <c r="V363" i="16"/>
  <c r="G367" i="16"/>
  <c r="M367" i="16" s="1"/>
  <c r="I367" i="16"/>
  <c r="K367" i="16"/>
  <c r="O367" i="16"/>
  <c r="Q367" i="16"/>
  <c r="V367" i="16"/>
  <c r="G370" i="16"/>
  <c r="M370" i="16" s="1"/>
  <c r="I370" i="16"/>
  <c r="K370" i="16"/>
  <c r="O370" i="16"/>
  <c r="Q370" i="16"/>
  <c r="V370" i="16"/>
  <c r="G372" i="16"/>
  <c r="I372" i="16"/>
  <c r="K372" i="16"/>
  <c r="O372" i="16"/>
  <c r="O366" i="16" s="1"/>
  <c r="Q372" i="16"/>
  <c r="V372" i="16"/>
  <c r="G376" i="16"/>
  <c r="M376" i="16" s="1"/>
  <c r="I376" i="16"/>
  <c r="I366" i="16" s="1"/>
  <c r="K376" i="16"/>
  <c r="O376" i="16"/>
  <c r="Q376" i="16"/>
  <c r="V376" i="16"/>
  <c r="Q380" i="16"/>
  <c r="V380" i="16"/>
  <c r="G381" i="16"/>
  <c r="G380" i="16" s="1"/>
  <c r="I381" i="16"/>
  <c r="I380" i="16" s="1"/>
  <c r="K381" i="16"/>
  <c r="K380" i="16" s="1"/>
  <c r="O381" i="16"/>
  <c r="O380" i="16" s="1"/>
  <c r="Q381" i="16"/>
  <c r="V381" i="16"/>
  <c r="O383" i="16"/>
  <c r="G384" i="16"/>
  <c r="M384" i="16" s="1"/>
  <c r="M383" i="16" s="1"/>
  <c r="I384" i="16"/>
  <c r="I383" i="16" s="1"/>
  <c r="K384" i="16"/>
  <c r="K383" i="16" s="1"/>
  <c r="O384" i="16"/>
  <c r="Q384" i="16"/>
  <c r="Q383" i="16" s="1"/>
  <c r="V384" i="16"/>
  <c r="V383" i="16" s="1"/>
  <c r="I386" i="16"/>
  <c r="K386" i="16"/>
  <c r="Q386" i="16"/>
  <c r="G387" i="16"/>
  <c r="G386" i="16" s="1"/>
  <c r="I99" i="1" s="1"/>
  <c r="I387" i="16"/>
  <c r="K387" i="16"/>
  <c r="O387" i="16"/>
  <c r="O386" i="16" s="1"/>
  <c r="Q387" i="16"/>
  <c r="V387" i="16"/>
  <c r="V386" i="16" s="1"/>
  <c r="G390" i="16"/>
  <c r="M390" i="16" s="1"/>
  <c r="I390" i="16"/>
  <c r="K390" i="16"/>
  <c r="O390" i="16"/>
  <c r="Q390" i="16"/>
  <c r="V390" i="16"/>
  <c r="G395" i="16"/>
  <c r="I395" i="16"/>
  <c r="K395" i="16"/>
  <c r="M395" i="16"/>
  <c r="O395" i="16"/>
  <c r="Q395" i="16"/>
  <c r="V395" i="16"/>
  <c r="G397" i="16"/>
  <c r="M397" i="16" s="1"/>
  <c r="I397" i="16"/>
  <c r="K397" i="16"/>
  <c r="O397" i="16"/>
  <c r="Q397" i="16"/>
  <c r="V397" i="16"/>
  <c r="G399" i="16"/>
  <c r="M399" i="16" s="1"/>
  <c r="I399" i="16"/>
  <c r="K399" i="16"/>
  <c r="O399" i="16"/>
  <c r="Q399" i="16"/>
  <c r="V399" i="16"/>
  <c r="G401" i="16"/>
  <c r="M401" i="16" s="1"/>
  <c r="I401" i="16"/>
  <c r="K401" i="16"/>
  <c r="O401" i="16"/>
  <c r="Q401" i="16"/>
  <c r="V401" i="16"/>
  <c r="G403" i="16"/>
  <c r="M403" i="16" s="1"/>
  <c r="I403" i="16"/>
  <c r="K403" i="16"/>
  <c r="O403" i="16"/>
  <c r="Q403" i="16"/>
  <c r="V403" i="16"/>
  <c r="G405" i="16"/>
  <c r="M405" i="16" s="1"/>
  <c r="I405" i="16"/>
  <c r="K405" i="16"/>
  <c r="O405" i="16"/>
  <c r="Q405" i="16"/>
  <c r="V405" i="16"/>
  <c r="G407" i="16"/>
  <c r="M407" i="16" s="1"/>
  <c r="I407" i="16"/>
  <c r="K407" i="16"/>
  <c r="O407" i="16"/>
  <c r="Q407" i="16"/>
  <c r="V407" i="16"/>
  <c r="G410" i="16"/>
  <c r="M410" i="16" s="1"/>
  <c r="I410" i="16"/>
  <c r="K410" i="16"/>
  <c r="O410" i="16"/>
  <c r="Q410" i="16"/>
  <c r="V410" i="16"/>
  <c r="G414" i="16"/>
  <c r="I414" i="16"/>
  <c r="K414" i="16"/>
  <c r="M414" i="16"/>
  <c r="O414" i="16"/>
  <c r="Q414" i="16"/>
  <c r="V414" i="16"/>
  <c r="G416" i="16"/>
  <c r="I416" i="16"/>
  <c r="K416" i="16"/>
  <c r="O416" i="16"/>
  <c r="Q416" i="16"/>
  <c r="V416" i="16"/>
  <c r="G418" i="16"/>
  <c r="M418" i="16" s="1"/>
  <c r="I418" i="16"/>
  <c r="K418" i="16"/>
  <c r="O418" i="16"/>
  <c r="Q418" i="16"/>
  <c r="V418" i="16"/>
  <c r="G420" i="16"/>
  <c r="I420" i="16"/>
  <c r="K420" i="16"/>
  <c r="M420" i="16"/>
  <c r="O420" i="16"/>
  <c r="Q420" i="16"/>
  <c r="V420" i="16"/>
  <c r="G422" i="16"/>
  <c r="M422" i="16" s="1"/>
  <c r="I422" i="16"/>
  <c r="K422" i="16"/>
  <c r="O422" i="16"/>
  <c r="Q422" i="16"/>
  <c r="V422" i="16"/>
  <c r="G424" i="16"/>
  <c r="M424" i="16" s="1"/>
  <c r="I424" i="16"/>
  <c r="K424" i="16"/>
  <c r="O424" i="16"/>
  <c r="Q424" i="16"/>
  <c r="V424" i="16"/>
  <c r="G427" i="16"/>
  <c r="M427" i="16" s="1"/>
  <c r="I427" i="16"/>
  <c r="K427" i="16"/>
  <c r="O427" i="16"/>
  <c r="Q427" i="16"/>
  <c r="V427" i="16"/>
  <c r="K430" i="16"/>
  <c r="G431" i="16"/>
  <c r="G430" i="16" s="1"/>
  <c r="I431" i="16"/>
  <c r="I430" i="16" s="1"/>
  <c r="K431" i="16"/>
  <c r="O431" i="16"/>
  <c r="O430" i="16" s="1"/>
  <c r="Q431" i="16"/>
  <c r="Q430" i="16" s="1"/>
  <c r="V431" i="16"/>
  <c r="V430" i="16" s="1"/>
  <c r="AE434" i="16"/>
  <c r="F49" i="1" s="1"/>
  <c r="BA441" i="15"/>
  <c r="BA113" i="15"/>
  <c r="BA110" i="15"/>
  <c r="BA106" i="15"/>
  <c r="BA102" i="15"/>
  <c r="BA98" i="15"/>
  <c r="BA94" i="15"/>
  <c r="BA91" i="15"/>
  <c r="BA87" i="15"/>
  <c r="BA84" i="15"/>
  <c r="BA81" i="15"/>
  <c r="BA78" i="15"/>
  <c r="BA28" i="15"/>
  <c r="BA25" i="15"/>
  <c r="G9" i="15"/>
  <c r="M9" i="15" s="1"/>
  <c r="I9" i="15"/>
  <c r="K9" i="15"/>
  <c r="O9" i="15"/>
  <c r="Q9" i="15"/>
  <c r="V9" i="15"/>
  <c r="G11" i="15"/>
  <c r="M11" i="15" s="1"/>
  <c r="I11" i="15"/>
  <c r="K11" i="15"/>
  <c r="O11" i="15"/>
  <c r="Q11" i="15"/>
  <c r="V11" i="15"/>
  <c r="G14" i="15"/>
  <c r="I14" i="15"/>
  <c r="K14" i="15"/>
  <c r="M14" i="15"/>
  <c r="O14" i="15"/>
  <c r="Q14" i="15"/>
  <c r="V14" i="15"/>
  <c r="G17" i="15"/>
  <c r="M17" i="15" s="1"/>
  <c r="I17" i="15"/>
  <c r="K17" i="15"/>
  <c r="O17" i="15"/>
  <c r="Q17" i="15"/>
  <c r="V17" i="15"/>
  <c r="G20" i="15"/>
  <c r="I20" i="15"/>
  <c r="K20" i="15"/>
  <c r="O20" i="15"/>
  <c r="Q20" i="15"/>
  <c r="V20" i="15"/>
  <c r="G22" i="15"/>
  <c r="M22" i="15" s="1"/>
  <c r="I22" i="15"/>
  <c r="K22" i="15"/>
  <c r="O22" i="15"/>
  <c r="Q22" i="15"/>
  <c r="V22" i="15"/>
  <c r="G24" i="15"/>
  <c r="I24" i="15"/>
  <c r="K24" i="15"/>
  <c r="M24" i="15"/>
  <c r="O24" i="15"/>
  <c r="Q24" i="15"/>
  <c r="V24" i="15"/>
  <c r="G27" i="15"/>
  <c r="M27" i="15" s="1"/>
  <c r="I27" i="15"/>
  <c r="K27" i="15"/>
  <c r="O27" i="15"/>
  <c r="Q27" i="15"/>
  <c r="V27" i="15"/>
  <c r="G30" i="15"/>
  <c r="M30" i="15" s="1"/>
  <c r="I30" i="15"/>
  <c r="K30" i="15"/>
  <c r="O30" i="15"/>
  <c r="Q30" i="15"/>
  <c r="V30" i="15"/>
  <c r="G32" i="15"/>
  <c r="M32" i="15" s="1"/>
  <c r="I32" i="15"/>
  <c r="K32" i="15"/>
  <c r="O32" i="15"/>
  <c r="Q32" i="15"/>
  <c r="V32" i="15"/>
  <c r="G35" i="15"/>
  <c r="M35" i="15" s="1"/>
  <c r="I35" i="15"/>
  <c r="I34" i="15" s="1"/>
  <c r="K35" i="15"/>
  <c r="O35" i="15"/>
  <c r="Q35" i="15"/>
  <c r="V35" i="15"/>
  <c r="G37" i="15"/>
  <c r="I37" i="15"/>
  <c r="K37" i="15"/>
  <c r="M37" i="15"/>
  <c r="O37" i="15"/>
  <c r="Q37" i="15"/>
  <c r="V37" i="15"/>
  <c r="G42" i="15"/>
  <c r="M42" i="15" s="1"/>
  <c r="I42" i="15"/>
  <c r="K42" i="15"/>
  <c r="O42" i="15"/>
  <c r="Q42" i="15"/>
  <c r="V42"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M53" i="15" s="1"/>
  <c r="I53" i="15"/>
  <c r="K53" i="15"/>
  <c r="O53" i="15"/>
  <c r="Q53" i="15"/>
  <c r="V53" i="15"/>
  <c r="G58" i="15"/>
  <c r="M58" i="15" s="1"/>
  <c r="I58" i="15"/>
  <c r="I57" i="15" s="1"/>
  <c r="K58" i="15"/>
  <c r="O58" i="15"/>
  <c r="Q58" i="15"/>
  <c r="Q57" i="15" s="1"/>
  <c r="V58" i="15"/>
  <c r="G64" i="15"/>
  <c r="M64" i="15" s="1"/>
  <c r="I64" i="15"/>
  <c r="K64" i="15"/>
  <c r="O64" i="15"/>
  <c r="O57" i="15" s="1"/>
  <c r="Q64" i="15"/>
  <c r="V64" i="15"/>
  <c r="G66" i="15"/>
  <c r="I66" i="15"/>
  <c r="K66" i="15"/>
  <c r="M66" i="15"/>
  <c r="O66" i="15"/>
  <c r="Q66" i="15"/>
  <c r="V66" i="15"/>
  <c r="G69" i="15"/>
  <c r="M69" i="15" s="1"/>
  <c r="I69" i="15"/>
  <c r="I68" i="15" s="1"/>
  <c r="K69" i="15"/>
  <c r="K68" i="15" s="1"/>
  <c r="O69" i="15"/>
  <c r="O68" i="15" s="1"/>
  <c r="Q69" i="15"/>
  <c r="V69" i="15"/>
  <c r="V68" i="15" s="1"/>
  <c r="G72" i="15"/>
  <c r="I72" i="15"/>
  <c r="K72" i="15"/>
  <c r="M72" i="15"/>
  <c r="O72" i="15"/>
  <c r="Q72" i="15"/>
  <c r="V72" i="15"/>
  <c r="G74" i="15"/>
  <c r="G68" i="15" s="1"/>
  <c r="I74" i="15"/>
  <c r="K74" i="15"/>
  <c r="O74" i="15"/>
  <c r="Q74" i="15"/>
  <c r="V74" i="15"/>
  <c r="G77" i="15"/>
  <c r="I77" i="15"/>
  <c r="I76" i="15" s="1"/>
  <c r="K77" i="15"/>
  <c r="M77" i="15"/>
  <c r="O77" i="15"/>
  <c r="Q77" i="15"/>
  <c r="Q76" i="15" s="1"/>
  <c r="V77" i="15"/>
  <c r="G80" i="15"/>
  <c r="M80" i="15" s="1"/>
  <c r="I80" i="15"/>
  <c r="K80" i="15"/>
  <c r="O80" i="15"/>
  <c r="Q80" i="15"/>
  <c r="V80" i="15"/>
  <c r="G83" i="15"/>
  <c r="I83" i="15"/>
  <c r="K83" i="15"/>
  <c r="M83" i="15"/>
  <c r="O83" i="15"/>
  <c r="Q83" i="15"/>
  <c r="V83" i="15"/>
  <c r="G86" i="15"/>
  <c r="M86" i="15" s="1"/>
  <c r="I86" i="15"/>
  <c r="K86" i="15"/>
  <c r="O86" i="15"/>
  <c r="Q86" i="15"/>
  <c r="V86" i="15"/>
  <c r="G90" i="15"/>
  <c r="M90" i="15" s="1"/>
  <c r="I90" i="15"/>
  <c r="K90" i="15"/>
  <c r="O90" i="15"/>
  <c r="Q90" i="15"/>
  <c r="V90" i="15"/>
  <c r="G93" i="15"/>
  <c r="M93" i="15" s="1"/>
  <c r="I93" i="15"/>
  <c r="K93" i="15"/>
  <c r="O93" i="15"/>
  <c r="Q93" i="15"/>
  <c r="V93" i="15"/>
  <c r="G97" i="15"/>
  <c r="I97" i="15"/>
  <c r="K97" i="15"/>
  <c r="O97" i="15"/>
  <c r="Q97" i="15"/>
  <c r="V97" i="15"/>
  <c r="G101" i="15"/>
  <c r="M101" i="15" s="1"/>
  <c r="I101" i="15"/>
  <c r="K101" i="15"/>
  <c r="O101" i="15"/>
  <c r="Q101" i="15"/>
  <c r="V101" i="15"/>
  <c r="G105" i="15"/>
  <c r="M105" i="15" s="1"/>
  <c r="I105" i="15"/>
  <c r="K105" i="15"/>
  <c r="O105" i="15"/>
  <c r="Q105" i="15"/>
  <c r="V105" i="15"/>
  <c r="G109" i="15"/>
  <c r="M109" i="15" s="1"/>
  <c r="I109" i="15"/>
  <c r="K109" i="15"/>
  <c r="O109" i="15"/>
  <c r="Q109" i="15"/>
  <c r="V109" i="15"/>
  <c r="G112" i="15"/>
  <c r="M112" i="15" s="1"/>
  <c r="I112" i="15"/>
  <c r="K112" i="15"/>
  <c r="O112" i="15"/>
  <c r="Q112" i="15"/>
  <c r="V112" i="15"/>
  <c r="G115" i="15"/>
  <c r="M115" i="15" s="1"/>
  <c r="I115" i="15"/>
  <c r="K115" i="15"/>
  <c r="O115" i="15"/>
  <c r="Q115" i="15"/>
  <c r="V115" i="15"/>
  <c r="G118" i="15"/>
  <c r="I118" i="15"/>
  <c r="K118" i="15"/>
  <c r="M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I126" i="15"/>
  <c r="K126" i="15"/>
  <c r="M126" i="15"/>
  <c r="O126" i="15"/>
  <c r="Q126" i="15"/>
  <c r="V126" i="15"/>
  <c r="G128" i="15"/>
  <c r="M128" i="15" s="1"/>
  <c r="I128" i="15"/>
  <c r="K128" i="15"/>
  <c r="O128" i="15"/>
  <c r="Q128" i="15"/>
  <c r="V128" i="15"/>
  <c r="G130" i="15"/>
  <c r="M130" i="15" s="1"/>
  <c r="I130" i="15"/>
  <c r="K130" i="15"/>
  <c r="O130" i="15"/>
  <c r="Q130" i="15"/>
  <c r="V130" i="15"/>
  <c r="G132" i="15"/>
  <c r="M132" i="15" s="1"/>
  <c r="I132" i="15"/>
  <c r="K132" i="15"/>
  <c r="O132" i="15"/>
  <c r="Q132" i="15"/>
  <c r="V132" i="15"/>
  <c r="G134" i="15"/>
  <c r="I134" i="15"/>
  <c r="K134" i="15"/>
  <c r="M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K142" i="15"/>
  <c r="V142" i="15"/>
  <c r="G143" i="15"/>
  <c r="I143" i="15"/>
  <c r="I142" i="15" s="1"/>
  <c r="K143" i="15"/>
  <c r="M143" i="15"/>
  <c r="O143" i="15"/>
  <c r="Q143" i="15"/>
  <c r="V143" i="15"/>
  <c r="G145" i="15"/>
  <c r="G142" i="15" s="1"/>
  <c r="I145" i="15"/>
  <c r="K145" i="15"/>
  <c r="O145" i="15"/>
  <c r="O142" i="15" s="1"/>
  <c r="Q145" i="15"/>
  <c r="V145" i="15"/>
  <c r="I147" i="15"/>
  <c r="O147" i="15"/>
  <c r="G148" i="15"/>
  <c r="M148" i="15" s="1"/>
  <c r="I148" i="15"/>
  <c r="K148" i="15"/>
  <c r="K147" i="15" s="1"/>
  <c r="O148" i="15"/>
  <c r="Q148" i="15"/>
  <c r="Q147" i="15" s="1"/>
  <c r="V148" i="15"/>
  <c r="V147" i="15" s="1"/>
  <c r="G151" i="15"/>
  <c r="M151" i="15" s="1"/>
  <c r="I151" i="15"/>
  <c r="K151" i="15"/>
  <c r="O151" i="15"/>
  <c r="Q151" i="15"/>
  <c r="V151" i="15"/>
  <c r="G153" i="15"/>
  <c r="K153" i="15"/>
  <c r="G154" i="15"/>
  <c r="M154" i="15" s="1"/>
  <c r="M153" i="15" s="1"/>
  <c r="I154" i="15"/>
  <c r="I153" i="15" s="1"/>
  <c r="K154" i="15"/>
  <c r="O154" i="15"/>
  <c r="O153" i="15" s="1"/>
  <c r="Q154" i="15"/>
  <c r="Q153" i="15" s="1"/>
  <c r="V154" i="15"/>
  <c r="V153" i="15" s="1"/>
  <c r="O156" i="15"/>
  <c r="V156" i="15"/>
  <c r="G157" i="15"/>
  <c r="M157" i="15" s="1"/>
  <c r="M156" i="15" s="1"/>
  <c r="I157" i="15"/>
  <c r="I156" i="15" s="1"/>
  <c r="K157" i="15"/>
  <c r="K156" i="15" s="1"/>
  <c r="O157" i="15"/>
  <c r="Q157" i="15"/>
  <c r="Q156" i="15" s="1"/>
  <c r="V157" i="15"/>
  <c r="G161" i="15"/>
  <c r="M161" i="15" s="1"/>
  <c r="I161" i="15"/>
  <c r="K161" i="15"/>
  <c r="O161" i="15"/>
  <c r="Q161" i="15"/>
  <c r="V161" i="15"/>
  <c r="G164" i="15"/>
  <c r="M164" i="15" s="1"/>
  <c r="I164" i="15"/>
  <c r="K164" i="15"/>
  <c r="O164" i="15"/>
  <c r="Q164" i="15"/>
  <c r="V164"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5" i="15"/>
  <c r="I175" i="15"/>
  <c r="K175" i="15"/>
  <c r="M175" i="15"/>
  <c r="O175" i="15"/>
  <c r="Q175" i="15"/>
  <c r="V175" i="15"/>
  <c r="G177" i="15"/>
  <c r="M177" i="15" s="1"/>
  <c r="I177" i="15"/>
  <c r="K177" i="15"/>
  <c r="O177" i="15"/>
  <c r="Q177" i="15"/>
  <c r="V177" i="15"/>
  <c r="G179" i="15"/>
  <c r="M179" i="15" s="1"/>
  <c r="I179" i="15"/>
  <c r="K179" i="15"/>
  <c r="O179" i="15"/>
  <c r="Q179" i="15"/>
  <c r="V179" i="15"/>
  <c r="G181" i="15"/>
  <c r="M181" i="15" s="1"/>
  <c r="I181" i="15"/>
  <c r="K181" i="15"/>
  <c r="O181" i="15"/>
  <c r="Q181" i="15"/>
  <c r="V181" i="15"/>
  <c r="G183" i="15"/>
  <c r="M183" i="15" s="1"/>
  <c r="I183" i="15"/>
  <c r="K183" i="15"/>
  <c r="O183" i="15"/>
  <c r="Q183" i="15"/>
  <c r="V183" i="15"/>
  <c r="G186" i="15"/>
  <c r="M186" i="15" s="1"/>
  <c r="I186" i="15"/>
  <c r="K186" i="15"/>
  <c r="O186" i="15"/>
  <c r="Q186" i="15"/>
  <c r="V186" i="15"/>
  <c r="G188" i="15"/>
  <c r="M188" i="15" s="1"/>
  <c r="I188" i="15"/>
  <c r="K188" i="15"/>
  <c r="O188" i="15"/>
  <c r="Q188" i="15"/>
  <c r="V188" i="15"/>
  <c r="G190" i="15"/>
  <c r="M190" i="15" s="1"/>
  <c r="I190" i="15"/>
  <c r="K190" i="15"/>
  <c r="O190" i="15"/>
  <c r="Q190" i="15"/>
  <c r="V190" i="15"/>
  <c r="G192" i="15"/>
  <c r="M192" i="15" s="1"/>
  <c r="I192" i="15"/>
  <c r="K192" i="15"/>
  <c r="O192" i="15"/>
  <c r="Q192" i="15"/>
  <c r="V192" i="15"/>
  <c r="G195" i="15"/>
  <c r="M195" i="15" s="1"/>
  <c r="I195" i="15"/>
  <c r="K195" i="15"/>
  <c r="O195" i="15"/>
  <c r="Q195" i="15"/>
  <c r="V195" i="15"/>
  <c r="G199" i="15"/>
  <c r="M199" i="15" s="1"/>
  <c r="I199" i="15"/>
  <c r="K199" i="15"/>
  <c r="O199" i="15"/>
  <c r="Q199" i="15"/>
  <c r="V199" i="15"/>
  <c r="G201" i="15"/>
  <c r="I201" i="15"/>
  <c r="K201" i="15"/>
  <c r="O201" i="15"/>
  <c r="Q201" i="15"/>
  <c r="V201" i="15"/>
  <c r="G203" i="15"/>
  <c r="M203" i="15" s="1"/>
  <c r="I203" i="15"/>
  <c r="I194" i="15" s="1"/>
  <c r="K203" i="15"/>
  <c r="O203" i="15"/>
  <c r="Q203" i="15"/>
  <c r="V203" i="15"/>
  <c r="G205" i="15"/>
  <c r="M205" i="15" s="1"/>
  <c r="I205" i="15"/>
  <c r="K205" i="15"/>
  <c r="O205" i="15"/>
  <c r="Q205" i="15"/>
  <c r="V205" i="15"/>
  <c r="G207" i="15"/>
  <c r="I207" i="15"/>
  <c r="K207" i="15"/>
  <c r="M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4" i="15"/>
  <c r="M224" i="15" s="1"/>
  <c r="I224" i="15"/>
  <c r="K224" i="15"/>
  <c r="O224" i="15"/>
  <c r="Q224" i="15"/>
  <c r="V224" i="15"/>
  <c r="G227" i="15"/>
  <c r="M227" i="15" s="1"/>
  <c r="I227" i="15"/>
  <c r="K227" i="15"/>
  <c r="O227" i="15"/>
  <c r="Q227" i="15"/>
  <c r="V227" i="15"/>
  <c r="G230" i="15"/>
  <c r="I230" i="15"/>
  <c r="K230" i="15"/>
  <c r="M230" i="15"/>
  <c r="O230" i="15"/>
  <c r="Q230" i="15"/>
  <c r="V230" i="15"/>
  <c r="G232" i="15"/>
  <c r="M232" i="15" s="1"/>
  <c r="I232" i="15"/>
  <c r="K232" i="15"/>
  <c r="O232" i="15"/>
  <c r="Q232" i="15"/>
  <c r="V232" i="15"/>
  <c r="G234" i="15"/>
  <c r="M234" i="15" s="1"/>
  <c r="I234" i="15"/>
  <c r="K234" i="15"/>
  <c r="O234" i="15"/>
  <c r="Q234" i="15"/>
  <c r="V234" i="15"/>
  <c r="G236" i="15"/>
  <c r="M236" i="15" s="1"/>
  <c r="I236" i="15"/>
  <c r="K236" i="15"/>
  <c r="O236" i="15"/>
  <c r="Q236" i="15"/>
  <c r="V236" i="15"/>
  <c r="G238" i="15"/>
  <c r="I238" i="15"/>
  <c r="K238" i="15"/>
  <c r="M238" i="15"/>
  <c r="O238" i="15"/>
  <c r="Q238" i="15"/>
  <c r="V238" i="15"/>
  <c r="G240" i="15"/>
  <c r="M240" i="15" s="1"/>
  <c r="I240" i="15"/>
  <c r="K240" i="15"/>
  <c r="O240" i="15"/>
  <c r="Q240" i="15"/>
  <c r="V240" i="15"/>
  <c r="G242" i="15"/>
  <c r="M242" i="15" s="1"/>
  <c r="I242" i="15"/>
  <c r="K242" i="15"/>
  <c r="O242" i="15"/>
  <c r="Q242" i="15"/>
  <c r="V242" i="15"/>
  <c r="G244" i="15"/>
  <c r="M244" i="15" s="1"/>
  <c r="I244" i="15"/>
  <c r="K244" i="15"/>
  <c r="O244" i="15"/>
  <c r="Q244" i="15"/>
  <c r="V244" i="15"/>
  <c r="G247" i="15"/>
  <c r="I247" i="15"/>
  <c r="K247" i="15"/>
  <c r="M247" i="15"/>
  <c r="O247" i="15"/>
  <c r="Q247" i="15"/>
  <c r="V247" i="15"/>
  <c r="G250" i="15"/>
  <c r="M250" i="15" s="1"/>
  <c r="I250" i="15"/>
  <c r="K250" i="15"/>
  <c r="O250" i="15"/>
  <c r="Q250" i="15"/>
  <c r="V250" i="15"/>
  <c r="G252" i="15"/>
  <c r="G253" i="15"/>
  <c r="M253" i="15" s="1"/>
  <c r="M252" i="15" s="1"/>
  <c r="I253" i="15"/>
  <c r="I252" i="15" s="1"/>
  <c r="K253" i="15"/>
  <c r="K252" i="15" s="1"/>
  <c r="O253" i="15"/>
  <c r="O252" i="15" s="1"/>
  <c r="Q253" i="15"/>
  <c r="Q252" i="15" s="1"/>
  <c r="V253" i="15"/>
  <c r="V252" i="15" s="1"/>
  <c r="G257" i="15"/>
  <c r="I257" i="15"/>
  <c r="K257" i="15"/>
  <c r="M257" i="15"/>
  <c r="O257" i="15"/>
  <c r="Q257" i="15"/>
  <c r="V257" i="15"/>
  <c r="G259" i="15"/>
  <c r="I259" i="15"/>
  <c r="K259" i="15"/>
  <c r="O259" i="15"/>
  <c r="Q259" i="15"/>
  <c r="V259" i="15"/>
  <c r="G261" i="15"/>
  <c r="M261" i="15" s="1"/>
  <c r="I261" i="15"/>
  <c r="K261" i="15"/>
  <c r="O261" i="15"/>
  <c r="Q261" i="15"/>
  <c r="V261" i="15"/>
  <c r="G263" i="15"/>
  <c r="M263" i="15" s="1"/>
  <c r="I263" i="15"/>
  <c r="K263" i="15"/>
  <c r="K256" i="15" s="1"/>
  <c r="O263" i="15"/>
  <c r="Q263" i="15"/>
  <c r="V263" i="15"/>
  <c r="G265" i="15"/>
  <c r="M265" i="15" s="1"/>
  <c r="I265" i="15"/>
  <c r="K265" i="15"/>
  <c r="O265" i="15"/>
  <c r="Q265" i="15"/>
  <c r="V265" i="15"/>
  <c r="G267" i="15"/>
  <c r="M267" i="15" s="1"/>
  <c r="I267" i="15"/>
  <c r="K267" i="15"/>
  <c r="O267" i="15"/>
  <c r="Q267" i="15"/>
  <c r="V267" i="15"/>
  <c r="G271" i="15"/>
  <c r="M271" i="15" s="1"/>
  <c r="I271" i="15"/>
  <c r="K271" i="15"/>
  <c r="O271" i="15"/>
  <c r="Q271" i="15"/>
  <c r="V271" i="15"/>
  <c r="G273" i="15"/>
  <c r="M273" i="15" s="1"/>
  <c r="I273" i="15"/>
  <c r="K273" i="15"/>
  <c r="O273" i="15"/>
  <c r="Q273" i="15"/>
  <c r="V273" i="15"/>
  <c r="G275" i="15"/>
  <c r="I275" i="15"/>
  <c r="K275" i="15"/>
  <c r="O275" i="15"/>
  <c r="Q275" i="15"/>
  <c r="V275" i="15"/>
  <c r="G277" i="15"/>
  <c r="M277" i="15" s="1"/>
  <c r="I277" i="15"/>
  <c r="K277" i="15"/>
  <c r="O277" i="15"/>
  <c r="Q277" i="15"/>
  <c r="Q270" i="15" s="1"/>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I289" i="15"/>
  <c r="K289" i="15"/>
  <c r="M289" i="15"/>
  <c r="O289" i="15"/>
  <c r="Q289" i="15"/>
  <c r="V289" i="15"/>
  <c r="G291" i="15"/>
  <c r="M291" i="15" s="1"/>
  <c r="I291" i="15"/>
  <c r="K291" i="15"/>
  <c r="O291" i="15"/>
  <c r="Q291" i="15"/>
  <c r="V291" i="15"/>
  <c r="G293" i="15"/>
  <c r="M293" i="15" s="1"/>
  <c r="I293" i="15"/>
  <c r="K293" i="15"/>
  <c r="O293" i="15"/>
  <c r="Q293" i="15"/>
  <c r="V293" i="15"/>
  <c r="G297" i="15"/>
  <c r="M297" i="15" s="1"/>
  <c r="I297" i="15"/>
  <c r="K297" i="15"/>
  <c r="O297" i="15"/>
  <c r="Q297" i="15"/>
  <c r="V297" i="15"/>
  <c r="G299" i="15"/>
  <c r="I299" i="15"/>
  <c r="K299" i="15"/>
  <c r="O299" i="15"/>
  <c r="Q299" i="15"/>
  <c r="V299" i="15"/>
  <c r="G301" i="15"/>
  <c r="M301" i="15" s="1"/>
  <c r="I301" i="15"/>
  <c r="K301" i="15"/>
  <c r="O301" i="15"/>
  <c r="Q301" i="15"/>
  <c r="V301" i="15"/>
  <c r="G303" i="15"/>
  <c r="M303" i="15" s="1"/>
  <c r="I303" i="15"/>
  <c r="K303" i="15"/>
  <c r="O303" i="15"/>
  <c r="Q303" i="15"/>
  <c r="V303" i="15"/>
  <c r="G307" i="15"/>
  <c r="M307" i="15" s="1"/>
  <c r="M306" i="15" s="1"/>
  <c r="I307" i="15"/>
  <c r="I306" i="15" s="1"/>
  <c r="K307" i="15"/>
  <c r="K306" i="15" s="1"/>
  <c r="O307" i="15"/>
  <c r="Q307" i="15"/>
  <c r="Q306" i="15" s="1"/>
  <c r="V307" i="15"/>
  <c r="V306" i="15" s="1"/>
  <c r="G309" i="15"/>
  <c r="M309" i="15" s="1"/>
  <c r="I309" i="15"/>
  <c r="K309" i="15"/>
  <c r="O309" i="15"/>
  <c r="Q309" i="15"/>
  <c r="V309" i="15"/>
  <c r="G313" i="15"/>
  <c r="I313" i="15"/>
  <c r="K313" i="15"/>
  <c r="M313" i="15"/>
  <c r="O313" i="15"/>
  <c r="Q313" i="15"/>
  <c r="V313" i="15"/>
  <c r="G315" i="15"/>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I329" i="15"/>
  <c r="K329" i="15"/>
  <c r="M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5" i="15"/>
  <c r="I345" i="15"/>
  <c r="K345" i="15"/>
  <c r="K344" i="15" s="1"/>
  <c r="M345" i="15"/>
  <c r="O345" i="15"/>
  <c r="Q345" i="15"/>
  <c r="V345" i="15"/>
  <c r="G347" i="15"/>
  <c r="I347" i="15"/>
  <c r="K347" i="15"/>
  <c r="O347" i="15"/>
  <c r="Q347" i="15"/>
  <c r="V347" i="15"/>
  <c r="V344" i="15" s="1"/>
  <c r="G349" i="15"/>
  <c r="M349" i="15" s="1"/>
  <c r="I349" i="15"/>
  <c r="K349" i="15"/>
  <c r="O349" i="15"/>
  <c r="Q349" i="15"/>
  <c r="V349" i="15"/>
  <c r="G353" i="15"/>
  <c r="M353" i="15" s="1"/>
  <c r="I353" i="15"/>
  <c r="K353" i="15"/>
  <c r="O353" i="15"/>
  <c r="Q353" i="15"/>
  <c r="V353" i="15"/>
  <c r="G355" i="15"/>
  <c r="I355" i="15"/>
  <c r="K355" i="15"/>
  <c r="O355" i="15"/>
  <c r="O352" i="15" s="1"/>
  <c r="Q355" i="15"/>
  <c r="V355" i="15"/>
  <c r="G357" i="15"/>
  <c r="I357" i="15"/>
  <c r="K357" i="15"/>
  <c r="M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I365" i="15"/>
  <c r="K365" i="15"/>
  <c r="M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6" i="15"/>
  <c r="M376" i="15" s="1"/>
  <c r="I376" i="15"/>
  <c r="K376" i="15"/>
  <c r="O376" i="15"/>
  <c r="Q376" i="15"/>
  <c r="V376" i="15"/>
  <c r="G380" i="15"/>
  <c r="M380" i="15" s="1"/>
  <c r="I380" i="15"/>
  <c r="K380" i="15"/>
  <c r="O380" i="15"/>
  <c r="Q380" i="15"/>
  <c r="V380" i="15"/>
  <c r="G382" i="15"/>
  <c r="M382" i="15" s="1"/>
  <c r="I382" i="15"/>
  <c r="K382" i="15"/>
  <c r="O382" i="15"/>
  <c r="Q382" i="15"/>
  <c r="V382" i="15"/>
  <c r="G384" i="15"/>
  <c r="M384" i="15" s="1"/>
  <c r="I384" i="15"/>
  <c r="K384" i="15"/>
  <c r="O384" i="15"/>
  <c r="Q384" i="15"/>
  <c r="V384" i="15"/>
  <c r="G386" i="15"/>
  <c r="M386" i="15" s="1"/>
  <c r="I386" i="15"/>
  <c r="K386" i="15"/>
  <c r="O386" i="15"/>
  <c r="Q386" i="15"/>
  <c r="V386" i="15"/>
  <c r="G388" i="15"/>
  <c r="M388" i="15" s="1"/>
  <c r="I388" i="15"/>
  <c r="K388" i="15"/>
  <c r="O388" i="15"/>
  <c r="Q388" i="15"/>
  <c r="V388" i="15"/>
  <c r="G390" i="15"/>
  <c r="M390" i="15" s="1"/>
  <c r="I390" i="15"/>
  <c r="K390" i="15"/>
  <c r="O390" i="15"/>
  <c r="Q390" i="15"/>
  <c r="V390" i="15"/>
  <c r="G394" i="15"/>
  <c r="I394" i="15"/>
  <c r="K394" i="15"/>
  <c r="M394" i="15"/>
  <c r="O394" i="15"/>
  <c r="Q394" i="15"/>
  <c r="Q393" i="15" s="1"/>
  <c r="V394" i="15"/>
  <c r="G396" i="15"/>
  <c r="I396" i="15"/>
  <c r="K396" i="15"/>
  <c r="O396" i="15"/>
  <c r="Q396" i="15"/>
  <c r="V396" i="15"/>
  <c r="G398" i="15"/>
  <c r="M398" i="15" s="1"/>
  <c r="I398" i="15"/>
  <c r="K398" i="15"/>
  <c r="O398" i="15"/>
  <c r="Q398" i="15"/>
  <c r="V398" i="15"/>
  <c r="G400" i="15"/>
  <c r="M400" i="15" s="1"/>
  <c r="I400" i="15"/>
  <c r="K400" i="15"/>
  <c r="O400" i="15"/>
  <c r="Q400" i="15"/>
  <c r="V400" i="15"/>
  <c r="G402" i="15"/>
  <c r="I402" i="15"/>
  <c r="K402" i="15"/>
  <c r="M402" i="15"/>
  <c r="O402" i="15"/>
  <c r="Q402" i="15"/>
  <c r="V402" i="15"/>
  <c r="G404" i="15"/>
  <c r="M404" i="15" s="1"/>
  <c r="I404" i="15"/>
  <c r="K404" i="15"/>
  <c r="O404" i="15"/>
  <c r="Q404" i="15"/>
  <c r="V404" i="15"/>
  <c r="G406" i="15"/>
  <c r="M406" i="15" s="1"/>
  <c r="I406" i="15"/>
  <c r="K406" i="15"/>
  <c r="O406" i="15"/>
  <c r="Q406" i="15"/>
  <c r="V406" i="15"/>
  <c r="G408" i="15"/>
  <c r="M408" i="15" s="1"/>
  <c r="I408" i="15"/>
  <c r="K408" i="15"/>
  <c r="O408" i="15"/>
  <c r="Q408" i="15"/>
  <c r="V408" i="15"/>
  <c r="G412" i="15"/>
  <c r="M412" i="15" s="1"/>
  <c r="I412" i="15"/>
  <c r="K412" i="15"/>
  <c r="O412" i="15"/>
  <c r="Q412" i="15"/>
  <c r="V412" i="15"/>
  <c r="G414" i="15"/>
  <c r="I414" i="15"/>
  <c r="K414" i="15"/>
  <c r="M414" i="15"/>
  <c r="O414" i="15"/>
  <c r="Q414" i="15"/>
  <c r="V414" i="15"/>
  <c r="G416" i="15"/>
  <c r="M416" i="15" s="1"/>
  <c r="I416" i="15"/>
  <c r="K416" i="15"/>
  <c r="O416" i="15"/>
  <c r="Q416" i="15"/>
  <c r="V416" i="15"/>
  <c r="G418" i="15"/>
  <c r="M418" i="15" s="1"/>
  <c r="I418" i="15"/>
  <c r="K418" i="15"/>
  <c r="O418" i="15"/>
  <c r="Q418" i="15"/>
  <c r="V418" i="15"/>
  <c r="G420" i="15"/>
  <c r="M420" i="15" s="1"/>
  <c r="I420" i="15"/>
  <c r="K420" i="15"/>
  <c r="O420" i="15"/>
  <c r="Q420" i="15"/>
  <c r="V420" i="15"/>
  <c r="G422" i="15"/>
  <c r="I422" i="15"/>
  <c r="K422" i="15"/>
  <c r="M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I430" i="15"/>
  <c r="K430" i="15"/>
  <c r="M430" i="15"/>
  <c r="O430" i="15"/>
  <c r="Q430" i="15"/>
  <c r="V430" i="15"/>
  <c r="G432" i="15"/>
  <c r="G433" i="15"/>
  <c r="M433" i="15" s="1"/>
  <c r="M432" i="15" s="1"/>
  <c r="I433" i="15"/>
  <c r="I432" i="15" s="1"/>
  <c r="K433" i="15"/>
  <c r="K432" i="15" s="1"/>
  <c r="O433" i="15"/>
  <c r="O432" i="15" s="1"/>
  <c r="Q433" i="15"/>
  <c r="Q432" i="15" s="1"/>
  <c r="V433" i="15"/>
  <c r="V432" i="15" s="1"/>
  <c r="O435" i="15"/>
  <c r="G436" i="15"/>
  <c r="I436" i="15"/>
  <c r="K436" i="15"/>
  <c r="M436" i="15"/>
  <c r="O436" i="15"/>
  <c r="Q436" i="15"/>
  <c r="V436" i="15"/>
  <c r="G438" i="15"/>
  <c r="M438" i="15" s="1"/>
  <c r="I438" i="15"/>
  <c r="K438" i="15"/>
  <c r="O438" i="15"/>
  <c r="Q438" i="15"/>
  <c r="V438" i="15"/>
  <c r="G440" i="15"/>
  <c r="M440" i="15" s="1"/>
  <c r="I440" i="15"/>
  <c r="K440" i="15"/>
  <c r="O440" i="15"/>
  <c r="Q440" i="15"/>
  <c r="V440" i="15"/>
  <c r="G444" i="15"/>
  <c r="I444" i="15"/>
  <c r="K444" i="15"/>
  <c r="M444" i="15"/>
  <c r="O444" i="15"/>
  <c r="Q444" i="15"/>
  <c r="V444" i="15"/>
  <c r="G446" i="15"/>
  <c r="M446" i="15" s="1"/>
  <c r="I446" i="15"/>
  <c r="K446" i="15"/>
  <c r="O446" i="15"/>
  <c r="Q446" i="15"/>
  <c r="V446" i="15"/>
  <c r="G448" i="15"/>
  <c r="M448" i="15" s="1"/>
  <c r="I448" i="15"/>
  <c r="K448" i="15"/>
  <c r="O448" i="15"/>
  <c r="Q448" i="15"/>
  <c r="V448" i="15"/>
  <c r="G450" i="15"/>
  <c r="M450" i="15" s="1"/>
  <c r="I450" i="15"/>
  <c r="K450" i="15"/>
  <c r="O450" i="15"/>
  <c r="O443" i="15" s="1"/>
  <c r="Q450" i="15"/>
  <c r="V450" i="15"/>
  <c r="G452" i="15"/>
  <c r="I452" i="15"/>
  <c r="K452" i="15"/>
  <c r="M452" i="15"/>
  <c r="O452" i="15"/>
  <c r="Q452" i="15"/>
  <c r="V452" i="15"/>
  <c r="G454" i="15"/>
  <c r="M454" i="15" s="1"/>
  <c r="I454" i="15"/>
  <c r="K454" i="15"/>
  <c r="O454" i="15"/>
  <c r="Q454" i="15"/>
  <c r="V454" i="15"/>
  <c r="G456" i="15"/>
  <c r="M456" i="15" s="1"/>
  <c r="I456" i="15"/>
  <c r="K456" i="15"/>
  <c r="O456" i="15"/>
  <c r="Q456" i="15"/>
  <c r="V456" i="15"/>
  <c r="G458" i="15"/>
  <c r="M458" i="15" s="1"/>
  <c r="I458" i="15"/>
  <c r="K458" i="15"/>
  <c r="O458" i="15"/>
  <c r="Q458" i="15"/>
  <c r="V458" i="15"/>
  <c r="G460" i="15"/>
  <c r="I460" i="15"/>
  <c r="K460" i="15"/>
  <c r="M460" i="15"/>
  <c r="O460" i="15"/>
  <c r="Q460" i="15"/>
  <c r="V460" i="15"/>
  <c r="G462" i="15"/>
  <c r="M462" i="15" s="1"/>
  <c r="I462" i="15"/>
  <c r="K462" i="15"/>
  <c r="O462" i="15"/>
  <c r="Q462" i="15"/>
  <c r="V462" i="15"/>
  <c r="G464" i="15"/>
  <c r="M464" i="15" s="1"/>
  <c r="I464" i="15"/>
  <c r="K464" i="15"/>
  <c r="O464" i="15"/>
  <c r="Q464" i="15"/>
  <c r="V464" i="15"/>
  <c r="G466" i="15"/>
  <c r="M466" i="15" s="1"/>
  <c r="I466" i="15"/>
  <c r="K466" i="15"/>
  <c r="O466" i="15"/>
  <c r="Q466" i="15"/>
  <c r="V466" i="15"/>
  <c r="G468" i="15"/>
  <c r="M468" i="15" s="1"/>
  <c r="I468" i="15"/>
  <c r="K468" i="15"/>
  <c r="O468" i="15"/>
  <c r="Q468" i="15"/>
  <c r="V468" i="15"/>
  <c r="G470" i="15"/>
  <c r="I470" i="15"/>
  <c r="K470" i="15"/>
  <c r="M470" i="15"/>
  <c r="O470" i="15"/>
  <c r="Q470" i="15"/>
  <c r="V470" i="15"/>
  <c r="G472" i="15"/>
  <c r="M472" i="15" s="1"/>
  <c r="I472" i="15"/>
  <c r="K472" i="15"/>
  <c r="O472" i="15"/>
  <c r="Q472" i="15"/>
  <c r="V472" i="15"/>
  <c r="G475" i="15"/>
  <c r="M475" i="15" s="1"/>
  <c r="I475" i="15"/>
  <c r="K475" i="15"/>
  <c r="K474" i="15" s="1"/>
  <c r="O475" i="15"/>
  <c r="O474" i="15" s="1"/>
  <c r="Q475" i="15"/>
  <c r="V475" i="15"/>
  <c r="V474" i="15" s="1"/>
  <c r="G477" i="15"/>
  <c r="G474" i="15" s="1"/>
  <c r="I477" i="15"/>
  <c r="K477" i="15"/>
  <c r="O477" i="15"/>
  <c r="Q477" i="15"/>
  <c r="V477" i="15"/>
  <c r="K479" i="15"/>
  <c r="V479" i="15"/>
  <c r="G480" i="15"/>
  <c r="M480" i="15" s="1"/>
  <c r="M479" i="15" s="1"/>
  <c r="I480" i="15"/>
  <c r="I479" i="15" s="1"/>
  <c r="K480" i="15"/>
  <c r="O480" i="15"/>
  <c r="O479" i="15" s="1"/>
  <c r="Q480" i="15"/>
  <c r="Q479" i="15" s="1"/>
  <c r="V480" i="15"/>
  <c r="G483" i="15"/>
  <c r="M483" i="15" s="1"/>
  <c r="I483" i="15"/>
  <c r="K483" i="15"/>
  <c r="O483" i="15"/>
  <c r="Q483" i="15"/>
  <c r="V483" i="15"/>
  <c r="V482" i="15" s="1"/>
  <c r="G485" i="15"/>
  <c r="I485" i="15"/>
  <c r="K485" i="15"/>
  <c r="M485" i="15"/>
  <c r="O485" i="15"/>
  <c r="Q485" i="15"/>
  <c r="V485" i="15"/>
  <c r="G487" i="15"/>
  <c r="M487" i="15" s="1"/>
  <c r="I487" i="15"/>
  <c r="K487" i="15"/>
  <c r="O487" i="15"/>
  <c r="Q487" i="15"/>
  <c r="V487" i="15"/>
  <c r="G489" i="15"/>
  <c r="M489" i="15" s="1"/>
  <c r="I489" i="15"/>
  <c r="K489" i="15"/>
  <c r="O489" i="15"/>
  <c r="Q489" i="15"/>
  <c r="V489" i="15"/>
  <c r="G492" i="15"/>
  <c r="M492" i="15" s="1"/>
  <c r="I492" i="15"/>
  <c r="K492" i="15"/>
  <c r="O492" i="15"/>
  <c r="Q492" i="15"/>
  <c r="V492" i="15"/>
  <c r="G495" i="15"/>
  <c r="M495" i="15" s="1"/>
  <c r="I495" i="15"/>
  <c r="K495" i="15"/>
  <c r="O495" i="15"/>
  <c r="Q495" i="15"/>
  <c r="V495" i="15"/>
  <c r="AE498" i="15"/>
  <c r="F48" i="1" s="1"/>
  <c r="BA47" i="14"/>
  <c r="G9" i="14"/>
  <c r="M9" i="14" s="1"/>
  <c r="I9" i="14"/>
  <c r="K9" i="14"/>
  <c r="O9" i="14"/>
  <c r="Q9" i="14"/>
  <c r="V9" i="14"/>
  <c r="G11" i="14"/>
  <c r="M11" i="14" s="1"/>
  <c r="I11" i="14"/>
  <c r="K11" i="14"/>
  <c r="O11" i="14"/>
  <c r="Q11" i="14"/>
  <c r="V11" i="14"/>
  <c r="G13" i="14"/>
  <c r="M13" i="14" s="1"/>
  <c r="I13" i="14"/>
  <c r="K13" i="14"/>
  <c r="O13" i="14"/>
  <c r="Q13" i="14"/>
  <c r="V13" i="14"/>
  <c r="G15" i="14"/>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43" i="14"/>
  <c r="M43" i="14" s="1"/>
  <c r="I43" i="14"/>
  <c r="K43" i="14"/>
  <c r="O43" i="14"/>
  <c r="Q43" i="14"/>
  <c r="V43" i="14"/>
  <c r="V45" i="14"/>
  <c r="G46" i="14"/>
  <c r="M46" i="14" s="1"/>
  <c r="I46" i="14"/>
  <c r="I45" i="14" s="1"/>
  <c r="K46" i="14"/>
  <c r="K45" i="14" s="1"/>
  <c r="O46" i="14"/>
  <c r="Q46" i="14"/>
  <c r="Q45" i="14" s="1"/>
  <c r="V46" i="14"/>
  <c r="G50" i="14"/>
  <c r="M50" i="14" s="1"/>
  <c r="I50" i="14"/>
  <c r="K50" i="14"/>
  <c r="O50" i="14"/>
  <c r="Q50" i="14"/>
  <c r="V50" i="14"/>
  <c r="AE53" i="14"/>
  <c r="G9" i="13"/>
  <c r="M9" i="13" s="1"/>
  <c r="M8" i="13" s="1"/>
  <c r="I9" i="13"/>
  <c r="I8" i="13" s="1"/>
  <c r="K9" i="13"/>
  <c r="K8" i="13" s="1"/>
  <c r="O9" i="13"/>
  <c r="O8" i="13" s="1"/>
  <c r="Q9" i="13"/>
  <c r="Q8" i="13" s="1"/>
  <c r="V9" i="13"/>
  <c r="V8" i="13" s="1"/>
  <c r="AE12" i="13"/>
  <c r="F44" i="1" s="1"/>
  <c r="BA1145" i="12"/>
  <c r="BA234" i="12"/>
  <c r="BA217" i="12"/>
  <c r="BA201" i="12"/>
  <c r="BA184" i="12"/>
  <c r="BA170" i="12"/>
  <c r="BA156" i="12"/>
  <c r="BA139" i="12"/>
  <c r="BA133" i="12"/>
  <c r="BA125" i="12"/>
  <c r="BA121" i="12"/>
  <c r="BA114" i="12"/>
  <c r="BA38" i="12"/>
  <c r="BA33"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Q21" i="12"/>
  <c r="V21" i="12"/>
  <c r="G26" i="12"/>
  <c r="M26" i="12" s="1"/>
  <c r="I26" i="12"/>
  <c r="K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42" i="12"/>
  <c r="M42" i="12" s="1"/>
  <c r="I42" i="12"/>
  <c r="K42" i="12"/>
  <c r="O42" i="12"/>
  <c r="Q42" i="12"/>
  <c r="V42" i="12"/>
  <c r="G45" i="12"/>
  <c r="M45" i="12" s="1"/>
  <c r="I45" i="12"/>
  <c r="K45" i="12"/>
  <c r="O45" i="12"/>
  <c r="Q45" i="12"/>
  <c r="V45" i="12"/>
  <c r="G49" i="12"/>
  <c r="M49" i="12" s="1"/>
  <c r="I49" i="12"/>
  <c r="K49" i="12"/>
  <c r="O49" i="12"/>
  <c r="Q49" i="12"/>
  <c r="V49" i="12"/>
  <c r="G53" i="12"/>
  <c r="M53" i="12" s="1"/>
  <c r="I53" i="12"/>
  <c r="K53" i="12"/>
  <c r="O53" i="12"/>
  <c r="Q53" i="12"/>
  <c r="V53" i="12"/>
  <c r="G58" i="12"/>
  <c r="M58" i="12" s="1"/>
  <c r="I58" i="12"/>
  <c r="K58" i="12"/>
  <c r="O58" i="12"/>
  <c r="Q58" i="12"/>
  <c r="V58" i="12"/>
  <c r="G63" i="12"/>
  <c r="M63" i="12" s="1"/>
  <c r="I63" i="12"/>
  <c r="K63" i="12"/>
  <c r="O63" i="12"/>
  <c r="Q63" i="12"/>
  <c r="V63" i="12"/>
  <c r="G66" i="12"/>
  <c r="M66" i="12" s="1"/>
  <c r="I66" i="12"/>
  <c r="K66" i="12"/>
  <c r="O66" i="12"/>
  <c r="Q66" i="12"/>
  <c r="V66" i="12"/>
  <c r="G70" i="12"/>
  <c r="M70" i="12" s="1"/>
  <c r="I70" i="12"/>
  <c r="K70" i="12"/>
  <c r="O70" i="12"/>
  <c r="Q70" i="12"/>
  <c r="V70" i="12"/>
  <c r="G74" i="12"/>
  <c r="M74" i="12" s="1"/>
  <c r="I74" i="12"/>
  <c r="K74" i="12"/>
  <c r="O74" i="12"/>
  <c r="Q74" i="12"/>
  <c r="V74" i="12"/>
  <c r="G80" i="12"/>
  <c r="I80" i="12"/>
  <c r="K80" i="12"/>
  <c r="M80" i="12"/>
  <c r="O80" i="12"/>
  <c r="Q80" i="12"/>
  <c r="V80" i="12"/>
  <c r="G84" i="12"/>
  <c r="G85" i="12"/>
  <c r="M85" i="12" s="1"/>
  <c r="I85" i="12"/>
  <c r="K85" i="12"/>
  <c r="O85" i="12"/>
  <c r="Q85" i="12"/>
  <c r="V85" i="12"/>
  <c r="G91" i="12"/>
  <c r="M91" i="12" s="1"/>
  <c r="I91" i="12"/>
  <c r="K91" i="12"/>
  <c r="O91" i="12"/>
  <c r="Q91" i="12"/>
  <c r="V91" i="12"/>
  <c r="G97" i="12"/>
  <c r="M97" i="12" s="1"/>
  <c r="I97" i="12"/>
  <c r="K97" i="12"/>
  <c r="O97" i="12"/>
  <c r="Q97" i="12"/>
  <c r="V97" i="12"/>
  <c r="G102" i="12"/>
  <c r="M102" i="12" s="1"/>
  <c r="I102" i="12"/>
  <c r="K102" i="12"/>
  <c r="O102" i="12"/>
  <c r="Q102" i="12"/>
  <c r="V102" i="12"/>
  <c r="G106" i="12"/>
  <c r="I106" i="12"/>
  <c r="K106" i="12"/>
  <c r="O106" i="12"/>
  <c r="Q106" i="12"/>
  <c r="V106" i="12"/>
  <c r="G109" i="12"/>
  <c r="M109" i="12" s="1"/>
  <c r="I109" i="12"/>
  <c r="K109" i="12"/>
  <c r="O109" i="12"/>
  <c r="O101" i="12" s="1"/>
  <c r="Q109" i="12"/>
  <c r="V109" i="12"/>
  <c r="G113" i="12"/>
  <c r="M113" i="12" s="1"/>
  <c r="I113" i="12"/>
  <c r="K113" i="12"/>
  <c r="O113" i="12"/>
  <c r="Q113" i="12"/>
  <c r="V113" i="12"/>
  <c r="G120" i="12"/>
  <c r="M120" i="12" s="1"/>
  <c r="I120" i="12"/>
  <c r="K120" i="12"/>
  <c r="O120" i="12"/>
  <c r="Q120" i="12"/>
  <c r="V120" i="12"/>
  <c r="G124" i="12"/>
  <c r="M124" i="12" s="1"/>
  <c r="I124" i="12"/>
  <c r="K124" i="12"/>
  <c r="O124" i="12"/>
  <c r="Q124" i="12"/>
  <c r="V124" i="12"/>
  <c r="G132" i="12"/>
  <c r="M132" i="12" s="1"/>
  <c r="I132" i="12"/>
  <c r="K132" i="12"/>
  <c r="O132" i="12"/>
  <c r="Q132" i="12"/>
  <c r="V132" i="12"/>
  <c r="G138" i="12"/>
  <c r="M138" i="12" s="1"/>
  <c r="I138" i="12"/>
  <c r="K138" i="12"/>
  <c r="O138" i="12"/>
  <c r="Q138" i="12"/>
  <c r="V138" i="12"/>
  <c r="G155" i="12"/>
  <c r="M155" i="12" s="1"/>
  <c r="I155" i="12"/>
  <c r="K155" i="12"/>
  <c r="O155" i="12"/>
  <c r="Q155" i="12"/>
  <c r="V155" i="12"/>
  <c r="G169" i="12"/>
  <c r="I169" i="12"/>
  <c r="K169" i="12"/>
  <c r="O169" i="12"/>
  <c r="Q169" i="12"/>
  <c r="V169" i="12"/>
  <c r="G183" i="12"/>
  <c r="M183" i="12" s="1"/>
  <c r="I183" i="12"/>
  <c r="K183" i="12"/>
  <c r="O183" i="12"/>
  <c r="Q183" i="12"/>
  <c r="V183" i="12"/>
  <c r="G200" i="12"/>
  <c r="M200" i="12" s="1"/>
  <c r="I200" i="12"/>
  <c r="K200" i="12"/>
  <c r="O200" i="12"/>
  <c r="Q200" i="12"/>
  <c r="V200" i="12"/>
  <c r="G216" i="12"/>
  <c r="M216" i="12" s="1"/>
  <c r="I216" i="12"/>
  <c r="K216" i="12"/>
  <c r="O216" i="12"/>
  <c r="Q216" i="12"/>
  <c r="V216" i="12"/>
  <c r="G233" i="12"/>
  <c r="M233" i="12" s="1"/>
  <c r="I233" i="12"/>
  <c r="K233" i="12"/>
  <c r="O233" i="12"/>
  <c r="Q233" i="12"/>
  <c r="V233" i="12"/>
  <c r="G247" i="12"/>
  <c r="M247" i="12" s="1"/>
  <c r="I247" i="12"/>
  <c r="K247" i="12"/>
  <c r="O247" i="12"/>
  <c r="Q247" i="12"/>
  <c r="V247" i="12"/>
  <c r="G258" i="12"/>
  <c r="M258" i="12" s="1"/>
  <c r="I258" i="12"/>
  <c r="K258" i="12"/>
  <c r="O258" i="12"/>
  <c r="Q258" i="12"/>
  <c r="V258" i="12"/>
  <c r="G261" i="12"/>
  <c r="M261" i="12" s="1"/>
  <c r="I261" i="12"/>
  <c r="K261" i="12"/>
  <c r="O261" i="12"/>
  <c r="Q261" i="12"/>
  <c r="V261" i="12"/>
  <c r="G264" i="12"/>
  <c r="M264" i="12" s="1"/>
  <c r="I264" i="12"/>
  <c r="K264" i="12"/>
  <c r="O264" i="12"/>
  <c r="Q264" i="12"/>
  <c r="V264" i="12"/>
  <c r="G267" i="12"/>
  <c r="M267" i="12" s="1"/>
  <c r="I267" i="12"/>
  <c r="K267" i="12"/>
  <c r="O267" i="12"/>
  <c r="Q267" i="12"/>
  <c r="V267" i="12"/>
  <c r="G272" i="12"/>
  <c r="M272" i="12" s="1"/>
  <c r="I272" i="12"/>
  <c r="K272" i="12"/>
  <c r="O272" i="12"/>
  <c r="Q272" i="12"/>
  <c r="V272" i="12"/>
  <c r="G280" i="12"/>
  <c r="M280" i="12" s="1"/>
  <c r="I280" i="12"/>
  <c r="K280" i="12"/>
  <c r="O280" i="12"/>
  <c r="Q280" i="12"/>
  <c r="V280" i="12"/>
  <c r="G290" i="12"/>
  <c r="M290" i="12" s="1"/>
  <c r="I290" i="12"/>
  <c r="K290" i="12"/>
  <c r="O290" i="12"/>
  <c r="Q290" i="12"/>
  <c r="V290" i="12"/>
  <c r="G299" i="12"/>
  <c r="M299" i="12" s="1"/>
  <c r="I299" i="12"/>
  <c r="K299" i="12"/>
  <c r="O299" i="12"/>
  <c r="Q299" i="12"/>
  <c r="V299" i="12"/>
  <c r="G310" i="12"/>
  <c r="M310" i="12" s="1"/>
  <c r="I310" i="12"/>
  <c r="K310" i="12"/>
  <c r="O310" i="12"/>
  <c r="Q310" i="12"/>
  <c r="V310" i="12"/>
  <c r="G322" i="12"/>
  <c r="M322" i="12" s="1"/>
  <c r="I322" i="12"/>
  <c r="K322" i="12"/>
  <c r="O322" i="12"/>
  <c r="Q322" i="12"/>
  <c r="V322" i="12"/>
  <c r="G334" i="12"/>
  <c r="M334" i="12" s="1"/>
  <c r="I334" i="12"/>
  <c r="K334" i="12"/>
  <c r="O334" i="12"/>
  <c r="Q334" i="12"/>
  <c r="V334" i="12"/>
  <c r="G347" i="12"/>
  <c r="M347" i="12" s="1"/>
  <c r="I347" i="12"/>
  <c r="K347" i="12"/>
  <c r="O347" i="12"/>
  <c r="Q347" i="12"/>
  <c r="V347" i="12"/>
  <c r="G355" i="12"/>
  <c r="M355" i="12" s="1"/>
  <c r="I355" i="12"/>
  <c r="K355" i="12"/>
  <c r="K354" i="12" s="1"/>
  <c r="O355" i="12"/>
  <c r="Q355" i="12"/>
  <c r="V355" i="12"/>
  <c r="V354" i="12" s="1"/>
  <c r="G357" i="12"/>
  <c r="G354" i="12" s="1"/>
  <c r="I67" i="1" s="1"/>
  <c r="I357" i="12"/>
  <c r="K357" i="12"/>
  <c r="O357" i="12"/>
  <c r="O354" i="12" s="1"/>
  <c r="Q357" i="12"/>
  <c r="Q354" i="12" s="1"/>
  <c r="V357" i="12"/>
  <c r="G360" i="12"/>
  <c r="I360" i="12"/>
  <c r="K360" i="12"/>
  <c r="O360" i="12"/>
  <c r="Q360" i="12"/>
  <c r="V360" i="12"/>
  <c r="G365" i="12"/>
  <c r="M365" i="12" s="1"/>
  <c r="I365" i="12"/>
  <c r="K365" i="12"/>
  <c r="O365" i="12"/>
  <c r="Q365" i="12"/>
  <c r="V365" i="12"/>
  <c r="G368" i="12"/>
  <c r="I70" i="1" s="1"/>
  <c r="G369" i="12"/>
  <c r="M369" i="12" s="1"/>
  <c r="M368" i="12" s="1"/>
  <c r="I369" i="12"/>
  <c r="I368" i="12" s="1"/>
  <c r="K369" i="12"/>
  <c r="K368" i="12" s="1"/>
  <c r="O369" i="12"/>
  <c r="O368" i="12" s="1"/>
  <c r="Q369" i="12"/>
  <c r="Q368" i="12" s="1"/>
  <c r="V369" i="12"/>
  <c r="V368" i="12" s="1"/>
  <c r="G374" i="12"/>
  <c r="G373" i="12" s="1"/>
  <c r="I374" i="12"/>
  <c r="I373" i="12" s="1"/>
  <c r="K374" i="12"/>
  <c r="K373" i="12" s="1"/>
  <c r="O374" i="12"/>
  <c r="O373" i="12" s="1"/>
  <c r="Q374" i="12"/>
  <c r="Q373" i="12" s="1"/>
  <c r="V374" i="12"/>
  <c r="V373" i="12" s="1"/>
  <c r="G379" i="12"/>
  <c r="M379" i="12" s="1"/>
  <c r="I379" i="12"/>
  <c r="K379" i="12"/>
  <c r="O379" i="12"/>
  <c r="Q379" i="12"/>
  <c r="V379" i="12"/>
  <c r="G386" i="12"/>
  <c r="M386" i="12" s="1"/>
  <c r="I386" i="12"/>
  <c r="K386" i="12"/>
  <c r="O386" i="12"/>
  <c r="Q386" i="12"/>
  <c r="V386" i="12"/>
  <c r="G390" i="12"/>
  <c r="M390" i="12" s="1"/>
  <c r="I390" i="12"/>
  <c r="K390" i="12"/>
  <c r="O390" i="12"/>
  <c r="Q390" i="12"/>
  <c r="V390"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M405" i="12" s="1"/>
  <c r="I405" i="12"/>
  <c r="K405" i="12"/>
  <c r="O405" i="12"/>
  <c r="Q405" i="12"/>
  <c r="V405" i="12"/>
  <c r="G408" i="12"/>
  <c r="M408" i="12" s="1"/>
  <c r="I408" i="12"/>
  <c r="K408" i="12"/>
  <c r="O408" i="12"/>
  <c r="Q408" i="12"/>
  <c r="V408" i="12"/>
  <c r="G411" i="12"/>
  <c r="M411" i="12" s="1"/>
  <c r="I411" i="12"/>
  <c r="K411" i="12"/>
  <c r="O411" i="12"/>
  <c r="Q411" i="12"/>
  <c r="V411" i="12"/>
  <c r="G413" i="12"/>
  <c r="M413" i="12" s="1"/>
  <c r="I413" i="12"/>
  <c r="K413" i="12"/>
  <c r="O413" i="12"/>
  <c r="Q413" i="12"/>
  <c r="V413" i="12"/>
  <c r="G415" i="12"/>
  <c r="M415" i="12" s="1"/>
  <c r="I415" i="12"/>
  <c r="K415" i="12"/>
  <c r="O415" i="12"/>
  <c r="Q415" i="12"/>
  <c r="V415" i="12"/>
  <c r="G418" i="12"/>
  <c r="M418" i="12" s="1"/>
  <c r="I418" i="12"/>
  <c r="K418" i="12"/>
  <c r="O418" i="12"/>
  <c r="Q418" i="12"/>
  <c r="V418" i="12"/>
  <c r="G420" i="12"/>
  <c r="M420" i="12" s="1"/>
  <c r="I420" i="12"/>
  <c r="K420" i="12"/>
  <c r="O420" i="12"/>
  <c r="Q420" i="12"/>
  <c r="V420" i="12"/>
  <c r="G423" i="12"/>
  <c r="M423" i="12" s="1"/>
  <c r="I423" i="12"/>
  <c r="K423" i="12"/>
  <c r="O423" i="12"/>
  <c r="Q423" i="12"/>
  <c r="V423" i="12"/>
  <c r="G425" i="12"/>
  <c r="M425" i="12" s="1"/>
  <c r="I425" i="12"/>
  <c r="K425" i="12"/>
  <c r="O425" i="12"/>
  <c r="Q425" i="12"/>
  <c r="V425" i="12"/>
  <c r="G429" i="12"/>
  <c r="M429" i="12" s="1"/>
  <c r="I429" i="12"/>
  <c r="K429" i="12"/>
  <c r="O429" i="12"/>
  <c r="Q429" i="12"/>
  <c r="V429" i="12"/>
  <c r="G433" i="12"/>
  <c r="M433" i="12" s="1"/>
  <c r="I433" i="12"/>
  <c r="K433" i="12"/>
  <c r="O433" i="12"/>
  <c r="Q433" i="12"/>
  <c r="V433" i="12"/>
  <c r="G436" i="12"/>
  <c r="I436" i="12"/>
  <c r="K436" i="12"/>
  <c r="O436" i="12"/>
  <c r="Q436" i="12"/>
  <c r="V436" i="12"/>
  <c r="G440" i="12"/>
  <c r="M440" i="12" s="1"/>
  <c r="I440" i="12"/>
  <c r="K440" i="12"/>
  <c r="O440" i="12"/>
  <c r="Q440" i="12"/>
  <c r="V440" i="12"/>
  <c r="G446" i="12"/>
  <c r="M446" i="12" s="1"/>
  <c r="I446" i="12"/>
  <c r="K446" i="12"/>
  <c r="O446" i="12"/>
  <c r="Q446" i="12"/>
  <c r="V446" i="12"/>
  <c r="G450" i="12"/>
  <c r="M450" i="12" s="1"/>
  <c r="I450" i="12"/>
  <c r="K450" i="12"/>
  <c r="O450" i="12"/>
  <c r="Q450" i="12"/>
  <c r="V450" i="12"/>
  <c r="G453" i="12"/>
  <c r="M453" i="12" s="1"/>
  <c r="I453" i="12"/>
  <c r="K453" i="12"/>
  <c r="O453" i="12"/>
  <c r="Q453" i="12"/>
  <c r="V453" i="12"/>
  <c r="G457" i="12"/>
  <c r="M457" i="12" s="1"/>
  <c r="I457" i="12"/>
  <c r="K457" i="12"/>
  <c r="O457" i="12"/>
  <c r="Q457" i="12"/>
  <c r="V457" i="12"/>
  <c r="G460" i="12"/>
  <c r="M460" i="12" s="1"/>
  <c r="I460" i="12"/>
  <c r="K460" i="12"/>
  <c r="O460" i="12"/>
  <c r="Q460" i="12"/>
  <c r="V460" i="12"/>
  <c r="G464" i="12"/>
  <c r="M464" i="12" s="1"/>
  <c r="I464" i="12"/>
  <c r="K464" i="12"/>
  <c r="O464" i="12"/>
  <c r="Q464" i="12"/>
  <c r="V464" i="12"/>
  <c r="G468" i="12"/>
  <c r="M468" i="12" s="1"/>
  <c r="I468" i="12"/>
  <c r="K468" i="12"/>
  <c r="O468" i="12"/>
  <c r="Q468" i="12"/>
  <c r="V468" i="12"/>
  <c r="G471" i="12"/>
  <c r="M471" i="12" s="1"/>
  <c r="I471" i="12"/>
  <c r="K471" i="12"/>
  <c r="O471" i="12"/>
  <c r="Q471" i="12"/>
  <c r="V471" i="12"/>
  <c r="G474" i="12"/>
  <c r="M474" i="12" s="1"/>
  <c r="I474" i="12"/>
  <c r="K474" i="12"/>
  <c r="O474" i="12"/>
  <c r="Q474" i="12"/>
  <c r="V474" i="12"/>
  <c r="G477" i="12"/>
  <c r="M477" i="12" s="1"/>
  <c r="I477" i="12"/>
  <c r="K477" i="12"/>
  <c r="O477" i="12"/>
  <c r="Q477" i="12"/>
  <c r="V477" i="12"/>
  <c r="G480" i="12"/>
  <c r="M480" i="12" s="1"/>
  <c r="I480" i="12"/>
  <c r="K480" i="12"/>
  <c r="O480" i="12"/>
  <c r="Q480" i="12"/>
  <c r="V480" i="12"/>
  <c r="G486" i="12"/>
  <c r="M486" i="12" s="1"/>
  <c r="I486" i="12"/>
  <c r="K486" i="12"/>
  <c r="O486" i="12"/>
  <c r="Q486" i="12"/>
  <c r="V486" i="12"/>
  <c r="G490" i="12"/>
  <c r="M490" i="12" s="1"/>
  <c r="I490" i="12"/>
  <c r="K490" i="12"/>
  <c r="O490" i="12"/>
  <c r="Q490" i="12"/>
  <c r="V490" i="12"/>
  <c r="G497" i="12"/>
  <c r="M497" i="12" s="1"/>
  <c r="I497" i="12"/>
  <c r="K497" i="12"/>
  <c r="O497" i="12"/>
  <c r="Q497" i="12"/>
  <c r="V497" i="12"/>
  <c r="G502" i="12"/>
  <c r="M502" i="12" s="1"/>
  <c r="I502" i="12"/>
  <c r="K502" i="12"/>
  <c r="O502" i="12"/>
  <c r="Q502" i="12"/>
  <c r="V502"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8" i="12"/>
  <c r="M518" i="12" s="1"/>
  <c r="I518" i="12"/>
  <c r="K518" i="12"/>
  <c r="O518" i="12"/>
  <c r="Q518" i="12"/>
  <c r="V518" i="12"/>
  <c r="G521" i="12"/>
  <c r="M521" i="12" s="1"/>
  <c r="I521" i="12"/>
  <c r="K521" i="12"/>
  <c r="O521" i="12"/>
  <c r="Q521" i="12"/>
  <c r="V521" i="12"/>
  <c r="G524" i="12"/>
  <c r="M524" i="12" s="1"/>
  <c r="M523" i="12" s="1"/>
  <c r="I524" i="12"/>
  <c r="I523" i="12" s="1"/>
  <c r="K524" i="12"/>
  <c r="K523" i="12" s="1"/>
  <c r="O524" i="12"/>
  <c r="O523" i="12" s="1"/>
  <c r="Q524" i="12"/>
  <c r="Q523" i="12" s="1"/>
  <c r="V524" i="12"/>
  <c r="V523" i="12" s="1"/>
  <c r="G528" i="12"/>
  <c r="M528" i="12" s="1"/>
  <c r="I528" i="12"/>
  <c r="K528" i="12"/>
  <c r="O528" i="12"/>
  <c r="Q528" i="12"/>
  <c r="V528" i="12"/>
  <c r="G533" i="12"/>
  <c r="I533" i="12"/>
  <c r="K533" i="12"/>
  <c r="O533" i="12"/>
  <c r="O527" i="12" s="1"/>
  <c r="Q533" i="12"/>
  <c r="V533" i="12"/>
  <c r="G538" i="12"/>
  <c r="M538" i="12" s="1"/>
  <c r="I538" i="12"/>
  <c r="K538" i="12"/>
  <c r="O538" i="12"/>
  <c r="Q538" i="12"/>
  <c r="V538" i="12"/>
  <c r="G543" i="12"/>
  <c r="M543" i="12" s="1"/>
  <c r="I543" i="12"/>
  <c r="K543" i="12"/>
  <c r="O543" i="12"/>
  <c r="Q543" i="12"/>
  <c r="V543" i="12"/>
  <c r="G550" i="12"/>
  <c r="I550" i="12"/>
  <c r="K550" i="12"/>
  <c r="M550" i="12"/>
  <c r="O550" i="12"/>
  <c r="Q550" i="12"/>
  <c r="V550" i="12"/>
  <c r="G557" i="12"/>
  <c r="M557" i="12" s="1"/>
  <c r="I557" i="12"/>
  <c r="K557" i="12"/>
  <c r="O557" i="12"/>
  <c r="Q557" i="12"/>
  <c r="V557" i="12"/>
  <c r="G561" i="12"/>
  <c r="M561" i="12" s="1"/>
  <c r="I561" i="12"/>
  <c r="K561" i="12"/>
  <c r="O561" i="12"/>
  <c r="Q561" i="12"/>
  <c r="V561" i="12"/>
  <c r="G565" i="12"/>
  <c r="M565" i="12" s="1"/>
  <c r="I565" i="12"/>
  <c r="K565" i="12"/>
  <c r="O565" i="12"/>
  <c r="Q565" i="12"/>
  <c r="V565" i="12"/>
  <c r="G570" i="12"/>
  <c r="I570" i="12"/>
  <c r="K570" i="12"/>
  <c r="O570" i="12"/>
  <c r="Q570" i="12"/>
  <c r="V570" i="12"/>
  <c r="G590" i="12"/>
  <c r="M590" i="12" s="1"/>
  <c r="I590" i="12"/>
  <c r="K590" i="12"/>
  <c r="O590" i="12"/>
  <c r="Q590" i="12"/>
  <c r="V590" i="12"/>
  <c r="G610" i="12"/>
  <c r="M610" i="12" s="1"/>
  <c r="I610" i="12"/>
  <c r="K610" i="12"/>
  <c r="O610" i="12"/>
  <c r="Q610" i="12"/>
  <c r="V610" i="12"/>
  <c r="G630" i="12"/>
  <c r="M630" i="12" s="1"/>
  <c r="I630" i="12"/>
  <c r="K630" i="12"/>
  <c r="O630" i="12"/>
  <c r="Q630" i="12"/>
  <c r="V630" i="12"/>
  <c r="G650" i="12"/>
  <c r="M650" i="12" s="1"/>
  <c r="I650" i="12"/>
  <c r="K650" i="12"/>
  <c r="O650" i="12"/>
  <c r="Q650" i="12"/>
  <c r="V650" i="12"/>
  <c r="G654" i="12"/>
  <c r="M654" i="12" s="1"/>
  <c r="I654" i="12"/>
  <c r="K654" i="12"/>
  <c r="O654" i="12"/>
  <c r="Q654" i="12"/>
  <c r="V654" i="12"/>
  <c r="G658" i="12"/>
  <c r="M658" i="12" s="1"/>
  <c r="I658" i="12"/>
  <c r="K658" i="12"/>
  <c r="O658" i="12"/>
  <c r="Q658" i="12"/>
  <c r="V658" i="12"/>
  <c r="G662" i="12"/>
  <c r="M662" i="12" s="1"/>
  <c r="I662" i="12"/>
  <c r="K662" i="12"/>
  <c r="O662" i="12"/>
  <c r="Q662" i="12"/>
  <c r="V662" i="12"/>
  <c r="G667" i="12"/>
  <c r="M667" i="12" s="1"/>
  <c r="I667" i="12"/>
  <c r="K667" i="12"/>
  <c r="O667" i="12"/>
  <c r="Q667" i="12"/>
  <c r="V667" i="12"/>
  <c r="G669" i="12"/>
  <c r="M669" i="12" s="1"/>
  <c r="I669" i="12"/>
  <c r="K669" i="12"/>
  <c r="O669" i="12"/>
  <c r="Q669" i="12"/>
  <c r="V669" i="12"/>
  <c r="G673" i="12"/>
  <c r="M673" i="12" s="1"/>
  <c r="I673" i="12"/>
  <c r="K673" i="12"/>
  <c r="O673" i="12"/>
  <c r="Q673" i="12"/>
  <c r="Q672" i="12" s="1"/>
  <c r="V673" i="12"/>
  <c r="G693" i="12"/>
  <c r="I693" i="12"/>
  <c r="K693" i="12"/>
  <c r="O693" i="12"/>
  <c r="Q693" i="12"/>
  <c r="V693" i="12"/>
  <c r="G709" i="12"/>
  <c r="M709" i="12" s="1"/>
  <c r="I709" i="12"/>
  <c r="K709" i="12"/>
  <c r="O709" i="12"/>
  <c r="Q709" i="12"/>
  <c r="V709" i="12"/>
  <c r="G729" i="12"/>
  <c r="M729" i="12" s="1"/>
  <c r="I729" i="12"/>
  <c r="K729" i="12"/>
  <c r="O729" i="12"/>
  <c r="Q729" i="12"/>
  <c r="V729" i="12"/>
  <c r="G733" i="12"/>
  <c r="M733" i="12" s="1"/>
  <c r="I733" i="12"/>
  <c r="K733" i="12"/>
  <c r="O733" i="12"/>
  <c r="Q733" i="12"/>
  <c r="V733" i="12"/>
  <c r="G737" i="12"/>
  <c r="M737" i="12" s="1"/>
  <c r="I737" i="12"/>
  <c r="I732" i="12" s="1"/>
  <c r="K737" i="12"/>
  <c r="O737" i="12"/>
  <c r="Q737" i="12"/>
  <c r="V737" i="12"/>
  <c r="G741" i="12"/>
  <c r="M741" i="12" s="1"/>
  <c r="I741" i="12"/>
  <c r="K741" i="12"/>
  <c r="O741" i="12"/>
  <c r="Q741" i="12"/>
  <c r="V741" i="12"/>
  <c r="G758" i="12"/>
  <c r="I758" i="12"/>
  <c r="K758" i="12"/>
  <c r="O758" i="12"/>
  <c r="Q758" i="12"/>
  <c r="V758" i="12"/>
  <c r="G764" i="12"/>
  <c r="I764" i="12"/>
  <c r="K764" i="12"/>
  <c r="M764" i="12"/>
  <c r="O764" i="12"/>
  <c r="Q764" i="12"/>
  <c r="V764" i="12"/>
  <c r="G767" i="12"/>
  <c r="M767" i="12" s="1"/>
  <c r="I767" i="12"/>
  <c r="K767" i="12"/>
  <c r="O767" i="12"/>
  <c r="Q767" i="12"/>
  <c r="V767" i="12"/>
  <c r="G771" i="12"/>
  <c r="M771" i="12" s="1"/>
  <c r="I771" i="12"/>
  <c r="K771" i="12"/>
  <c r="O771" i="12"/>
  <c r="Q771" i="12"/>
  <c r="V771" i="12"/>
  <c r="G776" i="12"/>
  <c r="M776" i="12" s="1"/>
  <c r="I776" i="12"/>
  <c r="K776" i="12"/>
  <c r="O776" i="12"/>
  <c r="Q776" i="12"/>
  <c r="V776" i="12"/>
  <c r="G793" i="12"/>
  <c r="I793" i="12"/>
  <c r="K793" i="12"/>
  <c r="M793" i="12"/>
  <c r="O793" i="12"/>
  <c r="Q793" i="12"/>
  <c r="V793" i="12"/>
  <c r="G805" i="12"/>
  <c r="M805" i="12" s="1"/>
  <c r="I805" i="12"/>
  <c r="K805" i="12"/>
  <c r="O805" i="12"/>
  <c r="Q805" i="12"/>
  <c r="V805" i="12"/>
  <c r="G810" i="12"/>
  <c r="M810" i="12" s="1"/>
  <c r="I810" i="12"/>
  <c r="K810" i="12"/>
  <c r="O810" i="12"/>
  <c r="Q810" i="12"/>
  <c r="V810" i="12"/>
  <c r="G813" i="12"/>
  <c r="M813" i="12" s="1"/>
  <c r="I813" i="12"/>
  <c r="K813" i="12"/>
  <c r="O813" i="12"/>
  <c r="Q813" i="12"/>
  <c r="V813" i="12"/>
  <c r="G817" i="12"/>
  <c r="M817" i="12" s="1"/>
  <c r="I817" i="12"/>
  <c r="K817" i="12"/>
  <c r="O817" i="12"/>
  <c r="Q817" i="12"/>
  <c r="V817" i="12"/>
  <c r="G820" i="12"/>
  <c r="M820" i="12" s="1"/>
  <c r="I820" i="12"/>
  <c r="K820" i="12"/>
  <c r="O820" i="12"/>
  <c r="Q820" i="12"/>
  <c r="V820" i="12"/>
  <c r="G822" i="12"/>
  <c r="M822" i="12" s="1"/>
  <c r="I822" i="12"/>
  <c r="K822" i="12"/>
  <c r="O822" i="12"/>
  <c r="Q822" i="12"/>
  <c r="V822" i="12"/>
  <c r="G827" i="12"/>
  <c r="M827" i="12" s="1"/>
  <c r="I827" i="12"/>
  <c r="K827" i="12"/>
  <c r="O827" i="12"/>
  <c r="Q827" i="12"/>
  <c r="V827" i="12"/>
  <c r="G830" i="12"/>
  <c r="M830" i="12" s="1"/>
  <c r="I830" i="12"/>
  <c r="K830" i="12"/>
  <c r="O830" i="12"/>
  <c r="Q830" i="12"/>
  <c r="V830" i="12"/>
  <c r="G834" i="12"/>
  <c r="M834" i="12" s="1"/>
  <c r="I834" i="12"/>
  <c r="K834" i="12"/>
  <c r="O834" i="12"/>
  <c r="Q834" i="12"/>
  <c r="V834" i="12"/>
  <c r="G843" i="12"/>
  <c r="I843" i="12"/>
  <c r="K843" i="12"/>
  <c r="O843" i="12"/>
  <c r="Q843" i="12"/>
  <c r="V843" i="12"/>
  <c r="G852" i="12"/>
  <c r="M852" i="12" s="1"/>
  <c r="I852" i="12"/>
  <c r="K852" i="12"/>
  <c r="O852" i="12"/>
  <c r="Q852" i="12"/>
  <c r="V852" i="12"/>
  <c r="G856" i="12"/>
  <c r="M856" i="12" s="1"/>
  <c r="I856" i="12"/>
  <c r="K856" i="12"/>
  <c r="O856" i="12"/>
  <c r="Q856" i="12"/>
  <c r="V856" i="12"/>
  <c r="G868" i="12"/>
  <c r="I868" i="12"/>
  <c r="K868" i="12"/>
  <c r="O868" i="12"/>
  <c r="Q868" i="12"/>
  <c r="V868" i="12"/>
  <c r="G870" i="12"/>
  <c r="M870" i="12" s="1"/>
  <c r="I870" i="12"/>
  <c r="K870" i="12"/>
  <c r="O870" i="12"/>
  <c r="Q870" i="12"/>
  <c r="V870" i="12"/>
  <c r="G872" i="12"/>
  <c r="M872" i="12" s="1"/>
  <c r="I872" i="12"/>
  <c r="K872" i="12"/>
  <c r="O872" i="12"/>
  <c r="Q872" i="12"/>
  <c r="V872" i="12"/>
  <c r="G876" i="12"/>
  <c r="M876" i="12" s="1"/>
  <c r="I876" i="12"/>
  <c r="K876" i="12"/>
  <c r="O876" i="12"/>
  <c r="Q876" i="12"/>
  <c r="V876" i="12"/>
  <c r="G881" i="12"/>
  <c r="M881" i="12" s="1"/>
  <c r="I881" i="12"/>
  <c r="K881" i="12"/>
  <c r="O881" i="12"/>
  <c r="Q881" i="12"/>
  <c r="V881" i="12"/>
  <c r="G883" i="12"/>
  <c r="M883" i="12" s="1"/>
  <c r="I883" i="12"/>
  <c r="K883" i="12"/>
  <c r="O883" i="12"/>
  <c r="Q883" i="12"/>
  <c r="V883" i="12"/>
  <c r="G887" i="12"/>
  <c r="M887" i="12" s="1"/>
  <c r="I887" i="12"/>
  <c r="K887" i="12"/>
  <c r="O887" i="12"/>
  <c r="Q887" i="12"/>
  <c r="V887" i="12"/>
  <c r="G894" i="12"/>
  <c r="I894" i="12"/>
  <c r="K894" i="12"/>
  <c r="M894" i="12"/>
  <c r="O894" i="12"/>
  <c r="Q894" i="12"/>
  <c r="V894" i="12"/>
  <c r="G900" i="12"/>
  <c r="M900" i="12" s="1"/>
  <c r="I900" i="12"/>
  <c r="K900" i="12"/>
  <c r="O900" i="12"/>
  <c r="Q900" i="12"/>
  <c r="V900" i="12"/>
  <c r="G904" i="12"/>
  <c r="M904" i="12" s="1"/>
  <c r="I904" i="12"/>
  <c r="K904" i="12"/>
  <c r="O904" i="12"/>
  <c r="Q904" i="12"/>
  <c r="V904" i="12"/>
  <c r="G908" i="12"/>
  <c r="M908" i="12" s="1"/>
  <c r="I908" i="12"/>
  <c r="K908" i="12"/>
  <c r="O908" i="12"/>
  <c r="Q908" i="12"/>
  <c r="V908" i="12"/>
  <c r="G912" i="12"/>
  <c r="M912" i="12" s="1"/>
  <c r="I912" i="12"/>
  <c r="K912" i="12"/>
  <c r="O912" i="12"/>
  <c r="Q912" i="12"/>
  <c r="V912" i="12"/>
  <c r="G927" i="12"/>
  <c r="M927" i="12" s="1"/>
  <c r="I927" i="12"/>
  <c r="K927" i="12"/>
  <c r="O927" i="12"/>
  <c r="Q927" i="12"/>
  <c r="V927" i="12"/>
  <c r="G942" i="12"/>
  <c r="M942" i="12" s="1"/>
  <c r="I942" i="12"/>
  <c r="K942" i="12"/>
  <c r="O942" i="12"/>
  <c r="Q942" i="12"/>
  <c r="V942" i="12"/>
  <c r="G956" i="12"/>
  <c r="M956" i="12" s="1"/>
  <c r="I956" i="12"/>
  <c r="K956" i="12"/>
  <c r="O956" i="12"/>
  <c r="Q956" i="12"/>
  <c r="V956" i="12"/>
  <c r="G960" i="12"/>
  <c r="M960" i="12" s="1"/>
  <c r="I960" i="12"/>
  <c r="K960" i="12"/>
  <c r="O960" i="12"/>
  <c r="Q960" i="12"/>
  <c r="V960" i="12"/>
  <c r="G964" i="12"/>
  <c r="M964" i="12" s="1"/>
  <c r="I964" i="12"/>
  <c r="K964" i="12"/>
  <c r="O964" i="12"/>
  <c r="Q964" i="12"/>
  <c r="V964" i="12"/>
  <c r="G968" i="12"/>
  <c r="M968" i="12" s="1"/>
  <c r="I968" i="12"/>
  <c r="K968" i="12"/>
  <c r="O968" i="12"/>
  <c r="Q968" i="12"/>
  <c r="V968" i="12"/>
  <c r="G972" i="12"/>
  <c r="I972" i="12"/>
  <c r="K972" i="12"/>
  <c r="O972" i="12"/>
  <c r="Q972" i="12"/>
  <c r="V972" i="12"/>
  <c r="G977" i="12"/>
  <c r="M977" i="12" s="1"/>
  <c r="I977" i="12"/>
  <c r="K977" i="12"/>
  <c r="O977" i="12"/>
  <c r="Q977" i="12"/>
  <c r="V977" i="12"/>
  <c r="G983" i="12"/>
  <c r="M983" i="12" s="1"/>
  <c r="I983" i="12"/>
  <c r="K983" i="12"/>
  <c r="O983" i="12"/>
  <c r="Q983" i="12"/>
  <c r="V983" i="12"/>
  <c r="G991" i="12"/>
  <c r="M991" i="12" s="1"/>
  <c r="I991" i="12"/>
  <c r="K991" i="12"/>
  <c r="O991" i="12"/>
  <c r="Q991" i="12"/>
  <c r="V991" i="12"/>
  <c r="G995" i="12"/>
  <c r="M995" i="12" s="1"/>
  <c r="I995" i="12"/>
  <c r="K995" i="12"/>
  <c r="O995" i="12"/>
  <c r="Q995" i="12"/>
  <c r="V995" i="12"/>
  <c r="G999" i="12"/>
  <c r="M999" i="12" s="1"/>
  <c r="I999" i="12"/>
  <c r="K999" i="12"/>
  <c r="O999" i="12"/>
  <c r="Q999" i="12"/>
  <c r="V999" i="12"/>
  <c r="G1004" i="12"/>
  <c r="M1004" i="12" s="1"/>
  <c r="I1004" i="12"/>
  <c r="K1004" i="12"/>
  <c r="O1004" i="12"/>
  <c r="Q1004" i="12"/>
  <c r="V1004" i="12"/>
  <c r="G1008" i="12"/>
  <c r="I1008" i="12"/>
  <c r="K1008" i="12"/>
  <c r="O1008" i="12"/>
  <c r="Q1008" i="12"/>
  <c r="V1008" i="12"/>
  <c r="G1013" i="12"/>
  <c r="M1013" i="12" s="1"/>
  <c r="I1013" i="12"/>
  <c r="K1013" i="12"/>
  <c r="O1013" i="12"/>
  <c r="Q1013" i="12"/>
  <c r="V1013" i="12"/>
  <c r="G1027" i="12"/>
  <c r="M1027" i="12" s="1"/>
  <c r="I1027" i="12"/>
  <c r="K1027" i="12"/>
  <c r="O1027" i="12"/>
  <c r="Q1027" i="12"/>
  <c r="V1027" i="12"/>
  <c r="G1042" i="12"/>
  <c r="M1042" i="12" s="1"/>
  <c r="I1042" i="12"/>
  <c r="K1042" i="12"/>
  <c r="O1042" i="12"/>
  <c r="Q1042" i="12"/>
  <c r="V1042" i="12"/>
  <c r="G1056" i="12"/>
  <c r="M1056" i="12" s="1"/>
  <c r="I1056" i="12"/>
  <c r="K1056" i="12"/>
  <c r="O1056" i="12"/>
  <c r="Q1056" i="12"/>
  <c r="V1056" i="12"/>
  <c r="G1069" i="12"/>
  <c r="M1069" i="12" s="1"/>
  <c r="I1069" i="12"/>
  <c r="K1069" i="12"/>
  <c r="O1069" i="12"/>
  <c r="Q1069" i="12"/>
  <c r="V1069" i="12"/>
  <c r="G1083" i="12"/>
  <c r="M1083" i="12" s="1"/>
  <c r="I1083" i="12"/>
  <c r="K1083" i="12"/>
  <c r="O1083" i="12"/>
  <c r="Q1083" i="12"/>
  <c r="V1083" i="12"/>
  <c r="G1096" i="12"/>
  <c r="M1096" i="12" s="1"/>
  <c r="I1096" i="12"/>
  <c r="K1096" i="12"/>
  <c r="O1096" i="12"/>
  <c r="Q1096" i="12"/>
  <c r="V1096" i="12"/>
  <c r="G1111" i="12"/>
  <c r="M1111" i="12" s="1"/>
  <c r="I1111" i="12"/>
  <c r="K1111" i="12"/>
  <c r="O1111" i="12"/>
  <c r="Q1111" i="12"/>
  <c r="V1111" i="12"/>
  <c r="G1122" i="12"/>
  <c r="M1122" i="12" s="1"/>
  <c r="I1122" i="12"/>
  <c r="K1122" i="12"/>
  <c r="O1122" i="12"/>
  <c r="Q1122" i="12"/>
  <c r="V1122" i="12"/>
  <c r="G1128" i="12"/>
  <c r="M1128" i="12" s="1"/>
  <c r="M1127" i="12" s="1"/>
  <c r="I1128" i="12"/>
  <c r="I1127" i="12" s="1"/>
  <c r="K1128" i="12"/>
  <c r="K1127" i="12" s="1"/>
  <c r="O1128" i="12"/>
  <c r="O1127" i="12" s="1"/>
  <c r="Q1128" i="12"/>
  <c r="Q1127" i="12" s="1"/>
  <c r="V1128" i="12"/>
  <c r="V1127" i="12" s="1"/>
  <c r="G1134" i="12"/>
  <c r="M1134" i="12" s="1"/>
  <c r="I1134" i="12"/>
  <c r="K1134" i="12"/>
  <c r="O1134" i="12"/>
  <c r="Q1134" i="12"/>
  <c r="V1134" i="12"/>
  <c r="G1139" i="12"/>
  <c r="M1139" i="12" s="1"/>
  <c r="I1139" i="12"/>
  <c r="K1139" i="12"/>
  <c r="O1139" i="12"/>
  <c r="Q1139" i="12"/>
  <c r="V1139" i="12"/>
  <c r="G1144" i="12"/>
  <c r="M1144" i="12" s="1"/>
  <c r="I1144" i="12"/>
  <c r="K1144" i="12"/>
  <c r="O1144" i="12"/>
  <c r="Q1144" i="12"/>
  <c r="V1144"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G1156" i="12"/>
  <c r="M1156" i="12" s="1"/>
  <c r="I1156" i="12"/>
  <c r="K1156" i="12"/>
  <c r="O1156" i="12"/>
  <c r="Q1156" i="12"/>
  <c r="V1156" i="12"/>
  <c r="G1158" i="12"/>
  <c r="M1158" i="12" s="1"/>
  <c r="I1158" i="12"/>
  <c r="K1158" i="12"/>
  <c r="O1158" i="12"/>
  <c r="Q1158" i="12"/>
  <c r="V1158" i="12"/>
  <c r="G1160" i="12"/>
  <c r="M1160" i="12" s="1"/>
  <c r="I1160" i="12"/>
  <c r="K1160" i="12"/>
  <c r="O1160" i="12"/>
  <c r="Q1160" i="12"/>
  <c r="V1160"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I1174" i="12"/>
  <c r="K1174" i="12"/>
  <c r="M1174" i="12"/>
  <c r="O1174" i="12"/>
  <c r="Q1174" i="12"/>
  <c r="V1174" i="12"/>
  <c r="G1176" i="12"/>
  <c r="M1176" i="12" s="1"/>
  <c r="I1176" i="12"/>
  <c r="K1176" i="12"/>
  <c r="O1176" i="12"/>
  <c r="Q1176" i="12"/>
  <c r="V1176" i="12"/>
  <c r="G1178" i="12"/>
  <c r="M1178" i="12" s="1"/>
  <c r="I1178" i="12"/>
  <c r="K1178" i="12"/>
  <c r="O1178" i="12"/>
  <c r="Q1178" i="12"/>
  <c r="V1178" i="12"/>
  <c r="G1183" i="12"/>
  <c r="M1183" i="12" s="1"/>
  <c r="I1183" i="12"/>
  <c r="K1183" i="12"/>
  <c r="O1183" i="12"/>
  <c r="Q1183" i="12"/>
  <c r="V1183" i="12"/>
  <c r="G1189" i="12"/>
  <c r="I1189" i="12"/>
  <c r="K1189" i="12"/>
  <c r="O1189" i="12"/>
  <c r="Q1189" i="12"/>
  <c r="V1189" i="12"/>
  <c r="G1193" i="12"/>
  <c r="G1194" i="12"/>
  <c r="M1194" i="12" s="1"/>
  <c r="M1193" i="12" s="1"/>
  <c r="I1194" i="12"/>
  <c r="I1193" i="12" s="1"/>
  <c r="K1194" i="12"/>
  <c r="K1193" i="12" s="1"/>
  <c r="O1194" i="12"/>
  <c r="O1193" i="12" s="1"/>
  <c r="Q1194" i="12"/>
  <c r="Q1193" i="12" s="1"/>
  <c r="V1194" i="12"/>
  <c r="V1193" i="12" s="1"/>
  <c r="G1200" i="12"/>
  <c r="I1200" i="12"/>
  <c r="K1200" i="12"/>
  <c r="M1200" i="12"/>
  <c r="O1200" i="12"/>
  <c r="Q1200" i="12"/>
  <c r="V1200" i="12"/>
  <c r="G1202" i="12"/>
  <c r="M1202" i="12" s="1"/>
  <c r="I1202" i="12"/>
  <c r="K1202" i="12"/>
  <c r="O1202" i="12"/>
  <c r="Q1202" i="12"/>
  <c r="V1202" i="12"/>
  <c r="G1204" i="12"/>
  <c r="M1204" i="12" s="1"/>
  <c r="I1204" i="12"/>
  <c r="K1204" i="12"/>
  <c r="O1204" i="12"/>
  <c r="Q1204" i="12"/>
  <c r="V1204" i="12"/>
  <c r="G1206" i="12"/>
  <c r="M1206" i="12" s="1"/>
  <c r="I1206" i="12"/>
  <c r="K1206" i="12"/>
  <c r="O1206" i="12"/>
  <c r="Q1206" i="12"/>
  <c r="V1206" i="12"/>
  <c r="G1209" i="12"/>
  <c r="M1209" i="12" s="1"/>
  <c r="I1209" i="12"/>
  <c r="K1209" i="12"/>
  <c r="O1209" i="12"/>
  <c r="Q1209" i="12"/>
  <c r="V1209" i="12"/>
  <c r="G1212" i="12"/>
  <c r="M1212" i="12" s="1"/>
  <c r="I1212" i="12"/>
  <c r="K1212" i="12"/>
  <c r="O1212" i="12"/>
  <c r="Q1212" i="12"/>
  <c r="V1212" i="12"/>
  <c r="AE1215" i="12"/>
  <c r="AF1215" i="12"/>
  <c r="I19" i="1"/>
  <c r="H40" i="1"/>
  <c r="I40" i="1" s="1"/>
  <c r="V1182" i="12" l="1"/>
  <c r="O359" i="12"/>
  <c r="K833" i="12"/>
  <c r="O1182" i="12"/>
  <c r="O112" i="12"/>
  <c r="V732" i="12"/>
  <c r="G1182" i="12"/>
  <c r="I97" i="1" s="1"/>
  <c r="Q1182" i="12"/>
  <c r="G833" i="12"/>
  <c r="Q732" i="12"/>
  <c r="K732" i="12"/>
  <c r="I560" i="12"/>
  <c r="I359" i="12"/>
  <c r="V833" i="12"/>
  <c r="O84" i="12"/>
  <c r="O8" i="12"/>
  <c r="V1133" i="12"/>
  <c r="V967" i="12"/>
  <c r="I672" i="12"/>
  <c r="O137" i="12"/>
  <c r="K112" i="12"/>
  <c r="K1199" i="12"/>
  <c r="V672" i="12"/>
  <c r="Q359" i="12"/>
  <c r="I354" i="12"/>
  <c r="Q101" i="12"/>
  <c r="M1189" i="12"/>
  <c r="M1182" i="12" s="1"/>
  <c r="I1182" i="12"/>
  <c r="O1133" i="12"/>
  <c r="I1133" i="12"/>
  <c r="G1127" i="12"/>
  <c r="I94" i="1" s="1"/>
  <c r="G672" i="12"/>
  <c r="G383" i="16"/>
  <c r="I98" i="1" s="1"/>
  <c r="M381" i="16"/>
  <c r="M380" i="16" s="1"/>
  <c r="G8" i="13"/>
  <c r="G12" i="13" s="1"/>
  <c r="AF12" i="13"/>
  <c r="G44" i="1" s="1"/>
  <c r="H44" i="1" s="1"/>
  <c r="I44" i="1" s="1"/>
  <c r="G41" i="1"/>
  <c r="G42" i="1"/>
  <c r="I1199" i="12"/>
  <c r="G1199" i="12"/>
  <c r="O1149" i="12"/>
  <c r="G1133" i="12"/>
  <c r="I1007" i="12"/>
  <c r="Q855" i="12"/>
  <c r="I833" i="12"/>
  <c r="Q740" i="12"/>
  <c r="Q560" i="12"/>
  <c r="K527" i="12"/>
  <c r="Q476" i="12"/>
  <c r="Q417" i="12"/>
  <c r="I378" i="12"/>
  <c r="Q8" i="12"/>
  <c r="M20" i="15"/>
  <c r="AF498" i="15"/>
  <c r="F41" i="1"/>
  <c r="F39" i="1"/>
  <c r="F52" i="1" s="1"/>
  <c r="F42" i="1"/>
  <c r="K1149" i="12"/>
  <c r="Q1007" i="12"/>
  <c r="V476" i="12"/>
  <c r="K428" i="12"/>
  <c r="V417" i="12"/>
  <c r="K378" i="12"/>
  <c r="K359" i="12"/>
  <c r="M57" i="15"/>
  <c r="O409" i="16"/>
  <c r="Q1133" i="12"/>
  <c r="V911" i="12"/>
  <c r="M732" i="12"/>
  <c r="O672" i="12"/>
  <c r="G560" i="12"/>
  <c r="V560" i="12"/>
  <c r="M84" i="12"/>
  <c r="Q48" i="12"/>
  <c r="M218" i="16"/>
  <c r="M217" i="16" s="1"/>
  <c r="G217" i="16"/>
  <c r="I82" i="1" s="1"/>
  <c r="O855" i="12"/>
  <c r="O740" i="12"/>
  <c r="I476" i="12"/>
  <c r="O428" i="12"/>
  <c r="I417" i="12"/>
  <c r="O378" i="12"/>
  <c r="M360" i="12"/>
  <c r="M359" i="12" s="1"/>
  <c r="G359" i="12"/>
  <c r="I62" i="1"/>
  <c r="I220" i="16"/>
  <c r="O1199" i="12"/>
  <c r="K1182" i="12"/>
  <c r="O911" i="12"/>
  <c r="V855" i="12"/>
  <c r="I855" i="12"/>
  <c r="Q833" i="12"/>
  <c r="V740" i="12"/>
  <c r="I740" i="12"/>
  <c r="Q527" i="12"/>
  <c r="K476" i="12"/>
  <c r="Q428" i="12"/>
  <c r="K417" i="12"/>
  <c r="I137" i="12"/>
  <c r="O223" i="15"/>
  <c r="G297" i="16"/>
  <c r="M298" i="16"/>
  <c r="Q1199" i="12"/>
  <c r="K911" i="12"/>
  <c r="K560" i="12"/>
  <c r="V527" i="12"/>
  <c r="Q378" i="12"/>
  <c r="M374" i="12"/>
  <c r="M373" i="12" s="1"/>
  <c r="I101" i="12"/>
  <c r="V84" i="12"/>
  <c r="F45" i="1"/>
  <c r="F46" i="1"/>
  <c r="V389" i="16"/>
  <c r="V1149" i="12"/>
  <c r="K1133" i="12"/>
  <c r="O967" i="12"/>
  <c r="G855" i="12"/>
  <c r="I85" i="1" s="1"/>
  <c r="G740" i="12"/>
  <c r="K672" i="12"/>
  <c r="G527" i="12"/>
  <c r="G428" i="12"/>
  <c r="V428" i="12"/>
  <c r="O417" i="12"/>
  <c r="V378" i="12"/>
  <c r="V359" i="12"/>
  <c r="M48" i="12"/>
  <c r="K312" i="15"/>
  <c r="V1199" i="12"/>
  <c r="K967" i="12"/>
  <c r="K855" i="12"/>
  <c r="O833" i="12"/>
  <c r="K740" i="12"/>
  <c r="O732" i="12"/>
  <c r="O560" i="12"/>
  <c r="I527" i="12"/>
  <c r="G523" i="12"/>
  <c r="I76" i="1" s="1"/>
  <c r="O476" i="12"/>
  <c r="I428" i="12"/>
  <c r="M106" i="12"/>
  <c r="M101" i="12" s="1"/>
  <c r="G101" i="12"/>
  <c r="I63" i="1" s="1"/>
  <c r="M15" i="14"/>
  <c r="AF53" i="14"/>
  <c r="K8" i="14"/>
  <c r="K89" i="15"/>
  <c r="K8" i="15"/>
  <c r="V324" i="16"/>
  <c r="G77" i="17"/>
  <c r="G137" i="12"/>
  <c r="I66" i="1" s="1"/>
  <c r="V137" i="12"/>
  <c r="I112" i="12"/>
  <c r="V101" i="12"/>
  <c r="Q84" i="12"/>
  <c r="V48" i="12"/>
  <c r="V8" i="12"/>
  <c r="G482" i="15"/>
  <c r="Q474" i="15"/>
  <c r="V435" i="15"/>
  <c r="K411" i="15"/>
  <c r="K393" i="15"/>
  <c r="V379" i="15"/>
  <c r="I344" i="15"/>
  <c r="I312" i="15"/>
  <c r="K296" i="15"/>
  <c r="O270" i="15"/>
  <c r="I256" i="15"/>
  <c r="Q223" i="15"/>
  <c r="G194" i="15"/>
  <c r="V194" i="15"/>
  <c r="O185" i="15"/>
  <c r="V160" i="15"/>
  <c r="G156" i="15"/>
  <c r="I71" i="1" s="1"/>
  <c r="V76" i="15"/>
  <c r="K57" i="15"/>
  <c r="K34" i="15"/>
  <c r="K409" i="16"/>
  <c r="G366" i="16"/>
  <c r="V366" i="16"/>
  <c r="O309" i="16"/>
  <c r="Q297" i="16"/>
  <c r="O238" i="16"/>
  <c r="V220" i="16"/>
  <c r="K104" i="16"/>
  <c r="K8" i="16"/>
  <c r="V22" i="17"/>
  <c r="K8" i="17"/>
  <c r="F50" i="1"/>
  <c r="V40" i="16"/>
  <c r="Q22" i="17"/>
  <c r="I8" i="17"/>
  <c r="O48" i="12"/>
  <c r="I8" i="14"/>
  <c r="I482" i="15"/>
  <c r="Q379" i="15"/>
  <c r="O379" i="15"/>
  <c r="V352" i="15"/>
  <c r="I352" i="15"/>
  <c r="V223" i="15"/>
  <c r="Q185" i="15"/>
  <c r="I160" i="15"/>
  <c r="M74" i="15"/>
  <c r="M68" i="15" s="1"/>
  <c r="I8" i="15"/>
  <c r="Q409" i="16"/>
  <c r="Q389" i="16"/>
  <c r="M387" i="16"/>
  <c r="M386" i="16" s="1"/>
  <c r="O341" i="16"/>
  <c r="M325" i="16"/>
  <c r="G220" i="16"/>
  <c r="O104" i="16"/>
  <c r="O72" i="16"/>
  <c r="I40" i="16"/>
  <c r="O8" i="16"/>
  <c r="F43" i="1"/>
  <c r="F47" i="1"/>
  <c r="V112" i="12"/>
  <c r="K84" i="12"/>
  <c r="K48" i="12"/>
  <c r="K8" i="12"/>
  <c r="M477" i="15"/>
  <c r="M474" i="15" s="1"/>
  <c r="I474" i="15"/>
  <c r="K435" i="15"/>
  <c r="I435" i="15"/>
  <c r="I411" i="15"/>
  <c r="K379" i="15"/>
  <c r="O296" i="15"/>
  <c r="G270" i="15"/>
  <c r="V270" i="15"/>
  <c r="I223" i="15"/>
  <c r="K194" i="15"/>
  <c r="V185" i="15"/>
  <c r="K160" i="15"/>
  <c r="G147" i="15"/>
  <c r="Q142" i="15"/>
  <c r="O89" i="15"/>
  <c r="V341" i="16"/>
  <c r="Q309" i="16"/>
  <c r="I297" i="16"/>
  <c r="V238" i="16"/>
  <c r="Q238" i="16"/>
  <c r="Q104" i="16"/>
  <c r="Q72" i="16"/>
  <c r="V32" i="17"/>
  <c r="K22" i="17"/>
  <c r="K137" i="12"/>
  <c r="Q112" i="12"/>
  <c r="K101" i="12"/>
  <c r="I84" i="12"/>
  <c r="I48" i="12"/>
  <c r="I8" i="12"/>
  <c r="O45" i="14"/>
  <c r="O8" i="14"/>
  <c r="O482" i="15"/>
  <c r="O393" i="15"/>
  <c r="G352" i="15"/>
  <c r="O344" i="15"/>
  <c r="O312" i="15"/>
  <c r="Q296" i="15"/>
  <c r="I270" i="15"/>
  <c r="O256" i="15"/>
  <c r="Q89" i="15"/>
  <c r="K76" i="15"/>
  <c r="V57" i="15"/>
  <c r="G57" i="15"/>
  <c r="O8" i="15"/>
  <c r="G409" i="16"/>
  <c r="V409" i="16"/>
  <c r="K389" i="16"/>
  <c r="K366" i="16"/>
  <c r="I341" i="16"/>
  <c r="G309" i="16"/>
  <c r="I89" i="1" s="1"/>
  <c r="G238" i="16"/>
  <c r="K220" i="16"/>
  <c r="V72" i="16"/>
  <c r="K40" i="16"/>
  <c r="Q8" i="16"/>
  <c r="Q32" i="17"/>
  <c r="M26" i="17"/>
  <c r="I22" i="17"/>
  <c r="V8" i="14"/>
  <c r="K482" i="15"/>
  <c r="V411" i="15"/>
  <c r="V393" i="15"/>
  <c r="I393" i="15"/>
  <c r="K352" i="15"/>
  <c r="Q344" i="15"/>
  <c r="Q312" i="15"/>
  <c r="V296" i="15"/>
  <c r="Q256" i="15"/>
  <c r="O194" i="15"/>
  <c r="I185" i="15"/>
  <c r="O160" i="15"/>
  <c r="V34" i="15"/>
  <c r="I409" i="16"/>
  <c r="I389" i="16"/>
  <c r="G341" i="16"/>
  <c r="I93" i="1" s="1"/>
  <c r="AF434" i="16"/>
  <c r="O297" i="16"/>
  <c r="G104" i="16"/>
  <c r="V104" i="16"/>
  <c r="G72" i="16"/>
  <c r="I65" i="1" s="1"/>
  <c r="V8" i="16"/>
  <c r="M22" i="17"/>
  <c r="Q137" i="12"/>
  <c r="Q8" i="14"/>
  <c r="G435" i="15"/>
  <c r="I379" i="15"/>
  <c r="Q352" i="15"/>
  <c r="V312" i="15"/>
  <c r="G296" i="15"/>
  <c r="I79" i="1" s="1"/>
  <c r="K270" i="15"/>
  <c r="V256" i="15"/>
  <c r="K223" i="15"/>
  <c r="Q194" i="15"/>
  <c r="K185" i="15"/>
  <c r="M185" i="15"/>
  <c r="G89" i="15"/>
  <c r="V89" i="15"/>
  <c r="O76" i="15"/>
  <c r="Q68" i="15"/>
  <c r="Q34" i="15"/>
  <c r="V8" i="15"/>
  <c r="Q366" i="16"/>
  <c r="I238" i="16"/>
  <c r="Q220" i="16"/>
  <c r="I104" i="16"/>
  <c r="G93" i="16"/>
  <c r="I72" i="16"/>
  <c r="O40" i="16"/>
  <c r="K32" i="17"/>
  <c r="Q8" i="17"/>
  <c r="Q482" i="15"/>
  <c r="Q435" i="15"/>
  <c r="Q411" i="15"/>
  <c r="O411" i="15"/>
  <c r="G393" i="15"/>
  <c r="G344" i="15"/>
  <c r="I84" i="1" s="1"/>
  <c r="G312" i="15"/>
  <c r="O306" i="15"/>
  <c r="I296" i="15"/>
  <c r="G256" i="15"/>
  <c r="Q160" i="15"/>
  <c r="M147" i="15"/>
  <c r="I89" i="15"/>
  <c r="O34" i="15"/>
  <c r="Q8" i="15"/>
  <c r="M431" i="16"/>
  <c r="M430" i="16" s="1"/>
  <c r="O389" i="16"/>
  <c r="O358" i="16"/>
  <c r="K341" i="16"/>
  <c r="K238" i="16"/>
  <c r="O220" i="16"/>
  <c r="K72" i="16"/>
  <c r="Q40" i="16"/>
  <c r="I8" i="16"/>
  <c r="I32" i="17"/>
  <c r="O8" i="17"/>
  <c r="M32" i="17"/>
  <c r="G32" i="17"/>
  <c r="I90" i="1" s="1"/>
  <c r="M9" i="17"/>
  <c r="M8" i="17" s="1"/>
  <c r="AF77" i="17"/>
  <c r="G51" i="1" s="1"/>
  <c r="H51" i="1" s="1"/>
  <c r="I51" i="1" s="1"/>
  <c r="M358" i="16"/>
  <c r="M8" i="16"/>
  <c r="M238" i="16"/>
  <c r="M389" i="16"/>
  <c r="M324" i="16"/>
  <c r="M297" i="16"/>
  <c r="G389" i="16"/>
  <c r="G8" i="16"/>
  <c r="M416" i="16"/>
  <c r="M409" i="16" s="1"/>
  <c r="M372" i="16"/>
  <c r="M366" i="16" s="1"/>
  <c r="M342" i="16"/>
  <c r="M341" i="16" s="1"/>
  <c r="M314" i="16"/>
  <c r="M309" i="16" s="1"/>
  <c r="M221" i="16"/>
  <c r="M220" i="16" s="1"/>
  <c r="M215" i="16"/>
  <c r="M214" i="16" s="1"/>
  <c r="M206" i="16"/>
  <c r="M205" i="16" s="1"/>
  <c r="M118" i="16"/>
  <c r="M104" i="16" s="1"/>
  <c r="M99" i="16"/>
  <c r="M98" i="16" s="1"/>
  <c r="M77" i="16"/>
  <c r="M72" i="16" s="1"/>
  <c r="M48" i="16"/>
  <c r="M40" i="16" s="1"/>
  <c r="M482" i="15"/>
  <c r="G479" i="15"/>
  <c r="I100" i="1" s="1"/>
  <c r="V443" i="15"/>
  <c r="M411" i="15"/>
  <c r="M34" i="15"/>
  <c r="M443" i="15"/>
  <c r="M160" i="15"/>
  <c r="M76" i="15"/>
  <c r="M8" i="15"/>
  <c r="G443" i="15"/>
  <c r="M223" i="15"/>
  <c r="K443" i="15"/>
  <c r="Q443" i="15"/>
  <c r="I443" i="15"/>
  <c r="M435" i="15"/>
  <c r="M379" i="15"/>
  <c r="G411" i="15"/>
  <c r="G379" i="15"/>
  <c r="G306" i="15"/>
  <c r="G223" i="15"/>
  <c r="G34" i="15"/>
  <c r="G185" i="15"/>
  <c r="G160" i="15"/>
  <c r="G76" i="15"/>
  <c r="G8" i="15"/>
  <c r="M396" i="15"/>
  <c r="M393" i="15" s="1"/>
  <c r="M355" i="15"/>
  <c r="M352" i="15" s="1"/>
  <c r="M347" i="15"/>
  <c r="M344" i="15" s="1"/>
  <c r="M315" i="15"/>
  <c r="M312" i="15" s="1"/>
  <c r="M299" i="15"/>
  <c r="M296" i="15" s="1"/>
  <c r="M275" i="15"/>
  <c r="M270" i="15" s="1"/>
  <c r="M259" i="15"/>
  <c r="M256" i="15" s="1"/>
  <c r="M201" i="15"/>
  <c r="M194" i="15" s="1"/>
  <c r="M145" i="15"/>
  <c r="M142" i="15" s="1"/>
  <c r="M97" i="15"/>
  <c r="M89" i="15" s="1"/>
  <c r="M45" i="14"/>
  <c r="M8" i="14"/>
  <c r="G45" i="14"/>
  <c r="I102" i="1" s="1"/>
  <c r="I20" i="1" s="1"/>
  <c r="G8" i="14"/>
  <c r="M1199" i="12"/>
  <c r="M1149" i="12"/>
  <c r="M1133" i="12"/>
  <c r="O1007" i="12"/>
  <c r="M911" i="12"/>
  <c r="M8" i="12"/>
  <c r="M1008" i="12"/>
  <c r="M1007" i="12" s="1"/>
  <c r="G1007" i="12"/>
  <c r="G967" i="12"/>
  <c r="I87" i="1" s="1"/>
  <c r="M972" i="12"/>
  <c r="M967" i="12" s="1"/>
  <c r="M476" i="12"/>
  <c r="K1007" i="12"/>
  <c r="Q967" i="12"/>
  <c r="I967" i="12"/>
  <c r="Q911" i="12"/>
  <c r="I911" i="12"/>
  <c r="M417" i="12"/>
  <c r="M112" i="12"/>
  <c r="Q1149" i="12"/>
  <c r="I1149" i="12"/>
  <c r="V1007" i="12"/>
  <c r="M378" i="12"/>
  <c r="G911" i="12"/>
  <c r="G732" i="12"/>
  <c r="I81" i="1" s="1"/>
  <c r="G476" i="12"/>
  <c r="I75" i="1" s="1"/>
  <c r="G48" i="12"/>
  <c r="I61" i="1" s="1"/>
  <c r="G417" i="12"/>
  <c r="I73" i="1" s="1"/>
  <c r="G378" i="12"/>
  <c r="I72" i="1" s="1"/>
  <c r="G112" i="12"/>
  <c r="I64" i="1" s="1"/>
  <c r="G8" i="12"/>
  <c r="M868" i="12"/>
  <c r="M855" i="12" s="1"/>
  <c r="M843" i="12"/>
  <c r="M833" i="12" s="1"/>
  <c r="M758" i="12"/>
  <c r="M740" i="12" s="1"/>
  <c r="M693" i="12"/>
  <c r="M672" i="12" s="1"/>
  <c r="M570" i="12"/>
  <c r="M560" i="12" s="1"/>
  <c r="M533" i="12"/>
  <c r="M527" i="12" s="1"/>
  <c r="M436" i="12"/>
  <c r="M428" i="12" s="1"/>
  <c r="M357" i="12"/>
  <c r="M354" i="12" s="1"/>
  <c r="M169" i="12"/>
  <c r="M137" i="12" s="1"/>
  <c r="J28" i="1"/>
  <c r="J26" i="1"/>
  <c r="G38" i="1"/>
  <c r="F38" i="1"/>
  <c r="J23" i="1"/>
  <c r="J24" i="1"/>
  <c r="J25" i="1"/>
  <c r="J27" i="1"/>
  <c r="E24" i="1"/>
  <c r="E26" i="1"/>
  <c r="H41" i="1" l="1"/>
  <c r="I41" i="1" s="1"/>
  <c r="H42" i="1"/>
  <c r="I42" i="1" s="1"/>
  <c r="G43" i="1"/>
  <c r="H43" i="1" s="1"/>
  <c r="I43" i="1" s="1"/>
  <c r="G39" i="1"/>
  <c r="H39" i="1" s="1"/>
  <c r="I83" i="1"/>
  <c r="I78" i="1"/>
  <c r="I88" i="1"/>
  <c r="G49" i="1"/>
  <c r="H49" i="1" s="1"/>
  <c r="I49" i="1" s="1"/>
  <c r="G50" i="1"/>
  <c r="H50" i="1" s="1"/>
  <c r="I50" i="1" s="1"/>
  <c r="I68" i="1"/>
  <c r="I96" i="1"/>
  <c r="I18" i="1" s="1"/>
  <c r="G48" i="1"/>
  <c r="H48" i="1" s="1"/>
  <c r="I48" i="1" s="1"/>
  <c r="G47" i="1"/>
  <c r="H47" i="1" s="1"/>
  <c r="I47" i="1" s="1"/>
  <c r="G498" i="15"/>
  <c r="I86" i="1"/>
  <c r="G53" i="14"/>
  <c r="I59" i="1"/>
  <c r="I101" i="1"/>
  <c r="I60" i="1"/>
  <c r="G1215" i="12"/>
  <c r="I74" i="1"/>
  <c r="G434" i="16"/>
  <c r="I77" i="1"/>
  <c r="I17" i="1" s="1"/>
  <c r="H46" i="1"/>
  <c r="I46" i="1" s="1"/>
  <c r="G45" i="1"/>
  <c r="G46" i="1"/>
  <c r="H45" i="1"/>
  <c r="I45" i="1" s="1"/>
  <c r="I95" i="1"/>
  <c r="G23" i="1"/>
  <c r="G52" i="1" l="1"/>
  <c r="G25" i="1" s="1"/>
  <c r="A25" i="1" s="1"/>
  <c r="A26" i="1" s="1"/>
  <c r="G26" i="1" s="1"/>
  <c r="I16" i="1"/>
  <c r="I21" i="1" s="1"/>
  <c r="I103" i="1"/>
  <c r="I39" i="1"/>
  <c r="I52" i="1" s="1"/>
  <c r="H52" i="1"/>
  <c r="A23" i="1"/>
  <c r="A24" i="1" s="1"/>
  <c r="G24" i="1" s="1"/>
  <c r="A27" i="1" l="1"/>
  <c r="A29" i="1" s="1"/>
  <c r="G29" i="1" s="1"/>
  <c r="G27" i="1" s="1"/>
  <c r="G28" i="1"/>
  <c r="J39" i="1"/>
  <c r="J52" i="1" s="1"/>
  <c r="J51" i="1"/>
  <c r="J49" i="1"/>
  <c r="J44" i="1"/>
  <c r="J42" i="1"/>
  <c r="J47" i="1"/>
  <c r="J41" i="1"/>
  <c r="J43" i="1"/>
  <c r="J45" i="1"/>
  <c r="J48" i="1"/>
  <c r="J46" i="1"/>
  <c r="J50" i="1"/>
  <c r="J40" i="1"/>
  <c r="J102" i="1"/>
  <c r="J75" i="1"/>
  <c r="J91" i="1"/>
  <c r="J62" i="1"/>
  <c r="J78" i="1"/>
  <c r="J94" i="1"/>
  <c r="J69" i="1"/>
  <c r="J85" i="1"/>
  <c r="J72" i="1"/>
  <c r="J61" i="1"/>
  <c r="J77" i="1"/>
  <c r="J93" i="1"/>
  <c r="J64" i="1"/>
  <c r="J80" i="1"/>
  <c r="J96" i="1"/>
  <c r="J63" i="1"/>
  <c r="J79" i="1"/>
  <c r="J95" i="1"/>
  <c r="J66" i="1"/>
  <c r="J82" i="1"/>
  <c r="J98" i="1"/>
  <c r="J65" i="1"/>
  <c r="J81" i="1"/>
  <c r="J97" i="1"/>
  <c r="J68" i="1"/>
  <c r="J84" i="1"/>
  <c r="J100" i="1"/>
  <c r="J71" i="1"/>
  <c r="J74" i="1"/>
  <c r="J67" i="1"/>
  <c r="J83" i="1"/>
  <c r="J99" i="1"/>
  <c r="J70" i="1"/>
  <c r="J86" i="1"/>
  <c r="J101" i="1"/>
  <c r="J88" i="1"/>
  <c r="J87" i="1"/>
  <c r="J59" i="1"/>
  <c r="J90" i="1"/>
  <c r="J73" i="1"/>
  <c r="J89" i="1"/>
  <c r="J60" i="1"/>
  <c r="J76" i="1"/>
  <c r="J92" i="1"/>
  <c r="J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<sst xmlns="http://schemas.openxmlformats.org/spreadsheetml/2006/main" count="10436" uniqueCount="2317">
  <si>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</si>
  <si>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</si>
  <si>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</si>
  <si>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</si>
  <si>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</si>
  <si>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</si>
  <si>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</si>
  <si>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</si>
  <si>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</si>
  <si>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</si>
  <si>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</si>
  <si>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</si>
  <si>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</si>
  <si>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</si>
  <si>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</si>
  <si>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</si>
  <si>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</si>
  <si>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</si>
  <si>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</si>
  <si>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</si>
  <si>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</si>
  <si>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</si>
  <si>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</si>
  <si>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</si>
  <si>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</si>
  <si>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</si>
  <si>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</si>
  <si>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</si>
  <si>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</si>
  <si>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</si>
  <si>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</si>
  <si>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</si>
  <si>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</si>
  <si>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</si>
  <si>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</si>
  <si>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</si>
  <si>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</si>
  <si>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</si>
  <si>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</si>
  <si>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</si>
  <si>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</si>
  <si>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</si>
  <si>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</si>
  <si>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1070</t>
  </si>
  <si>
    <t>SEN Objektu SH BIOS-COP Nymburk</t>
  </si>
  <si>
    <t>Stavba</t>
  </si>
  <si>
    <t>Stavební objekt</t>
  </si>
  <si>
    <t>SO 01</t>
  </si>
  <si>
    <t>Architektonicko-stavební řešení - 2016</t>
  </si>
  <si>
    <t>1</t>
  </si>
  <si>
    <t>SO 02</t>
  </si>
  <si>
    <t xml:space="preserve">Elektroinstalace </t>
  </si>
  <si>
    <t>Elektroinstalace</t>
  </si>
  <si>
    <t>SO 03</t>
  </si>
  <si>
    <t xml:space="preserve">Vedlejší náklady </t>
  </si>
  <si>
    <t>SO 04</t>
  </si>
  <si>
    <t>Provedené práce - odečet</t>
  </si>
  <si>
    <t>SO 05</t>
  </si>
  <si>
    <t>Architektonicko-stavební řešení - 2018</t>
  </si>
  <si>
    <t>2</t>
  </si>
  <si>
    <t>Výměna sportovní podlahy</t>
  </si>
  <si>
    <t>Celkem za stavbu</t>
  </si>
  <si>
    <t>CZK</t>
  </si>
  <si>
    <t>Rekapitulace dílů</t>
  </si>
  <si>
    <t>Typ dílu</t>
  </si>
  <si>
    <t>01</t>
  </si>
  <si>
    <t>Vedlejší rozpočtové náklady</t>
  </si>
  <si>
    <t>Zemní práce</t>
  </si>
  <si>
    <t>3</t>
  </si>
  <si>
    <t>Svislé a kompletní konstrukce</t>
  </si>
  <si>
    <t>4</t>
  </si>
  <si>
    <t>Vodorovné konstrukce</t>
  </si>
  <si>
    <t>5</t>
  </si>
  <si>
    <t>Komunikace</t>
  </si>
  <si>
    <t>61</t>
  </si>
  <si>
    <t>Upravy povrchů vnitřní</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</si>
  <si>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</si>
  <si>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</si>
  <si>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</si>
  <si>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</si>
  <si>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</si>
  <si>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</si>
  <si>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</si>
  <si>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</si>
  <si>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</si>
  <si>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</si>
  <si>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</si>
  <si>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</si>
  <si>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</si>
  <si>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</si>
  <si>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</si>
  <si>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</si>
  <si>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</si>
  <si>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</si>
  <si>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</si>
  <si>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</si>
  <si>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</si>
  <si>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</si>
  <si>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</si>
  <si>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</si>
  <si>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</si>
  <si>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</si>
  <si>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</si>
  <si>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</si>
  <si>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</si>
  <si>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</si>
  <si>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</si>
  <si>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</si>
  <si>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</si>
  <si>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</si>
  <si>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</si>
  <si>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</si>
  <si>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</si>
  <si>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</si>
  <si>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</si>
  <si>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</si>
  <si>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</si>
  <si>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</si>
  <si>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</si>
  <si>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</si>
  <si>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</si>
  <si>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</si>
  <si>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</si>
  <si>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</si>
  <si>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</si>
  <si>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</si>
  <si>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</si>
  <si>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</si>
  <si>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</si>
  <si>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</si>
  <si>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</si>
  <si>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</si>
  <si>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</si>
  <si>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</si>
  <si>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</si>
  <si>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</si>
  <si>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</si>
  <si>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</si>
  <si>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</si>
  <si>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</si>
  <si>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</si>
  <si>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</si>
  <si>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</si>
  <si>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M36</t>
  </si>
  <si>
    <t>Montáže měřících a regulačních zařízení</t>
  </si>
  <si>
    <t>M99</t>
  </si>
  <si>
    <t>Ostatní práce "M"</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</si>
  <si>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</si>
  <si>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</si>
  <si>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</si>
  <si>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</si>
  <si>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</si>
  <si>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</si>
  <si>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</si>
  <si>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</si>
  <si>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</si>
  <si>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</si>
  <si>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</si>
  <si>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</si>
  <si>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</si>
  <si>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</si>
  <si>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</si>
  <si>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</si>
  <si>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</si>
  <si>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</si>
  <si>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</si>
  <si>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</si>
  <si>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</si>
  <si>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</si>
  <si>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</si>
  <si>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</si>
  <si>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</si>
  <si>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</si>
  <si>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</si>
  <si>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</si>
  <si>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</si>
  <si>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</si>
  <si>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</si>
  <si>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</si>
  <si>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113109420R00</t>
  </si>
  <si>
    <t>Odstranění podkladů nebo krytů z betonu prostého, v ploše jednotlivě nad 50 m2, tloušťka vrstvy 200 mm</t>
  </si>
  <si>
    <t>m2</t>
  </si>
  <si>
    <t>822-1</t>
  </si>
  <si>
    <t>RTS 19/ II</t>
  </si>
  <si>
    <t>RTS 18/ I</t>
  </si>
  <si>
    <t>Práce</t>
  </si>
  <si>
    <t>POL1_1</t>
  </si>
  <si>
    <t xml:space="preserve">okap. chodníček : </t>
  </si>
  <si>
    <t>VV</t>
  </si>
  <si>
    <t>výměry změřeny kreslícím programem : 175</t>
  </si>
  <si>
    <t>SPU</t>
  </si>
  <si>
    <t>139601102R00</t>
  </si>
  <si>
    <t>Ruční výkop jam, rýh a šachet v hornině 3</t>
  </si>
  <si>
    <t>m3</t>
  </si>
  <si>
    <t>800-1</t>
  </si>
  <si>
    <t>s přehozením na vzdálenost do 5 m nebo s naložením na ruční dopravní prostředek</t>
  </si>
  <si>
    <t>SPI</t>
  </si>
  <si>
    <t>výměry změřeny kreslícím programem : 165*0,7*0,8</t>
  </si>
  <si>
    <t>162701105R00</t>
  </si>
  <si>
    <t>Vodorovné přemístění výkopku z horniny 1 až 4, na vzdálenost přes 9 000  do 10 000 m</t>
  </si>
  <si>
    <t>po suchu, bez naložení výkopku, avšak se složením bez rozhrnutí, zpáteční cesta vozidla.</t>
  </si>
  <si>
    <t>odpočet polštář + bet. dlaždice : 82,9*0,35</t>
  </si>
  <si>
    <t>166101101R00</t>
  </si>
  <si>
    <t>Přehození neulehlého výkopku z horniny 1 až 4</t>
  </si>
  <si>
    <t>do vzdálenosti 3 m vodorovně a 1,5 m svisle,</t>
  </si>
  <si>
    <t>odpočet polštář + bet. dlaždice : -82,9*0,35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</si>
  <si>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</si>
  <si>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</si>
  <si>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</si>
  <si>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</si>
  <si>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</si>
  <si>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</si>
  <si>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</si>
  <si>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</si>
  <si>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</si>
  <si>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199000002R00</t>
  </si>
  <si>
    <t>Poplatky za skládku horniny 1- 4</t>
  </si>
  <si>
    <t>181050011RA0</t>
  </si>
  <si>
    <t>Dosyp okolo okapnicového chodníčku, stávající zemina, zatravnění</t>
  </si>
  <si>
    <t>Vlastní</t>
  </si>
  <si>
    <t>Indiv</t>
  </si>
  <si>
    <t>Agregovaná položka</t>
  </si>
  <si>
    <t>POL2_1</t>
  </si>
  <si>
    <t>výměry změřeny kreslícím programem : 165*1</t>
  </si>
  <si>
    <t>311238115R00</t>
  </si>
  <si>
    <t xml:space="preserve">Zdivo nosné z cihel a tvarovek pálených tloušťky 300 mm,  , charakteristická pevnost v tlaku fk = 4,01 MPa, součinitel prostupu tepla U=0,60 W/m2.K, hodnota pro zdivo bez omítky při vlhkosti 0,5%,  </t>
  </si>
  <si>
    <t>801-1</t>
  </si>
  <si>
    <t xml:space="preserve">Zazdění LOP zázemí : </t>
  </si>
  <si>
    <t>výměry změřeny kreslícím programem : 54,4</t>
  </si>
  <si>
    <t>317941123R00</t>
  </si>
  <si>
    <t>Osazení ocelových válcovaných nosníků na zdivu bez dodávky materiálu, výšky od 140 do 220 mm</t>
  </si>
  <si>
    <t>t</t>
  </si>
  <si>
    <t>profilu I, nebo IE, nebo U, nebo UE, nebo L</t>
  </si>
  <si>
    <t xml:space="preserve">dle výpisu ostatních výrobků : </t>
  </si>
  <si>
    <t>OS06 - HEB 180 : 5,3*51,2*2/1000</t>
  </si>
  <si>
    <t>346244381RT2</t>
  </si>
  <si>
    <t>Plentování ocelových nosníků jednostranné výšky do 200 mm</t>
  </si>
  <si>
    <t>jakýmikoliv cihlami,</t>
  </si>
  <si>
    <t>OS06 - HEB 180 : 5,3*0,18*2*2</t>
  </si>
  <si>
    <t>342266112RV1</t>
  </si>
  <si>
    <t>Předstěny opláštěné sádrokartonovými deskami obklad stěn sádrokartonem na dřevěnou konstrukci desky standard, tloušťky 12,5 mm, bez izolace</t>
  </si>
  <si>
    <t>nad okny v zázemí : (4,8+1,2*7+2,4*7)*0,35</t>
  </si>
  <si>
    <t>311238117R00</t>
  </si>
  <si>
    <t>Příplatek za provázaní nového zdiva se stávajícím, dle PD</t>
  </si>
  <si>
    <t>347111435RR1</t>
  </si>
  <si>
    <t>Akustický obklad stěn desky 2700x600x40 mm, na ocelový systémový rošt</t>
  </si>
  <si>
    <t xml:space="preserve">dle popisu v TZ - včetně provedení zkoušky prostorové akustiky dle TZ : </t>
  </si>
  <si>
    <t>výměra změřena kreslícím programem : 71</t>
  </si>
  <si>
    <t>349231810R00</t>
  </si>
  <si>
    <t>Přisekání a hrubé vyrovnání, ostění po bourání výplní otvorů</t>
  </si>
  <si>
    <t xml:space="preserve">okna v zázemí : </t>
  </si>
  <si>
    <t>W07B : (1,2+1,55*2)*0,3*5</t>
  </si>
  <si>
    <t>W07A : (2,4+1,55*2)*0,3*7</t>
  </si>
  <si>
    <t>D01 : (0,9+2*2)*0,2*1</t>
  </si>
  <si>
    <t>13487110</t>
  </si>
  <si>
    <t>tyč ocelová profilová válcovaná za tepla 11375 (S235JR); průřez HEB; výška 180 mm</t>
  </si>
  <si>
    <t>T</t>
  </si>
  <si>
    <t>SPCM</t>
  </si>
  <si>
    <t>Specifikace</t>
  </si>
  <si>
    <t>POL3_1</t>
  </si>
  <si>
    <t>OS06 - HEB 180 : 5,3*51,2*2/1000*1,05</t>
  </si>
  <si>
    <t>416061109R00</t>
  </si>
  <si>
    <t>Podhled kazetový , deska tl. 15 mm., bez izolace, kovová konstrukce 1 x</t>
  </si>
  <si>
    <t xml:space="preserve">dle popisu v TZ : </t>
  </si>
  <si>
    <t xml:space="preserve">1. kazeta tl. 15 mm v rozměru 600x600 mm : </t>
  </si>
  <si>
    <t xml:space="preserve">2. ocelový systémový dvojitý rošt : </t>
  </si>
  <si>
    <t>výměry změřeny kreslícím programem : 602,4</t>
  </si>
  <si>
    <t>416081149R00</t>
  </si>
  <si>
    <t>Podhledy akustické, kovová kce, 1x deska akustická tl. 40 mm - systémové řešení</t>
  </si>
  <si>
    <t xml:space="preserve">1. kazeta tl. 40 mm v rozměru 1200x600 mm nárazuvzdorná  : </t>
  </si>
  <si>
    <t xml:space="preserve">2. masivní viditelný křížový rošt z omega profilů  včetně prvku OS18 : </t>
  </si>
  <si>
    <t>výměry změřeny kreslícím programem : 670</t>
  </si>
  <si>
    <t>416111120RS1</t>
  </si>
  <si>
    <t>Podhled OSB, kov. rošt dvojitý na krokvových záv., 1 x OSB deska tl. 15 mm</t>
  </si>
  <si>
    <t xml:space="preserve">podhledy výlez na střechu : </t>
  </si>
  <si>
    <t>výměry změřeny kreslícím programem : 15,7</t>
  </si>
  <si>
    <t>564271111R00</t>
  </si>
  <si>
    <t>Podklad nebo podsyp ze štěrkopísku tloušťka po zhutnění 250 mm</t>
  </si>
  <si>
    <t>s rozprostřením, vlhčením a zhutněním</t>
  </si>
  <si>
    <t>výměry změřeny kreslícím programem : 82,9</t>
  </si>
  <si>
    <t>596811111RS4</t>
  </si>
  <si>
    <t>Kladení dlaždic kom.pro pěší, lože z kameniva těž., včetně dlažby betonové  50/50/5 cm</t>
  </si>
  <si>
    <t>916561111RT9</t>
  </si>
  <si>
    <t>Osazení záhon.obrubníků do lože z C 12/15, včetně obrubníku - okap chodník + zámková dl.</t>
  </si>
  <si>
    <t>m</t>
  </si>
  <si>
    <t>výměry změřeny kreslícím programem : 165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</si>
  <si>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</si>
  <si>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</si>
  <si>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</si>
  <si>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W07B : 1,2*1,5*4</t>
  </si>
  <si>
    <t>W07A : 2,4*,55*7</t>
  </si>
  <si>
    <t>D01 : 0,9*2*1</t>
  </si>
  <si>
    <t>612401391R00</t>
  </si>
  <si>
    <t>Omítky malých ploch vnitřních stěn přes 0,25 do 1 m2, vápennou štukovou omítkou</t>
  </si>
  <si>
    <t>kus</t>
  </si>
  <si>
    <t>801-4</t>
  </si>
  <si>
    <t>jakoukoliv maltou, z pomocného pracovního lešení o výšce podlahy do 1900 mm a pro zatížení do 1,5 kPa,</t>
  </si>
  <si>
    <t>u bouráných konstrukcí : 30</t>
  </si>
  <si>
    <t>612425931R00</t>
  </si>
  <si>
    <t>Omítka vápenná vnitřního ostění omítkou štukovou</t>
  </si>
  <si>
    <t>okenního nebo dveřního, z pomocného pracovního lešení o výšce podlahy do 1900 mm a pro zatížení do 1,5 kPa,</t>
  </si>
  <si>
    <t>W07C : (4,8+1,55*2)*0,3*1</t>
  </si>
  <si>
    <t>W07B : (1,2+1,55*2)*0,3*7</t>
  </si>
  <si>
    <t>612473182R00</t>
  </si>
  <si>
    <t>Omítky vnitřní zdiva ze suchých směsí štukové, strojně</t>
  </si>
  <si>
    <t>omítka vápenocementová, strojně nebo ručně nanášená v podlaží i ve schodišti na jakýkoliv druh podkladu, kompletní souvrství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</si>
  <si>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</si>
  <si>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</si>
  <si>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</si>
  <si>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W01 : 1,65*1,75*2</t>
  </si>
  <si>
    <t>W02 : 1,05*1,75*2</t>
  </si>
  <si>
    <t>W05A : 0,97*2,2*4</t>
  </si>
  <si>
    <t>W06A : 0,97*3*4</t>
  </si>
  <si>
    <t>W05B : 0,97*2,2*4</t>
  </si>
  <si>
    <t>W06B : 0,97*3*4</t>
  </si>
  <si>
    <t>W04 : 4,6*1,75*6</t>
  </si>
  <si>
    <t>W08A : 4,6*2,75*8</t>
  </si>
  <si>
    <t>W08B : 4,6*2,65*8</t>
  </si>
  <si>
    <t>W07A : 2,4*1,55*7</t>
  </si>
  <si>
    <t>W07B : 1,2*1,55*7</t>
  </si>
  <si>
    <t>W07C : 4,8*1,55*1</t>
  </si>
  <si>
    <t>D01 : 0,9*1,97*1</t>
  </si>
  <si>
    <t>D02 : 1,6*2*3</t>
  </si>
  <si>
    <t>622311832RT3</t>
  </si>
  <si>
    <t>Zateplení fasády  , minerálními deskami s podélným vláknem, tloušťky 100 mm, kontaktní nátěr a silikonová omítka, škrábaná, zrnitost 2 mm</t>
  </si>
  <si>
    <t>POL1_0</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</si>
  <si>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</si>
  <si>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</si>
  <si>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ZS - detaily dle technologického předpisu výrobce : </t>
  </si>
  <si>
    <t xml:space="preserve">kvalitativní třída A : </t>
  </si>
  <si>
    <t xml:space="preserve">podrobná specifikace v Technické zprávě : </t>
  </si>
  <si>
    <t xml:space="preserve">1. lepicí stěrka  tl. 4 mm : </t>
  </si>
  <si>
    <t xml:space="preserve">2. tepelná izolace MV PV, lambda = 0,039 W/m.K  tl. 100 mm kotvená hmoždinkami - zapuštění na zátku min 15 mm : </t>
  </si>
  <si>
    <t xml:space="preserve">3. lepicí stěrka s vtlačenou sklotextilní síťovinou tl. 2-4 mm : </t>
  </si>
  <si>
    <t xml:space="preserve">4. difůzně otevřená penetrace : </t>
  </si>
  <si>
    <t xml:space="preserve">5. tenkovrstvá omítka silikonová tl. 1,5 mm : </t>
  </si>
  <si>
    <t xml:space="preserve">výměra změřena kreslícím programem : </t>
  </si>
  <si>
    <t>závětří + zázemí : 4,1+3,256</t>
  </si>
  <si>
    <t>622311836RT3</t>
  </si>
  <si>
    <t>Zateplení fasády  , minerálními deskami s podélným vláknem, tloušťky 180 mm, kontaktní nátěr a silikonová omítka, škrábaná, zrnitost 2 mm</t>
  </si>
  <si>
    <t xml:space="preserve">2. tepelná izolace MV PV, lambda = 0,039 W/m.K  tl. 180 mm kotvená hmoždinkami - zapuštění na zátku min 15 mm : </t>
  </si>
  <si>
    <t>hala bok  : 101,5</t>
  </si>
  <si>
    <t>622323335RT3</t>
  </si>
  <si>
    <t>Zateplení fasády  , expandovaným polystyrénem s grafitem, tloušťky 160 mm, kontaktní nátěr a silikonová omítka, hlazená, zrnitost 2 mm</t>
  </si>
  <si>
    <t xml:space="preserve">2. tepelná izolace EPS šedý, lambda = 0,032 W/m.K  tl. 160 mm kotvená hmoždinkami - zapuštění na zátku min 15 mm : </t>
  </si>
  <si>
    <t>zázemí : 155,2</t>
  </si>
  <si>
    <t>závětří : 18,6</t>
  </si>
  <si>
    <t>Mezisoučet</t>
  </si>
  <si>
    <t>boky střechy zázemí a závětří : 153,7+1,49+3,256</t>
  </si>
  <si>
    <t>622323336RT3</t>
  </si>
  <si>
    <t>Zateplení fasády  , expandovaným polystyrénem s grafitem, tloušťky 180 mm, kontaktní nátěr a silikonová omítka, hlazená, zrnitost 2 mm</t>
  </si>
  <si>
    <t xml:space="preserve">2. tepelná izolace EPS šedý, lambda = 0,032 W/m.K  tl. 180 mm kotvená hmoždinkami - zapuštění na zátku min 15 mm : </t>
  </si>
  <si>
    <t>hala : 379,5</t>
  </si>
  <si>
    <t>bok střechy hala : 470,9-101,5</t>
  </si>
  <si>
    <t>4,5+10,81+82,9</t>
  </si>
  <si>
    <t>622323354RT3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</si>
  <si>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</si>
  <si>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</si>
  <si>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zázemí : </t>
  </si>
  <si>
    <t>ostění : 76,5*0,27</t>
  </si>
  <si>
    <t>nadpraží : 28,5*0,27</t>
  </si>
  <si>
    <t xml:space="preserve">závětří : </t>
  </si>
  <si>
    <t>ostění : 5,9*0,28</t>
  </si>
  <si>
    <t xml:space="preserve">hala : </t>
  </si>
  <si>
    <t xml:space="preserve">ostění : </t>
  </si>
  <si>
    <t>D02 : (1,6+2*2)*0,18*2</t>
  </si>
  <si>
    <t>622322564R00</t>
  </si>
  <si>
    <t>Zateplení parapetu extrudovaným polystyrénem, tloušťky 40 mm</t>
  </si>
  <si>
    <t>nanesení lepicího tmelu na izolační desky, nalepení desek, natažení stěrky, vtlačení výztužné tkaniny a přehlazení stěrky. Včetně parapetních lišt.</t>
  </si>
  <si>
    <t>zázemí : 30*0,27</t>
  </si>
  <si>
    <t>36*0,67</t>
  </si>
  <si>
    <t>13,92*0,11</t>
  </si>
  <si>
    <t>3,4*0,26</t>
  </si>
  <si>
    <t>622323150RT3</t>
  </si>
  <si>
    <t>Povrchová úprava ostění zateplovacího systému  , kontaktní nátěr a omítka silikonová</t>
  </si>
  <si>
    <t>okenní a rohové lišty, výztužná stěrka. Povrchová úprava dle popisu položky.</t>
  </si>
  <si>
    <t>W04 : (4,6+1,75*2)*0,18*6</t>
  </si>
  <si>
    <t>W05 : (0,97+2,2*2)*0,18*8</t>
  </si>
  <si>
    <t>W01 : (1,65+1,75*2)*0,18*2</t>
  </si>
  <si>
    <t>W02 : (1,05+1,75*2)*0,18*2</t>
  </si>
  <si>
    <t>W06 : (0,97+3*2)*0,18*8</t>
  </si>
  <si>
    <t>W08 : (4,6+2,65*2)*0,18*16</t>
  </si>
  <si>
    <t>622323015R00</t>
  </si>
  <si>
    <t>Profily zakládací hliníkové, pro izolaci tl. 160 mm</t>
  </si>
  <si>
    <t>zázemí : 39,32+17,28*2</t>
  </si>
  <si>
    <t>622323016R00</t>
  </si>
  <si>
    <t>Profily zakládací hliníkové, pro izolaci tl. 180 mm</t>
  </si>
  <si>
    <t>hala : 39,32*2+20,12*2</t>
  </si>
  <si>
    <t>622323033R00</t>
  </si>
  <si>
    <t>Profily dilatační rohové V</t>
  </si>
  <si>
    <t>RTS 14/ I</t>
  </si>
  <si>
    <t>V : 2,9</t>
  </si>
  <si>
    <t>622451122R00</t>
  </si>
  <si>
    <t>Omítky vnější cementové stěn nebo štítů hrubé zatřené</t>
  </si>
  <si>
    <t xml:space="preserve">výměry změřeny kreslícím programem : </t>
  </si>
  <si>
    <t>sokl zázemí a závětří : 87,1+2,9+0,89</t>
  </si>
  <si>
    <t>sokl hala : 97,4</t>
  </si>
  <si>
    <t>622311000S00</t>
  </si>
  <si>
    <t>Penetrace podkladu</t>
  </si>
  <si>
    <t>perimetr 140 mm : 55,79+35,1</t>
  </si>
  <si>
    <t>perimetr 160 mm : 63,9+33,5</t>
  </si>
  <si>
    <t>EPS160 mm : 332,246</t>
  </si>
  <si>
    <t>EPS 180 mm : 974,71</t>
  </si>
  <si>
    <t>parapet : 46,8752</t>
  </si>
  <si>
    <t>ostění : 90,5396</t>
  </si>
  <si>
    <t>622311514RS0</t>
  </si>
  <si>
    <t>Izolace suterénu ETICS perimetr tl. 140 mm, bez PÚ</t>
  </si>
  <si>
    <t xml:space="preserve">1. lepicí stěrka  tl. 4 mm vhodná do vlhkého prostředí : </t>
  </si>
  <si>
    <t xml:space="preserve">2. tepelná izolace perimetr, lambda = 0,034 W/m.K  tl. 140 mm : </t>
  </si>
  <si>
    <t>zázemí : 87,1+2,9+0,89</t>
  </si>
  <si>
    <t>odpočet marmolit : -(30,5+4,6)</t>
  </si>
  <si>
    <t>622311515RS0</t>
  </si>
  <si>
    <t>Izolace suterénu ETICS perimetr tl. 160 mm, bez PÚ</t>
  </si>
  <si>
    <t xml:space="preserve">2. tepelná izolace perimetr, lambda = 0,034 W/m.K  tl. 160 mm : </t>
  </si>
  <si>
    <t>hala : 97,4-33,5</t>
  </si>
  <si>
    <t>622311524RS1</t>
  </si>
  <si>
    <t>ZS ETICS, sokl, perimetr tl. 140 mm, s mozaikovou omítkou</t>
  </si>
  <si>
    <t xml:space="preserve">2. tepelná izolace perimetr, lambda = 0,034 W/m.K  tl. 140 mm kotvená hmoždinkami - zapuštění na zátku min 15 mm : </t>
  </si>
  <si>
    <t xml:space="preserve">5. mozaiková soklová omítka  : </t>
  </si>
  <si>
    <t>výměra změřena kreslícím programem : 30,5+4,6</t>
  </si>
  <si>
    <t>622311525RS1</t>
  </si>
  <si>
    <t>ZS ETICS, sokl, perimetr tl. 160 mm, s mozaikovou omítkou</t>
  </si>
  <si>
    <t xml:space="preserve">2. tepelná izolace perimetr, lambda = 0,034 W/m.K  tl. 160 mm kotvená hmoždinkami - zapuštění na zátku min 15 mm : </t>
  </si>
  <si>
    <t>hala : 33,5</t>
  </si>
  <si>
    <t>622311829RT3</t>
  </si>
  <si>
    <t>ZS ETICS, fasáda, miner.desky PV 50 mm, s omítkou silikonovou</t>
  </si>
  <si>
    <t xml:space="preserve">2. tepelná izolace MV PV, lambda = 0,039 W/m.K  tl. 50 mm kotvená hmoždinkami - zapuštění na zátku min 15 mm : </t>
  </si>
  <si>
    <t>VZT : 26,1</t>
  </si>
  <si>
    <t>622391125RT2</t>
  </si>
  <si>
    <t>Příplatek za hmoždinky do SDVK desek, včetně dodávky hmoždinek</t>
  </si>
  <si>
    <t>výměra změřena kreslícím programem - ZS ETICS : 379,5+470,9+153,7+1,49+3,256</t>
  </si>
  <si>
    <t>sokl : (39,32+20,12*2)*0,7</t>
  </si>
  <si>
    <t>styk stěna zázemí hala : 39,32*0,5</t>
  </si>
  <si>
    <t>svislá část - napojení hala zázemí : 7,55*0,16*2</t>
  </si>
  <si>
    <t>W05A + W05 B : (0,97+2,2)*2*8*0,25</t>
  </si>
  <si>
    <t>W06A + W06 B : (0,97+3)*2*8*0,25</t>
  </si>
  <si>
    <t>W08A : (4,6+2,75)*2*8*0,25</t>
  </si>
  <si>
    <t>W08B : (4,6+2,65)*2*8*0,25</t>
  </si>
  <si>
    <t>W01 : (1,65+1,75)*2*2*0,25</t>
  </si>
  <si>
    <t>W02 : (1,05+1,75)*2*2*0,25</t>
  </si>
  <si>
    <t>W04 : (4,6+1,75)*2*6*0,25</t>
  </si>
  <si>
    <t>622422211RS0</t>
  </si>
  <si>
    <t>Oprava vnějších omítek vápen. hladk. II z 20 %</t>
  </si>
  <si>
    <t>odpočet nové zdivo : -54,4</t>
  </si>
  <si>
    <t>ZK1</t>
  </si>
  <si>
    <t>Odtrhové zkoušky</t>
  </si>
  <si>
    <t>ZK2</t>
  </si>
  <si>
    <t>Podrobný statický průzkum obvodového pláště, lokalizace a popis míst s výskytem poruch</t>
  </si>
  <si>
    <t>632478123R00</t>
  </si>
  <si>
    <t>Reprofilace vodorovných betonových povrchů opravná cementová malta, tloušťky do 10 mm</t>
  </si>
  <si>
    <t>rozmíchání směsi s vodou, nanesení stěrky</t>
  </si>
  <si>
    <t xml:space="preserve">vyspravení betonového schodiště : </t>
  </si>
  <si>
    <t>výměry změřeny kreslícím programem : 2,1</t>
  </si>
  <si>
    <t>631100002RA0</t>
  </si>
  <si>
    <t>Kompletní podlahové konstrukce z dlažby keramické,podkladní mazanina 8 cm</t>
  </si>
  <si>
    <t>AP-HSV</t>
  </si>
  <si>
    <t>hala : (38+19,7*2)*0,5</t>
  </si>
  <si>
    <t>899189911RR00</t>
  </si>
  <si>
    <t>Úprava velikosti šachty a poklopů, dle výkresu detailů</t>
  </si>
  <si>
    <t>dle výkresu detailů - poklop č. 2 a 3 : 2</t>
  </si>
  <si>
    <t xml:space="preserve">včetně veškerých stavebních prací a mtž a dodávky nového poklopu dle PD : </t>
  </si>
  <si>
    <t>919735124R00</t>
  </si>
  <si>
    <t>Řezání stávajících krytů nebo podkladů betonových, hloubky přes 150 do 200 mm</t>
  </si>
  <si>
    <t>včetně spotřeby vody</t>
  </si>
  <si>
    <t>vstupy : 4,4</t>
  </si>
  <si>
    <t>941941042R00</t>
  </si>
  <si>
    <t>Montáž lešení lehkého pracovního řadového s podlahami šířky od 1,00 do 1,20 m, výšky přes 10 do 30 m</t>
  </si>
  <si>
    <t>800-3</t>
  </si>
  <si>
    <t>včetně kotvení</t>
  </si>
  <si>
    <t>JV : 25*(12-1,8)+22*(5,5-1,8)</t>
  </si>
  <si>
    <t>SV : 45*12</t>
  </si>
  <si>
    <t>SZ : 25*(12-1,8)+22*(5,5-1,8)</t>
  </si>
  <si>
    <t>JZ : 45*12</t>
  </si>
  <si>
    <t>941941292R00</t>
  </si>
  <si>
    <t>Montáž lešení lehkého pracovního řadového s podlahami příplatek za každý další i započatý měsíc použití lešení_x000D_
 šířky od 1,00 do 1,20 m a výšky přes 10 do 30 m</t>
  </si>
  <si>
    <t>5 měsíců : 1752,8000*5</t>
  </si>
  <si>
    <t>941941842R00</t>
  </si>
  <si>
    <t>Demontáž lešení lehkého řadového s podlahami šířky přes 1 do 1,2 m, výšky přes 10 do 30 m</t>
  </si>
  <si>
    <t>944944011R00</t>
  </si>
  <si>
    <t xml:space="preserve">Montáž ochranné sítě z umělých vláken </t>
  </si>
  <si>
    <t>1752,8000</t>
  </si>
  <si>
    <t>944944031R00</t>
  </si>
  <si>
    <t>Montáž ochranné sítě příplatek k ceně za každý další i započatý měsíc použití ochranných sítí_x000D_
 z umělých vláken</t>
  </si>
  <si>
    <t>944944081R00</t>
  </si>
  <si>
    <t xml:space="preserve">Demontáž ochranné sítě z umělých vláken </t>
  </si>
  <si>
    <t>946941102RT2</t>
  </si>
  <si>
    <t>Montáž sestavy pojízdného hliníkového lešení (věže) plochy 2,5 x 1,45 m, pracovní výšky do 6,3 m</t>
  </si>
  <si>
    <t>sada</t>
  </si>
  <si>
    <t>hala : 4</t>
  </si>
  <si>
    <t>946941192RT2</t>
  </si>
  <si>
    <t>Montáž sestavy pojízdného hliníkového lešení (věže) nájemné sestavy pojízdného hliníkového lešení (věže)_x000D_
 plochy 2,5 x 1,45 m, pracovní výšky do 6,3 m</t>
  </si>
  <si>
    <t>den</t>
  </si>
  <si>
    <t>hala : 4*20</t>
  </si>
  <si>
    <t>946941802RT2</t>
  </si>
  <si>
    <t>Demontáž sestavy pojízdného hliníkového lešení (věže) plochy 2,5 x 1,45 m, pracovní výšky do 6,3 m</t>
  </si>
  <si>
    <t>9419000000RR0</t>
  </si>
  <si>
    <t>Lešení lehké pomocné, výška podlahy do 1,2 m, pro veškeré pomocné práce</t>
  </si>
  <si>
    <t>949220088RR00</t>
  </si>
  <si>
    <t>Příplatek k lešení - roznášecí konstrukce, střecha</t>
  </si>
  <si>
    <t>952901114RS1</t>
  </si>
  <si>
    <t>Vyčištění budov o výšce podlaží nad 4 m</t>
  </si>
  <si>
    <t>952991111R00</t>
  </si>
  <si>
    <t>Zakrývání  vnitřních podlah dle PD, OSB + geotextilie</t>
  </si>
  <si>
    <t>955809630RR0</t>
  </si>
  <si>
    <t>Demontáž a opětovná montáž drobných prvků, umístěných na venkovní fasádě - včetně kot.mat.</t>
  </si>
  <si>
    <t>955809631RR0</t>
  </si>
  <si>
    <t>Demontáž a opětovná montáž drobných prvků, umístěných v hale - včetně kot.mat.</t>
  </si>
  <si>
    <t>dle výpisu ostatních výrobků : 10</t>
  </si>
  <si>
    <t>967042712R00</t>
  </si>
  <si>
    <t>Odsekání zdiva z kamene nebo betonu plošné tloušťky do 100 mm</t>
  </si>
  <si>
    <t>801-3</t>
  </si>
  <si>
    <t>z pomocného lešení o výšce podlahy do 1900 mm a pro zatížení do 1,5 kPa  (150 kg/m2),</t>
  </si>
  <si>
    <t>základ : (39,32*2+20,12*2+17,28*2)*0,3</t>
  </si>
  <si>
    <t>963053934R00</t>
  </si>
  <si>
    <t>Bourání  schodišť venkovních</t>
  </si>
  <si>
    <t>vstupy : 1,5</t>
  </si>
  <si>
    <t>96504228RR00</t>
  </si>
  <si>
    <t>Odřezání a vybourání části podlahy pod LOP, pro novou zděnou stěnu v zázemí</t>
  </si>
  <si>
    <t>výměry změřeny kreslícím programem : 1</t>
  </si>
  <si>
    <t xml:space="preserve">bez poškození ostatních kontrukcí : </t>
  </si>
  <si>
    <t>968062358R00</t>
  </si>
  <si>
    <t>Vyvěšení, vybourání výplní otvorů, včetně vnitřního parapetu</t>
  </si>
  <si>
    <t>96900001RR00</t>
  </si>
  <si>
    <t>Vytvoření Kontrolovaného pásma</t>
  </si>
  <si>
    <t>v položce je zahrnut celý rozsah KP nutný k provedení demontáže deskových materiálů z konstrukce obvodového pláště,  : 1</t>
  </si>
  <si>
    <t xml:space="preserve">střech, podhledů a podkladních destiček pod elektroinstalaci podhledu dle PD : </t>
  </si>
  <si>
    <t>96900002RR00</t>
  </si>
  <si>
    <t>Vytvoření podtlaku odsávacím zařízením, s HEPA filtrací H13, výkon min 70000 m3/hod</t>
  </si>
  <si>
    <t>v položce je obsažen výkon zařízení, který je potřebný k vytvoření dostatečného podtlaku a výměny vzduchu v prostoru celého KP dle PD : 1</t>
  </si>
  <si>
    <t>96900003RR00</t>
  </si>
  <si>
    <t>Vybudování personální a dekontaminační komory</t>
  </si>
  <si>
    <t>V položce jsou zahrnuty personální a komory pro provoz jednoho KP. : 1</t>
  </si>
  <si>
    <t xml:space="preserve">V případě, že bude více jednotlivých KP je nutné, aby každé jednotlivé KP mělo své dekontaminační prostředky : </t>
  </si>
  <si>
    <t>96900004RR00</t>
  </si>
  <si>
    <t>Monitoring podtlaku v průběhu provádění prací</t>
  </si>
  <si>
    <t>V položce je monitorovací zařízení pro jedno KP. V případě, že bude více jednotlivých KP je nutné aby každé jednotlivé KP mělo své monitorovací zařízení : 1</t>
  </si>
  <si>
    <t>96900005RR00</t>
  </si>
  <si>
    <t>Demontáž veškerých deskových materiálů s obsahem, azbestu, vč. kontaminovaných konstrukcí</t>
  </si>
  <si>
    <t>V položce je zahrnuta demontáž celé skladby obvodového pláště, vč. deskových materiálů s obsahem azbestu, : 4185</t>
  </si>
  <si>
    <t xml:space="preserve">včetně jejich chemické stabilizace a balení do obalových prostředků dle PD.  : </t>
  </si>
  <si>
    <t>96900006RR00</t>
  </si>
  <si>
    <t>Demontáž deskových materiálů v konstrukci střech</t>
  </si>
  <si>
    <t>V položce je zahrnut demontáž deskových materiálů s obsahem azbestu z kontrukce střech : 1560</t>
  </si>
  <si>
    <t xml:space="preserve">včetně chemické stabilizace a  balení do obalových prostředků dle PD : </t>
  </si>
  <si>
    <t>96900007RR00</t>
  </si>
  <si>
    <t>Odvoz a likvidace NO na příslušné skládce</t>
  </si>
  <si>
    <t>V položce jsou zahrnuty veškeré přesuny materiálu, nakládka, odvoz a likvidace na příslušné skládce v souladu s PD : 120</t>
  </si>
  <si>
    <t>96900008RR00</t>
  </si>
  <si>
    <t>Závěrečný monitoring dle ČSN ISO EN 16000-7</t>
  </si>
  <si>
    <t>ks</t>
  </si>
  <si>
    <t>V položce jsou zahrnuta závěrečná měření početní koncentrace v souladu s výše uvedenou normou a PD.  : 10</t>
  </si>
  <si>
    <t>96900009RR00</t>
  </si>
  <si>
    <t>Demontáž technických opatření a odvoz technologie</t>
  </si>
  <si>
    <t>974031165R00</t>
  </si>
  <si>
    <t>Vysekání rýh v jakémkoliv zdivu cihelném v ploše_x000D_
 do hloubky 150 mm, šířky do 200 mm</t>
  </si>
  <si>
    <t>rýhy pro dešťové svody : 3,23+2,35+3,23</t>
  </si>
  <si>
    <t>978059631R00</t>
  </si>
  <si>
    <t>Odsekání a odebrání obkladů stěn z obkladaček vnějších z jakýchkoliv materiálů, plochy přes 2 m2</t>
  </si>
  <si>
    <t>včetně otlučení podkladní omítky až na zdivo,</t>
  </si>
  <si>
    <t>kabřincový obklad zázemí : 5,035</t>
  </si>
  <si>
    <t>závětří : 1,5</t>
  </si>
  <si>
    <t>97103359RR00</t>
  </si>
  <si>
    <t>Odbourání zdí z CP</t>
  </si>
  <si>
    <t>odbourání stěny v zázemí : 2,9*0,3*0,2</t>
  </si>
  <si>
    <t>odbourání pro osazení překladu v zázemí : 0,25*0,18*0,5</t>
  </si>
  <si>
    <t>978015231RS0</t>
  </si>
  <si>
    <t>Otlučení omítek vnějších MVC v složit.1-4 z 20 %</t>
  </si>
  <si>
    <t>978015291RS0</t>
  </si>
  <si>
    <t>Otlučení omítek vnějších MVC v složit.1-4 z 100 %</t>
  </si>
  <si>
    <t>979071136R00</t>
  </si>
  <si>
    <t>Očištění, odmaštění a omytí fasád, střech, tlakovou vodou</t>
  </si>
  <si>
    <t>979011111R00</t>
  </si>
  <si>
    <t>Svislá doprava suti a vybouraných hmot za prvé podlaží nad nebo pod základním podlažím</t>
  </si>
  <si>
    <t>Přesun suti</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</si>
  <si>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</si>
  <si>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</si>
  <si>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</si>
  <si>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</si>
  <si>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</si>
  <si>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</si>
  <si>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</si>
  <si>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</si>
  <si>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</si>
  <si>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</si>
  <si>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</si>
  <si>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979990001R00</t>
  </si>
  <si>
    <t>Poplatek za skládku stavební suti</t>
  </si>
  <si>
    <t>999281211R00</t>
  </si>
  <si>
    <t>Přesun hmot pro opravy a údržbu objektů pro opravy a údržbu vnějších plášťů dosavadních objektů_x000D_
 výšky do 25 m</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</si>
  <si>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</si>
  <si>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</si>
  <si>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</si>
  <si>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</si>
  <si>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POL1_7</t>
  </si>
  <si>
    <t>711132311R00</t>
  </si>
  <si>
    <t>Provedení izolace proti zemní vlhkosti pásy na sucho svislá,  , nopovou fólií včetně uchycovacích prvků</t>
  </si>
  <si>
    <t>711142559RZ4</t>
  </si>
  <si>
    <t xml:space="preserve">Provedení izolace proti zemní vlhkosti pásy přitavením svislá, 2 vrstvy, s dodávkou izolačního pásu se skleněnou nebo polyesterovou vložkou,  </t>
  </si>
  <si>
    <t>711491272RZ1</t>
  </si>
  <si>
    <t>Provedení izolace proti tlakové vodě ostatní práce svislá, ochranná textílie, včetně dodávky materiálu</t>
  </si>
  <si>
    <t>odpočet xps s marmolitem - zázemí + hala : -(30,5+4,6+33,5)</t>
  </si>
  <si>
    <t>2832314012</t>
  </si>
  <si>
    <t>Fólie nopová , nop min 12  mm</t>
  </si>
  <si>
    <t>sokl zázemí a závětří : (87,1+2,9+0,89)*1,15</t>
  </si>
  <si>
    <t>sokl hala : 97,4*1,15</t>
  </si>
  <si>
    <t>odpočet xps s marmolitem - zázemí + hala : -(30,5+4,6+33,5)*1,15</t>
  </si>
  <si>
    <t>998711102R00</t>
  </si>
  <si>
    <t>Přesun hmot pro izolace proti vodě svisle do 12 m</t>
  </si>
  <si>
    <t>Přesun hmot</t>
  </si>
  <si>
    <t>POL7_</t>
  </si>
  <si>
    <t>50 m vodorovně měřeno od těžiště půdorysné plochy skládky do těžiště půdorysné plochy objektu</t>
  </si>
  <si>
    <t>712300833RT2</t>
  </si>
  <si>
    <t>Odstranění povlakové krytiny a mechu na střechách plochých do 10° povlakové krytiny_x000D_
 třívrstvé, z ploch jednotlivě přes 10 do 20 m</t>
  </si>
  <si>
    <t>střecha závětří : 14,9</t>
  </si>
  <si>
    <t>712300833RT3</t>
  </si>
  <si>
    <t>Odstranění povlakové krytiny a mechu na střechách plochých do 10° povlakové krytiny_x000D_
 třívrstvé, z ploch jednotlivě přes 20 m</t>
  </si>
  <si>
    <t>střecha zázemí : 672,69</t>
  </si>
  <si>
    <t>hala : 866,3</t>
  </si>
  <si>
    <t>712311101RZ1</t>
  </si>
  <si>
    <t>Povlakové krytiny střech do 10° za studena nátěrem 1 x, penetračním nebo asfaltovým lakem, včetně dodávky materiálu</t>
  </si>
  <si>
    <t xml:space="preserve">závětří  : </t>
  </si>
  <si>
    <t>atika : 3,65</t>
  </si>
  <si>
    <t>plocha : 12,8</t>
  </si>
  <si>
    <t>bok atiky : 1,7</t>
  </si>
  <si>
    <t>doplnění u stěny : 2,1</t>
  </si>
  <si>
    <t>atika : 25,1</t>
  </si>
  <si>
    <t>plocha : 633,4</t>
  </si>
  <si>
    <t>bok atiky : 14,98</t>
  </si>
  <si>
    <t>pod okna : 18,3</t>
  </si>
  <si>
    <t>atika : 41,9</t>
  </si>
  <si>
    <t>plocha : 863,3</t>
  </si>
  <si>
    <t>bok atiky : 122,4</t>
  </si>
  <si>
    <t>712391171RZ3</t>
  </si>
  <si>
    <t>Povlakové krytiny střech do 10° ostatní textilie podkladní, 1 vrstva, včetně dodávky materiálu</t>
  </si>
  <si>
    <t>712341560R00</t>
  </si>
  <si>
    <t>Parotěsná zábrana - asfaltový modif. pás, vyztužený Al vložkou, difuzně uzavřené</t>
  </si>
  <si>
    <t>712373113RT3</t>
  </si>
  <si>
    <t>Krytina střech do 10° fólie, 6 kotev/m2, na dřevo, tl. izolace do 400 mm, folie tl. 1,5 mm</t>
  </si>
  <si>
    <t>712377000RS0</t>
  </si>
  <si>
    <t>Okapnice  atiková RŠ 390 mm, poplastovaný plech tl. 0,7 mm - systémové řešení</t>
  </si>
  <si>
    <t xml:space="preserve">dle výpisu klempířských konstrukcí : </t>
  </si>
  <si>
    <t>K12 : 220</t>
  </si>
  <si>
    <t>712377016R00</t>
  </si>
  <si>
    <t>" L " profil vnější  RŠ 100 mm, poplastovaný plech tl. 0,6 mm - systémové řešení</t>
  </si>
  <si>
    <t>K14 : 235</t>
  </si>
  <si>
    <t>712377017R00</t>
  </si>
  <si>
    <t>" L " profill vnitřní  RŠ 100 mm, poplastovaný plech tl. 0,6 mm - systémové řešení</t>
  </si>
  <si>
    <t>K13 : 205</t>
  </si>
  <si>
    <t>712377020R01</t>
  </si>
  <si>
    <t>Krycí lišta RŠ 135 mm, poplastovaný plech tl. 0,7 mm - systémové řešení</t>
  </si>
  <si>
    <t>K10 : 200</t>
  </si>
  <si>
    <t>K11 : 6</t>
  </si>
  <si>
    <t>R712</t>
  </si>
  <si>
    <t>Provizorní konstrukce střech proti zatečení, pro celou stavbu</t>
  </si>
  <si>
    <t>998712102R00</t>
  </si>
  <si>
    <t>Přesun hmot pro povlakové krytiny v objektech výšky přes 6 do 12 m</t>
  </si>
  <si>
    <t>50 m vodorovně</t>
  </si>
  <si>
    <t>713141125R00</t>
  </si>
  <si>
    <t>Montáž tepelné izolace střech na plný podklad desky, na lepidlo</t>
  </si>
  <si>
    <t>800-713</t>
  </si>
  <si>
    <t>713141151R00</t>
  </si>
  <si>
    <t>Montáž tepelné izolace střech na plný podklad kladená na sucho, jednovrstvá</t>
  </si>
  <si>
    <t>28375768.A</t>
  </si>
  <si>
    <t>deska izolační EPS 150; pěnový polystyren; povrch hladký; součinitel tepelné vodivosti 0,035 W/mK; obj. hmotnost 25,00 kg/m3</t>
  </si>
  <si>
    <t>POL3_7</t>
  </si>
  <si>
    <t>atika : 3,65*0,26*1,02</t>
  </si>
  <si>
    <t>plocha : 12,8*0,26*1,02</t>
  </si>
  <si>
    <t>bok atiky : 1,7*0,16*1,02</t>
  </si>
  <si>
    <t>doplnění u stěny : 2,1*0,2*1,02</t>
  </si>
  <si>
    <t>atika : 25,1*0,26*1,02</t>
  </si>
  <si>
    <t>plocha : 633,4*0,26*1,02</t>
  </si>
  <si>
    <t>bok atiky : 14,98*0,16*1,02</t>
  </si>
  <si>
    <t>pod okna : 18,3*0,18*1,02</t>
  </si>
  <si>
    <t>atika : 41,9*0,26*1,02</t>
  </si>
  <si>
    <t>plocha : 863,3*0,26*1,02</t>
  </si>
  <si>
    <t>bok atiky : 122,4*0,16*1,02</t>
  </si>
  <si>
    <t>998713102R00</t>
  </si>
  <si>
    <t>Přesun hmot pro izolace tepelné v objektech výšky do 12 m</t>
  </si>
  <si>
    <t>721233313R02</t>
  </si>
  <si>
    <t>Dmtž+mtž+dodávka D 160 vpusť  pro krytinu mPVC, s ochranným košem, lapačem nečistot</t>
  </si>
  <si>
    <t>OS05 : 7</t>
  </si>
  <si>
    <t>998721102R00</t>
  </si>
  <si>
    <t>Přesun hmot pro vnitřní kanalizaci v objektech výšky do 12 m</t>
  </si>
  <si>
    <t>800-721</t>
  </si>
  <si>
    <t>50 m vodorovně, měřeno od těžiště půdorysné plochy skládky do těžiště půdorysné plochy objektu</t>
  </si>
  <si>
    <t>762341220R00</t>
  </si>
  <si>
    <t>Bednění a laťování montáž_x000D_
 bednění_x000D_
 z velkoplošných desek na bázi dřeva</t>
  </si>
  <si>
    <t>800-762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</si>
  <si>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</si>
  <si>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</si>
  <si>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</si>
  <si>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</si>
  <si>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dle mtž : 1668,9800*1,02*0,025</t>
  </si>
  <si>
    <t>762008991RR1</t>
  </si>
  <si>
    <t>Detail atiky ploché střechy šířky 500 mm, OSB tl. 22 mm kotvená k podkladu</t>
  </si>
  <si>
    <t>762008998RR0</t>
  </si>
  <si>
    <t>Detail atiky - atiková deska, tl. 25 mm kotvená k podkladu L profily</t>
  </si>
  <si>
    <t>OS17 - dle oplechování atiky - 220/0,625 = 352 ks : 352</t>
  </si>
  <si>
    <t xml:space="preserve">včetně všech ochranných, spojovacích prostředků : </t>
  </si>
  <si>
    <t>762083123R00</t>
  </si>
  <si>
    <t>Očištění stávajících dřevěných konstrukcí, mechanicky + nástřik</t>
  </si>
  <si>
    <t xml:space="preserve">střecha : </t>
  </si>
  <si>
    <t>plocha : 12,8*0,05</t>
  </si>
  <si>
    <t>plocha : 633,4*0,05</t>
  </si>
  <si>
    <t>plocha : 863,3*0,05</t>
  </si>
  <si>
    <t xml:space="preserve">stěna : </t>
  </si>
  <si>
    <t>výměra změřena kreslícím programem : (379,5+470,9+153,7+1,49+3,256)*0,05</t>
  </si>
  <si>
    <t>sokl : (39,32+20,12*2)*0,7*0,05</t>
  </si>
  <si>
    <t>styk stěna zázemí hala : 39,32*0,5*0,05</t>
  </si>
  <si>
    <t>svislá část - napojení hala zázemí : 7,55*0,16*2*0,05</t>
  </si>
  <si>
    <t>762332929RT1</t>
  </si>
  <si>
    <t>Doplnění stěn z hranolků do 120 cm2, včetně dodávky fošen 100 x 50 mm</t>
  </si>
  <si>
    <t>pod okny : 4,6*6</t>
  </si>
  <si>
    <t>1,05*2</t>
  </si>
  <si>
    <t>1,65*2</t>
  </si>
  <si>
    <t>nad okna : 4,6*6</t>
  </si>
  <si>
    <t>sloupek : 4,6*8</t>
  </si>
  <si>
    <t>4,6*8</t>
  </si>
  <si>
    <t>4,6*16</t>
  </si>
  <si>
    <t>762332929RT2</t>
  </si>
  <si>
    <t>Doplnění stěny  z hranolků do 120 cm2, včetně dodávky hranolů 100 x 100 mm</t>
  </si>
  <si>
    <t>bok u dveří : 2,1*4</t>
  </si>
  <si>
    <t>sloupek pod okny : 0,25*20</t>
  </si>
  <si>
    <t>sloupek pod okny : 0,1*24</t>
  </si>
  <si>
    <t>762332930RT2</t>
  </si>
  <si>
    <t>Doplnění stěny z hranolků do 224 cm2, včetně dodávky hranolů 120 x 120 mm</t>
  </si>
  <si>
    <t>sloupek : 0,2*24</t>
  </si>
  <si>
    <t>762332930RT3</t>
  </si>
  <si>
    <t>Doplnění stěny z hranolků do 224 cm2, včetně dodávky hranolů 100 x 200 mm</t>
  </si>
  <si>
    <t>bok sloupek : 2,1*9</t>
  </si>
  <si>
    <t>před sloupem : 3,7*9</t>
  </si>
  <si>
    <t>762332930RT7</t>
  </si>
  <si>
    <t>Doplnění stěny z hranolků do 288 cm2, včetně dodávky hranolů 120 x 200 mm</t>
  </si>
  <si>
    <t>sloupek : 3,7*9</t>
  </si>
  <si>
    <t>762950040RA0</t>
  </si>
  <si>
    <t>Výměna části dř.nosných prvků stáv.střechy dle, popisu a rozsahu v PD  včetně stavební práce</t>
  </si>
  <si>
    <t>POL2_7</t>
  </si>
  <si>
    <t>762950059RA0</t>
  </si>
  <si>
    <t>Navýšení výlezu na střechu dřevěnou konstukcí, popisu a rozsahu v PD  včetně stavební práce</t>
  </si>
  <si>
    <t>OS02 : 7</t>
  </si>
  <si>
    <t xml:space="preserve">včetně všech kotevních prostředků dle PD : </t>
  </si>
  <si>
    <t>6072601712.A</t>
  </si>
  <si>
    <t>Deska dřevoštěpková OSB P+D tl. 25 mm</t>
  </si>
  <si>
    <t>dle mtž : 1668,9800*1,02</t>
  </si>
  <si>
    <t>998762102R00</t>
  </si>
  <si>
    <t>Přesun hmot pro konstrukce tesařské v objektech výšky do 12 m</t>
  </si>
  <si>
    <t>763899001RR00</t>
  </si>
  <si>
    <t>Obložení stěn na stávající nosnou konstrukci, včetně podkladního roštu</t>
  </si>
  <si>
    <t xml:space="preserve">deska sádrovláknitá tl. 15 mm , šroubovaná k ocelovému vodor. roštu z " omega " profilům výšky 45 mm a tl. 0,7 mm, osová vzdálenost 500 mm : </t>
  </si>
  <si>
    <t xml:space="preserve">včetně všech ochranných, spojovacích a systémových doplňků : </t>
  </si>
  <si>
    <t>výměra změřena kreslícím programem : 379,5+470,9+153,7+1,49+3,256</t>
  </si>
  <si>
    <t>763899002RR00</t>
  </si>
  <si>
    <t>Obložení ostění, nadpraží a parapetu, na stávající nosnou konstrukci</t>
  </si>
  <si>
    <t>998763101R00</t>
  </si>
  <si>
    <t>Přesun hmot dřevostaveb v objektech výšky do 6 m</t>
  </si>
  <si>
    <t>800-763</t>
  </si>
  <si>
    <t>764410850R00</t>
  </si>
  <si>
    <t>Demontáž oplechování parapetů rš od 100 do 330 mm</t>
  </si>
  <si>
    <t>800-764</t>
  </si>
  <si>
    <t>K09 : 0,87*16</t>
  </si>
  <si>
    <t>K04 : 4,5*8</t>
  </si>
  <si>
    <t>K06 : 1,55*2</t>
  </si>
  <si>
    <t>K07 : 0,95*2</t>
  </si>
  <si>
    <t>K08 : 4,5*6</t>
  </si>
  <si>
    <t>K01 : 2,3*7</t>
  </si>
  <si>
    <t>K02 : 1,1*7</t>
  </si>
  <si>
    <t>K03 : 4,7*1</t>
  </si>
  <si>
    <t>K05 : 4,5*8</t>
  </si>
  <si>
    <t>764181215RZ4</t>
  </si>
  <si>
    <t>Izolace návleková   tl. stěny 25 mm, vnitřní průměr 150 mm</t>
  </si>
  <si>
    <t>764242110R00</t>
  </si>
  <si>
    <t>Lapač střešních splavenin včetně úpravy napojení, na stávající kanalizaci - posun dle tlouštky ZS</t>
  </si>
  <si>
    <t>764321818R00</t>
  </si>
  <si>
    <t>Demontáž klempířských plechování, do rš 500 mm, do 30°</t>
  </si>
  <si>
    <t>764701236R00</t>
  </si>
  <si>
    <t>Odpadní trouba PVC  kruhová, DN 150 mm</t>
  </si>
  <si>
    <t>OS04 - výměra změřena kreslícím programem : 55,31</t>
  </si>
  <si>
    <t xml:space="preserve">včetně kolen, objímek, kotvení : </t>
  </si>
  <si>
    <t>76488855RR00</t>
  </si>
  <si>
    <t>D+M střešních bezpečnostních přelivů DN 100</t>
  </si>
  <si>
    <t>764908402RS3</t>
  </si>
  <si>
    <t>Oplechování parapetů, rš 205 mm, žárově pozink, plech tl. 0,7 mm s ochranou proti UV</t>
  </si>
  <si>
    <t>764908403RS5</t>
  </si>
  <si>
    <t>Oplechování parapetů, rš 290 mm, žárově pozink, plech tl. 0,7 mm s ochranou proti UV</t>
  </si>
  <si>
    <t>764908404RS5</t>
  </si>
  <si>
    <t>Oplechování parapetů, rš 400 mm, žárově pozink, plech tl. 0,7 mm s ochranou proti UV</t>
  </si>
  <si>
    <t>764908405RS5</t>
  </si>
  <si>
    <t>Oplechování parapetů, rš 770 mm, žárově pozink, plech tl. 0,7 mm s ochranou proti UV</t>
  </si>
  <si>
    <t>764900040RA0</t>
  </si>
  <si>
    <t>Demontáž odpadních trub z pozinkovaného plechu</t>
  </si>
  <si>
    <t>AP-PSV</t>
  </si>
  <si>
    <t>včetně kolen a výpustí vody.</t>
  </si>
  <si>
    <t>998764102R00</t>
  </si>
  <si>
    <t>Přesun hmot pro konstrukce klempířské v objektech výšky do 12 m</t>
  </si>
  <si>
    <t>766601216RT1</t>
  </si>
  <si>
    <t xml:space="preserve">Těsnění připojovací spáry spára ostění, interiér - fólie parotěsná šířky 50 mm samolepicí, výplň PU pěnou, exteriér - páska paropropustná šířky 20 mm, tl. 8/40 mm expanzní,  </t>
  </si>
  <si>
    <t>800-766</t>
  </si>
  <si>
    <t>W01 : (1,65+2*1,75)*2</t>
  </si>
  <si>
    <t>W02 : (1,05+2*1,75)*2</t>
  </si>
  <si>
    <t>W05A : (0,97+2*2,2)*4</t>
  </si>
  <si>
    <t>W06A : (0,97+2*3)*4</t>
  </si>
  <si>
    <t>W05B : (0,97+2*2,2)*4</t>
  </si>
  <si>
    <t>W06B : (0,97+2*3)*4</t>
  </si>
  <si>
    <t>W04 : (4,6+2*1,75)*6</t>
  </si>
  <si>
    <t>W08A : (4,6+2*2,75)*8</t>
  </si>
  <si>
    <t>W08B : (4,6+2*2,65)*8</t>
  </si>
  <si>
    <t>W07A : (2,4+2*1,55)*7</t>
  </si>
  <si>
    <t>W07B : (1,2+2*1,55)*7</t>
  </si>
  <si>
    <t>W07C : (4,8+2*1,55)*1</t>
  </si>
  <si>
    <t>D01 : (0,9+2*1,97)*1</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</si>
  <si>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</si>
  <si>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</si>
  <si>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1,65*2</t>
  </si>
  <si>
    <t>W02 : 1,5*2</t>
  </si>
  <si>
    <t>W05A : 0,97*4</t>
  </si>
  <si>
    <t>W06A : 0,97*4</t>
  </si>
  <si>
    <t>W05B : 0,97*4</t>
  </si>
  <si>
    <t>W06B : 0,97*4</t>
  </si>
  <si>
    <t>W04 : 4,6*6</t>
  </si>
  <si>
    <t>W08A : 4,6*8</t>
  </si>
  <si>
    <t>W08B : 4,6*8</t>
  </si>
  <si>
    <t>W07A : 2,4*7</t>
  </si>
  <si>
    <t>W07B : 1,2*7</t>
  </si>
  <si>
    <t>W07C : 4,8*1</t>
  </si>
  <si>
    <t>D01 : 0,9*1</t>
  </si>
  <si>
    <t>7661SUB - RR00</t>
  </si>
  <si>
    <t>Obklad stěn tělocvičny palubky smrk tl. 16 mm, 2 x bezbarvý lak, včetně podkladního roštu</t>
  </si>
  <si>
    <t>průvlak o stropu - boční stěny : 49,3</t>
  </si>
  <si>
    <t>pod střechou : 38,2*0,765*2</t>
  </si>
  <si>
    <t xml:space="preserve">doplnění obkladu kolem oken hala : </t>
  </si>
  <si>
    <t xml:space="preserve">detailní popis v TZ : </t>
  </si>
  <si>
    <t>W05A + W05 B : (0,97+2,2)*2*8*0,4</t>
  </si>
  <si>
    <t>W06A + W06 B : (0,97+3)*2*8*0,4</t>
  </si>
  <si>
    <t>W08A : (4,6+2,75)*2*8*0,4</t>
  </si>
  <si>
    <t>W08B : (4,6+2,65)*2*8*0,4</t>
  </si>
  <si>
    <t>W01 : (1,65+1,75)*2*2*0,4</t>
  </si>
  <si>
    <t>W02 : (1,05+1,75)*2*2*0,4</t>
  </si>
  <si>
    <t>W04 : (4,6+1,75)*2*6*0,4</t>
  </si>
  <si>
    <t>766410020RAI</t>
  </si>
  <si>
    <t xml:space="preserve">Obklad stěn palubkami a deskami z aglomer.dřeva pouze montáž, desky ve specifikaci,  </t>
  </si>
  <si>
    <t>bok 1.NP : 4,6*0,8*8</t>
  </si>
  <si>
    <t>sever 1.NP : 4,6*0,8*8</t>
  </si>
  <si>
    <t>60726014126.A</t>
  </si>
  <si>
    <t>Deska dřevoštěpková OSB  tl. 20 mm</t>
  </si>
  <si>
    <t>bok 1.NP : 4,6*0,8*8*1,05</t>
  </si>
  <si>
    <t>sever 1.NP : 4,6*0,8*8*1,05</t>
  </si>
  <si>
    <t>998766102R00</t>
  </si>
  <si>
    <t>Přesun hmot pro konstrukce truhlářské v objektech výšky do 12 m</t>
  </si>
  <si>
    <t>767996801R00</t>
  </si>
  <si>
    <t>Demontáž ostatních doplňků staveb atypických konstrukcí_x000D_
 o hmotnosti přes 20 do 50 kg</t>
  </si>
  <si>
    <t>kg</t>
  </si>
  <si>
    <t>800-767</t>
  </si>
  <si>
    <t xml:space="preserve">dle pohledů interier - nový stav : </t>
  </si>
  <si>
    <t>14 : 1</t>
  </si>
  <si>
    <t>7670000003RR0</t>
  </si>
  <si>
    <t>Ocelový žebřík s přesahem, kotvený do fasády, včetně kotvení a ochranného koše</t>
  </si>
  <si>
    <t>OS03 : 4</t>
  </si>
  <si>
    <t xml:space="preserve">dle ČSN, včetně kotvení dle PD : </t>
  </si>
  <si>
    <t>767885522RR00</t>
  </si>
  <si>
    <t>Ochranná mříž 2290x2300 mm</t>
  </si>
  <si>
    <t>OS01 : 1</t>
  </si>
  <si>
    <t xml:space="preserve">rám z jeklu 50/50/3, KARI síŤ 150/150/5 , včetně všech kotevních prostředků dle PD : </t>
  </si>
  <si>
    <t xml:space="preserve">nátěr základ + 2 x vrchní : </t>
  </si>
  <si>
    <t>767889903RR00</t>
  </si>
  <si>
    <t>Dmtž + zpětná mtž kovového rámu s pletivem</t>
  </si>
  <si>
    <t>3 : 4,2*2,4*6</t>
  </si>
  <si>
    <t>4+16 : 1*2*2</t>
  </si>
  <si>
    <t>5+15 : 1,7*2*2</t>
  </si>
  <si>
    <t>21 : 0,5*0,5*3</t>
  </si>
  <si>
    <t>28 : 2*2*4</t>
  </si>
  <si>
    <t>767889909RR00</t>
  </si>
  <si>
    <t>Dmtž + zpětná mtž šplhací tyče vč. nosného rámu</t>
  </si>
  <si>
    <t>9 : 2</t>
  </si>
  <si>
    <t>767889911RR00</t>
  </si>
  <si>
    <t>Dmtž + zpětná mtž basketbalového koše</t>
  </si>
  <si>
    <t>11 : 3</t>
  </si>
  <si>
    <t>767889913RR00</t>
  </si>
  <si>
    <t>Dmtž + zpětná mtž gymn. kruhů vč. kotvení</t>
  </si>
  <si>
    <t>13 : 2</t>
  </si>
  <si>
    <t>25 : 2</t>
  </si>
  <si>
    <t>998767102R00</t>
  </si>
  <si>
    <t>Přesun hmot pro kovové stavební doplňk. konstrukce v objektech výšky do 12 m</t>
  </si>
  <si>
    <t>766711005R00</t>
  </si>
  <si>
    <t>Montáž plastových oken předsazenou montáží, včetně všech systémových prvků</t>
  </si>
  <si>
    <t>W05A + W05 B : (0,97+2,2)*2*8</t>
  </si>
  <si>
    <t>W06A + W06 B : (0,97+3)*2*8</t>
  </si>
  <si>
    <t>769611100S00</t>
  </si>
  <si>
    <t>Montáž a dodávka oken  plastových FIX, dle popisu výplně otvorů Uw = 0,9 W/m2K</t>
  </si>
  <si>
    <t xml:space="preserve">plastové okno ( trojsklo ), fix : </t>
  </si>
  <si>
    <t xml:space="preserve">včetně vnitřního palubkového parapetu, podkladních hranolů dle výkresů detailů, spojovací a ochranné prostředky : </t>
  </si>
  <si>
    <t xml:space="preserve">izolační zasklení, sklo čiré : </t>
  </si>
  <si>
    <t xml:space="preserve">barva exterier - tmavě hnědá dle stávajících dveří : </t>
  </si>
  <si>
    <t xml:space="preserve">barva interier - okrová dle stávajících dveří : </t>
  </si>
  <si>
    <t xml:space="preserve">napojení na okolní konstrukce dle normy : </t>
  </si>
  <si>
    <t xml:space="preserve">od interieru - parotěsnící páska+TI vrstva+paropropustná, : </t>
  </si>
  <si>
    <t xml:space="preserve">vodotěsná a větrotěsná páska : </t>
  </si>
  <si>
    <t xml:space="preserve">systém ETICS přetažen přes rám : </t>
  </si>
  <si>
    <t xml:space="preserve">podrobná specifikace v Technické zprávě a Výpisu výplní otvorů : </t>
  </si>
  <si>
    <t>769611100S01</t>
  </si>
  <si>
    <t>769611100S02</t>
  </si>
  <si>
    <t xml:space="preserve">izolační zasklení, sklo mléčné : </t>
  </si>
  <si>
    <t>769611113S00</t>
  </si>
  <si>
    <t>Montáž a dodávka oken  plastových, dle popisu výplně otvorů Uw = 0,9 W/m2K</t>
  </si>
  <si>
    <t xml:space="preserve">plastové okno ( trojsklo ), částečně otevíravé : </t>
  </si>
  <si>
    <t>769611114S01</t>
  </si>
  <si>
    <t xml:space="preserve">plastové okno ( trojsklo ), částečně výklopné : </t>
  </si>
  <si>
    <t xml:space="preserve">včetně vnitřního dřevotřískového parapetu : </t>
  </si>
  <si>
    <t>769611115S02</t>
  </si>
  <si>
    <t>W08A : 4,6*2,65*8</t>
  </si>
  <si>
    <t>769611116S00</t>
  </si>
  <si>
    <t xml:space="preserve">plastové okno ( trojsklo ),  otevíravé : </t>
  </si>
  <si>
    <t xml:space="preserve">včetně vnitřního  dřevotřískového parapetu : </t>
  </si>
  <si>
    <t xml:space="preserve">barva exterier - okrová dle stávajících dveří : </t>
  </si>
  <si>
    <t xml:space="preserve">barva interier - bílá : </t>
  </si>
  <si>
    <t>769621110S00</t>
  </si>
  <si>
    <t>Montáž a dodávka dveří  vstupních plastových, dle popisu výplně otvorů Ud = 1,2 W/m2K</t>
  </si>
  <si>
    <t xml:space="preserve">plastové dveře vchodové plné  , bezpečnostní kování, včetně zárubně : </t>
  </si>
  <si>
    <t xml:space="preserve">samozavírač s aretací, bezprahové se spodním těsněním, klika-klika : </t>
  </si>
  <si>
    <t xml:space="preserve">barva exterier - okrová dle stávajících dveří, barva interier - bílá : </t>
  </si>
  <si>
    <t>769897120R00</t>
  </si>
  <si>
    <t>Střešní světlík, rozměr 900 x 900 mm, plastový, otevíravý Uw = 1,1 W/m2K</t>
  </si>
  <si>
    <t xml:space="preserve">dle výpisu výplní otvorů : </t>
  </si>
  <si>
    <t>SV1 a SV 2 : 7</t>
  </si>
  <si>
    <t xml:space="preserve">Položka obsahuje  přípravu podkladu, umístění a zabudování střešního světlíku, úpravu lemování a těsnění, připevnění spojovacími prvky. : </t>
  </si>
  <si>
    <t>783950011R00</t>
  </si>
  <si>
    <t>Oprava nátěrů kovových konstrukcí, obroušení, odmaštění, 1x krycí + 2x email</t>
  </si>
  <si>
    <t>8 : 3,5*2</t>
  </si>
  <si>
    <t>20 : 0,7*0,7*2</t>
  </si>
  <si>
    <t>784161401R00</t>
  </si>
  <si>
    <t>Příprava povrchu Penetrace (napouštění) podkladu disperzní, jednonásobná</t>
  </si>
  <si>
    <t>800-784</t>
  </si>
  <si>
    <t>špalety : 23,93</t>
  </si>
  <si>
    <t>omítka štuková : 54,4</t>
  </si>
  <si>
    <t>784165522R00</t>
  </si>
  <si>
    <t>Malby z malířských směsí disperzních,  , barevné, dvojnásobné</t>
  </si>
  <si>
    <t>784950030RA0</t>
  </si>
  <si>
    <t>Oprava maleb z malířských směsí</t>
  </si>
  <si>
    <t>Oškrabání, jednonásobné mydlení, částečné vyhlazení malířskou masou jednonásobné, malba dvojnásobná, bez pačokování, jednobarevná s bílým stropem.</t>
  </si>
  <si>
    <t>M21 00-0001.SUB</t>
  </si>
  <si>
    <t>Montážní a dmtž práce na hromosvodu</t>
  </si>
  <si>
    <t>hod</t>
  </si>
  <si>
    <t>M21 00-0002.SUB</t>
  </si>
  <si>
    <t>Výkop a zához rýhy 35x90cm tř.3</t>
  </si>
  <si>
    <t>M21 00-0022.S</t>
  </si>
  <si>
    <t>Revize hromosvodu</t>
  </si>
  <si>
    <t>M2111</t>
  </si>
  <si>
    <t>Dmtž+Mtž+ dodávka dvířek, el. rozvodnice</t>
  </si>
  <si>
    <t>POL1_9</t>
  </si>
  <si>
    <t>S21 00-0000.SUB</t>
  </si>
  <si>
    <t>Pásek FeZn 30/4 v zemi</t>
  </si>
  <si>
    <t>POL3_9</t>
  </si>
  <si>
    <t>S21 00-0001.SUB</t>
  </si>
  <si>
    <t>Drát FeZn pr. 10</t>
  </si>
  <si>
    <t>S21 00-0004.SUB</t>
  </si>
  <si>
    <t>Svorka křížová</t>
  </si>
  <si>
    <t>S21 00-0005.SUB</t>
  </si>
  <si>
    <t>Svorka připojovací</t>
  </si>
  <si>
    <t>S21 00-0006.SUB</t>
  </si>
  <si>
    <t>Jímací a svodové vedení-drát AlMgSi 8 mm vč. podpě</t>
  </si>
  <si>
    <t>S21 00-0007.SUB</t>
  </si>
  <si>
    <t>Svorka spojovací</t>
  </si>
  <si>
    <t>S21 00-0008.SUB</t>
  </si>
  <si>
    <t>Svorka T (EST)</t>
  </si>
  <si>
    <t>S21 00-0009.SUB</t>
  </si>
  <si>
    <t>Svorka zkušební</t>
  </si>
  <si>
    <t>S21 00-0010.SUB</t>
  </si>
  <si>
    <t>Označovací štítek</t>
  </si>
  <si>
    <t>S21 00-0011.SUB</t>
  </si>
  <si>
    <t>Tvarování montážního dílu</t>
  </si>
  <si>
    <t>S21 00-0012.SUB</t>
  </si>
  <si>
    <t>Ochranný úhelník</t>
  </si>
  <si>
    <t>M2255</t>
  </si>
  <si>
    <t>Dmtž + zpětná mtž reproduktoru</t>
  </si>
  <si>
    <t>10 : 6</t>
  </si>
  <si>
    <t>34 : 2</t>
  </si>
  <si>
    <t>32 : 1</t>
  </si>
  <si>
    <t>M2256</t>
  </si>
  <si>
    <t>Dmtž + zpětná mtž světelné tabule, vč. ochr. rámu</t>
  </si>
  <si>
    <t>12 : 1</t>
  </si>
  <si>
    <t>M9912256RR00</t>
  </si>
  <si>
    <t>Dmtž + zpětná mtž ochranná sítě</t>
  </si>
  <si>
    <t>29 : 2,5*2,8*4</t>
  </si>
  <si>
    <t>30 : 37*3*2</t>
  </si>
  <si>
    <t>979990121R00</t>
  </si>
  <si>
    <t>Poplatek za skládku asfaltové pásy</t>
  </si>
  <si>
    <t>SUM</t>
  </si>
  <si>
    <t>END</t>
  </si>
  <si>
    <t>M210</t>
  </si>
  <si>
    <t>Elektroinstalace, dle samostatného výkazu</t>
  </si>
  <si>
    <t>Zařízení staveniště - Veškeré náklady spojené,  s vybudováním, provozem a odstraněním  ZS</t>
  </si>
  <si>
    <t>soubor</t>
  </si>
  <si>
    <t>02</t>
  </si>
  <si>
    <t>Zkoušky a revize- Náklady zhotovitele na provádění, zkoušek a revizí nezbytných k provedení díla</t>
  </si>
  <si>
    <t>03</t>
  </si>
  <si>
    <t>Provozní vlivy - Zohlednění všech cizých, vlivů způsobených  na stavbě</t>
  </si>
  <si>
    <t>04</t>
  </si>
  <si>
    <t>Vytyčení všech stávajících podzemních sítí</t>
  </si>
  <si>
    <t>05</t>
  </si>
  <si>
    <t>Mimostaveništní doprava - mimořádné náklady, spojené s dopravou materiálů na staveniště</t>
  </si>
  <si>
    <t>06</t>
  </si>
  <si>
    <t>Územní vlivy - zohlednění dopravních omezení, záborů veřejných ploch</t>
  </si>
  <si>
    <t>08</t>
  </si>
  <si>
    <t>Provedení měření vlhkosti zdiva před, apikací ETICS</t>
  </si>
  <si>
    <t>09</t>
  </si>
  <si>
    <t>Ostatní náklady dle bodu 1.4 SOD</t>
  </si>
  <si>
    <t>Ostatní náklady dle bodu 1.4 SOD : 1</t>
  </si>
  <si>
    <t xml:space="preserve"> -          průběžná aktualizace harmonogramu provádění prací (v důsledku změn neprodleně, v ost. případech každé 3 měsíce) : </t>
  </si>
  <si>
    <t xml:space="preserve"> -          vypracování kontrolně zkušebního plánu stavby, který bude předán investorovi k odsouhlasení do 7 kalendářních dnů od předání staveniště : </t>
  </si>
  <si>
    <t xml:space="preserve"> -          náklady na případnou likvidaci havárie : </t>
  </si>
  <si>
    <t xml:space="preserve"> -          opatření pro zajištění BOZP na staveništi : </t>
  </si>
  <si>
    <t xml:space="preserve"> -          náklady na protipožární ochranu : </t>
  </si>
  <si>
    <t xml:space="preserve"> -          příprava staveniště včetně přístupu na staveniště : </t>
  </si>
  <si>
    <t xml:space="preserve"> -          dodání materiálů a dílců v požadované kvalitě, včetně jejich certifikátů a atestů : </t>
  </si>
  <si>
    <t xml:space="preserve"> -          zhotovení práce podle technologického předpisu : </t>
  </si>
  <si>
    <t xml:space="preserve"> -          veškeré nutné prostředky ochrany práce : </t>
  </si>
  <si>
    <t xml:space="preserve"> -          zabezpečení průchodu pro pěší po celou dobu výstavby : </t>
  </si>
  <si>
    <t xml:space="preserve"> -          zhotovení potřebných provizorních přechodů či přejezdů k objektům, včetně případného nutného osvětlení : </t>
  </si>
  <si>
    <t xml:space="preserve"> -          zajištění, aby práce byly prováděny tak, aby nedošlo k narušení nočního klidu : </t>
  </si>
  <si>
    <t xml:space="preserve"> -          zajištění pracoviště proti všem vlivům znemožňujícím nebo znesnadňujícím práci (čerpání vody, zajištění svahu, přístřešky, zazimování stavby, apod.) : </t>
  </si>
  <si>
    <t xml:space="preserve"> -          soustavné vytyčování zřetelného označení obvodu staveniště : </t>
  </si>
  <si>
    <t xml:space="preserve"> -          odvoz a poplatek za uložení vybouraných hmot a nevhodných zemin : </t>
  </si>
  <si>
    <t xml:space="preserve">-          dodržování bezpečnosti a hygieny na pracovišti, v případě, že před zahájením prací nebo v jejich průběhu bude zjištěn výskyt netopýrů nebo rorýse obecného,  : </t>
  </si>
  <si>
    <t xml:space="preserve">            musí zhotovitel neprodleně pozastavit práce a tuto skutečnost ohlásit a projednat s příslušným orgánem ochrany přírody a krajiny. : </t>
  </si>
  <si>
    <t>10</t>
  </si>
  <si>
    <t>Pojištění stavby - náklady na pojištění stavby, dle podmínek zadávací dokumentace</t>
  </si>
  <si>
    <t>005241010R</t>
  </si>
  <si>
    <t xml:space="preserve">Dokumentace skutečného provedení </t>
  </si>
  <si>
    <t>Soubor</t>
  </si>
  <si>
    <t>VRN</t>
  </si>
  <si>
    <t>POL99_8</t>
  </si>
  <si>
    <t>Náklady na vyhotovení dokumentace skutečného provedení stavby a její předání objednateli v požadované formě a požadovaném počtu.</t>
  </si>
  <si>
    <t>POP</t>
  </si>
  <si>
    <t>3 paré : 1</t>
  </si>
  <si>
    <t>005241098RR</t>
  </si>
  <si>
    <t>Měření doby dozvuku v prostorách haly, dle vyjádření KHS, které je součástí stavebního povolení</t>
  </si>
  <si>
    <t>OS06 - HEB 180 : -5,3*51,2*2/1000</t>
  </si>
  <si>
    <t>OS06 - HEB 180 : -5,3*51,2*2/1000*1,05</t>
  </si>
  <si>
    <t>výměry změřeny kreslícím programem : -602,4</t>
  </si>
  <si>
    <t>základ : -(39,32*2+20,12*2+17,28*2)*0,3</t>
  </si>
  <si>
    <t>rýhy pro dešťové svody : -(3,23+2,35+3,23)</t>
  </si>
  <si>
    <t>310235241R00</t>
  </si>
  <si>
    <t>Zazdívka otvorů o ploše do 0,0225 m2 ve zdivu nadzákladovém cihlami pálenými o tloušťce zdi do 300 mm</t>
  </si>
  <si>
    <t>POL1_</t>
  </si>
  <si>
    <t>včetně pomocného pracovního lešení</t>
  </si>
  <si>
    <t>pro uložení  ocelové konstrukce VZT jednotek : 8</t>
  </si>
  <si>
    <t>310271620R00</t>
  </si>
  <si>
    <t>Zazdívka otvorů z pórobetonových tvárnic plochy od 1 m2 do 4 m2, tloušťka zdiva 200 mm</t>
  </si>
  <si>
    <t>ve zdivu nadzákladovém, včetně pomocného pracovního lešení</t>
  </si>
  <si>
    <t>1.19 : 0,95*2*0,2</t>
  </si>
  <si>
    <t>317234410RT2</t>
  </si>
  <si>
    <t>Vyzdívka mezi nosníky cementovou</t>
  </si>
  <si>
    <t>jakýmikoliv cihlami pálenými na jakoukoliv maltu,</t>
  </si>
  <si>
    <t>1,5*0,14*0,3*2</t>
  </si>
  <si>
    <t>317941123RT2</t>
  </si>
  <si>
    <t>Osazení ocelových válcovaných nosníků na zdivu profil I, výšky 140 mm</t>
  </si>
  <si>
    <t>V tyčích délky 12 m, hmotnost 14,30 kg/m. : 1,5*14,3*2/1000*2</t>
  </si>
  <si>
    <t>319201319R00</t>
  </si>
  <si>
    <t>Vyrovnání povrchu zdiva pod omítku maltou ze SMS tloušťka 50 mm</t>
  </si>
  <si>
    <t>maltou ze suché směsi, bez pomocného lešení,</t>
  </si>
  <si>
    <t>výměra změřena kreslícím programem : 480,1</t>
  </si>
  <si>
    <t>1,5*0,14*2*2</t>
  </si>
  <si>
    <t>349231811RT2</t>
  </si>
  <si>
    <t>Přizdívka ostění s ozubem  přes 80 do 150 mm</t>
  </si>
  <si>
    <t>ve vybouraných otvorech, s vysekáním kapes pro zavázání, z jakýchkoliv cihel, z pomocného pracovního lešení o výšce podlahy do 1900 mm a pro zatížení do 1,5 kPa,</t>
  </si>
  <si>
    <t>1.19 : (1+2*2)*0,3</t>
  </si>
  <si>
    <t>310235241RXX</t>
  </si>
  <si>
    <t>Příplatek za betonové lože tl. 60 mm</t>
  </si>
  <si>
    <t>411354175R00</t>
  </si>
  <si>
    <t>Podpěrná konstrukce bednění stropů přes 12 do 20 kPa, - zřízení</t>
  </si>
  <si>
    <t>výšky do 4 m se zesílením dna bednění podle hodnoty zatížení betonovou směsí a výztuží. Bez pomocného lešení.</t>
  </si>
  <si>
    <t>1.19 a 1.07 : 4,85*4</t>
  </si>
  <si>
    <t>411354176R00</t>
  </si>
  <si>
    <t>Podpěrná konstrukce bednění stropů přes 12 do 20 kPa, - odstranění</t>
  </si>
  <si>
    <t>411354185R00</t>
  </si>
  <si>
    <t>Podpěrná konstrukce bednění stropů příplatek za podpěrnou konstrukci křížově zpevněnou pro výšku přes 4 do 6 m podle hodnoty zatížení betonovou směsí a výztuží přes 12 do 20 kPa, - zřízení</t>
  </si>
  <si>
    <t>411354186R00</t>
  </si>
  <si>
    <t>Podpěrná konstrukce bednění stropů příplatek za podpěrnou konstrukci křížově zpevněnou pro výšku přes 4 do 6 m podle hodnoty zatížení betonovou směsí a výztuží přes 12 do 20 kPa, - odstranění</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</si>
  <si>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</si>
  <si>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</si>
  <si>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</si>
  <si>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výměra změřena kreslícím programem : 1150</t>
  </si>
  <si>
    <t>447113124RZ1</t>
  </si>
  <si>
    <t xml:space="preserve">Podkroví a stropy opláštěné sádrokartonovými deskami, bez záklopu nosná konstrukce z profilů CD 1x deska, tloušťky 12,5 mm, protipožární impregnovaná, bez dodávky a montáže izolace,  </t>
  </si>
  <si>
    <t>výměra změřena kreslícím programem : 220</t>
  </si>
  <si>
    <t>výměry změřeny kreslícím programem : 170</t>
  </si>
  <si>
    <t>417320040RA0</t>
  </si>
  <si>
    <t>Ztužující věnce do klasického bednění z betonu C 25/30, průřezu 300 x 200 mm, výztuž 90 kg/m3</t>
  </si>
  <si>
    <t>POL2_</t>
  </si>
  <si>
    <t>beton ztužujících pasů a věnců, výztuž 10 505, bednění a odbednění, bez tepelné izolace.</t>
  </si>
  <si>
    <t>1.19 : 4,85</t>
  </si>
  <si>
    <t>602011141RT3</t>
  </si>
  <si>
    <t xml:space="preserve">Omítky stěn z hotových směsí vrstva štuková, vápenná,  , tloušťka vrstvy 4 mm,  </t>
  </si>
  <si>
    <t>po jednotlivých vrstvách</t>
  </si>
  <si>
    <t>výměra změřena kreslícím programem : 1359,1</t>
  </si>
  <si>
    <t>602011193R00</t>
  </si>
  <si>
    <t>Omítky stěn z hotových směsí Doplňkové práce pro omítky stěn z hotových směsí_x000D_
 podkladní nátěr pod tenkovrstvé omítky</t>
  </si>
  <si>
    <t>612401191R00</t>
  </si>
  <si>
    <t>Omítky malých ploch vnitřních stěn do 0,09 m2, vápennou štukovou omítkou</t>
  </si>
  <si>
    <t>612401291R00</t>
  </si>
  <si>
    <t>Omítky malých ploch vnitřních stěn přes 0,09 do 0,25 m2, vápennou štukovou omítkou</t>
  </si>
  <si>
    <t>612481211RT2</t>
  </si>
  <si>
    <t>Vyztužení povrchu vnitřních stěn sklotextilní síťovinou s dodávkou síťoviny a stěrkového tmelu</t>
  </si>
  <si>
    <t>631312141R00</t>
  </si>
  <si>
    <t>Doplnění mazanin betonem prostým rýh v dosavadních mazaninách</t>
  </si>
  <si>
    <t>prostým betonem (s dodáním hmot) bez potěru,</t>
  </si>
  <si>
    <t>1.06 : 4,85*0,15*0,15</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</si>
  <si>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</si>
  <si>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</si>
  <si>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</si>
  <si>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1.19 : 1</t>
  </si>
  <si>
    <t>1.08 : 1</t>
  </si>
  <si>
    <t>965081713RT1</t>
  </si>
  <si>
    <t>Bourání podlah z keramických dlaždic, tloušťky do 10 mm, plochy přes 1 m2</t>
  </si>
  <si>
    <t>bez podkladního lože, s jakoukoliv výplní spár</t>
  </si>
  <si>
    <t>výměra změřena kreslícím programem : 358,3</t>
  </si>
  <si>
    <t>968061125R00</t>
  </si>
  <si>
    <t>Vyvěšení nebo zavěšení dřevěných křídel dveří, plochy do 2 m2</t>
  </si>
  <si>
    <t>oken, dveří a vrat, s uložením a opětovným zavěšením po provedení stavebních změn,</t>
  </si>
  <si>
    <t>600 : 12</t>
  </si>
  <si>
    <t>700 : 1</t>
  </si>
  <si>
    <t>800 : 27</t>
  </si>
  <si>
    <t>900 : 3</t>
  </si>
  <si>
    <t>1.06 : 1</t>
  </si>
  <si>
    <t>968072455R00</t>
  </si>
  <si>
    <t>Vybourání a vyjmutí kovových rámů a rolet rámů, včetně pomocného lešení o výšce podlahy do 1900 mm a pro zatížení do 1,5 kPa  (150 kg/m2) dveřních zárubní, plochy do 2 m2</t>
  </si>
  <si>
    <t>1.06 : 0,9*2*1</t>
  </si>
  <si>
    <t>1.08 : 0,8*2*1</t>
  </si>
  <si>
    <t>970031160R00</t>
  </si>
  <si>
    <t>Jádrové vrtání, kruhové prostupy v cihelném zdivu jádrové vrtání, do D 160 mm</t>
  </si>
  <si>
    <t>1.13 : 0,15*3</t>
  </si>
  <si>
    <t>1.12 : 0,3*2</t>
  </si>
  <si>
    <t>1.10 : 0,15*3</t>
  </si>
  <si>
    <t>970031200R00</t>
  </si>
  <si>
    <t>Jádrové vrtání, kruhové prostupy v cihelném zdivu jádrové vrtání, do D 200 mm</t>
  </si>
  <si>
    <t>1.16 : 0,15*8</t>
  </si>
  <si>
    <t>970031300R00</t>
  </si>
  <si>
    <t>Jádrové vrtání, kruhové prostupy v cihelném zdivu jádrové vrtání, do D 300 mm</t>
  </si>
  <si>
    <t>1.12 : 0,15*1</t>
  </si>
  <si>
    <t>970033160R00</t>
  </si>
  <si>
    <t>Jádrové vrtání, kruhové prostupy v cihelném zdivu příplatek za jádrové vrtání ve H nad 1,5 m , do D 160 mm</t>
  </si>
  <si>
    <t>970033200R00</t>
  </si>
  <si>
    <t>Jádrové vrtání, kruhové prostupy v cihelném zdivu příplatek za jádrové vrtání ve H nad 1,5 m , do D 200 mm</t>
  </si>
  <si>
    <t>970033300R00</t>
  </si>
  <si>
    <t>Jádrové vrtání, kruhové prostupy v cihelném zdivu příplatek za jádrové vrtání ve H nad 1,5 m , do D 300 mm</t>
  </si>
  <si>
    <t>970034160R00</t>
  </si>
  <si>
    <t>Jádrové vrtání, kruhové prostupy v cihelném zdivu příplatek za jádrové vrtání vodorovně ve stěně, do D 160 mm</t>
  </si>
  <si>
    <t>970034200R00</t>
  </si>
  <si>
    <t>Jádrové vrtání, kruhové prostupy v cihelném zdivu příplatek za jádrové vrtání vodorovně ve stěně, do D 200 mm</t>
  </si>
  <si>
    <t>970034300R00</t>
  </si>
  <si>
    <t>Jádrové vrtání, kruhové prostupy v cihelném zdivu příplatek za jádrové vrtání vodorovně ve stěně, do D 300 mm</t>
  </si>
  <si>
    <t>970037160R00</t>
  </si>
  <si>
    <t>Jádrové vrtání, kruhové prostupy v cihelném zdivu příplatek za časté přemístění stroje jádrového vrtání, do D 160 mm</t>
  </si>
  <si>
    <t>970037200R00</t>
  </si>
  <si>
    <t>Jádrové vrtání, kruhové prostupy v cihelném zdivu příplatek za časté přemístění stroje jádrového vrtání, do D 200 mm</t>
  </si>
  <si>
    <t>970037300R00</t>
  </si>
  <si>
    <t>Jádrové vrtání, kruhové prostupy v cihelném zdivu příplatek za časté přemístění stroje jádrového vrtání, do D 300 mm</t>
  </si>
  <si>
    <t>971033341R00</t>
  </si>
  <si>
    <t>Vybourání otvorů ve zdivu cihelném z jakýchkoliv cihel pálených_x000D_
 na jakoukoliv maltu vápenou nebo vápenocementovou, plochy do 0,09 m2, tloušťky do 300 mm</t>
  </si>
  <si>
    <t>základovém nebo nadzákladovém,</t>
  </si>
  <si>
    <t>Včetně pomocného lešení o výšce podlahy do 1900 mm a pro zatížení do 1,5 kPa  (150 kg/m2).</t>
  </si>
  <si>
    <t>971033431R00</t>
  </si>
  <si>
    <t>Vybourání otvorů ve zdivu cihelném z jakýchkoliv cihel pálených_x000D_
 na jakoukoliv maltu vápenou nebo vápenocementovou, plochy do 0,25 m2, tloušťky do 150 mm</t>
  </si>
  <si>
    <t>1.07 : 2</t>
  </si>
  <si>
    <t>1.12 : 3+2</t>
  </si>
  <si>
    <t>1.11 : 2+5+1</t>
  </si>
  <si>
    <t>1.25 : 2</t>
  </si>
  <si>
    <t>1.15 : 1</t>
  </si>
  <si>
    <t>1.14 : 1</t>
  </si>
  <si>
    <t>971033441R00</t>
  </si>
  <si>
    <t>Vybourání otvorů ve zdivu cihelném z jakýchkoliv cihel pálených_x000D_
 na jakoukoliv maltu vápenou nebo vápenocementovou, plochy do 0,25 m2, tloušťky do 300 mm</t>
  </si>
  <si>
    <t>971033531R00</t>
  </si>
  <si>
    <t>Vybourání otvorů ve zdivu cihelném z jakýchkoliv cihel pálených_x000D_
 na jakoukoliv maltu vápenou nebo vápenocementovou, plochy do 1 m2, tloušťky do 150 mm</t>
  </si>
  <si>
    <t>1.12 : 0,5*0,66*3</t>
  </si>
  <si>
    <t>1.11 : 0,5*0,73*4</t>
  </si>
  <si>
    <t>1.25 : 0,73*0,5*2</t>
  </si>
  <si>
    <t>1.16 : 0,5*0,73*2</t>
  </si>
  <si>
    <t>1.04 : 0,73*0,73*1+0,6*0,9*1</t>
  </si>
  <si>
    <t>971033541R00</t>
  </si>
  <si>
    <t>Vybourání otvorů ve zdivu cihelném z jakýchkoliv cihel pálených_x000D_
 na jakoukoliv maltu vápenou nebo vápenocementovou, plochy do 1 m2, tloušťky do 300 mm</t>
  </si>
  <si>
    <t>1.20 : 0,73*0,5*0,3*2</t>
  </si>
  <si>
    <t>1.20 : 1,1*0,8*0,3*2</t>
  </si>
  <si>
    <t>1.20 : 0,73*0,81*0,3*2</t>
  </si>
  <si>
    <t>971033641R00</t>
  </si>
  <si>
    <t>Vybourání otvorů ve zdivu cihelném z jakýchkoliv cihel pálených_x000D_
 na jakoukoliv maltu vápenou nebo vápenocementovou, plochy do 4 m2, tloušťky do 300 mm</t>
  </si>
  <si>
    <t>1.19 : 1*2,3*0,3</t>
  </si>
  <si>
    <t>4,85*0,3*0,3</t>
  </si>
  <si>
    <t>974031664R00</t>
  </si>
  <si>
    <t>Vysekání rýh v jakémkoliv zdivu cihelném pro vtahování nosníků do zdí, před vybouráním otvorů_x000D_
 do hloubky 150 mm, při výšce nosníku do 150 mm</t>
  </si>
  <si>
    <t>1.19 : 1,5*2*2</t>
  </si>
  <si>
    <t>978059531R00</t>
  </si>
  <si>
    <t>Odsekání a odebrání obkladů stěn z obkládaček vnitřních z jakýchkoliv materiálů, plochy přes 2 m2</t>
  </si>
  <si>
    <t>výměra změřena kreslícím programem : 227</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</si>
  <si>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</si>
  <si>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</si>
  <si>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</si>
  <si>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stěny : 227</t>
  </si>
  <si>
    <t>podlahy : 71</t>
  </si>
  <si>
    <t>712300831RT3</t>
  </si>
  <si>
    <t>Odstranění povlakové krytiny a mechu na střechách plochých do 10° povlakové krytiny_x000D_
 jednovrstvé, z ploch jednotlivě přes 20 m</t>
  </si>
  <si>
    <t>7202001RR00</t>
  </si>
  <si>
    <t>Dodávka a montáž ZTI, dle samostatného soupisu</t>
  </si>
  <si>
    <t>73002001RR00</t>
  </si>
  <si>
    <t>Dodávka a montáž vytápění, dle samostatného soupisu</t>
  </si>
  <si>
    <t>762112110R00</t>
  </si>
  <si>
    <t>Konstrukce stěn a příček na hladko montáž_x000D_
 z hraněného a polohraněného řeziva, průřezové plochy do 120 cm2</t>
  </si>
  <si>
    <t>dle tabulky prvků : 16,4</t>
  </si>
  <si>
    <t>762195000R00</t>
  </si>
  <si>
    <t>Spojovací a ochranné prostředky hřebíky, svory, fiksační prkna, impregnace</t>
  </si>
  <si>
    <t>dle tabulky prvků : 16,4*0,1*0,1*1,1</t>
  </si>
  <si>
    <t>762911111R00</t>
  </si>
  <si>
    <t xml:space="preserve">Impregnace řeziva máčením, ochrana proti dřevokazným houbám, plísním a dřevokaznému hmyzu </t>
  </si>
  <si>
    <t>dle tabulky prvků : 16,4*0,1*4</t>
  </si>
  <si>
    <t>60516006R</t>
  </si>
  <si>
    <t>hranol SM; tl = 100,0 mm; š = 100 mm; l = 3 000,0 mm; vlhkost 8 až 10 %</t>
  </si>
  <si>
    <t>RTS 18/ II</t>
  </si>
  <si>
    <t>POL3_</t>
  </si>
  <si>
    <t>dle tabulky prvků : 16,4/3*1,2</t>
  </si>
  <si>
    <t>766414141R00</t>
  </si>
  <si>
    <t>Montáž obložení stěn, sloupů a pilířů o ploše do 5 m2, panely obkladovými, z aglomerovaných desek, velikosti do 0,6 m2</t>
  </si>
  <si>
    <t>Včetně našroubování soklu.</t>
  </si>
  <si>
    <t>dle tabulky prvků : 4,6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</si>
  <si>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</si>
  <si>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</si>
  <si>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</si>
  <si>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</si>
  <si>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900 : 1</t>
  </si>
  <si>
    <t>766670021R00</t>
  </si>
  <si>
    <t>Montáž obložkové zárubně a dveřního křídla kliky a štítku</t>
  </si>
  <si>
    <t>výměra změřena kreslícím programem : 112</t>
  </si>
  <si>
    <t>76641412RR00</t>
  </si>
  <si>
    <t>Příplatek za dodávku a montáž dveřních větracích mřížek</t>
  </si>
  <si>
    <t xml:space="preserve">m2    </t>
  </si>
  <si>
    <t xml:space="preserve">měrná jednotka je plocha mřížky : </t>
  </si>
  <si>
    <t>200/100 : 0,2*0,1*(1+2)</t>
  </si>
  <si>
    <t>300/100 : 0,3*0,1*(2+3+3)</t>
  </si>
  <si>
    <t>400/100 : 0,4*0,1*(2+2)</t>
  </si>
  <si>
    <t>400/200 : 0,4*0,2*(1+1)</t>
  </si>
  <si>
    <t>766414RR00</t>
  </si>
  <si>
    <t>Dřevěná dvířka z lamina včetně kování, závěsů</t>
  </si>
  <si>
    <t>dle tabulky prvků : 1,59*1,8*1</t>
  </si>
  <si>
    <t>54914585R</t>
  </si>
  <si>
    <t>kování stavební - prvek: kliky se štíty mezipokojovými; provedení Cr; pro mezipokojové dveře, zajištění z 1 strany</t>
  </si>
  <si>
    <t>54926001R</t>
  </si>
  <si>
    <t>zámek zadlabací, bezpečnostní; vložkový; s převodem, s pojistkou; dvouzápadový; levopravý; hl = 80 mm; h = 170 mm; rozteč 90 mm</t>
  </si>
  <si>
    <t>607569862</t>
  </si>
  <si>
    <t>Desky opláštění lamino</t>
  </si>
  <si>
    <t>dle tabulky prvků : 4,6*1,1</t>
  </si>
  <si>
    <t>61165400R</t>
  </si>
  <si>
    <t>dveře vnitřní š = 600 mm; h = 1 970,0 mm; profilované; otevíravé; počet křídel 1; plné; povrch. úprava laminát CPL; dekor dub, buk, olše, javor, hruška, teak, wenge</t>
  </si>
  <si>
    <t xml:space="preserve">dle výpisu vnitřní dveře : </t>
  </si>
  <si>
    <t>DV4a : 2+2</t>
  </si>
  <si>
    <t>DV4b : 1+1</t>
  </si>
  <si>
    <t>DV4c : 3+3</t>
  </si>
  <si>
    <t>61165401R</t>
  </si>
  <si>
    <t>dveře vnitřní š = 700 mm; h = 1 970,0 mm; profilované; otevíravé; počet křídel 1; plné; povrch. úprava laminát CPL; dekor dub, buk, olše, javor, hruška, teak, wenge</t>
  </si>
  <si>
    <t>DV3 : 1</t>
  </si>
  <si>
    <t>61165402R</t>
  </si>
  <si>
    <t>dveře vnitřní š = 800 mm; h = 1 970,0 mm; profilované; otevíravé; počet křídel 1; plné; povrch. úprava laminát CPL; dekor dub, buk, olše, javor, hruška, teak, wenge</t>
  </si>
  <si>
    <t>DV1 : 14+12+1</t>
  </si>
  <si>
    <t>61165403R</t>
  </si>
  <si>
    <t>dveře vnitřní š = 900 mm; h = 1 970,0 mm; profilované; otevíravé; počet křídel 1; plné; povrch. úprava laminát CPL; dekor dub, buk, olše, javor, hruška, teak, wenge</t>
  </si>
  <si>
    <t>DV2 : 1+1</t>
  </si>
  <si>
    <t>DV5 : 1</t>
  </si>
  <si>
    <t>998766101R00</t>
  </si>
  <si>
    <t>Přesun hmot pro konstrukce truhlářské v objektech výšky do 6 m</t>
  </si>
  <si>
    <t>767995104R00</t>
  </si>
  <si>
    <t>Výroba a montáž atypických kovovových doplňků staveb hmotnosti přes 20 do 50 kg</t>
  </si>
  <si>
    <t xml:space="preserve">pro uložení  ocelové konstrukce VZT jednotek : </t>
  </si>
  <si>
    <t>IPE 180 - dle výkresu č. 31 : 311</t>
  </si>
  <si>
    <t>13482710R</t>
  </si>
  <si>
    <t>tyč ocelová profilová válcovaná za tepla 11375 (S235JR); průřez IPE; výška 180 mm</t>
  </si>
  <si>
    <t>IPE 180 - dle výkresu č. 31 : 311*1,05/1000</t>
  </si>
  <si>
    <t>998767101R00</t>
  </si>
  <si>
    <t>Přesun hmot pro kovové stavební doplňk. konstrukce v objektech výšky do 6 m</t>
  </si>
  <si>
    <t>771100010RAB</t>
  </si>
  <si>
    <t>Vyrovnání podkladů pod dlažby stěrkovými hmotami tl. 6 mm, použití v interiéru, s penetrací</t>
  </si>
  <si>
    <t xml:space="preserve">včetně materiálu : </t>
  </si>
  <si>
    <t>výměra změřena kreslícím programem : 181,3</t>
  </si>
  <si>
    <t>771575010RAB</t>
  </si>
  <si>
    <t xml:space="preserve">Dlažba z dlaždic keramických 15 x 15 cm, položených do flexibilního, vodotěsného a mrazuvzdorného lepidla,  ,  </t>
  </si>
  <si>
    <t>S tmelením spáry podlaha-stěna silikonovým tmelem.</t>
  </si>
  <si>
    <t>771575014RAB</t>
  </si>
  <si>
    <t xml:space="preserve">Dlažba z dlaždic keramických 30 x 30 cm, položených do flexibilního, vodotěsného a mrazuvzdorného lepidla,  ,  </t>
  </si>
  <si>
    <t>výměra změřena kreslícím programem : 177</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</si>
  <si>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</si>
  <si>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</si>
  <si>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</si>
  <si>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</si>
  <si>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výměra změřena kreslícím programem : 19,4</t>
  </si>
  <si>
    <t>776570020RAB</t>
  </si>
  <si>
    <t>Podlahy povlakové textilní lepené, koberec zátěžový</t>
  </si>
  <si>
    <t>výměra změřena kreslícím programem : 79,4</t>
  </si>
  <si>
    <t>777110011RA0</t>
  </si>
  <si>
    <t>Podlahy lité epoxidové, tloušťky 3 mm</t>
  </si>
  <si>
    <t>s penetrací.</t>
  </si>
  <si>
    <t>výměra změřena kreslícím programem : 81,5</t>
  </si>
  <si>
    <t>781101210RT4</t>
  </si>
  <si>
    <t>Příprava podkladu pod obklady penetrace podkladu pod obklady</t>
  </si>
  <si>
    <t>800-771</t>
  </si>
  <si>
    <t>Provedení penetračního nátěru včetně dodávky materiálu.</t>
  </si>
  <si>
    <t>781475116RT1</t>
  </si>
  <si>
    <t>Montáž obkladů vnitřních z dlaždic keramických 300 x 300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</si>
  <si>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</si>
  <si>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</si>
  <si>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</si>
  <si>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</si>
  <si>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597813700R</t>
  </si>
  <si>
    <t>obklad keramický š = 250 mm; l = 330 mm; h = 7,0 mm; pro interiér; barva bílá; mat</t>
  </si>
  <si>
    <t>výměra změřena kreslícím programem : 227*1,02</t>
  </si>
  <si>
    <t>998781101R00</t>
  </si>
  <si>
    <t>Přesun hmot pro obklady keramické v objektech výšky do 6 m</t>
  </si>
  <si>
    <t>783226100R00</t>
  </si>
  <si>
    <t xml:space="preserve">Nátěry kov.stavebních doplňk.konstrukcí syntetické základní,  </t>
  </si>
  <si>
    <t>800-783</t>
  </si>
  <si>
    <t>0,502*1,5*2*2</t>
  </si>
  <si>
    <t>IPE 180 : 0,698*16,1</t>
  </si>
  <si>
    <t>783225601T00</t>
  </si>
  <si>
    <t>Nátěr syntetický kovových zárubní</t>
  </si>
  <si>
    <t xml:space="preserve">ks    </t>
  </si>
  <si>
    <t>včetně pomocného lešení.</t>
  </si>
  <si>
    <t>784402801R00</t>
  </si>
  <si>
    <t>Odstranění maleb oškrabáním, v místnostech do 3,8 m</t>
  </si>
  <si>
    <t>výměra změřena kreslícím programem : 910</t>
  </si>
  <si>
    <t>784403801R00</t>
  </si>
  <si>
    <t>Odstranění maleb úplným omytím na sádrové omítce, v místnostech do 3,8 m</t>
  </si>
  <si>
    <t>SDK : 530</t>
  </si>
  <si>
    <t>2202001RR00</t>
  </si>
  <si>
    <t>Dodávka a montáž slaboproudu, dle samostatného soupisu</t>
  </si>
  <si>
    <t>2402001RR00</t>
  </si>
  <si>
    <t>Dodávka a montáž VZT, dle samostatného soupisu</t>
  </si>
  <si>
    <t>3602001RR00</t>
  </si>
  <si>
    <t>Dodávka a montáž MaR, dle samostatného soupisu</t>
  </si>
  <si>
    <t>M991225612RR00</t>
  </si>
  <si>
    <t>Ochranná síť z vysoce pevnostního polypropylenu včetně vodících lanek a kotvení, s oky 45x45 mm, tl. mat 4 mm, nehořlavé provedení</t>
  </si>
  <si>
    <t>4,6*2,5*6</t>
  </si>
  <si>
    <t>4,6*3,1*6</t>
  </si>
  <si>
    <t>38,2*3,1*1</t>
  </si>
  <si>
    <t>M99001</t>
  </si>
  <si>
    <t>demontáž konstrukce košíkové zvedané pod strop (včetně desky,koše)</t>
  </si>
  <si>
    <t>M99002</t>
  </si>
  <si>
    <t>zpětná montáž konstrukce košíkové zvedané pod strop (včetně desky, koše)</t>
  </si>
  <si>
    <t>M99003</t>
  </si>
  <si>
    <t>popruh ke skl. košíkové</t>
  </si>
  <si>
    <t>M99004</t>
  </si>
  <si>
    <t>odpojení elektromotoru a provedení elektroinstalace</t>
  </si>
  <si>
    <t>M99005</t>
  </si>
  <si>
    <t>elektrorevize</t>
  </si>
  <si>
    <t>M99006</t>
  </si>
  <si>
    <t>revize konstrukcí košíkových, desek, košů</t>
  </si>
  <si>
    <t>M99007</t>
  </si>
  <si>
    <t>pomocné a přípomocné práce a materiály pro dmtž a zpětnou mtž košů</t>
  </si>
  <si>
    <t>59,94108</t>
  </si>
  <si>
    <t>-35</t>
  </si>
  <si>
    <t>Poplatek za skládku suti - asfaltové pásy</t>
  </si>
  <si>
    <t>979990161R00</t>
  </si>
  <si>
    <t>Poplatek za skládku suti - dřevo</t>
  </si>
  <si>
    <t>005241099RR</t>
  </si>
  <si>
    <t>Měření koncentrace azbestových vláken v prostoru haly, dle vyjádření KHS, které je součástí stavebního povolení</t>
  </si>
  <si>
    <t>711111001RZ1</t>
  </si>
  <si>
    <t>Provedení izolace proti zemní vlhkosti natěradly za studena na ploše vodorovné nátěrem penetračním, 1 x nátěr, včetně dodávky penetračního laku ALP</t>
  </si>
  <si>
    <t>731,00000</t>
  </si>
  <si>
    <t>711141559RT1</t>
  </si>
  <si>
    <t xml:space="preserve">Provedení izolace proti zemní vlhkosti pásy přitavením vodorovná, 1 vrstva, bez dodávky izolačních pásů,  </t>
  </si>
  <si>
    <t>tělocvična : 731,00000</t>
  </si>
  <si>
    <t>sokl : 110*0,2</t>
  </si>
  <si>
    <t>62821109R</t>
  </si>
  <si>
    <t>pás asfaltový pro speciální použití barva černá; natavitelný, mechanicky kotvený; nosná vložka strojní hadrová lepenka; horní strana jemný minerální posyp; spodní strana jemný minerální posyp; tl. 2,0 mm</t>
  </si>
  <si>
    <t>Hodnota z bývalého odkazu. : 865,95</t>
  </si>
  <si>
    <t>998711101R00</t>
  </si>
  <si>
    <t>Přesun hmot pro izolace proti vodě svisle do 6 m</t>
  </si>
  <si>
    <t>713121111RT1</t>
  </si>
  <si>
    <t>Montáž tepelné izolace podlah  jednovrstvá, bez dodávky materiálu</t>
  </si>
  <si>
    <t>28375703R</t>
  </si>
  <si>
    <t>deska izolační stabilizovaná; pěnový polystyren; rovná hrana; součinitel tepelné vodivosti 0,039 W/mK; obj. hmotnost 15,00 kg/m3</t>
  </si>
  <si>
    <t>731,00000*0,15</t>
  </si>
  <si>
    <t>998713101R00</t>
  </si>
  <si>
    <t>Přesun hmot pro izolace tepelné v objektech výšky do 6 m</t>
  </si>
  <si>
    <t>775801000T01</t>
  </si>
  <si>
    <t>Pružný rošt trojitý, lepené profily</t>
  </si>
  <si>
    <t>celopodélná smrková překližka s vodovzdorným lepením</t>
  </si>
  <si>
    <t>775801010T00</t>
  </si>
  <si>
    <t>Pružný rošt - příplatek za vyrovnávací plastové klínky</t>
  </si>
  <si>
    <t>775801011T00</t>
  </si>
  <si>
    <t>Pružný rošt - příplatek za vyrovnávací dřevěné špalíky</t>
  </si>
  <si>
    <t>775801020T00</t>
  </si>
  <si>
    <t>Pružný rošt-příplatek za vyřezání otvorů v tepelné izolaci</t>
  </si>
  <si>
    <t>775811001T01</t>
  </si>
  <si>
    <t>překližka březová vodovzdorná 4PD, šroubovaná k roštu, tl.12mm</t>
  </si>
  <si>
    <t>775831000T01</t>
  </si>
  <si>
    <t>dubová mozaika tl.8mm, celoplošně lepená, angl.vzor, kvalita I.</t>
  </si>
  <si>
    <t>775841000T01</t>
  </si>
  <si>
    <t>Lak podlah dřevěných sportovních- Z+ 3x, vč.mezibroušení, 2k pur polomat na vodní bázi</t>
  </si>
  <si>
    <t>s atestem na kluznost pro sportovní plochy</t>
  </si>
  <si>
    <t>775841010T01</t>
  </si>
  <si>
    <t>Značení hřišť mezi vrstvami laku, š.50mm</t>
  </si>
  <si>
    <t>89+146+220+234+50+2*100</t>
  </si>
  <si>
    <t>775841020T00</t>
  </si>
  <si>
    <t>Barevné zvýraznění ploch</t>
  </si>
  <si>
    <t>Nyní není požadováno, uchazeč uvede cenu pro případ požadavku v průběhu realizace.</t>
  </si>
  <si>
    <t>775891001T00</t>
  </si>
  <si>
    <t>zavíčkování kotevních prvků pod podlahou</t>
  </si>
  <si>
    <t>775891003T00</t>
  </si>
  <si>
    <t>provední kot.prvků sport.vybavení do podlahy</t>
  </si>
  <si>
    <t>775891010T01</t>
  </si>
  <si>
    <t>soklová lišta, provětrávací v.65mm, multifine</t>
  </si>
  <si>
    <t>126</t>
  </si>
  <si>
    <t>-(9*1,8+3*4,6)</t>
  </si>
  <si>
    <t>775891020T00</t>
  </si>
  <si>
    <t>přechodová lišta atyp. šroubovaná</t>
  </si>
  <si>
    <t>9*1,8+3*4,6</t>
  </si>
  <si>
    <t>998775101R00</t>
  </si>
  <si>
    <t>Přesun hmot pro podlahy vlysové a parketové v objektech výšky do 6 m</t>
  </si>
  <si>
    <t>800-775</t>
  </si>
  <si>
    <t>Snížení energetické náročnosti budovy sportovní haly BIOS COP</t>
  </si>
  <si>
    <t>Nymburk</t>
  </si>
  <si>
    <t>2A. Výpis materiálu</t>
  </si>
  <si>
    <t>Silnoproudé rozvody</t>
  </si>
  <si>
    <t>POLOŽKA</t>
  </si>
  <si>
    <t>MĚR.JED.</t>
  </si>
  <si>
    <t>MNOŽSTVÍ</t>
  </si>
  <si>
    <t>Rozvaděč R</t>
  </si>
  <si>
    <t>Ovládací skříň</t>
  </si>
  <si>
    <t>Kabel CYKY 2x1,5</t>
  </si>
  <si>
    <t>Dtto 3x1,5</t>
  </si>
  <si>
    <t>Dtto 3x2,5</t>
  </si>
  <si>
    <t>Dtto 12x1,5</t>
  </si>
  <si>
    <t>Dtto 5x1,5</t>
  </si>
  <si>
    <t>Dtto CYKY 5x2,5</t>
  </si>
  <si>
    <t>Vodič CY25 pro pospojování</t>
  </si>
  <si>
    <t>Vodič CY4 pro místní pospojování</t>
  </si>
  <si>
    <t>Krabice přístrojová do stěny pod omítku</t>
  </si>
  <si>
    <t>Odbočná krabice se svorkovnicí na povrch</t>
  </si>
  <si>
    <t>Jednopólový vypínač pod omítku</t>
  </si>
  <si>
    <t>Seriový vypínač pod omítku</t>
  </si>
  <si>
    <t xml:space="preserve">Střídavý přepínač </t>
  </si>
  <si>
    <t>Křížový přepínač</t>
  </si>
  <si>
    <t>Zapínací tlačítko s orient.doutnavkou</t>
  </si>
  <si>
    <t>Vypínač na povrch 2 pólový 16A/230V</t>
  </si>
  <si>
    <t>Vypínač na povrch 4 pólový 16A/400V</t>
  </si>
  <si>
    <t xml:space="preserve">Zásuvka 230/16A pod omítku </t>
  </si>
  <si>
    <t>Zásuvka s přepěťovou ochranou</t>
  </si>
  <si>
    <t>Svorka pospojování</t>
  </si>
  <si>
    <t>Svorkovnice pospojování</t>
  </si>
  <si>
    <t>LED svítidlo MEGAL4M_PCN/4200 185W  A</t>
  </si>
  <si>
    <t>Svítidlo LED IDSA2KN_V1/700 vestavníé s krytem33W          B</t>
  </si>
  <si>
    <t>Svítidlo LED ISSAC4KVM_V1 1050 vestavné s mřížkou 27W           C</t>
  </si>
  <si>
    <t>Svítidlo downlight LED SPMI2000KO_V2 20W  D</t>
  </si>
  <si>
    <t>Svítidlo přisazené IBP4000A4KO600ND+QVESTRAM600 32W E</t>
  </si>
  <si>
    <t>LED svítidlo downlight SPMI1500KO_V2 15W F</t>
  </si>
  <si>
    <t>Přisazené LED svítidlo PL500M2V 40W G</t>
  </si>
  <si>
    <t>Přisazené LED svítidlo 28W BRSKO375 IP44 28W  H</t>
  </si>
  <si>
    <t>LED svítidlo se senzorem pohybu LED-4LO2KN62/PM06/NK2W IP44 I</t>
  </si>
  <si>
    <t>Nouzové nástěnné svítidlo LOVATO LVPO 3W přisazené N</t>
  </si>
  <si>
    <t>Lišta vkládací 20/10</t>
  </si>
  <si>
    <t>Lišta vkládací 40/20</t>
  </si>
  <si>
    <t>Trubka ochranná MONOFLEX 20mm</t>
  </si>
  <si>
    <t>Dtto 32mm</t>
  </si>
  <si>
    <t>Rošt  ocelový drátěný 60/100</t>
  </si>
  <si>
    <t>Rošt  ocelový drátěný 60/200</t>
  </si>
  <si>
    <t>Dtto 35x300</t>
  </si>
  <si>
    <t xml:space="preserve">Ochrana svítidel A před poškozením (ochranný koš) </t>
  </si>
  <si>
    <t>Ukončení kabelu do 4x10</t>
  </si>
  <si>
    <t>Ukončení kabelu do 5x10</t>
  </si>
  <si>
    <t>Ukončení kabelu 12x1,5</t>
  </si>
  <si>
    <t>Ukončení vodiče pospojování</t>
  </si>
  <si>
    <t>Průraz zdivem</t>
  </si>
  <si>
    <t>Prostup mezi požárními úseky</t>
  </si>
  <si>
    <t>Drážka ve zdivu vč. začištění</t>
  </si>
  <si>
    <t>Revize el. zařízení</t>
  </si>
  <si>
    <t>Demontáž,pomocné práce, zkušební provoz, kompletace</t>
  </si>
  <si>
    <t>Součet</t>
  </si>
  <si>
    <t>List obsahuje:</t>
  </si>
  <si>
    <t>1) Krycí list soupisu</t>
  </si>
  <si>
    <t>2) Rekapitulace</t>
  </si>
  <si>
    <t>3) Soupis prací</t>
  </si>
  <si>
    <t>Zpět na list:</t>
  </si>
  <si>
    <t>Rekapitulace stavby</t>
  </si>
  <si>
    <t>&gt;&gt;  skryté sloupce  &lt;&lt;</t>
  </si>
  <si>
    <t>{a9b3075c-aa76-4ae0-829b-45c63ba8bf79}</t>
  </si>
  <si>
    <t>KRYCÍ LIST SOUPISU</t>
  </si>
  <si>
    <t>v ---  níže se nacházejí doplnkové a pomocné údaje k sestavám  --- v</t>
  </si>
  <si>
    <t>False</t>
  </si>
  <si>
    <t>Snížení energetické náročnosti objektu sportovní haly BIOS - COP, Nymburk</t>
  </si>
  <si>
    <t>KSO:</t>
  </si>
  <si>
    <t/>
  </si>
  <si>
    <t>CC-CZ:</t>
  </si>
  <si>
    <t>Místo:</t>
  </si>
  <si>
    <t>Datum:</t>
  </si>
  <si>
    <t>26. 9. 2018</t>
  </si>
  <si>
    <t>Zadavatel:</t>
  </si>
  <si>
    <t>IČ:</t>
  </si>
  <si>
    <t xml:space="preserve"> </t>
  </si>
  <si>
    <t>Uchazeč:</t>
  </si>
  <si>
    <t>Poznámka:</t>
  </si>
  <si>
    <t>Cena bez DPH</t>
  </si>
  <si>
    <t>Základ daně</t>
  </si>
  <si>
    <t>Sazba daně</t>
  </si>
  <si>
    <t>Výše daně</t>
  </si>
  <si>
    <t>základní</t>
  </si>
  <si>
    <t>snížená</t>
  </si>
  <si>
    <t>zákl. přenesená</t>
  </si>
  <si>
    <t>sníž. přenesená</t>
  </si>
  <si>
    <t>nulová</t>
  </si>
  <si>
    <t>REKAPITULACE ČLENĚNÍ SOUPISU PRACÍ</t>
  </si>
  <si>
    <t>Kód dílu - Popis</t>
  </si>
  <si>
    <t>Cena celkem [CZK]</t>
  </si>
  <si>
    <t>Náklady soupisu celkem</t>
  </si>
  <si>
    <t>-1</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</si>
  <si>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</si>
  <si>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</si>
  <si>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</si>
  <si>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</si>
  <si>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</si>
  <si>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</si>
  <si>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</si>
  <si>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HZS - Hodinové zúčtovací sazby</t>
  </si>
  <si>
    <t>SOUPIS PRACÍ</t>
  </si>
  <si>
    <t>PČ</t>
  </si>
  <si>
    <t>Typ</t>
  </si>
  <si>
    <t>Kód</t>
  </si>
  <si>
    <t>Popis</t>
  </si>
  <si>
    <t>J.cena [CZK]</t>
  </si>
  <si>
    <t>Cenová soustava</t>
  </si>
  <si>
    <t>Poznámka</t>
  </si>
  <si>
    <t>J. Nh [h]</t>
  </si>
  <si>
    <t>Nh celkem [h]</t>
  </si>
  <si>
    <t>J. hmotnost_x000D_
[t]</t>
  </si>
  <si>
    <t>Hmotnost_x000D_
celkem [t]</t>
  </si>
  <si>
    <t>J. suť [t]</t>
  </si>
  <si>
    <t>Suť Celkem [t]</t>
  </si>
  <si>
    <t>D</t>
  </si>
  <si>
    <t>Práce a dodávky PSV</t>
  </si>
  <si>
    <t>0</t>
  </si>
  <si>
    <t>ROZPOCET</t>
  </si>
  <si>
    <t>Zdravotechnika - vnitřní kanalizace</t>
  </si>
  <si>
    <t>K</t>
  </si>
  <si>
    <t>721171912</t>
  </si>
  <si>
    <t>Opravy odpadního potrubí plastového  propojení dosavadního potrubí DN 40</t>
  </si>
  <si>
    <t>CS ÚRS 2018 01</t>
  </si>
  <si>
    <t>16</t>
  </si>
  <si>
    <t>-1689590930</t>
  </si>
  <si>
    <t>721171913</t>
  </si>
  <si>
    <t>Opravy odpadního potrubí plastového  propojení dosavadního potrubí DN 50</t>
  </si>
  <si>
    <t>-137700011</t>
  </si>
  <si>
    <t>721171915</t>
  </si>
  <si>
    <t>Opravy odpadního potrubí plastového  propojení dosavadního potrubí DN 110</t>
  </si>
  <si>
    <t>-1208880407</t>
  </si>
  <si>
    <t>721174042</t>
  </si>
  <si>
    <t>Potrubí z plastových trub polypropylenové připojovací DN 40</t>
  </si>
  <si>
    <t>1563633865</t>
  </si>
  <si>
    <t>PSC</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</si>
  <si>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</si>
  <si>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721210818</t>
  </si>
  <si>
    <t>Demontáž kanalizačního příslušenství  vpustí vanových DN 100</t>
  </si>
  <si>
    <t>-1528330144</t>
  </si>
  <si>
    <t>6</t>
  </si>
  <si>
    <t>721211422</t>
  </si>
  <si>
    <t>Podlahové vpusti se svislým odtokem DN 50/75/110 mřížka nerez 138x138</t>
  </si>
  <si>
    <t>-296831993</t>
  </si>
  <si>
    <t>7</t>
  </si>
  <si>
    <t>721220801</t>
  </si>
  <si>
    <t>Demontáž zápachových uzávěrek  do DN 70</t>
  </si>
  <si>
    <t>462326448</t>
  </si>
  <si>
    <t>721226521</t>
  </si>
  <si>
    <t>Zápachová uzávěrka nástěnná pro VZT DN 40</t>
  </si>
  <si>
    <t>-1937777513</t>
  </si>
  <si>
    <t>P</t>
  </si>
  <si>
    <t>Poznámka k položce:
Zápachová uzávěrka nástěnná pro VZT DN 40</t>
  </si>
  <si>
    <t>9</t>
  </si>
  <si>
    <t>721290123</t>
  </si>
  <si>
    <t>Zkouška těsnosti kanalizace  v objektech kouřem do DN 300</t>
  </si>
  <si>
    <t>1265985184</t>
  </si>
  <si>
    <t xml:space="preserve">Poznámka k souboru cen:_x000D_
1. V ceně -0123 není započteno dodání média; jeho dodávka se oceňuje ve specifikaci. </t>
  </si>
  <si>
    <t>721300922</t>
  </si>
  <si>
    <t>Pročištění  ležatých svodů do DN 300</t>
  </si>
  <si>
    <t>-2107455638</t>
  </si>
  <si>
    <t>11</t>
  </si>
  <si>
    <t>998721101</t>
  </si>
  <si>
    <t>Přesun hmot pro vnitřní kanalizace  stanovený z hmotnosti přesunovaného materiálu vodorovná dopravní vzdálenost do 50 m v objektech výšky do 6 m</t>
  </si>
  <si>
    <t>-1741705739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</si>
  <si>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</si>
  <si>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</si>
  <si>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</si>
  <si>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12</t>
  </si>
  <si>
    <t>722130231</t>
  </si>
  <si>
    <t>Potrubí z ocelových trubek pozinkovaných  závitových svařovaných běžných DN 15</t>
  </si>
  <si>
    <t>-1407691093</t>
  </si>
  <si>
    <t>13</t>
  </si>
  <si>
    <t>722130232</t>
  </si>
  <si>
    <t>Potrubí z ocelových trubek pozinkovaných  závitových svařovaných běžných DN 20</t>
  </si>
  <si>
    <t>-1227715638</t>
  </si>
  <si>
    <t>14</t>
  </si>
  <si>
    <t>722130233</t>
  </si>
  <si>
    <t>Potrubí z ocelových trubek pozinkovaných  závitových svařovaných běžných DN 25</t>
  </si>
  <si>
    <t>-831803918</t>
  </si>
  <si>
    <t>15</t>
  </si>
  <si>
    <t>722130234</t>
  </si>
  <si>
    <t>Potrubí z ocelových trubek pozinkovaných  závitových svařovaných běžných DN 32</t>
  </si>
  <si>
    <t>-78836468</t>
  </si>
  <si>
    <t>722130235</t>
  </si>
  <si>
    <t>Potrubí z ocelových trubek pozinkovaných  závitových svařovaných běžných DN 40</t>
  </si>
  <si>
    <t>817510944</t>
  </si>
  <si>
    <t>17</t>
  </si>
  <si>
    <t>722130236</t>
  </si>
  <si>
    <t>Potrubí z ocelových trubek pozinkovaných  závitových svařovaných běžných DN 50</t>
  </si>
  <si>
    <t>-1412393406</t>
  </si>
  <si>
    <t>18</t>
  </si>
  <si>
    <t>722130336</t>
  </si>
  <si>
    <t>Potrubí vodovodní ocelové závitové pozinkované svařované běžné DN 50 - v teplovním kanále</t>
  </si>
  <si>
    <t>-220658708</t>
  </si>
  <si>
    <t>Poznámka k položce:
Potrubí vodovodní ocelové závitové pozinkované svařované běžné DN 50 - v teplovním kanále</t>
  </si>
  <si>
    <t>19</t>
  </si>
  <si>
    <t>722130801</t>
  </si>
  <si>
    <t>Demontáž potrubí z ocelových trubek pozinkovaných  závitových do DN 25</t>
  </si>
  <si>
    <t>908797904</t>
  </si>
  <si>
    <t>20</t>
  </si>
  <si>
    <t>722130802</t>
  </si>
  <si>
    <t>Demontáž potrubí z ocelových trubek pozinkovaných  závitových přes 25 do DN 40</t>
  </si>
  <si>
    <t>981379245</t>
  </si>
  <si>
    <t>21</t>
  </si>
  <si>
    <t>722130803</t>
  </si>
  <si>
    <t>Demontáž potrubí z ocelových trubek pozinkovaných  závitových přes 40 do DN 50</t>
  </si>
  <si>
    <t>1616550878</t>
  </si>
  <si>
    <t>22</t>
  </si>
  <si>
    <t>722130812</t>
  </si>
  <si>
    <t>Demontáž potrubí ocelové pozinkované závitové do DN 40 - v teplovodním kanále</t>
  </si>
  <si>
    <t>1164967253</t>
  </si>
  <si>
    <t>Poznámka k položce:
Demontáž potrubí ocelové pozinkované závitové do DN 40 - v teplovodním kanále</t>
  </si>
  <si>
    <t>23</t>
  </si>
  <si>
    <t>722130813</t>
  </si>
  <si>
    <t>Demontáž potrubí ocelové pozinkované závitové do DN 50 - v teplovodním kanále</t>
  </si>
  <si>
    <t>-1480032249</t>
  </si>
  <si>
    <t>Poznámka k položce:
Demontáž potrubí ocelové pozinkované závitové do DN 50 - v teplovodním kanále</t>
  </si>
  <si>
    <t>24</t>
  </si>
  <si>
    <t>722131936</t>
  </si>
  <si>
    <t>Opravy vodovodního potrubí z ocelových trubek pozinkovaných závitových propojení dosavadního potrubí DN 50</t>
  </si>
  <si>
    <t>-906426858</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</si>
  <si>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</si>
  <si>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25</t>
  </si>
  <si>
    <t>722170801</t>
  </si>
  <si>
    <t>Demontáž rozvodů vody z plastů  do Ø 25 mm</t>
  </si>
  <si>
    <t>1468704295</t>
  </si>
  <si>
    <t>26</t>
  </si>
  <si>
    <t>722170804</t>
  </si>
  <si>
    <t>Demontáž rozvodů vody z plastů  přes 25 do Ø 50 mm</t>
  </si>
  <si>
    <t>1457403641</t>
  </si>
  <si>
    <t>27</t>
  </si>
  <si>
    <t>722170807</t>
  </si>
  <si>
    <t>Demontáž rozvodů vody z plastů  přes 50 do Ø 110 mm</t>
  </si>
  <si>
    <t>-1374930817</t>
  </si>
  <si>
    <t>28</t>
  </si>
  <si>
    <t>722173914</t>
  </si>
  <si>
    <t>Spoje rozvodů vody z plastů  svary polyfuzí D přes 25 do 32 mm</t>
  </si>
  <si>
    <t>-2107602064</t>
  </si>
  <si>
    <t xml:space="preserve">Poznámka k souboru cen:_x000D_
1. Měrnou jednotkou kus se rozumí jeden spoj. </t>
  </si>
  <si>
    <t>29</t>
  </si>
  <si>
    <t>722173916</t>
  </si>
  <si>
    <t>Spoje rozvodů vody z plastů  svary polyfuzí D přes 40 do 50 mm</t>
  </si>
  <si>
    <t>517950921</t>
  </si>
  <si>
    <t>30</t>
  </si>
  <si>
    <t>722173917</t>
  </si>
  <si>
    <t>Spoje rozvodů vody z plastů  svary polyfuzí D přes 50 do 63 mm</t>
  </si>
  <si>
    <t>-675638647</t>
  </si>
  <si>
    <t>31</t>
  </si>
  <si>
    <t>722174015</t>
  </si>
  <si>
    <t>Potrubí vodovodní plastové PPR svar polyfuze PN 16 D 40 x 5,5 mm - v teplovodním kanále</t>
  </si>
  <si>
    <t>-1220717439</t>
  </si>
  <si>
    <t xml:space="preserve">Poznámka k souboru cen:_x000D_
1. V cenách -4001 až -4088 jsou započteny náklady na montáž a dodávku potrubí a tvarovek. </t>
  </si>
  <si>
    <t>Poznámka k položce:
Potrubí vodovodní plastové PPR svar polyfuze PN 16 D 40 x 5,5 mm - v teplovodním kanále</t>
  </si>
  <si>
    <t>32</t>
  </si>
  <si>
    <t>722174017</t>
  </si>
  <si>
    <t>Potrubí vodovodní plastové PPR svar polyfuze PN 16 D 63 x 8,6 mm - v teplovodním kanále</t>
  </si>
  <si>
    <t>619117021</t>
  </si>
  <si>
    <t>Poznámka k položce:
Potrubí vodovodní plastové PPR svar polyfuze PN 16 D 63 x 8,6 mm - v teplovodním kanále</t>
  </si>
  <si>
    <t>33</t>
  </si>
  <si>
    <t>722174022</t>
  </si>
  <si>
    <t>Potrubí z plastových trubek z polypropylenu (PPR) svařovaných polyfuzně PN 20 (SDR 6) D 20 x 3,4</t>
  </si>
  <si>
    <t>-118243735</t>
  </si>
  <si>
    <t>34</t>
  </si>
  <si>
    <t>722174023</t>
  </si>
  <si>
    <t>Potrubí z plastových trubek z polypropylenu (PPR) svařovaných polyfuzně PN 20 (SDR 6) D 25 x 4,2</t>
  </si>
  <si>
    <t>-1795780872</t>
  </si>
  <si>
    <t>35</t>
  </si>
  <si>
    <t>722174024</t>
  </si>
  <si>
    <t>Potrubí z plastových trubek z polypropylenu (PPR) svařovaných polyfuzně PN 20 (SDR 6) D 32 x 5,4</t>
  </si>
  <si>
    <t>-675583293</t>
  </si>
  <si>
    <t>36</t>
  </si>
  <si>
    <t>722174025</t>
  </si>
  <si>
    <t>Potrubí z plastových trubek z polypropylenu (PPR) svařovaných polyfuzně PN 20 (SDR 6) D 40 x 6,7</t>
  </si>
  <si>
    <t>998684348</t>
  </si>
  <si>
    <t>37</t>
  </si>
  <si>
    <t>722174026</t>
  </si>
  <si>
    <t>Potrubí z plastových trubek z polypropylenu (PPR) svařovaných polyfuzně PN 20 (SDR 6) D 50 x 8,4</t>
  </si>
  <si>
    <t>277211967</t>
  </si>
  <si>
    <t>38</t>
  </si>
  <si>
    <t>722174027</t>
  </si>
  <si>
    <t>Potrubí z plastových trubek z polypropylenu (PPR) svařovaných polyfuzně PN 20 (SDR 6) D 63 x 10,5</t>
  </si>
  <si>
    <t>-14890663</t>
  </si>
  <si>
    <t>39</t>
  </si>
  <si>
    <t>722181251</t>
  </si>
  <si>
    <t>Ochrana potrubí  termoizolačními trubicemi z pěnového polyetylenu PE přilepenými v příčných a podélných spojích, tloušťky izolace přes 20 do 25 mm, vnitřního průměru izolace DN do 22 mm</t>
  </si>
  <si>
    <t>-1705152785</t>
  </si>
  <si>
    <t xml:space="preserve">Poznámka k souboru cen:_x000D_
1. V cenách -1211 až -1256 jsou započteny i náklady na dodání tepelně izolačních trubic. </t>
  </si>
  <si>
    <t>40</t>
  </si>
  <si>
    <t>722181252</t>
  </si>
  <si>
    <t>Ochrana potrubí  termoizolačními trubicemi z pěnového polyetylenu PE přilepenými v příčných a podélných spojích, tloušťky izolace přes 20 do 25 mm, vnitřního průměru izolace DN přes 22 do 45 mm</t>
  </si>
  <si>
    <t>457393121</t>
  </si>
  <si>
    <t>41</t>
  </si>
  <si>
    <t>722181253</t>
  </si>
  <si>
    <t>Ochrana potrubí  termoizolačními trubicemi z pěnového polyetylenu PE přilepenými v příčných a podélných spojích, tloušťky izolace přes 20 do 25 mm, vnitřního průměru izolace DN přes 45 do 63 mm</t>
  </si>
  <si>
    <t>1006836804</t>
  </si>
  <si>
    <t>42</t>
  </si>
  <si>
    <t>722181262</t>
  </si>
  <si>
    <t>Ochrana vodovodního potrubí přilepenými termoizolačními trubicemi z PE s AL tl do 40 mm DN do 45 mm - v teplovodním kanále</t>
  </si>
  <si>
    <t>-563033807</t>
  </si>
  <si>
    <t>Poznámka k položce:
Ochrana vodovodního potrubí přilepenými termoizolačními trubicemi z PE s AL tl do 40 mm DN do 45 mm - v teplovodním kanále</t>
  </si>
  <si>
    <t>43</t>
  </si>
  <si>
    <t>722181263</t>
  </si>
  <si>
    <t>Ochrana vodovodního potrubí přilepenými termoizolačními trubicemi z PE tl do 25 mm DN do 63 mm - v teplovodním kanéle</t>
  </si>
  <si>
    <t>1726843703</t>
  </si>
  <si>
    <t>Poznámka k položce:
Ochrana vodovodního potrubí přilepenými termoizolačními trubicemi z PE tl do 25 mm DN do 63 mm - v teplovodním kanéle</t>
  </si>
  <si>
    <t>44</t>
  </si>
  <si>
    <t>722182011</t>
  </si>
  <si>
    <t>Podpůrný žlab pro potrubí průměru D 20</t>
  </si>
  <si>
    <t>1972337466</t>
  </si>
  <si>
    <t xml:space="preserve">Poznámka k souboru cen:_x000D_
1. V cenách jsou započítány náklady na dodávku a montáž podpůrného žlabu. 2. Ceny neobsahují náklady na zavěšení potrubí, ty jsou zahrnuty v cenách potrubí. </t>
  </si>
  <si>
    <t>45</t>
  </si>
  <si>
    <t>722182012</t>
  </si>
  <si>
    <t>Podpůrný žlab pro potrubí průměru D 25</t>
  </si>
  <si>
    <t>-1595089106</t>
  </si>
  <si>
    <t>46</t>
  </si>
  <si>
    <t>722182013</t>
  </si>
  <si>
    <t>Podpůrný žlab pro potrubí průměru D 32</t>
  </si>
  <si>
    <t>-982271722</t>
  </si>
  <si>
    <t>47</t>
  </si>
  <si>
    <t>722182014</t>
  </si>
  <si>
    <t>Podpůrný žlab pro potrubí průměru D 40</t>
  </si>
  <si>
    <t>1873116826</t>
  </si>
  <si>
    <t>48</t>
  </si>
  <si>
    <t>722182015</t>
  </si>
  <si>
    <t>Podpůrný žlab pro potrubí průměru D 50</t>
  </si>
  <si>
    <t>-1524746271</t>
  </si>
  <si>
    <t>49</t>
  </si>
  <si>
    <t>722182016</t>
  </si>
  <si>
    <t>Podpůrný žlab pro potrubí průměru D 63</t>
  </si>
  <si>
    <t>770855711</t>
  </si>
  <si>
    <t>50</t>
  </si>
  <si>
    <t>722190401</t>
  </si>
  <si>
    <t>Zřízení přípojek na potrubí  vyvedení a upevnění výpustek do DN 25</t>
  </si>
  <si>
    <t>-124211408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</si>
  <si>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</si>
  <si>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51</t>
  </si>
  <si>
    <t>722190901</t>
  </si>
  <si>
    <t>Opravy ostatní  uzavření nebo otevření vodovodního potrubí při opravách včetně vypuštění a napuštění</t>
  </si>
  <si>
    <t>-1494041076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</si>
  <si>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</si>
  <si>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52</t>
  </si>
  <si>
    <t>722220861</t>
  </si>
  <si>
    <t>Demontáž armatur závitových  se dvěma závity do G 3/4</t>
  </si>
  <si>
    <t>-2051810906</t>
  </si>
  <si>
    <t>53</t>
  </si>
  <si>
    <t>722220862</t>
  </si>
  <si>
    <t>Demontáž armatur závitových  se dvěma závity přes 3/4 do G 5/4</t>
  </si>
  <si>
    <t>87892846</t>
  </si>
  <si>
    <t>54</t>
  </si>
  <si>
    <t>722220864</t>
  </si>
  <si>
    <t>Demontáž armatur závitových  se dvěma závity G 2</t>
  </si>
  <si>
    <t>-100716512</t>
  </si>
  <si>
    <t>55</t>
  </si>
  <si>
    <t>722232044</t>
  </si>
  <si>
    <t>Armatury se dvěma závity kulové kohouty PN 42 do 185 °C přímé vnitřní závit G 3/4</t>
  </si>
  <si>
    <t>-1949205430</t>
  </si>
  <si>
    <t>56</t>
  </si>
  <si>
    <t>722232045</t>
  </si>
  <si>
    <t>Armatury se dvěma závity kulové kohouty PN 42 do 185 °C přímé vnitřní závit G 1</t>
  </si>
  <si>
    <t>-276236347</t>
  </si>
  <si>
    <t>57</t>
  </si>
  <si>
    <t>722232046</t>
  </si>
  <si>
    <t>Armatury se dvěma závity kulové kohouty PN 42 do 185 °C přímé vnitřní závit G 5/4</t>
  </si>
  <si>
    <t>-1496088614</t>
  </si>
  <si>
    <t>58</t>
  </si>
  <si>
    <t>722232048</t>
  </si>
  <si>
    <t>Armatury se dvěma závity kulové kohouty PN 42 do 185 °C přímé vnitřní závit G 2</t>
  </si>
  <si>
    <t>1721828115</t>
  </si>
  <si>
    <t>59</t>
  </si>
  <si>
    <t>722234266</t>
  </si>
  <si>
    <t>Armatury se dvěma závity filtry mosazný PN 16 do 120 °C G 5/4</t>
  </si>
  <si>
    <t>-1665136649</t>
  </si>
  <si>
    <t>60</t>
  </si>
  <si>
    <t>722234268</t>
  </si>
  <si>
    <t>Armatury se dvěma závity filtry mosazný PN 16 do 120 °C G 2</t>
  </si>
  <si>
    <t>1228688453</t>
  </si>
  <si>
    <t>722250133</t>
  </si>
  <si>
    <t>Požární příslušenství a armatury  hydrantový systém s tvarově stálou hadicí celoplechový D 25 x 30 m</t>
  </si>
  <si>
    <t>1518632278</t>
  </si>
  <si>
    <t>722290226</t>
  </si>
  <si>
    <t>Zkoušky, proplach a desinfekce vodovodního potrubí  zkoušky těsnosti vodovodního potrubí závitového do DN 50</t>
  </si>
  <si>
    <t>1106298127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</si>
  <si>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</si>
  <si>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</si>
  <si>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</si>
  <si>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-874418659</t>
  </si>
  <si>
    <t>998722101</t>
  </si>
  <si>
    <t>Přesun hmot pro vnitřní vodovod  stanovený z hmotnosti přesunovaného materiálu vodorovná dopravní vzdálenost do 50 m v objektech výšky do 6 m</t>
  </si>
  <si>
    <t>2097975440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</si>
  <si>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</si>
  <si>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</si>
  <si>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</si>
  <si>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65</t>
  </si>
  <si>
    <t>724139101</t>
  </si>
  <si>
    <t>Montáž čerpadla kondenzátního</t>
  </si>
  <si>
    <t>-1526378752</t>
  </si>
  <si>
    <t>Poznámka k položce:
Montáž čerpadla kondenzátního</t>
  </si>
  <si>
    <t>66</t>
  </si>
  <si>
    <t>724139102</t>
  </si>
  <si>
    <t>Kondenzátní čerpadlo 10 l/hod; 6,0m</t>
  </si>
  <si>
    <t>-1086187399</t>
  </si>
  <si>
    <t>Poznámka k položce:
Kondenzátní čerpadlo 10 l/hod; 6,0m</t>
  </si>
  <si>
    <t>67</t>
  </si>
  <si>
    <t>998724101</t>
  </si>
  <si>
    <t>Přesun hmot pro strojní vybavení  stanovený z hmotnosti přesunovaného materiálu vodorovná dopravní vzdálenost do 50 m v objektech výšky do 6 m</t>
  </si>
  <si>
    <t>-1559316315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</si>
  <si>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</si>
  <si>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</si>
  <si>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</si>
  <si>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68</t>
  </si>
  <si>
    <t>725110811</t>
  </si>
  <si>
    <t>Demontáž klozetů  splachovacích s nádrží nebo tlakovým splachovačem</t>
  </si>
  <si>
    <t>-144813218</t>
  </si>
  <si>
    <t>69</t>
  </si>
  <si>
    <t>725112022</t>
  </si>
  <si>
    <t>Zařízení záchodů klozety keramické závěsné na nosné stěny s hlubokým splachováním odpad vodorovný</t>
  </si>
  <si>
    <t>203492015</t>
  </si>
  <si>
    <t xml:space="preserve">Poznámka k souboru cen:_x000D_
1. V cenách -1351, -1361 není započten napájecí zdroj. 2. V cenách jsou započtená klozetová sedátka. </t>
  </si>
  <si>
    <t>70</t>
  </si>
  <si>
    <t>725210821</t>
  </si>
  <si>
    <t>Demontáž umyvadel  bez výtokových armatur umyvadel</t>
  </si>
  <si>
    <t>-495042205</t>
  </si>
  <si>
    <t>71</t>
  </si>
  <si>
    <t>725211603</t>
  </si>
  <si>
    <t>Umyvadla keramická bez výtokových armatur se zápachovou uzávěrkou připevněná na stěnu šrouby bílá bez sloupu nebo krytu na sifon 600 mm</t>
  </si>
  <si>
    <t>1094260434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</si>
  <si>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</si>
  <si>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t>
  </si>
  <si>
    <t>725291511</t>
  </si>
  <si>
    <t>Doplňky zařízení koupelen a záchodů  plastové dávkovač tekutého mýdla na 350 ml</t>
  </si>
  <si>
    <t>-1188736156</t>
  </si>
  <si>
    <t>73</t>
  </si>
  <si>
    <t>725291521</t>
  </si>
  <si>
    <t>Doplňky zařízení koupelen a záchodů  plastové zásobník toaletních papírů</t>
  </si>
  <si>
    <t>-481517196</t>
  </si>
  <si>
    <t>74</t>
  </si>
  <si>
    <t>725291531</t>
  </si>
  <si>
    <t>Doplňky zařízení koupelen a záchodů  plastové zásobník papírových ručníků</t>
  </si>
  <si>
    <t>-422893489</t>
  </si>
  <si>
    <t>75</t>
  </si>
  <si>
    <t>725330840</t>
  </si>
  <si>
    <t>Demontáž výlevek  bez výtokových armatur a bez nádrže a splachovacího potrubí ocelových nebo litinových</t>
  </si>
  <si>
    <t>-1052085483</t>
  </si>
  <si>
    <t>76</t>
  </si>
  <si>
    <t>725331111</t>
  </si>
  <si>
    <t>Výlevky bez výtokových armatur a splachovací nádrže keramické se sklopnou plastovou mřížkou 425 mm</t>
  </si>
  <si>
    <t>1399212774</t>
  </si>
  <si>
    <t>77</t>
  </si>
  <si>
    <t>725820801</t>
  </si>
  <si>
    <t>Demontáž baterií  nástěnných do G 3/4</t>
  </si>
  <si>
    <t>1064736970</t>
  </si>
  <si>
    <t>78</t>
  </si>
  <si>
    <t>725821316</t>
  </si>
  <si>
    <t>Baterie dřezové nástěnné pákové s otáčivým plochým ústím a délkou ramínka 300 mm</t>
  </si>
  <si>
    <t>-1411088458</t>
  </si>
  <si>
    <t xml:space="preserve">Poznámka k souboru cen:_x000D_
1. V ceně -1422 není započten napájecí zdroj. </t>
  </si>
  <si>
    <t>79</t>
  </si>
  <si>
    <t>725822612</t>
  </si>
  <si>
    <t>Baterie umyvadlové stojánkové pákové s výpustí</t>
  </si>
  <si>
    <t>1144171551</t>
  </si>
  <si>
    <t xml:space="preserve">Poznámka k souboru cen:_x000D_
1. V cenách –2654, 56, -9101-9202 není započten napájecí zdroj. </t>
  </si>
  <si>
    <t>80</t>
  </si>
  <si>
    <t>725840850</t>
  </si>
  <si>
    <t>Demontáž baterií sprchových  diferenciálních do G 3/4 x 1</t>
  </si>
  <si>
    <t>-672181776</t>
  </si>
  <si>
    <t>81</t>
  </si>
  <si>
    <t>725841341</t>
  </si>
  <si>
    <t>Baterie sprchové závěsné s omezenou dobou výtoku</t>
  </si>
  <si>
    <t>1030496504</t>
  </si>
  <si>
    <t xml:space="preserve">Poznámka k souboru cen:_x000D_
1. V cenách –1353-54 není započten napájecí zdroj. </t>
  </si>
  <si>
    <t>82</t>
  </si>
  <si>
    <t>725860811</t>
  </si>
  <si>
    <t>Demontáž zápachových uzávěrek pro zařizovací předměty  jednoduchých</t>
  </si>
  <si>
    <t>1622298565</t>
  </si>
  <si>
    <t>83</t>
  </si>
  <si>
    <t>725861102</t>
  </si>
  <si>
    <t>Zápachové uzávěrky zařizovacích předmětů pro umyvadla DN 40</t>
  </si>
  <si>
    <t>-1070796323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</si>
  <si>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</si>
  <si>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84</t>
  </si>
  <si>
    <t>725862103</t>
  </si>
  <si>
    <t>Zápachové uzávěrky zařizovacích předmětů pro dřezy DN 40/50</t>
  </si>
  <si>
    <t>1462319703</t>
  </si>
  <si>
    <t>85</t>
  </si>
  <si>
    <t>998725101</t>
  </si>
  <si>
    <t>Přesun hmot pro zařizovací předměty  stanovený z hmotnosti přesunovaného materiálu vodorovná dopravní vzdálenost do 50 m v objektech výšky do 6 m</t>
  </si>
  <si>
    <t>116521558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</si>
  <si>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</si>
  <si>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</si>
  <si>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</si>
  <si>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86</t>
  </si>
  <si>
    <t>726131041</t>
  </si>
  <si>
    <t>Předstěnové instalační systémy do lehkých stěn s kovovou konstrukcí pro závěsné klozety ovládání zepředu, stavební výšky 1120 mm</t>
  </si>
  <si>
    <t>766336267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</si>
  <si>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</si>
  <si>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87</t>
  </si>
  <si>
    <t>998726111</t>
  </si>
  <si>
    <t>Přesun hmot pro instalační prefabrikáty  stanovený z hmotnosti přesunovaného materiálu vodorovná dopravní vzdálenost do 50 m v objektech výšky do 6 m</t>
  </si>
  <si>
    <t>-982483466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</si>
  <si>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</si>
  <si>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</si>
  <si>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</si>
  <si>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88</t>
  </si>
  <si>
    <t>727121101</t>
  </si>
  <si>
    <t>Protipožární ochranné manžety z jedné strany dělící konstrukce požární odolnost EI 90 D 32</t>
  </si>
  <si>
    <t>5399420</t>
  </si>
  <si>
    <t>HZS</t>
  </si>
  <si>
    <t>Hodinové zúčtovací sazby</t>
  </si>
  <si>
    <t>89</t>
  </si>
  <si>
    <t>HZS2212</t>
  </si>
  <si>
    <t>Hodinové zúčtovací sazby profesí PSV  provádění stavebních instalací instalatér odborný</t>
  </si>
  <si>
    <t>512</t>
  </si>
  <si>
    <t>-1886406882</t>
  </si>
  <si>
    <t>Rozpočet</t>
  </si>
  <si>
    <t>Investiční akce:</t>
  </si>
  <si>
    <t>Investor:</t>
  </si>
  <si>
    <t xml:space="preserve">Střední odborná škola a Střední odborné učiliště Nymburk
V Kolonii 1804, 288 46 Nymburk
V Kolonii 1804, 288 46 Nymburk
</t>
  </si>
  <si>
    <t>Zpracovatel</t>
  </si>
  <si>
    <t>Energy Benefit Centre a.s. , Křenova 438/3, Praha 6</t>
  </si>
  <si>
    <t xml:space="preserve">Vypracoval: </t>
  </si>
  <si>
    <t>Lukáš Diviš</t>
  </si>
  <si>
    <t>Zodpovědný projektant</t>
  </si>
  <si>
    <t>DPH 21 %</t>
  </si>
  <si>
    <t>Stupeň:</t>
  </si>
  <si>
    <t>DZS</t>
  </si>
  <si>
    <t>srpen 2018</t>
  </si>
  <si>
    <t>Položka</t>
  </si>
  <si>
    <t>Cena/jedn.</t>
  </si>
  <si>
    <t>SO01</t>
  </si>
  <si>
    <t>Strojovna ÚT</t>
  </si>
  <si>
    <t>kpl</t>
  </si>
  <si>
    <t>SO02</t>
  </si>
  <si>
    <t>Otopná soustava</t>
  </si>
  <si>
    <t>SO03</t>
  </si>
  <si>
    <t>Připojení VZT jednotek</t>
  </si>
  <si>
    <t>SO04</t>
  </si>
  <si>
    <t>Teplovod</t>
  </si>
  <si>
    <t xml:space="preserve">Rozpočet </t>
  </si>
  <si>
    <t>Zařízení</t>
  </si>
  <si>
    <t>Kombinovaný rozdělovač-sběrač pro 4 topné okruhy, modul120, Qmax=6m3/h, přívod  příruba DN50, výstup 2x varné hrdlo DN50, 2x varné hrdlo DN25, 4x varné hrdlo DN20, včetně návarků pro teploměry, vypouštění</t>
  </si>
  <si>
    <t>Tepelná izolace PUR 35mm, kašírovaná ALU plech.folie pro rozdělovač/sběrač l=1,9 m (příslušenství rozdělovače/sběrače)</t>
  </si>
  <si>
    <t>Stavitelný stojan pro kombinovaný rozdělovač-sběrač, pozink, výška 420-670 mm</t>
  </si>
  <si>
    <t>Oběhová čerpadla</t>
  </si>
  <si>
    <t>Čerpadlo oběhové závitové, s automatickou regulací výkonu, LED displej, indikace dopravní výšky, průtoku, příkonu, Q=4,1m3/h, Hmax=6,0m, P=124W/230V/50Hz, DN25, včetně šroubení a těsnění</t>
  </si>
  <si>
    <t>Čerpadlo oběhové závitové, s automatickou regulací výkonu, Q=0,6m3/h, Hmax=3,4m, P=22W/230V/50Hz, DN25, včetně šroubení a těsnění</t>
  </si>
  <si>
    <t>Čerpadlo oběhové závitové, s automatickou regulací výkonu, příkonu, Q=0,3m3/h, Hmax=3,8m, P=22W/230V/50Hz, DN25, včetně šroubení a těsnění</t>
  </si>
  <si>
    <t>Armatury</t>
  </si>
  <si>
    <t>Montáž - Dvojcestný ventil regulační, závitový, DN25, kvs=10, včetně servopohonu 230 V (dodávka MaR)</t>
  </si>
  <si>
    <t>Montáž - Dvojcestný ventil regulační, závitový, DN15, kvs=2,5, včetně servopohonu 230 V (dodávka MaR)</t>
  </si>
  <si>
    <t>Montáž - Dvojcestný ventil regulační, závitový, DN10, kvs=1,6, včetně servopohonu 230 V (dodávka MaR)</t>
  </si>
  <si>
    <t>Kohout kulový-voda, DN 50,t=120°C, PN16</t>
  </si>
  <si>
    <t>Kohout kulový-voda, DN 25,t=120°C, PN16</t>
  </si>
  <si>
    <t>Kohout kulový-voda, DN 20,t=120°C, PN16</t>
  </si>
  <si>
    <t>Filtr topenářský, závitový DN 50,120°C, PN16</t>
  </si>
  <si>
    <t>Filtr topenářský, závitový DN 25,120°C, PN16</t>
  </si>
  <si>
    <t>Filtr topenářský, závitový DN 20,120°C, PN16</t>
  </si>
  <si>
    <t>Klapka zpětná pružinová, závitová,  DN 50, 120°C, PN15</t>
  </si>
  <si>
    <t>Klapka zpětná pružinová, závitová,  DN 25, 120°C, PN15</t>
  </si>
  <si>
    <t>Klapka zpětná pružinová, závitová,  DN 20, 120°C, PN15</t>
  </si>
  <si>
    <t>Vypouštěcí kohout DN 15, 120°C, PN16</t>
  </si>
  <si>
    <t>Teploměr technický 0-120°C, včetně jímky</t>
  </si>
  <si>
    <t>Automatický odvzdušňovací ventil DN15, 120°C, PN16</t>
  </si>
  <si>
    <t>Tlakově nezávislý a seřizovací automatický regulátor průtoku membránový, včetně uzavírací funkce, DN15, jmenovitý rozsah PN16, teplota média -10 až 120°C, včetně zaregulování</t>
  </si>
  <si>
    <t>Magnetický odlučovač nečistot, závitový, možnost vertikální i horizontální montáže, tmax=120°C, PN10, DN50</t>
  </si>
  <si>
    <t>Magnetický odlučovač nečistot, závitový, možnost vertikální i horizontální montáže, tmax=120°C, PN10, DN25</t>
  </si>
  <si>
    <t>Magnetický odlučovač nečistot, závitový, možnost vertikální i horizontální montáže, tmax=120°C, PN10, DN20</t>
  </si>
  <si>
    <t>Demontáže</t>
  </si>
  <si>
    <t>Demontáž trubkového rozdělovače do DN200, do l=3 m, včetně konzol, tepelné izolace a likvidace</t>
  </si>
  <si>
    <t>Demontáž armatur přírubových v kotelnách a strojovnách, včetně likvidace</t>
  </si>
  <si>
    <t>Ostatní</t>
  </si>
  <si>
    <t>Vyregulování otopné soustavy- nastavení pracovního bodu oběhových čerpadel, ekvitermních křivek, odladění celého systému ÚT během zkušebního provozu dle požadavků provozovatele</t>
  </si>
  <si>
    <t>Přesuny hmot</t>
  </si>
  <si>
    <t>Nátěry pomocných konstrukcí, 2x základní barva, 1x email</t>
  </si>
  <si>
    <t>Označovací štítky na potrubí</t>
  </si>
  <si>
    <t>Zaškolení obsluhy, uvedení systému do provozu</t>
  </si>
  <si>
    <t>Veškeré položky ve výkazu jsou uvedeny včetně montážních prací a ostatních výkonů spojených s instalací systému</t>
  </si>
  <si>
    <r>
      <t xml:space="preserve">Dvojité regulační šroubení pro tělesa s integrovaným ventilem , včetně svěrného šroubení pro Cu trubky </t>
    </r>
    <r>
      <rPr>
        <sz val="11"/>
        <color indexed="8"/>
        <rFont val="Symbol"/>
        <family val="1"/>
        <charset val="2"/>
      </rPr>
      <t></t>
    </r>
    <r>
      <rPr>
        <sz val="11"/>
        <color indexed="8"/>
        <rFont val="Calibri"/>
        <family val="2"/>
        <charset val="238"/>
      </rPr>
      <t xml:space="preserve">15 mm </t>
    </r>
  </si>
  <si>
    <t>Radiátorové ventilové těleso s přednastavením hodnoty kv,PN10, t=120°C, k napojení na ocelové potrubí, DN15</t>
  </si>
  <si>
    <t>Uzavíratelné regulační šroubení s přednastavením hodnoty kv,PN10, t=120°C, k napojení na ocelové potrubí, DN15</t>
  </si>
  <si>
    <t>Termostatická hlavice pro tělesa s integrovaným ventilem pro veřejné prostory, včetně ochrany proti odcizení a neoprávněné manipulaci</t>
  </si>
  <si>
    <t>Termostatická hlavice pro ventil dvouregulační, pro veřejné prostory, včetně ochrany proti odcizení a neoprávněné manipulaci</t>
  </si>
  <si>
    <t>Vyregulování ventilu nebo šroubení dvojregulačního s termostatickým ovládáním</t>
  </si>
  <si>
    <t>Otopná tělesa</t>
  </si>
  <si>
    <t>Deskové otopné těleso  včetně integrovaného
termostatického ventilu a odvzdušnění, konzol na stěnu, připojení zespodu rozměr 33/900/700</t>
  </si>
  <si>
    <t>Dtto 33/900/600</t>
  </si>
  <si>
    <t>Dtto 22/900/1600</t>
  </si>
  <si>
    <t>Dtto 22/900/1200</t>
  </si>
  <si>
    <t>Dtto 21/900/1000</t>
  </si>
  <si>
    <t>Dtto 21/900/900</t>
  </si>
  <si>
    <t>Dtto 21/900/600</t>
  </si>
  <si>
    <t>Dtto 11/900/1000</t>
  </si>
  <si>
    <t>Dtto 11/900/900</t>
  </si>
  <si>
    <t>Dtto 11/900/700</t>
  </si>
  <si>
    <t>Dtto 11/600/400</t>
  </si>
  <si>
    <t>Deskové otopné těleso  bez integrovaného
termostatického ventilu- připojení z boku, včetně odvzdušnění, konzol na stěnu, rozměr 22/900/800</t>
  </si>
  <si>
    <t>Potrubí</t>
  </si>
  <si>
    <t>Potrubí ocelové bezešvé DN50, spojované svařováním, včetně tvarovek, spojovacího materiálu, konzol</t>
  </si>
  <si>
    <t>Potrubí měď. hladké , včetně tvarovek , spojovacího materiálu, konzol rozměr 42x1,5</t>
  </si>
  <si>
    <t>dtto 35x1,5</t>
  </si>
  <si>
    <t>dtto 28x1,5</t>
  </si>
  <si>
    <t>dtto 22x1,0</t>
  </si>
  <si>
    <t>dtto 18x1,0</t>
  </si>
  <si>
    <t>dtto 15x1,0</t>
  </si>
  <si>
    <r>
      <t xml:space="preserve">Příplatek k potrubí měděnému za zhotovení přípojky </t>
    </r>
    <r>
      <rPr>
        <sz val="11"/>
        <rFont val="Symbol"/>
        <family val="1"/>
        <charset val="2"/>
      </rPr>
      <t>Ć</t>
    </r>
    <r>
      <rPr>
        <sz val="11"/>
        <rFont val="Calibri"/>
        <family val="2"/>
        <charset val="238"/>
      </rPr>
      <t>15 mm</t>
    </r>
  </si>
  <si>
    <t>Tepelné izolace OS</t>
  </si>
  <si>
    <t>Tep. izolace z minerálního vlákna, kašírovaná vyztuženou Al folií, vniřní pr./tl.  50/50 mm</t>
  </si>
  <si>
    <r>
      <t xml:space="preserve">Polyethylenové tepelně-izolační návleky, včetně instalačního a spojovacího materiálu, vnitřní </t>
    </r>
    <r>
      <rPr>
        <sz val="11"/>
        <rFont val="Symbol"/>
        <family val="1"/>
        <charset val="2"/>
      </rPr>
      <t>Ć50</t>
    </r>
    <r>
      <rPr>
        <sz val="11"/>
        <rFont val="Calibri"/>
        <family val="2"/>
        <charset val="238"/>
      </rPr>
      <t>mm, tl. 50 mm</t>
    </r>
  </si>
  <si>
    <r>
      <t xml:space="preserve">dtto </t>
    </r>
    <r>
      <rPr>
        <sz val="11"/>
        <rFont val="Symbol"/>
        <family val="1"/>
        <charset val="2"/>
      </rPr>
      <t>Ć42</t>
    </r>
    <r>
      <rPr>
        <sz val="11"/>
        <rFont val="Calibri"/>
        <family val="2"/>
        <charset val="238"/>
      </rPr>
      <t>mm, tl. 40 mm</t>
    </r>
  </si>
  <si>
    <r>
      <t xml:space="preserve">dtto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</si>
  <si>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30 mm</t>
    </r>
  </si>
  <si>
    <r>
      <t xml:space="preserve">dtto </t>
    </r>
    <r>
      <rPr>
        <sz val="11"/>
        <rFont val="Symbol"/>
        <family val="1"/>
        <charset val="2"/>
      </rPr>
      <t>Ć22</t>
    </r>
    <r>
      <rPr>
        <sz val="11"/>
        <rFont val="Calibri"/>
        <family val="2"/>
        <charset val="238"/>
      </rPr>
      <t>mm, tl. 20 mm</t>
    </r>
  </si>
  <si>
    <r>
      <t xml:space="preserve">dtto </t>
    </r>
    <r>
      <rPr>
        <sz val="11"/>
        <rFont val="Symbol"/>
        <family val="1"/>
        <charset val="2"/>
      </rPr>
      <t>Ć18</t>
    </r>
    <r>
      <rPr>
        <sz val="11"/>
        <rFont val="Calibri"/>
        <family val="2"/>
        <charset val="238"/>
      </rPr>
      <t>mm, tl. 20 mm</t>
    </r>
  </si>
  <si>
    <r>
      <t xml:space="preserve">dtto </t>
    </r>
    <r>
      <rPr>
        <sz val="11"/>
        <rFont val="Symbol"/>
        <family val="1"/>
        <charset val="2"/>
      </rPr>
      <t>Ć15</t>
    </r>
    <r>
      <rPr>
        <sz val="11"/>
        <rFont val="Calibri"/>
        <family val="2"/>
        <charset val="238"/>
      </rPr>
      <t>mm, tl. 20 mm</t>
    </r>
  </si>
  <si>
    <t>Demontáž otopného tělesa ocelového, článkového, výšky 900 mm, šířky 160 mm a počtu článků 30 ks, včetně připojovacích armatur, konzol a včetně likvidace</t>
  </si>
  <si>
    <t>Demontáž ocelového potrubí do DN20 ,  včetně tvarovek a včetně likvidace</t>
  </si>
  <si>
    <t>Demontáž ocelového potrubí od DN20 do DN65 ,  včetně tvarovek a včetně likvidace</t>
  </si>
  <si>
    <t>Sekání drážek do podlah železobetonových, pro dvojici potrubí ÚT do průměru 60 mm</t>
  </si>
  <si>
    <t>Obnova podlah železobetonových, po instalaci dvojice potrubí ÚT do průměru 60 mm, včetně napojení na stávající konstrukce a začištění, pozn.: obnova nášlapné vrstvy podlahy je předmětem stavební části PD, část ÚT toto neřeší</t>
  </si>
  <si>
    <t>Demontáž zaklopení energokanálu z prefabrikovaných ŽB dílců, šířka 1440 mm</t>
  </si>
  <si>
    <t>Opětovné zaklopení energokanálu z prefabrikovaných ŽB dílců, šířka 1440 mm, včetně instalačního materiálu, provedení hydroizolace</t>
  </si>
  <si>
    <t>Prostup zdivem z cihel plných do tl. 150 mm , průměr 80 mm, včetně povrchových úprav a začištění po montáží potrubí</t>
  </si>
  <si>
    <t>Prostup zdivem z cihel plných do tl. 300 mm , průměr 80 mm, včetně povrchových úprav a začištění po montáží potrubí</t>
  </si>
  <si>
    <t>Příplatek za koordinaci se stavbu-vedení potrubí ÚT v podlahové konstrukci</t>
  </si>
  <si>
    <t xml:space="preserve">Ostatní </t>
  </si>
  <si>
    <t>Topná a tlaková zkouška dle ČSN 060310</t>
  </si>
  <si>
    <t xml:space="preserve">Propláchnutí systému </t>
  </si>
  <si>
    <t>Napuštění otopné soustavy vodou o předepsaných parametrech, odvzdušnění</t>
  </si>
  <si>
    <t>Zaškolení obsluhy, uvedení do provozu</t>
  </si>
  <si>
    <t>Kohout kulový-voda, DN 32,t=120°C, PN16</t>
  </si>
  <si>
    <t>Pružný připojovací kus pro napojení VZT jednotky- pancéřovaná flexibilní hadice s oboustranným připojovacím šroubením G3/4", nerez, l=500 mm, DN32</t>
  </si>
  <si>
    <t>Pružný připojovací kus pro napojení VZT jednotky- pancéřovaná flexibilní hadice s oboustranným připojovacím šroubením G3/4", nerez, l=500 mm, DN25</t>
  </si>
  <si>
    <t>Potrubí měď. hladké , včetně tvarovek , spojovacího materiálu, konzol rozměr  35x1,5</t>
  </si>
  <si>
    <t>Příplatek k potrubí měděnému do rozměru 35x1,5, za připojení vodního ohřívače VZT jednotky</t>
  </si>
  <si>
    <t>Tepelná izolace</t>
  </si>
  <si>
    <r>
      <t xml:space="preserve">Tep. izolace z minerálního vlákna, kašírovaná vyztuženou Al folií, včetně instalačního a spojovacího materiálu, vniřní pr./tl.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</si>
  <si>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20 mm</t>
    </r>
  </si>
  <si>
    <t>Montáž směšovacího uzlu VZT jednotky, vč. instalačního materiálu, nastavení parametrů veškerých komponentů, dodávka VZT</t>
  </si>
  <si>
    <r>
      <t xml:space="preserve">Tep. izolace z minerálního vlákna, kašírovaná vyztuženou Al folií, včetně instalačního a spojovacího materiálu, vniřní pr./tl. </t>
    </r>
    <r>
      <rPr>
        <sz val="11"/>
        <rFont val="Symbol"/>
        <family val="1"/>
        <charset val="2"/>
      </rPr>
      <t>Ć50</t>
    </r>
    <r>
      <rPr>
        <sz val="11"/>
        <rFont val="Calibri"/>
        <family val="2"/>
        <charset val="238"/>
      </rPr>
      <t>mm, tl. 50 mm</t>
    </r>
  </si>
  <si>
    <t>Demontáž stávajícího ocelového potrubí DN65, včetně rozřezání pro potřeby transportu,  včetně tvarovek a včetně likvidace</t>
  </si>
  <si>
    <t>Bourání okapového chodníčku z betonu tl. 200 mm</t>
  </si>
  <si>
    <t>Sejmutí ornice</t>
  </si>
  <si>
    <t>Odstranění zásypu nad energokanálem- zemina tl. 150 mm</t>
  </si>
  <si>
    <t>Bourání komunikace z ŽB silničních panelů</t>
  </si>
  <si>
    <t>Zásyp energokanálu, včetně zhutnění, tl. 150 mm</t>
  </si>
  <si>
    <t>Obnova zeleně, ohumusení, výsev travního semene</t>
  </si>
  <si>
    <t>Obnova komunikace z ŽB panelů- beton, vč.podsypu, napojení na stávající konstrukce, povrchových úprava začištění</t>
  </si>
  <si>
    <t>Obnova okapového chodníčku- beton, vč.podsypu, napojení na stávající konstrukce, povrchových úprava začištění</t>
  </si>
  <si>
    <t>Příplatek za vedení potrubí ocelového do DN50 v kanálech a šachtách</t>
  </si>
  <si>
    <t>D.1.4 Výpis materiálu</t>
  </si>
  <si>
    <t>2B Slaboproudý rozvod</t>
  </si>
  <si>
    <t>Popis výkonu</t>
  </si>
  <si>
    <t>Měr.jednotka</t>
  </si>
  <si>
    <t>Přístrojová krabice</t>
  </si>
  <si>
    <t>Krabice protahovací</t>
  </si>
  <si>
    <t>Svorka krabicová 2,5mm2</t>
  </si>
  <si>
    <t>Dvojitá sdělovací zásuvka RJ 45</t>
  </si>
  <si>
    <t xml:space="preserve">Školní zvonek </t>
  </si>
  <si>
    <t>Reproduktor školního rozhlasu 10W 100V</t>
  </si>
  <si>
    <t>Demontáž školních hodin</t>
  </si>
  <si>
    <t>Hodiny přesného času</t>
  </si>
  <si>
    <t>Kabel 2x2x0,8</t>
  </si>
  <si>
    <t>Kabel CYKY 2x2,5</t>
  </si>
  <si>
    <t>Kabel UTP/FTP 4x2</t>
  </si>
  <si>
    <t>Trubka ohebná pod omítkou 23mm vč. protah. vodiče</t>
  </si>
  <si>
    <t xml:space="preserve">Ukončení kabelu </t>
  </si>
  <si>
    <t xml:space="preserve">Drážka ve zdivu </t>
  </si>
  <si>
    <t>Průraz zdivem do tl 30cm</t>
  </si>
  <si>
    <t>Pomocné montážní práce</t>
  </si>
  <si>
    <t>Kompletace</t>
  </si>
  <si>
    <t>Rozpočet - Vzduchotechnika</t>
  </si>
  <si>
    <r>
      <t xml:space="preserve">Investiční akce: </t>
    </r>
    <r>
      <rPr>
        <sz val="10"/>
        <rFont val="Calibri"/>
        <family val="2"/>
      </rPr>
      <t xml:space="preserve">Snížení energetické náročnosti  
objektu sportovní haly BIOS - COP, Nymburk
</t>
    </r>
  </si>
  <si>
    <r>
      <t xml:space="preserve">Investor: </t>
    </r>
    <r>
      <rPr>
        <sz val="10"/>
        <rFont val="Calibri"/>
        <family val="2"/>
        <charset val="238"/>
      </rPr>
      <t>Střední odborná škola a střední odborné učiliště Nymburk V Kolonii 1804, 288 02 Nymburk</t>
    </r>
  </si>
  <si>
    <r>
      <t>Zpracovatel:</t>
    </r>
    <r>
      <rPr>
        <sz val="10"/>
        <rFont val="Calibri"/>
        <family val="2"/>
        <charset val="238"/>
      </rPr>
      <t xml:space="preserve"> Energy Benefit Centre, Křenova 438/3, 162 00 Praha 6</t>
    </r>
  </si>
  <si>
    <t>Cena celkem bez DPH:</t>
  </si>
  <si>
    <t>DPH 21 %:</t>
  </si>
  <si>
    <t>Cena celkem s DPH:</t>
  </si>
  <si>
    <t>Snížení energetické náročnosti  
objektu sportovní haly BIOS - COP, Nymburk</t>
  </si>
  <si>
    <t>P.Č.</t>
  </si>
  <si>
    <t>Zn.</t>
  </si>
  <si>
    <t>Množ.</t>
  </si>
  <si>
    <t>Cena/MJ</t>
  </si>
  <si>
    <t xml:space="preserve">Celkem </t>
  </si>
  <si>
    <t>Zařízení č.1: Větrání Sportovní haly</t>
  </si>
  <si>
    <t xml:space="preserve">Zařízení č.2: Větrání šaten </t>
  </si>
  <si>
    <t xml:space="preserve">Zařízení č.3: Větrání posilovny a klubovny </t>
  </si>
  <si>
    <t xml:space="preserve">Zařízení č.4: Větrání hygienických zařízení </t>
  </si>
  <si>
    <t>Společně</t>
  </si>
  <si>
    <r>
      <t xml:space="preserve">1.01 - VZT jednotka horizontální zestavná v provedení do interiéru  pro přívod a odvod vzduchu Vp=6000m3/h/dpext=300 Pa,Vo=6000 m3/h/dpext=300 Pa, ventilátory s EC motory, rotční regenerační výměník -  suchá účinnost dle EN 308 - </t>
    </r>
    <r>
      <rPr>
        <sz val="10"/>
        <rFont val="Calibri"/>
        <family val="2"/>
        <charset val="238"/>
      </rPr>
      <t>82,0 %, SPF čisté filtry 1,77 kW/m3/s, zabudovaný řídicí systém včetně teplotních čidel, modbus komunikace a vestavěný WEB server,vodní ohřívač vzduchu Q=12kW , filtr přívod F7/odvod  M5, opláštění protihluková izolace z minerální vlny s tloušťkou izolace 60 mm, rám jednotky218mm, akustické a další parametry viz. TZ</t>
    </r>
  </si>
  <si>
    <t>1.01a - Uzavírací klapka těsná s osazením pro servopohon (dodávka a montáž servopohonu s havarijní funkcí - MaR), rozměr1200x600mm</t>
  </si>
  <si>
    <t>1.01b - Pružná manžeta, rozměr 1650x750mm - příslušenství VZT jednotky</t>
  </si>
  <si>
    <t>Dodávka jednotky v rozebraném stavu a kompletace VZT jednotky na místě stavby,  ( šířka montážního otvoru 1400 mm)</t>
  </si>
  <si>
    <t>Uvedení VZT jednotky do provozu včetně nastavení parametrů</t>
  </si>
  <si>
    <t>1.02 - Tlumič hluku  1200x710x1000mm,8 kulisy š.100mm, průtočná mezera 50mm s náběhovými a odtokovými hranami, parametry viz. TZ</t>
  </si>
  <si>
    <t>1.03 - Tlumič hluku  630x800x1500mm, 3 kulisy š.100mm, průtočná mezera 110mm s náběhovými a odtokovými hranami, parametry viz. TZ</t>
  </si>
  <si>
    <t>1.04 - Tlumič hluku  1000x710x1000mm, 6 kulisy š.100mm, průtočná mezera 67mm s náběhovými a odtokovými hranami, parametry viz. TZ</t>
  </si>
  <si>
    <t>1.05 - Tlumič hluku  1000x710x1500mm, 6 kulisy š.100mm, průtočná mezera 67mm s náběhovými a odtokovými hranami, parametry viz. TZ</t>
  </si>
  <si>
    <t>1.06 - Regulační klapka 500x280 - ovládaní ruční</t>
  </si>
  <si>
    <t>1.07 - Regulační klapka 355x280 - ovládaní ruční</t>
  </si>
  <si>
    <t>1.08 - Regulační klapka 200x630 - ovládaní ruční</t>
  </si>
  <si>
    <r>
      <t xml:space="preserve">1.09 -Regualční klapka </t>
    </r>
    <r>
      <rPr>
        <sz val="10"/>
        <rFont val="Calibri"/>
        <family val="2"/>
      </rPr>
      <t>ø</t>
    </r>
    <r>
      <rPr>
        <sz val="10"/>
        <rFont val="Calibri"/>
        <family val="2"/>
        <charset val="238"/>
      </rPr>
      <t>160</t>
    </r>
    <r>
      <rPr>
        <sz val="10"/>
        <rFont val="Calibri"/>
        <family val="2"/>
        <charset val="238"/>
      </rPr>
      <t xml:space="preserve"> - ovládaní ruční</t>
    </r>
  </si>
  <si>
    <t>1.10 -neobsazené</t>
  </si>
  <si>
    <t>1.11 - Vyústka odvodní na čtyřhrané potrubí 1000x300mm, komfortní, z hliníkového profilu, včetně regulační klapky - typ R1, jednořadá</t>
  </si>
  <si>
    <t>1.12 - Vyústka přívodní na čtyřhrané potrubí 400x200mm, komfortní, z hliníkového profilu, včetně regulační klapky - typ R1, jednořadá</t>
  </si>
  <si>
    <t>1.13 - Žaluzie protidešťová 1000x710mm (š x v) - sání - z pozinkovaného ocelového plechu, povrchová úprava lakováním, barva RAL - dle výběru investora, včetně pozedního rámu</t>
  </si>
  <si>
    <t>1.14 - Výfukový oblouk 710x710  135° se sítí</t>
  </si>
  <si>
    <t>Potrubí a tvarovky čtyřhranné třída těsnosti B</t>
  </si>
  <si>
    <t>Potrubí pozink. sk. I včetně tvarovek</t>
  </si>
  <si>
    <t>Závěsy, spojovací, těsnící a montážní materiál</t>
  </si>
  <si>
    <t>Tepelná izolace ze syntetického kaučuku (nenasákavá, parotěsná) tl. 20 mm s Al polepem, včetně těsnících pásek, trnů a dalšího příslušenství</t>
  </si>
  <si>
    <t>Protipožární izolace VZT potrubí - požární odolnost viz. PD PBŘ</t>
  </si>
  <si>
    <t>Zařízení č.2: Větrání šaten</t>
  </si>
  <si>
    <r>
      <t xml:space="preserve">2.01 - VZT jednotka horizontální zestavná v provedení do interiéru  pro přívod a odvod vzduchu Vp=3400m3/h/dpext=300 Pa,Vo=3400 m3/h/dpext=300 Pa, ventilátory s EC motory, deskový rekuperační výměník -  suchá účinnost dle EN 308 - </t>
    </r>
    <r>
      <rPr>
        <sz val="10"/>
        <rFont val="Calibri"/>
        <family val="2"/>
        <charset val="238"/>
      </rPr>
      <t>83,0 %, SPF čisté filtry 2,04 kW/m3/s, zabudovaný řídicí systém včetně teplotních čidel, modbus komunikace a vestavěný WEB server,vodní ohřívač vzduchu Q=8kW , filtr přívod F7/odvod  M5, opláštění protihluková izolace z minerální vlny s tloušťkou izolace 60 mm, rám jednotky218mm, akustické a další parametry viz. TZ</t>
    </r>
  </si>
  <si>
    <t>2.01a - Uzavírací klapka těsná s osazením pro servopohon (dodávka a montáž servopohonu s havarijní funkcí - MaR), rozměr900x400mm</t>
  </si>
  <si>
    <t>2.01b - Pružná manžeta, rozměr 900x400mm - příslušenství VZT jednotky</t>
  </si>
  <si>
    <t xml:space="preserve">Dodávka VZT jednotky na stavbu </t>
  </si>
  <si>
    <t>2.02 - Tlumič hluku  630x710x500mm,4 kulisy š.100mm, průtočná mezera 57,5mm s náběhovými a odtokovými hranami, parametry viz. TZ</t>
  </si>
  <si>
    <t>2.03 - Tlumič hluku  710x500x1500mm, 4 kulisy š.100mm, průtočná mezera 77,5mm s náběhovými a odtokovými hranami, parametry viz. TZ</t>
  </si>
  <si>
    <t>2.04 - Tlumič hluku 900x400x1000mm, 5 kulisy š.100mm, průtočná mezera 80mm s náběhovými a odtokovými hranami, parametry viz. TZ</t>
  </si>
  <si>
    <t>2.05 - Tlumič hluku  630x500x1500mm, 3 kulisy š.100mm, průtočná mezera 110mm s náběhovými a odtokovými hranami, parametry viz. TZ</t>
  </si>
  <si>
    <r>
      <t xml:space="preserve">2.06 - Regulační klapka </t>
    </r>
    <r>
      <rPr>
        <sz val="10"/>
        <rFont val="Calibri"/>
        <family val="2"/>
      </rPr>
      <t>ø</t>
    </r>
    <r>
      <rPr>
        <sz val="10"/>
        <rFont val="Calibri"/>
        <family val="2"/>
        <charset val="238"/>
      </rPr>
      <t>160</t>
    </r>
    <r>
      <rPr>
        <sz val="10"/>
        <rFont val="Calibri"/>
        <family val="2"/>
        <charset val="238"/>
      </rPr>
      <t xml:space="preserve"> - ovládaní ruční</t>
    </r>
  </si>
  <si>
    <t>2.07 - Regulační klapka 280x280 - ovládaní ruční</t>
  </si>
  <si>
    <t>2.08 - Vyústka přívodní na čtyřhrané potrubí 625x225mm, komfortní, z hliníkového profilu, včetně regulační klapky - typ R2,dvouřadá</t>
  </si>
  <si>
    <t>2.09 - Vyústka odvodní na čtyřhrané potrubí 625x225mm, komfortní, z hliníkového profilu, včetně regulační klapky - typ R1, jednořadá</t>
  </si>
  <si>
    <t xml:space="preserve">2.10 - Vyústka přívodní na kruhové potrubí ø160 - 525x75mm, komfortní, z hliníkového profilu, včetně regulační klapky - typ R1,dvouřadá </t>
  </si>
  <si>
    <r>
      <t xml:space="preserve">2.11 - Vyústka odvodní na kruhové potrubí </t>
    </r>
    <r>
      <rPr>
        <sz val="10"/>
        <rFont val="Calibri"/>
        <family val="2"/>
      </rPr>
      <t>ø</t>
    </r>
    <r>
      <rPr>
        <sz val="10"/>
        <rFont val="Calibri"/>
        <family val="2"/>
        <charset val="238"/>
      </rPr>
      <t>160 -</t>
    </r>
    <r>
      <rPr>
        <sz val="10"/>
        <rFont val="Calibri"/>
        <family val="2"/>
        <charset val="238"/>
      </rPr>
      <t xml:space="preserve"> 525x75mm, komfortní, z hliníkového profilu, bez regulační klapky,jednořadá</t>
    </r>
  </si>
  <si>
    <t xml:space="preserve">2.12 -  Stěnová mřížka včetně montážního rámečku 800x150mm (š x v)  z hliníkového profilu, rozteč lamel 12 </t>
  </si>
  <si>
    <t>2.13 - Žaluzie protidešťová 630x710mm (š x v) - sání - z pozinkovaného ocelového plechu, povrchová úprava lakováním, barva RAL - dle výběru investora, včetně pozedního rámu</t>
  </si>
  <si>
    <t>2.14- Výfukový oblouk  500x500 135° se sítí</t>
  </si>
  <si>
    <t>Potrubí a tvarovky kruhové třída těsnosti C</t>
  </si>
  <si>
    <t>Oblouk kruhový segmentový Ø 160mm 90°</t>
  </si>
  <si>
    <t>Záslep kruhový vnitřní Ø 180</t>
  </si>
  <si>
    <t>Záslep kruhový vnitřní Ø 160</t>
  </si>
  <si>
    <t>Kruhové potrubí Ø 280 mm</t>
  </si>
  <si>
    <t>Kruhové potrubí Ø 160 mm</t>
  </si>
  <si>
    <t>Vsuvky, objímky, těsnící a montážní materiál</t>
  </si>
  <si>
    <t>Zařízení č.1: Větrání posilovny a klubovny</t>
  </si>
  <si>
    <r>
      <t xml:space="preserve">3.01 - VZT jednotka kompaktní v provedení do interiéru  pro přívod a odvod vzduchu Vp=1000m3/h/dpext=200 Pa,Vo=1000 m3/h/dpext=200 Pa, ventilátory s EC motory, deskový rekuperační výměník -  suchá účinnost dle EN 308 - </t>
    </r>
    <r>
      <rPr>
        <sz val="10"/>
        <rFont val="Calibri"/>
        <family val="2"/>
        <charset val="238"/>
      </rPr>
      <t>80,0 %, SPF čisté filtry 1,83 kW/m3/s, zabudovaný řídicí systém včetně teplotních čidel, modbus komunikace a vestavěný WEB server, filtr přívod F7/odvod  M5, opláštění protihluková izolace z minerální vlny s tloušťkou izolace 60 mm, rám jednotky218mm, akustické a další parametry viz. TZ</t>
    </r>
  </si>
  <si>
    <r>
      <t xml:space="preserve">3.01a - Uzavírací klapka těsná s osazením pro servopohon (dodávka a montáž servopohonu s havarijní funkcí - MaR), rozměr </t>
    </r>
    <r>
      <rPr>
        <sz val="10"/>
        <rFont val="Calibri"/>
        <family val="2"/>
      </rPr>
      <t>ø</t>
    </r>
    <r>
      <rPr>
        <sz val="10"/>
        <rFont val="Calibri"/>
        <family val="2"/>
        <charset val="238"/>
      </rPr>
      <t>315</t>
    </r>
    <r>
      <rPr>
        <sz val="10"/>
        <rFont val="Calibri"/>
        <family val="2"/>
        <charset val="238"/>
      </rPr>
      <t>mm</t>
    </r>
  </si>
  <si>
    <r>
      <t xml:space="preserve">3.01b - Pružná manžeta, rozměr </t>
    </r>
    <r>
      <rPr>
        <sz val="10"/>
        <rFont val="Calibri"/>
        <family val="2"/>
      </rPr>
      <t>ø</t>
    </r>
    <r>
      <rPr>
        <sz val="10"/>
        <rFont val="Calibri"/>
        <family val="2"/>
        <charset val="238"/>
      </rPr>
      <t>315</t>
    </r>
    <r>
      <rPr>
        <sz val="10"/>
        <rFont val="Calibri"/>
        <family val="2"/>
        <charset val="238"/>
      </rPr>
      <t>mm - příslušenství VZT jednotky</t>
    </r>
  </si>
  <si>
    <t xml:space="preserve">Dodávka VZT jednotky na stavbu v celku </t>
  </si>
  <si>
    <r>
      <t>3.02 - Elektrický ohřívač s čidlem pr</t>
    </r>
    <r>
      <rPr>
        <sz val="10"/>
        <rFont val="Calibri"/>
        <family val="2"/>
      </rPr>
      <t>ů</t>
    </r>
    <r>
      <rPr>
        <sz val="10"/>
        <rFont val="Calibri"/>
        <family val="2"/>
        <charset val="238"/>
      </rPr>
      <t xml:space="preserve">toku do potrubí </t>
    </r>
    <r>
      <rPr>
        <sz val="10"/>
        <rFont val="Calibri"/>
        <family val="2"/>
      </rPr>
      <t>ø</t>
    </r>
    <r>
      <rPr>
        <sz val="10"/>
        <rFont val="Calibri"/>
        <family val="2"/>
        <charset val="238"/>
      </rPr>
      <t>315mm , P= 1,2 kW</t>
    </r>
    <r>
      <rPr>
        <sz val="10"/>
        <rFont val="Calibri"/>
        <family val="2"/>
        <charset val="238"/>
      </rPr>
      <t>,230V, ovládání z VZT jednotky-atyp</t>
    </r>
  </si>
  <si>
    <t>3.02 - Tlumič hluku, čtyřhranný s kruhovým připojením 250 1000 (390x308x1000), parametry viz. TZ</t>
  </si>
  <si>
    <t>3.03 - Tlumič hluku, čtyřhranný s kruhovým připojením 250 500 (390x308x1000), parametry viz. TZ</t>
  </si>
  <si>
    <t>3.04 - Vyústka přívodní na kruhové potrubí ø315 -425x125mm, komfortní, z hliníkového profilu, včetně regulační klapky - typ R1,jednořadá</t>
  </si>
  <si>
    <t>3.05 - Vyústka přívodní na kruhové potrubí ø250 -525x125mm, komfortní, z hliníkového profilu, včetně regulační klapky - typ R1,jednořadá</t>
  </si>
  <si>
    <r>
      <t xml:space="preserve">3.06 - Vyústka odvodní na kruhové potrubí </t>
    </r>
    <r>
      <rPr>
        <sz val="10"/>
        <rFont val="Calibri"/>
        <family val="2"/>
      </rPr>
      <t>ø</t>
    </r>
    <r>
      <rPr>
        <sz val="10"/>
        <rFont val="Calibri"/>
        <family val="2"/>
        <charset val="238"/>
      </rPr>
      <t>315-</t>
    </r>
    <r>
      <rPr>
        <sz val="10"/>
        <rFont val="Calibri"/>
        <family val="2"/>
        <charset val="238"/>
      </rPr>
      <t xml:space="preserve"> 425x75mm, komfortní, z hliníkového profilu,včetně regulační klapky -typ R1, jednořadá</t>
    </r>
  </si>
  <si>
    <r>
      <t xml:space="preserve">3.07 - Vyústka odvodní na kruhové potrubí </t>
    </r>
    <r>
      <rPr>
        <sz val="10"/>
        <rFont val="Calibri"/>
        <family val="2"/>
      </rPr>
      <t>ø250</t>
    </r>
    <r>
      <rPr>
        <sz val="10"/>
        <rFont val="Calibri"/>
        <family val="2"/>
        <charset val="238"/>
      </rPr>
      <t>-</t>
    </r>
    <r>
      <rPr>
        <sz val="10"/>
        <rFont val="Calibri"/>
        <family val="2"/>
        <charset val="238"/>
      </rPr>
      <t xml:space="preserve"> 525x75mm, komfortní, z hliníkového profilu,včetně regulační klapky -typ R1,jednořadá</t>
    </r>
  </si>
  <si>
    <t>3.08 - Žaluzie protidešťová 315x315mm (š x v) - sání - z pozinkovaného ocelového plechu, povrchová úprava lakováním, barva RAL - dle výběru investora, včetně pozedního rámu</t>
  </si>
  <si>
    <r>
      <t xml:space="preserve">3.09 - Výfukový oblouk  </t>
    </r>
    <r>
      <rPr>
        <sz val="10"/>
        <rFont val="Calibri"/>
        <family val="2"/>
      </rPr>
      <t>ø</t>
    </r>
    <r>
      <rPr>
        <sz val="10"/>
        <rFont val="Calibri"/>
        <family val="2"/>
        <charset val="238"/>
      </rPr>
      <t>3</t>
    </r>
    <r>
      <rPr>
        <sz val="10"/>
        <rFont val="Calibri"/>
        <family val="2"/>
        <charset val="238"/>
      </rPr>
      <t xml:space="preserve">15 </t>
    </r>
    <r>
      <rPr>
        <sz val="10"/>
        <rFont val="Calibri"/>
        <family val="2"/>
        <charset val="238"/>
      </rPr>
      <t>135° se sítí</t>
    </r>
  </si>
  <si>
    <t>Oblouk kruhový segmentový Ø 315mm 90°</t>
  </si>
  <si>
    <t>Oblouk kruhový segmentový Ø 250mm 90°</t>
  </si>
  <si>
    <t>Oblouk kruhový segmentový Ø 250mm 30°</t>
  </si>
  <si>
    <t>Záslep kruhový vnitřní Ø 315</t>
  </si>
  <si>
    <t>Záslep kruhový vnitřní Ø 250</t>
  </si>
  <si>
    <t>Redukce osová vni-vni Ø 315/Ø250</t>
  </si>
  <si>
    <t>Redukce asymetrická  vni-vni Ø 315/Ø250</t>
  </si>
  <si>
    <t>Kruhové potrubí Ø 315 mm</t>
  </si>
  <si>
    <t>Kruhové potrubí Ø 250 mm</t>
  </si>
  <si>
    <t>Zařízení č.5: Větrání hygienických zařízení</t>
  </si>
  <si>
    <r>
      <t>4.01, 4.02 - Diagonální ventilátor do kruhového potrubí Vo=290m3/h/dpext=180 Pa s doběhem</t>
    </r>
    <r>
      <rPr>
        <sz val="10"/>
        <rFont val="Calibri"/>
        <family val="2"/>
        <charset val="238"/>
      </rPr>
      <t>, akustické a další parametry viz. TZ</t>
    </r>
  </si>
  <si>
    <t xml:space="preserve">4.03, 4.04 - Malí radiální ventilátor Vo=80m3/h, se zpětnou klapkou </t>
  </si>
  <si>
    <r>
      <t xml:space="preserve">4.01a.4.02a - Pružná manžeta, rozměr </t>
    </r>
    <r>
      <rPr>
        <sz val="10"/>
        <rFont val="Calibri"/>
        <family val="2"/>
      </rPr>
      <t>ø</t>
    </r>
    <r>
      <rPr>
        <sz val="10"/>
        <rFont val="Calibri"/>
        <family val="2"/>
        <charset val="238"/>
      </rPr>
      <t>160</t>
    </r>
    <r>
      <rPr>
        <sz val="10"/>
        <rFont val="Calibri"/>
        <family val="2"/>
        <charset val="238"/>
      </rPr>
      <t>mm</t>
    </r>
  </si>
  <si>
    <t>Uvedení VZT zařízení do provozu včetně nastavení parametrů</t>
  </si>
  <si>
    <r>
      <t xml:space="preserve">4.05- Tlumič hluku kruhový </t>
    </r>
    <r>
      <rPr>
        <sz val="10"/>
        <rFont val="Calibri"/>
        <family val="2"/>
      </rPr>
      <t>ø</t>
    </r>
    <r>
      <rPr>
        <sz val="10"/>
        <rFont val="Calibri"/>
        <family val="2"/>
        <charset val="238"/>
      </rPr>
      <t xml:space="preserve">160 - 600mm </t>
    </r>
    <r>
      <rPr>
        <sz val="10"/>
        <rFont val="Calibri"/>
        <family val="2"/>
        <charset val="238"/>
      </rPr>
      <t>pozink., hr. izolace 50 mm, parametry viz. TZ</t>
    </r>
  </si>
  <si>
    <r>
      <t xml:space="preserve">4.06 - Zpětná klapka </t>
    </r>
    <r>
      <rPr>
        <sz val="10"/>
        <rFont val="Calibri"/>
        <family val="2"/>
      </rPr>
      <t>ø</t>
    </r>
    <r>
      <rPr>
        <sz val="10"/>
        <rFont val="Calibri"/>
        <family val="2"/>
        <charset val="238"/>
      </rPr>
      <t>160</t>
    </r>
    <r>
      <rPr>
        <sz val="10"/>
        <rFont val="Calibri"/>
        <family val="2"/>
        <charset val="238"/>
      </rPr>
      <t xml:space="preserve"> </t>
    </r>
  </si>
  <si>
    <t>4.07 - Talířový ventil odvodní Ø125 -plastový , včetně rámečku</t>
  </si>
  <si>
    <t xml:space="preserve">4.08 -  Stěnová mřížka včetně montážního rámečku 800x100mm (š x v)  z hliníkového profilu, rozteč lamel 12 </t>
  </si>
  <si>
    <r>
      <t xml:space="preserve">4.09 -Výfuková hlavice (CAGI) - z pozinkovaného ocelového plechu </t>
    </r>
    <r>
      <rPr>
        <sz val="10"/>
        <rFont val="Calibri"/>
        <family val="2"/>
      </rPr>
      <t>ø</t>
    </r>
    <r>
      <rPr>
        <sz val="10"/>
        <rFont val="Calibri"/>
        <family val="2"/>
        <charset val="238"/>
      </rPr>
      <t>160mm</t>
    </r>
  </si>
  <si>
    <r>
      <t xml:space="preserve">4.10 -Výfuková hlavice (CAGI) - z pozinkovaného ocelového plechu </t>
    </r>
    <r>
      <rPr>
        <sz val="10"/>
        <rFont val="Calibri"/>
        <family val="2"/>
      </rPr>
      <t>ø</t>
    </r>
    <r>
      <rPr>
        <sz val="10"/>
        <rFont val="Calibri"/>
        <family val="2"/>
        <charset val="238"/>
      </rPr>
      <t>100mm</t>
    </r>
  </si>
  <si>
    <t xml:space="preserve"> - Dveřní mřížky -  dodávka a montáž stavební část PD</t>
  </si>
  <si>
    <t>Oblouk kruhový segmentový Ø 125mm 90°</t>
  </si>
  <si>
    <t>Záslep kruhový vnitřní Ø 125</t>
  </si>
  <si>
    <t>Redukce osová vni-vni Ø 160/Ø125</t>
  </si>
  <si>
    <t>T- kus kruhový 90° Ø125-Ø160-Ø125</t>
  </si>
  <si>
    <t>T- kus kruhový 90° Ø160-Ø160-Ø160</t>
  </si>
  <si>
    <t>T- kus kruhový 90° Ø125-Ø125-Ø125</t>
  </si>
  <si>
    <t>Kruhové potrubí Ø 125 mm</t>
  </si>
  <si>
    <t xml:space="preserve">Přesun hmot </t>
  </si>
  <si>
    <t>Lešení do výšky 8 m</t>
  </si>
  <si>
    <t>Zkoušky zařízení, zaregulování potrubního rozvodu VZT</t>
  </si>
  <si>
    <t>Měření množstí vzduchu včetně vyhotovení protokolu</t>
  </si>
  <si>
    <t>Měření hluku v chráněném venkovním prostoru stavby a ve vnitřních chráněných prostorách stavby (učebnách) dle požadavku hygieny</t>
  </si>
  <si>
    <t>Seznam položek - Rozpočet</t>
  </si>
  <si>
    <t>SOŠ a SOU Nymburk, V Kolonii 1804, 288 46 Nymburk</t>
  </si>
  <si>
    <t>Energy Benefit Centre a.s., Křenova 438/3, 162 00 Praha 6</t>
  </si>
  <si>
    <t>Filip Račák, DiS.</t>
  </si>
  <si>
    <t>Zodpovědný projektant:</t>
  </si>
  <si>
    <t>Ing. Jiří Ondřej</t>
  </si>
  <si>
    <t>Stupeň PD:</t>
  </si>
  <si>
    <t>09/2018</t>
  </si>
  <si>
    <t>Úkon</t>
  </si>
  <si>
    <t>Stavební objekt - Měření a regulace</t>
  </si>
  <si>
    <t>VZDUCHOTECHNIKA</t>
  </si>
  <si>
    <t>Zařízení č.1 - větrání haly</t>
  </si>
  <si>
    <t>VZT1.1</t>
  </si>
  <si>
    <t>VZT jednotka, zabudovaný řídicí systém včetně teplotních čidel, vestavěný WEB server, vodní ohřev, napájení 400V, napájení zajistí profese elektroinstalace - dodávka VZT</t>
  </si>
  <si>
    <t>Prvky měření a regulace připojené z rozvaděče VZT jednotky</t>
  </si>
  <si>
    <t>OVL1.1</t>
  </si>
  <si>
    <t>Ovladač VZT jednotky - dodávka VZT, zapojení do regulace VZT jednotky</t>
  </si>
  <si>
    <t>MP</t>
  </si>
  <si>
    <t>MK1.1, MK1.2</t>
  </si>
  <si>
    <t>Klapkový servopohon s havarijní funkcí, napájení 24V, otevř.-zavř., zapojení do regulace VZT jednotky</t>
  </si>
  <si>
    <t>DMP</t>
  </si>
  <si>
    <t>ČV1.1</t>
  </si>
  <si>
    <t>Čerpadlo ohřevu VZT jednotky, napájení 230V/22W, umístění na rozdělovači/sběrači - dodávka ÚT</t>
  </si>
  <si>
    <t>YV1.1</t>
  </si>
  <si>
    <t>Servopohon ventilu ohřevu včetně adaptéru, napájení 24V, ovládání 0-10V</t>
  </si>
  <si>
    <t>TQ1.1</t>
  </si>
  <si>
    <t>Plechový kryt pro čidlo teploty, rozměry dle dodaného čidla, s žábry pro proudění vzduchu</t>
  </si>
  <si>
    <t>DM</t>
  </si>
  <si>
    <t>Zařízení č.2 - větrání šaten</t>
  </si>
  <si>
    <t>VZT2.1</t>
  </si>
  <si>
    <t>OVL2.1</t>
  </si>
  <si>
    <t>MK2.1, MK2.2</t>
  </si>
  <si>
    <t>ČV2.1</t>
  </si>
  <si>
    <t>YV2.1</t>
  </si>
  <si>
    <t>Zařízení č.3 - větrání posilovny a klubovny</t>
  </si>
  <si>
    <t>VZT3.1</t>
  </si>
  <si>
    <t>VZT jednotka, zabudovaný řídicí systém včetně teplotních čidel, vestavěný WEB server, napájení 230V, napájení zajistí profese elektroinstalace - dodávka VZT</t>
  </si>
  <si>
    <t>OVL3.1</t>
  </si>
  <si>
    <t>MK3.1, MK3.2</t>
  </si>
  <si>
    <t>EOH3.1</t>
  </si>
  <si>
    <t>Externí elektrický ohřívač, napájení 230V/2,1kW, ovládání výkonu signálem 0-10V, alarm kontakt, senzor proudění vzduchu - dodávka VZT</t>
  </si>
  <si>
    <t>T3.1</t>
  </si>
  <si>
    <t>Čidlo teploty do potrubí, umístění za el. ohřívačem - dodávka VZT</t>
  </si>
  <si>
    <t>VYTÁPĚNÍ</t>
  </si>
  <si>
    <t>Rozvaděč RA1</t>
  </si>
  <si>
    <t>RA1</t>
  </si>
  <si>
    <t>Rozvaděčová skříň, svorkovnice nahoře, krytí IP54, rozměry šxvxh=600x800x210 včetně vnitřní výbavy: hlavní vypínač 16A/230V, jističe, relé, signálky, ovladače</t>
  </si>
  <si>
    <t>Další příslušenství rozvaděče: bezpečnostní trafo 230V/24V/160VA, napěťový zdroj 24VDC/5A, 2x servisní zásuvka 230V/10A, pomocná relé, jističe, svorky, pojistkové svorky, kabelové průchodky, přepěťová ochrana III.st. atd.</t>
  </si>
  <si>
    <t>Č2.1</t>
  </si>
  <si>
    <t>vývod pro elektronický motor čerpadla do 150W/230V. V sestavě:  motorový spouštěč + jednotka pomoc.kontaktů, stykač + jednotky pomocných kontaktů, ovladač A-0-R a signálka chodu na panelu, montážní příslušenství</t>
  </si>
  <si>
    <t>Vývod pro napájení DDC regulátoru MaR, 230V: V sestavě: jistič 6A/1B, montážní příslušenství</t>
  </si>
  <si>
    <t>Vývod pro ovládání stykačů 230V/50Hz: V sestavě: jistič 6A/1B, montážní příslušenství</t>
  </si>
  <si>
    <t>Vývod rezervní v sestavě: jistič 10A/1B, montážní příslušenství</t>
  </si>
  <si>
    <t>Vývod rezervní v sestavě: jistič 6A/1B, montážní příslušenství</t>
  </si>
  <si>
    <t>Vývod pro ochranné pospojování /strojovna/ pr. 6 mm2 Cu</t>
  </si>
  <si>
    <t>Řídící systém (RA1)</t>
  </si>
  <si>
    <t>DDC regulátor včetně rozšiřujících modulů, komunikace RS485, komunikace Ethernet, displej 4x20 znaků, klávesnice, 4xAO, 8xDI, 8xDO, 8xAI, webový server</t>
  </si>
  <si>
    <t>Ethernet switch, 8 portů</t>
  </si>
  <si>
    <t>Prvky měření a regulace připojené z rozvaděče RA1</t>
  </si>
  <si>
    <t>Okruh stávající výměníkové stanice - přívod vody</t>
  </si>
  <si>
    <t>T1.1, T1.2</t>
  </si>
  <si>
    <t>Odporový snímač teploty Ni1000/6180ppm, příložný, rozsah -30 až +120°C, krytí IP54</t>
  </si>
  <si>
    <t>Ekvitermní okruh ÚT - vytápění</t>
  </si>
  <si>
    <t>Čerpadlo oběhové s elektronickým řízením, napájení 230V, 50Hz, Pmax=124W - dodávka ÚT</t>
  </si>
  <si>
    <t>Y2.1</t>
  </si>
  <si>
    <t>Dvoucestný regulační ventil, DN25, kvs=10</t>
  </si>
  <si>
    <t>Servopohon ventilu včetně adaptéru, napájení 24V AC nebo DC, ovládání 0-10V</t>
  </si>
  <si>
    <t>T2.1</t>
  </si>
  <si>
    <t>T2.2</t>
  </si>
  <si>
    <t>Odporový snímač teploty venkovní, Ni1000/6180ppm, IP54, -50 až +70°C</t>
  </si>
  <si>
    <t>Měření tlaku v systému ÚT</t>
  </si>
  <si>
    <t>P4.1</t>
  </si>
  <si>
    <t>Snímač tlaku, rozsah 0 až 6 bar, napájení 24V AC nebo DC, výstupní signál 0-10V</t>
  </si>
  <si>
    <t>DP</t>
  </si>
  <si>
    <t>Manometrické příslušenství - návarek, kohout, těsnění</t>
  </si>
  <si>
    <t>Montážní materiál</t>
  </si>
  <si>
    <t>Drátěný žlab 50x50 vč. montážního příslušenství</t>
  </si>
  <si>
    <t>PVC žlab 40x40 včetně montážního příslušenství</t>
  </si>
  <si>
    <t>PVC žlab 40x20 včetně montážního příslušenství</t>
  </si>
  <si>
    <t>PVC trubka pevná DN25, včetně příchytek</t>
  </si>
  <si>
    <t>PVC trubka ohebná DN25 včetně příchytek</t>
  </si>
  <si>
    <t>Chránička pro vedení kabelů pod zemí, DN32, červená barva</t>
  </si>
  <si>
    <t>Kabelové štítky plastové s popisem kabelu včetně upevnění na kabel</t>
  </si>
  <si>
    <t>Elektroinstalační krabice vč. svorek a průchodek</t>
  </si>
  <si>
    <t>Drobný instalační materiál - sada</t>
  </si>
  <si>
    <t>Protipožární kabelové ucpávky - dle PBŘ</t>
  </si>
  <si>
    <t>Kabely</t>
  </si>
  <si>
    <t>JYTY 2Dx1</t>
  </si>
  <si>
    <t>JYTY 4Dx1</t>
  </si>
  <si>
    <t>JYTY 7Dx1</t>
  </si>
  <si>
    <t>JY(St)Y 2x2x0,8</t>
  </si>
  <si>
    <t>CYKY 3Jx1,5</t>
  </si>
  <si>
    <t>UTP CAT5e</t>
  </si>
  <si>
    <t>CYA6 žz</t>
  </si>
  <si>
    <t>Služby</t>
  </si>
  <si>
    <t>Projekt skutečného provedení</t>
  </si>
  <si>
    <t>Montážní dokumentace /schéma zapojení rozvaděče/</t>
  </si>
  <si>
    <t>Software DDC regulátoru (datové body)</t>
  </si>
  <si>
    <t>Software DDC regulátoru (webový server)</t>
  </si>
  <si>
    <t>Zprovoznění a regulace VZT jednotky</t>
  </si>
  <si>
    <t>Montážní práce EI a MaR</t>
  </si>
  <si>
    <t>Výchozí revize el. zařízení</t>
  </si>
  <si>
    <t>Uvedení do provozu, nastavení regulace</t>
  </si>
  <si>
    <t>Funkční zkouška 72hod.</t>
  </si>
  <si>
    <t>Zaškolení obsluhy, návod k obsluze</t>
  </si>
  <si>
    <t>Doprava</t>
  </si>
  <si>
    <t>VYSVĚTLIVKY: (PLATÍ POUZE PRO MaR)</t>
  </si>
  <si>
    <t>D - DODÁVKA</t>
  </si>
  <si>
    <t>M - MONTÁŽ</t>
  </si>
  <si>
    <t>P - PŘIPOJENÍ</t>
  </si>
  <si>
    <t>Měření osvětlení vnitřních prostorů (tělocvičny)</t>
  </si>
  <si>
    <t>Dvoucestný regulační ventil ohřevu, DN15, kvs=2,5</t>
  </si>
  <si>
    <t>Dvoucestný regulační ventil ohřevu, DN10, kvs=1,6</t>
  </si>
  <si>
    <t>Kombinované čidlo VOC a teploty prostorové, měření koncentrace VOC na polovodičovém principu, měření teploty, napájení 24V AC, výstup 0-10V</t>
  </si>
  <si>
    <t>Pomocný jímač 30cm</t>
  </si>
  <si>
    <t>parapet</t>
  </si>
  <si>
    <t>ostění nadpraží</t>
  </si>
  <si>
    <t>hala : 21,6</t>
  </si>
  <si>
    <t>hala : (68*0,18)+9,08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</si>
</sst>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7" formatCode="#,##0.00\ &quot;Kč&quot;;\-#,##0.00\ &quot;Kč&quot;"/>
    <numFmt numFmtId="44" formatCode="_-* #,##0.00\ &quot;Kč&quot;_-;\-* #,##0.00\ &quot;Kč&quot;_-;_-* &quot;-&quot;??\ &quot;Kč&quot;_-;_-@_-"/>
    <numFmt numFmtId="164" formatCode="#,##0.00000"/>
    <numFmt numFmtId="165" formatCode="dd\.mm\.yyyy"/>
    <numFmt numFmtId="166" formatCode="#,##0.00%"/>
    <numFmt numFmtId="167" formatCode="#,##0.000"/>
    <numFmt numFmtId="168" formatCode="#,##0.00&quot; Kč&quot;;\-#,##0.00&quot; Kč&quot;"/>
    <numFmt numFmtId="169" formatCode="#,##0.00&quot; Kč&quot;"/>
    <numFmt numFmtId="170" formatCode="#,##0.00\ &quot;Kč&quot;"/>
    <numFmt numFmtId="171" formatCode="#,##0&quot; Kč&quot;"/>
    <numFmt numFmtId="172" formatCode="_-* #,##0.00\ _K_č_-;\-* #,##0.00\ _K_č_-;_-* &quot;-&quot;??\ _K_č_-;_-@_-"/>
    <numFmt numFmtId="173" formatCode="#,##0\ &quot;Kč&quot;"/>
    <numFmt numFmtId="174" formatCode="000\ 00"/>
  </numFmts>
  <fonts count="80"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sz val="10"/>
      <name val="Arial CE"/>
      <charset val="238"/>
    </font>
    <font>
      <sz val="11"/>
      <name val="Arial CE"/>
      <family val="2"/>
      <charset val="238"/>
    </font>
    <font>
      <b/>
      <sz val="11"/>
      <name val="Arial CE"/>
      <family val="2"/>
      <charset val="238"/>
    </font>
    <font>
      <sz val="8"/>
      <name val="Trebuchet MS"/>
      <family val="2"/>
    </font>
    <font>
      <sz val="10"/>
      <name val="Trebuchet MS"/>
      <family val="2"/>
      <charset val="238"/>
    </font>
    <font>
      <sz val="10"/>
      <color rgb="FF960000"/>
      <name val="Trebuchet MS"/>
      <family val="2"/>
      <charset val="238"/>
    </font>
    <font>
      <u/>
      <sz val="11"/>
      <color theme="10"/>
      <name val="Calibri"/>
      <family val="2"/>
      <charset val="238"/>
      <scheme val="minor"/>
    </font>
    <font>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2"/>
      <name val="Trebuchet MS"/>
      <family val="2"/>
      <charset val="238"/>
    </font>
    <font>
      <sz val="9"/>
      <name val="Trebuchet MS"/>
      <family val="2"/>
      <charset val="238"/>
    </font>
    <font>
      <b/>
      <sz val="10"/>
      <name val="Trebuchet MS"/>
      <family val="2"/>
      <charset val="238"/>
    </font>
    <font>
      <b/>
      <sz val="12"/>
      <color rgb="FF960000"/>
      <name val="Trebuchet MS"/>
      <family val="2"/>
      <charset val="238"/>
    </font>
    <font>
      <sz val="8"/>
      <color rgb="FF969696"/>
      <name val="Trebuchet MS"/>
      <family val="2"/>
      <charset val="238"/>
    </font>
    <font>
      <b/>
      <sz val="12"/>
      <color rgb="FF800000"/>
      <name val="Trebuchet MS"/>
      <family val="2"/>
      <charset val="238"/>
    </font>
    <font>
      <sz val="12"/>
      <color rgb="FF003366"/>
      <name val="Trebuchet MS"/>
      <family val="2"/>
      <charset val="238"/>
    </font>
    <font>
      <sz val="10"/>
      <color rgb="FF003366"/>
      <name val="Trebuchet MS"/>
      <family val="2"/>
      <charset val="238"/>
    </font>
    <font>
      <sz val="8"/>
      <color rgb="FF960000"/>
      <name val="Trebuchet MS"/>
      <family val="2"/>
      <charset val="238"/>
    </font>
    <font>
      <b/>
      <sz val="8"/>
      <name val="Trebuchet MS"/>
      <family val="2"/>
      <charset val="238"/>
    </font>
    <font>
      <sz val="8"/>
      <color rgb="FF003366"/>
      <name val="Trebuchet MS"/>
      <family val="2"/>
      <charset val="238"/>
    </font>
    <font>
      <sz val="7"/>
      <color rgb="FF969696"/>
      <name val="Trebuchet MS"/>
      <family val="2"/>
      <charset val="238"/>
    </font>
    <font>
      <i/>
      <sz val="7"/>
      <color rgb="FF969696"/>
      <name val="Trebuchet MS"/>
      <family val="2"/>
      <charset val="238"/>
    </font>
    <font>
      <sz val="11"/>
      <color indexed="8"/>
      <name val="Calibri"/>
      <family val="2"/>
      <charset val="238"/>
    </font>
    <font>
      <b/>
      <sz val="20"/>
      <name val="Arial CE"/>
      <family val="2"/>
      <charset val="238"/>
    </font>
    <font>
      <sz val="20"/>
      <color indexed="8"/>
      <name val="Calibri"/>
      <family val="2"/>
      <charset val="238"/>
    </font>
    <font>
      <sz val="10"/>
      <name val="Arial"/>
      <family val="2"/>
      <charset val="238"/>
    </font>
    <font>
      <b/>
      <sz val="11"/>
      <name val="Calibri"/>
      <family val="2"/>
      <charset val="238"/>
      <scheme val="minor"/>
    </font>
    <font>
      <sz val="11"/>
      <name val="Calibri"/>
      <family val="2"/>
      <charset val="238"/>
      <scheme val="minor"/>
    </font>
    <font>
      <sz val="11"/>
      <name val="Calibri"/>
      <family val="2"/>
      <charset val="1"/>
    </font>
    <font>
      <sz val="11"/>
      <color indexed="8"/>
      <name val="Calibri"/>
      <family val="2"/>
      <charset val="238"/>
      <scheme val="minor"/>
    </font>
    <font>
      <sz val="11"/>
      <color indexed="8"/>
      <name val="Symbol"/>
      <family val="1"/>
      <charset val="2"/>
    </font>
    <font>
      <b/>
      <sz val="11"/>
      <color indexed="8"/>
      <name val="Calibri"/>
      <family val="2"/>
      <charset val="238"/>
      <scheme val="minor"/>
    </font>
    <font>
      <sz val="11"/>
      <name val="Symbol"/>
      <family val="1"/>
      <charset val="2"/>
    </font>
    <font>
      <sz val="11"/>
      <name val="Calibri"/>
      <family val="2"/>
      <charset val="238"/>
    </font>
    <font>
      <sz val="11"/>
      <color indexed="8"/>
      <name val="Calibri"/>
      <family val="2"/>
      <charset val="1"/>
    </font>
    <font>
      <b/>
      <sz val="11"/>
      <color indexed="8"/>
      <name val="Calibri"/>
      <family val="2"/>
      <charset val="1"/>
    </font>
    <font>
      <sz val="8"/>
      <name val="Arial CE"/>
      <family val="2"/>
      <charset val="238"/>
    </font>
    <font>
      <b/>
      <sz val="8"/>
      <name val="Arial CE"/>
      <family val="2"/>
      <charset val="238"/>
    </font>
    <font>
      <b/>
      <sz val="14"/>
      <name val="Calibri"/>
      <family val="2"/>
      <charset val="238"/>
      <scheme val="minor"/>
    </font>
    <font>
      <b/>
      <sz val="10"/>
      <name val="Calibri"/>
      <family val="2"/>
      <charset val="238"/>
      <scheme val="minor"/>
    </font>
    <font>
      <sz val="10"/>
      <name val="Calibri"/>
      <family val="2"/>
    </font>
    <font>
      <sz val="10"/>
      <name val="Calibri"/>
      <family val="2"/>
      <charset val="238"/>
    </font>
    <font>
      <b/>
      <sz val="12"/>
      <name val="Calibri"/>
      <family val="2"/>
      <charset val="238"/>
      <scheme val="minor"/>
    </font>
    <font>
      <sz val="16"/>
      <color theme="1"/>
      <name val="Calibri"/>
      <family val="2"/>
      <charset val="238"/>
      <scheme val="minor"/>
    </font>
    <font>
      <sz val="10"/>
      <color theme="1"/>
      <name val="Calibri"/>
      <family val="2"/>
      <charset val="238"/>
      <scheme val="minor"/>
    </font>
    <font>
      <sz val="11"/>
      <name val="Times New Roman CE"/>
      <charset val="238"/>
    </font>
    <font>
      <sz val="10"/>
      <name val="Calibri"/>
      <family val="2"/>
      <charset val="238"/>
      <scheme val="minor"/>
    </font>
    <font>
      <b/>
      <sz val="10"/>
      <color theme="1"/>
      <name val="Calibri"/>
      <family val="2"/>
      <charset val="238"/>
      <scheme val="minor"/>
    </font>
    <font>
      <sz val="8"/>
      <color theme="1"/>
      <name val="Calibri"/>
      <family val="2"/>
      <charset val="238"/>
      <scheme val="minor"/>
    </font>
    <font>
      <b/>
      <sz val="10"/>
      <color theme="1"/>
      <name val="Arial"/>
      <family val="2"/>
      <charset val="238"/>
    </font>
    <font>
      <sz val="20"/>
      <color theme="1"/>
      <name val="Calibri"/>
      <family val="2"/>
      <charset val="238"/>
      <scheme val="minor"/>
    </font>
    <font>
      <b/>
      <sz val="11"/>
      <name val="Arial"/>
      <family val="2"/>
      <charset val="238"/>
    </font>
    <font>
      <b/>
      <sz val="12"/>
      <name val="Arial"/>
      <family val="2"/>
      <charset val="238"/>
    </font>
    <font>
      <sz val="11"/>
      <name val="Arial"/>
      <family val="2"/>
      <charset val="238"/>
    </font>
    <font>
      <sz val="11"/>
      <color theme="1"/>
      <name val="Arial"/>
      <family val="2"/>
      <charset val="238"/>
    </font>
    <font>
      <sz val="11"/>
      <color rgb="FFFF0000"/>
      <name val="Arial"/>
      <family val="2"/>
      <charset val="238"/>
    </font>
  </fonts>
  <fills count="25">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CC"/>
      </patternFill>
    </fill>
    <fill>
      <patternFill patternType="solid">
        <fgColor rgb="FFFAE682"/>
      </patternFill>
    </fill>
    <fill>
      <patternFill patternType="solid">
        <fgColor rgb="FFC0C0C0"/>
      </patternFill>
    </fill>
    <fill>
      <patternFill patternType="solid">
        <fgColor rgb="FFD2D2D2"/>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indexed="9"/>
        <bgColor indexed="26"/>
      </patternFill>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right style="hair">
        <color rgb="FF969696"/>
      </right>
      <top/>
      <bottom style="hair">
        <color rgb="FF969696"/>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0" borderId="0"/>
    <xf numFmtId="44" fontId="22" fillId="0" borderId="0" applyFont="0" applyFill="0" applyBorder="0" applyAlignment="0" applyProtection="0"/>
    <xf numFmtId="0" fontId="25" fillId="0" borderId="0"/>
    <xf numFmtId="0" fontId="28" fillId="0" borderId="0" applyNumberFormat="0" applyFill="0" applyBorder="0" applyAlignment="0" applyProtection="0"/>
    <xf numFmtId="0" fontId="46" fillId="0" borderId="0"/>
    <xf numFmtId="0" fontId="49" fillId="0" borderId="0"/>
    <xf numFmtId="0" fontId="1" fillId="0" borderId="0"/>
    <xf numFmtId="0" fontId="22" fillId="0" borderId="0"/>
    <xf numFmtId="0" fontId="1" fillId="0" borderId="0"/>
    <xf numFmtId="172" fontId="1" fillId="0" borderId="0" applyFont="0" applyFill="0" applyBorder="0" applyAlignment="0" applyProtection="0"/>
    <xf numFmtId="0" fontId="69" fillId="0" borderId="0"/>
    <xf numFmtId="0" fontId="22" fillId="0" borderId="0"/>
  </cellStyleXfs>
  <cellXfs count="872">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0" fontId="9" fillId="4" borderId="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3"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3" fontId="8" fillId="5" borderId="28" xfId="0" applyNumberFormat="1" applyFont="1" applyFill="1" applyBorder="1" applyAlignment="1">
      <alignment vertical="center"/>
    </xf>
    <xf numFmtId="3" fontId="8" fillId="5" borderId="29" xfId="0" applyNumberFormat="1" applyFont="1" applyFill="1" applyBorder="1" applyAlignment="1">
      <alignment vertical="center" wrapText="1"/>
    </xf>
    <xf numFmtId="3" fontId="11"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4" fillId="0" borderId="33" xfId="0" applyNumberFormat="1" applyFont="1" applyBorder="1" applyAlignment="1">
      <alignment horizontal="right" vertical="center" wrapText="1" shrinkToFit="1"/>
    </xf>
    <xf numFmtId="3" fontId="4"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9" fillId="0" borderId="31" xfId="0" applyNumberFormat="1" applyFont="1" applyBorder="1" applyAlignment="1">
      <alignment vertical="center"/>
    </xf>
    <xf numFmtId="3" fontId="9" fillId="0" borderId="33" xfId="0" applyNumberFormat="1" applyFont="1" applyBorder="1" applyAlignment="1">
      <alignment vertical="center" wrapText="1" shrinkToFit="1"/>
    </xf>
    <xf numFmtId="3" fontId="9" fillId="0" borderId="33" xfId="0" applyNumberFormat="1" applyFont="1" applyBorder="1" applyAlignment="1">
      <alignment vertical="center" shrinkToFit="1"/>
    </xf>
    <xf numFmtId="3" fontId="9"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7"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7" xfId="0" applyNumberFormat="1" applyFont="1" applyFill="1" applyBorder="1" applyAlignment="1">
      <alignment horizontal="center" vertical="center"/>
    </xf>
    <xf numFmtId="4" fontId="8"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 fillId="0" borderId="0" xfId="0" applyFont="1" applyAlignment="1">
      <alignment horizontal="center"/>
    </xf>
    <xf numFmtId="0" fontId="23" fillId="0" borderId="0" xfId="0" applyFont="1"/>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left"/>
    </xf>
    <xf numFmtId="2" fontId="0" fillId="0" borderId="0" xfId="0" applyNumberFormat="1"/>
    <xf numFmtId="0" fontId="0" fillId="0" borderId="0" xfId="0" applyAlignment="1">
      <alignment horizontal="right"/>
    </xf>
    <xf numFmtId="0" fontId="24" fillId="0" borderId="0" xfId="0" applyFont="1"/>
    <xf numFmtId="2" fontId="0" fillId="0" borderId="0" xfId="0" applyNumberFormat="1" applyProtection="1">
      <protection locked="0"/>
    </xf>
    <xf numFmtId="2" fontId="0" fillId="0" borderId="0" xfId="0" applyNumberFormat="1" applyAlignment="1">
      <alignment horizontal="right"/>
    </xf>
    <xf numFmtId="2" fontId="0" fillId="0" borderId="0" xfId="0" applyNumberFormat="1" applyAlignment="1" applyProtection="1">
      <alignment horizontal="right"/>
      <protection locked="0"/>
    </xf>
    <xf numFmtId="0" fontId="25" fillId="7" borderId="0" xfId="3" applyFill="1"/>
    <xf numFmtId="0" fontId="26" fillId="7" borderId="0" xfId="3" applyFont="1" applyFill="1" applyAlignment="1">
      <alignment vertical="center"/>
    </xf>
    <xf numFmtId="0" fontId="27" fillId="7" borderId="0" xfId="3" applyFont="1" applyFill="1" applyAlignment="1">
      <alignment horizontal="left" vertical="center"/>
    </xf>
    <xf numFmtId="0" fontId="29" fillId="7" borderId="0" xfId="4" applyFont="1" applyFill="1" applyAlignment="1">
      <alignment vertical="center"/>
    </xf>
    <xf numFmtId="0" fontId="28" fillId="7" borderId="0" xfId="4" applyFill="1"/>
    <xf numFmtId="0" fontId="25" fillId="0" borderId="0" xfId="3"/>
    <xf numFmtId="0" fontId="25" fillId="0" borderId="0" xfId="3" applyAlignment="1">
      <alignment horizontal="left" vertical="center"/>
    </xf>
    <xf numFmtId="0" fontId="25" fillId="0" borderId="42" xfId="3" applyBorder="1"/>
    <xf numFmtId="0" fontId="25" fillId="0" borderId="43" xfId="3" applyBorder="1"/>
    <xf numFmtId="0" fontId="25" fillId="0" borderId="44" xfId="3" applyBorder="1"/>
    <xf numFmtId="0" fontId="25" fillId="0" borderId="45" xfId="3" applyBorder="1"/>
    <xf numFmtId="0" fontId="31" fillId="0" borderId="0" xfId="3" applyFont="1" applyAlignment="1">
      <alignment horizontal="left" vertical="center"/>
    </xf>
    <xf numFmtId="0" fontId="25" fillId="0" borderId="46" xfId="3" applyBorder="1"/>
    <xf numFmtId="0" fontId="30" fillId="0" borderId="0" xfId="3" applyFont="1" applyAlignment="1">
      <alignment horizontal="left" vertical="center"/>
    </xf>
    <xf numFmtId="0" fontId="25" fillId="0" borderId="0" xfId="3" applyAlignment="1">
      <alignment vertical="center"/>
    </xf>
    <xf numFmtId="0" fontId="25" fillId="0" borderId="45" xfId="3" applyBorder="1" applyAlignment="1">
      <alignment vertical="center"/>
    </xf>
    <xf numFmtId="0" fontId="32" fillId="0" borderId="0" xfId="3" applyFont="1" applyAlignment="1">
      <alignment horizontal="left" vertical="center"/>
    </xf>
    <xf numFmtId="0" fontId="25" fillId="0" borderId="46" xfId="3" applyBorder="1" applyAlignment="1">
      <alignment vertical="center"/>
    </xf>
    <xf numFmtId="0" fontId="34" fillId="0" borderId="0" xfId="3" applyFont="1" applyAlignment="1">
      <alignment horizontal="left" vertical="center"/>
    </xf>
    <xf numFmtId="165" fontId="34" fillId="0" borderId="0" xfId="3" applyNumberFormat="1" applyFont="1" applyAlignment="1">
      <alignment horizontal="left" vertical="center"/>
    </xf>
    <xf numFmtId="4" fontId="25" fillId="0" borderId="0" xfId="3" applyNumberFormat="1" applyAlignment="1">
      <alignment vertical="center"/>
    </xf>
    <xf numFmtId="0" fontId="25" fillId="0" borderId="45" xfId="3" applyBorder="1" applyAlignment="1">
      <alignment vertical="center" wrapText="1"/>
    </xf>
    <xf numFmtId="0" fontId="25" fillId="0" borderId="0" xfId="3" applyAlignment="1">
      <alignment vertical="center" wrapText="1"/>
    </xf>
    <xf numFmtId="0" fontId="25" fillId="0" borderId="46" xfId="3" applyBorder="1" applyAlignment="1">
      <alignment vertical="center" wrapText="1"/>
    </xf>
    <xf numFmtId="0" fontId="25" fillId="0" borderId="47" xfId="3" applyBorder="1" applyAlignment="1">
      <alignment vertical="center"/>
    </xf>
    <xf numFmtId="0" fontId="25" fillId="0" borderId="48" xfId="3" applyBorder="1" applyAlignment="1">
      <alignment vertical="center"/>
    </xf>
    <xf numFmtId="0" fontId="35" fillId="0" borderId="0" xfId="3" applyFont="1" applyAlignment="1">
      <alignment horizontal="left" vertical="center"/>
    </xf>
    <xf numFmtId="4" fontId="36" fillId="0" borderId="0" xfId="3" applyNumberFormat="1" applyFont="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4" fontId="37" fillId="0" borderId="0" xfId="3" applyNumberFormat="1" applyFont="1" applyAlignment="1">
      <alignment vertical="center"/>
    </xf>
    <xf numFmtId="166" fontId="37" fillId="0" borderId="0" xfId="3" applyNumberFormat="1" applyFont="1" applyAlignment="1">
      <alignment horizontal="right" vertical="center"/>
    </xf>
    <xf numFmtId="0" fontId="25" fillId="9" borderId="0" xfId="3" applyFill="1" applyAlignment="1">
      <alignment vertical="center"/>
    </xf>
    <xf numFmtId="0" fontId="33" fillId="9" borderId="49" xfId="3" applyFont="1" applyFill="1" applyBorder="1" applyAlignment="1">
      <alignment horizontal="left" vertical="center"/>
    </xf>
    <xf numFmtId="0" fontId="25" fillId="9" borderId="50" xfId="3" applyFill="1" applyBorder="1" applyAlignment="1">
      <alignment vertical="center"/>
    </xf>
    <xf numFmtId="0" fontId="33" fillId="9" borderId="50" xfId="3" applyFont="1" applyFill="1" applyBorder="1" applyAlignment="1">
      <alignment horizontal="right" vertical="center"/>
    </xf>
    <xf numFmtId="0" fontId="33" fillId="9" borderId="50" xfId="3" applyFont="1" applyFill="1" applyBorder="1" applyAlignment="1">
      <alignment horizontal="center" vertical="center"/>
    </xf>
    <xf numFmtId="4" fontId="33" fillId="9" borderId="50" xfId="3" applyNumberFormat="1" applyFont="1" applyFill="1" applyBorder="1" applyAlignment="1">
      <alignment vertical="center"/>
    </xf>
    <xf numFmtId="0" fontId="25" fillId="9" borderId="51" xfId="3" applyFill="1" applyBorder="1" applyAlignment="1">
      <alignment vertical="center"/>
    </xf>
    <xf numFmtId="0" fontId="25" fillId="0" borderId="52" xfId="3" applyBorder="1" applyAlignment="1">
      <alignment vertical="center"/>
    </xf>
    <xf numFmtId="0" fontId="25" fillId="0" borderId="53" xfId="3" applyBorder="1" applyAlignment="1">
      <alignment vertical="center"/>
    </xf>
    <xf numFmtId="0" fontId="25" fillId="0" borderId="54" xfId="3" applyBorder="1" applyAlignment="1">
      <alignment vertical="center"/>
    </xf>
    <xf numFmtId="0" fontId="25" fillId="0" borderId="42" xfId="3" applyBorder="1" applyAlignment="1">
      <alignment vertical="center"/>
    </xf>
    <xf numFmtId="0" fontId="25" fillId="0" borderId="43" xfId="3" applyBorder="1" applyAlignment="1">
      <alignment vertical="center"/>
    </xf>
    <xf numFmtId="0" fontId="25" fillId="0" borderId="44" xfId="3" applyBorder="1" applyAlignment="1">
      <alignment vertical="center"/>
    </xf>
    <xf numFmtId="0" fontId="34" fillId="9" borderId="0" xfId="3" applyFont="1" applyFill="1" applyAlignment="1">
      <alignment horizontal="left" vertical="center"/>
    </xf>
    <xf numFmtId="0" fontId="34" fillId="9" borderId="0" xfId="3" applyFont="1" applyFill="1" applyAlignment="1">
      <alignment horizontal="right" vertical="center"/>
    </xf>
    <xf numFmtId="0" fontId="25" fillId="9" borderId="46" xfId="3" applyFill="1" applyBorder="1" applyAlignment="1">
      <alignment vertical="center"/>
    </xf>
    <xf numFmtId="0" fontId="38" fillId="0" borderId="0" xfId="3" applyFont="1" applyAlignment="1">
      <alignment horizontal="left" vertical="center"/>
    </xf>
    <xf numFmtId="0" fontId="39" fillId="0" borderId="45" xfId="3" applyFont="1" applyBorder="1" applyAlignment="1">
      <alignment vertical="center"/>
    </xf>
    <xf numFmtId="0" fontId="39" fillId="0" borderId="0" xfId="3" applyFont="1" applyAlignment="1">
      <alignment vertical="center"/>
    </xf>
    <xf numFmtId="0" fontId="39" fillId="0" borderId="55" xfId="3" applyFont="1" applyBorder="1" applyAlignment="1">
      <alignment horizontal="left" vertical="center"/>
    </xf>
    <xf numFmtId="0" fontId="39" fillId="0" borderId="55" xfId="3" applyFont="1" applyBorder="1" applyAlignment="1">
      <alignment vertical="center"/>
    </xf>
    <xf numFmtId="4" fontId="39" fillId="0" borderId="55" xfId="3" applyNumberFormat="1" applyFont="1" applyBorder="1" applyAlignment="1">
      <alignment vertical="center"/>
    </xf>
    <xf numFmtId="0" fontId="39" fillId="0" borderId="46" xfId="3" applyFont="1" applyBorder="1" applyAlignment="1">
      <alignment vertical="center"/>
    </xf>
    <xf numFmtId="0" fontId="40" fillId="0" borderId="45" xfId="3" applyFont="1" applyBorder="1" applyAlignment="1">
      <alignment vertical="center"/>
    </xf>
    <xf numFmtId="0" fontId="40" fillId="0" borderId="0" xfId="3" applyFont="1" applyAlignment="1">
      <alignment vertical="center"/>
    </xf>
    <xf numFmtId="0" fontId="40" fillId="0" borderId="55" xfId="3" applyFont="1" applyBorder="1" applyAlignment="1">
      <alignment horizontal="left" vertical="center"/>
    </xf>
    <xf numFmtId="0" fontId="40" fillId="0" borderId="55" xfId="3" applyFont="1" applyBorder="1" applyAlignment="1">
      <alignment vertical="center"/>
    </xf>
    <xf numFmtId="4" fontId="40" fillId="0" borderId="55" xfId="3" applyNumberFormat="1" applyFont="1" applyBorder="1" applyAlignment="1">
      <alignment vertical="center"/>
    </xf>
    <xf numFmtId="0" fontId="40" fillId="0" borderId="46" xfId="3" applyFont="1" applyBorder="1" applyAlignment="1">
      <alignment vertical="center"/>
    </xf>
    <xf numFmtId="0" fontId="25" fillId="0" borderId="45" xfId="3" applyBorder="1" applyAlignment="1">
      <alignment horizontal="center" vertical="center" wrapText="1"/>
    </xf>
    <xf numFmtId="0" fontId="34" fillId="9" borderId="56" xfId="3" applyFont="1" applyFill="1" applyBorder="1" applyAlignment="1">
      <alignment horizontal="center" vertical="center" wrapText="1"/>
    </xf>
    <xf numFmtId="0" fontId="34" fillId="9" borderId="57" xfId="3" applyFont="1" applyFill="1" applyBorder="1" applyAlignment="1">
      <alignment horizontal="center" vertical="center" wrapText="1"/>
    </xf>
    <xf numFmtId="0" fontId="34" fillId="9" borderId="58" xfId="3" applyFont="1" applyFill="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25" fillId="0" borderId="0" xfId="3" applyAlignment="1">
      <alignment horizontal="center" vertical="center" wrapText="1"/>
    </xf>
    <xf numFmtId="0" fontId="36" fillId="0" borderId="0" xfId="3" applyFont="1" applyAlignment="1">
      <alignment horizontal="left" vertical="center"/>
    </xf>
    <xf numFmtId="4" fontId="36" fillId="0" borderId="0" xfId="3" applyNumberFormat="1" applyFont="1"/>
    <xf numFmtId="0" fontId="25" fillId="0" borderId="59" xfId="3" applyBorder="1" applyAlignment="1">
      <alignment vertical="center"/>
    </xf>
    <xf numFmtId="164" fontId="41" fillId="0" borderId="47" xfId="3" applyNumberFormat="1" applyFont="1" applyBorder="1"/>
    <xf numFmtId="164" fontId="41" fillId="0" borderId="60" xfId="3" applyNumberFormat="1" applyFont="1" applyBorder="1"/>
    <xf numFmtId="4" fontId="42" fillId="0" borderId="0" xfId="3" applyNumberFormat="1" applyFont="1" applyAlignment="1">
      <alignment vertical="center"/>
    </xf>
    <xf numFmtId="0" fontId="43" fillId="0" borderId="45" xfId="3" applyFont="1" applyBorder="1"/>
    <xf numFmtId="0" fontId="43" fillId="0" borderId="0" xfId="3" applyFont="1"/>
    <xf numFmtId="0" fontId="43" fillId="0" borderId="0" xfId="3" applyFont="1" applyAlignment="1">
      <alignment horizontal="left"/>
    </xf>
    <xf numFmtId="0" fontId="39" fillId="0" borderId="0" xfId="3" applyFont="1" applyAlignment="1">
      <alignment horizontal="left"/>
    </xf>
    <xf numFmtId="4" fontId="39" fillId="0" borderId="0" xfId="3" applyNumberFormat="1" applyFont="1"/>
    <xf numFmtId="0" fontId="43" fillId="0" borderId="61" xfId="3" applyFont="1" applyBorder="1"/>
    <xf numFmtId="164" fontId="43" fillId="0" borderId="0" xfId="3" applyNumberFormat="1" applyFont="1"/>
    <xf numFmtId="164" fontId="43" fillId="0" borderId="62" xfId="3" applyNumberFormat="1" applyFont="1" applyBorder="1"/>
    <xf numFmtId="0" fontId="43" fillId="0" borderId="0" xfId="3" applyFont="1" applyAlignment="1">
      <alignment horizontal="center"/>
    </xf>
    <xf numFmtId="4" fontId="43" fillId="0" borderId="0" xfId="3" applyNumberFormat="1" applyFont="1" applyAlignment="1">
      <alignment vertical="center"/>
    </xf>
    <xf numFmtId="0" fontId="40" fillId="0" borderId="0" xfId="3" applyFont="1" applyAlignment="1">
      <alignment horizontal="left"/>
    </xf>
    <xf numFmtId="4" fontId="40" fillId="0" borderId="0" xfId="3" applyNumberFormat="1" applyFont="1"/>
    <xf numFmtId="0" fontId="25" fillId="0" borderId="63" xfId="3" applyBorder="1" applyAlignment="1">
      <alignment horizontal="center" vertical="center"/>
    </xf>
    <xf numFmtId="49" fontId="25" fillId="0" borderId="63" xfId="3" applyNumberFormat="1" applyBorder="1" applyAlignment="1">
      <alignment horizontal="left" vertical="center" wrapText="1"/>
    </xf>
    <xf numFmtId="0" fontId="25" fillId="0" borderId="63" xfId="3" applyBorder="1" applyAlignment="1">
      <alignment horizontal="left" vertical="center" wrapText="1"/>
    </xf>
    <xf numFmtId="0" fontId="25" fillId="0" borderId="63" xfId="3" applyBorder="1" applyAlignment="1">
      <alignment horizontal="center" vertical="center" wrapText="1"/>
    </xf>
    <xf numFmtId="167" fontId="25" fillId="0" borderId="63" xfId="3" applyNumberFormat="1" applyBorder="1" applyAlignment="1">
      <alignment vertical="center"/>
    </xf>
    <xf numFmtId="4" fontId="25" fillId="0" borderId="63" xfId="3" applyNumberFormat="1" applyBorder="1" applyAlignment="1" applyProtection="1">
      <alignment vertical="center"/>
      <protection locked="0"/>
    </xf>
    <xf numFmtId="4" fontId="25" fillId="0" borderId="63" xfId="3" applyNumberFormat="1" applyBorder="1" applyAlignment="1">
      <alignment vertical="center"/>
    </xf>
    <xf numFmtId="0" fontId="37" fillId="6" borderId="63" xfId="3" applyFont="1" applyFill="1" applyBorder="1" applyAlignment="1" applyProtection="1">
      <alignment horizontal="left" vertical="center"/>
      <protection locked="0"/>
    </xf>
    <xf numFmtId="0" fontId="37" fillId="0" borderId="0" xfId="3" applyFont="1" applyAlignment="1">
      <alignment horizontal="center" vertical="center"/>
    </xf>
    <xf numFmtId="164" fontId="37" fillId="0" borderId="0" xfId="3" applyNumberFormat="1" applyFont="1" applyAlignment="1">
      <alignment vertical="center"/>
    </xf>
    <xf numFmtId="164" fontId="37" fillId="0" borderId="62" xfId="3" applyNumberFormat="1" applyFont="1" applyBorder="1" applyAlignment="1">
      <alignment vertical="center"/>
    </xf>
    <xf numFmtId="0" fontId="44" fillId="0" borderId="0" xfId="3" applyFont="1" applyAlignment="1">
      <alignment horizontal="left" vertical="center"/>
    </xf>
    <xf numFmtId="0" fontId="45" fillId="0" borderId="0" xfId="3" applyFont="1" applyAlignment="1">
      <alignment vertical="center" wrapText="1"/>
    </xf>
    <xf numFmtId="0" fontId="25" fillId="0" borderId="61" xfId="3" applyBorder="1" applyAlignment="1">
      <alignment vertical="center"/>
    </xf>
    <xf numFmtId="0" fontId="25" fillId="0" borderId="62" xfId="3" applyBorder="1" applyAlignment="1">
      <alignment vertical="center"/>
    </xf>
    <xf numFmtId="0" fontId="37" fillId="0" borderId="55" xfId="3" applyFont="1" applyBorder="1" applyAlignment="1">
      <alignment horizontal="center" vertical="center"/>
    </xf>
    <xf numFmtId="0" fontId="25" fillId="0" borderId="55" xfId="3" applyBorder="1" applyAlignment="1">
      <alignment vertical="center"/>
    </xf>
    <xf numFmtId="164" fontId="37" fillId="0" borderId="55" xfId="3" applyNumberFormat="1" applyFont="1" applyBorder="1" applyAlignment="1">
      <alignment vertical="center"/>
    </xf>
    <xf numFmtId="164" fontId="37" fillId="0" borderId="64" xfId="3" applyNumberFormat="1" applyFont="1" applyBorder="1" applyAlignment="1">
      <alignment vertical="center"/>
    </xf>
    <xf numFmtId="0" fontId="46" fillId="0" borderId="0" xfId="5"/>
    <xf numFmtId="0" fontId="6" fillId="11" borderId="65" xfId="5" applyFont="1" applyFill="1" applyBorder="1" applyAlignment="1">
      <alignment horizontal="center" vertical="center" wrapText="1"/>
    </xf>
    <xf numFmtId="0" fontId="46" fillId="11" borderId="0" xfId="5" applyFill="1" applyAlignment="1">
      <alignment horizontal="right"/>
    </xf>
    <xf numFmtId="0" fontId="46" fillId="11" borderId="66" xfId="5" applyFill="1" applyBorder="1" applyAlignment="1">
      <alignment horizontal="right"/>
    </xf>
    <xf numFmtId="0" fontId="24" fillId="11" borderId="0" xfId="5" applyFont="1" applyFill="1" applyAlignment="1">
      <alignment horizontal="right"/>
    </xf>
    <xf numFmtId="0" fontId="6" fillId="11" borderId="65" xfId="5" applyFont="1" applyFill="1" applyBorder="1" applyAlignment="1">
      <alignment horizontal="center" vertical="center" wrapText="1" shrinkToFit="1"/>
    </xf>
    <xf numFmtId="0" fontId="6" fillId="11" borderId="68" xfId="5" applyFont="1" applyFill="1" applyBorder="1" applyAlignment="1">
      <alignment horizontal="left" vertical="center" wrapText="1"/>
    </xf>
    <xf numFmtId="0" fontId="6" fillId="12" borderId="67" xfId="5" applyFont="1" applyFill="1" applyBorder="1" applyAlignment="1">
      <alignment horizontal="center" vertical="center" wrapText="1" shrinkToFit="1"/>
    </xf>
    <xf numFmtId="168" fontId="3" fillId="12" borderId="67" xfId="5" applyNumberFormat="1" applyFont="1" applyFill="1" applyBorder="1" applyAlignment="1">
      <alignment horizontal="center" vertical="center" wrapText="1"/>
    </xf>
    <xf numFmtId="168" fontId="23" fillId="12" borderId="67" xfId="5" applyNumberFormat="1" applyFont="1" applyFill="1" applyBorder="1" applyAlignment="1">
      <alignment horizontal="center" vertical="center" wrapText="1"/>
    </xf>
    <xf numFmtId="0" fontId="6" fillId="0" borderId="67" xfId="5" applyFont="1" applyBorder="1" applyAlignment="1">
      <alignment horizontal="left"/>
    </xf>
    <xf numFmtId="49" fontId="6" fillId="0" borderId="68" xfId="5" applyNumberFormat="1" applyFont="1" applyBorder="1" applyAlignment="1">
      <alignment horizontal="center"/>
    </xf>
    <xf numFmtId="0" fontId="6" fillId="0" borderId="68" xfId="5" applyFont="1" applyBorder="1" applyAlignment="1">
      <alignment horizontal="right"/>
    </xf>
    <xf numFmtId="49" fontId="6" fillId="0" borderId="68" xfId="5" applyNumberFormat="1" applyFont="1" applyBorder="1" applyAlignment="1">
      <alignment horizontal="left"/>
    </xf>
    <xf numFmtId="0" fontId="6" fillId="0" borderId="69" xfId="5" applyFont="1" applyBorder="1" applyAlignment="1">
      <alignment horizontal="center"/>
    </xf>
    <xf numFmtId="49" fontId="46" fillId="0" borderId="71" xfId="5" applyNumberFormat="1" applyBorder="1" applyAlignment="1">
      <alignment horizontal="left"/>
    </xf>
    <xf numFmtId="49" fontId="46" fillId="0" borderId="72" xfId="5" applyNumberFormat="1" applyBorder="1" applyAlignment="1">
      <alignment horizontal="left"/>
    </xf>
    <xf numFmtId="0" fontId="46" fillId="0" borderId="72" xfId="5" applyBorder="1" applyAlignment="1">
      <alignment horizontal="right"/>
    </xf>
    <xf numFmtId="169" fontId="46" fillId="0" borderId="72" xfId="5" applyNumberFormat="1" applyBorder="1" applyAlignment="1">
      <alignment horizontal="right"/>
    </xf>
    <xf numFmtId="169" fontId="46" fillId="0" borderId="73" xfId="5" applyNumberFormat="1" applyBorder="1"/>
    <xf numFmtId="49" fontId="46" fillId="0" borderId="74" xfId="5" applyNumberFormat="1" applyBorder="1" applyAlignment="1">
      <alignment horizontal="left"/>
    </xf>
    <xf numFmtId="49" fontId="46" fillId="0" borderId="37" xfId="5" applyNumberFormat="1" applyBorder="1" applyAlignment="1">
      <alignment horizontal="left"/>
    </xf>
    <xf numFmtId="0" fontId="46" fillId="0" borderId="37" xfId="5" applyBorder="1" applyAlignment="1">
      <alignment horizontal="right"/>
    </xf>
    <xf numFmtId="169" fontId="46" fillId="0" borderId="37" xfId="5" applyNumberFormat="1" applyBorder="1" applyAlignment="1">
      <alignment horizontal="right"/>
    </xf>
    <xf numFmtId="169" fontId="46" fillId="0" borderId="75" xfId="5" applyNumberFormat="1" applyBorder="1"/>
    <xf numFmtId="49" fontId="46" fillId="0" borderId="76" xfId="5" applyNumberFormat="1" applyBorder="1" applyAlignment="1">
      <alignment horizontal="left"/>
    </xf>
    <xf numFmtId="49" fontId="46" fillId="0" borderId="77" xfId="5" applyNumberFormat="1" applyBorder="1" applyAlignment="1">
      <alignment horizontal="left"/>
    </xf>
    <xf numFmtId="0" fontId="46" fillId="0" borderId="77" xfId="5" applyBorder="1" applyAlignment="1">
      <alignment horizontal="right"/>
    </xf>
    <xf numFmtId="169" fontId="46" fillId="0" borderId="77" xfId="5" applyNumberFormat="1" applyBorder="1" applyAlignment="1">
      <alignment horizontal="right"/>
    </xf>
    <xf numFmtId="169" fontId="46" fillId="0" borderId="78" xfId="5" applyNumberFormat="1" applyBorder="1"/>
    <xf numFmtId="0" fontId="6" fillId="0" borderId="68" xfId="5" applyFont="1" applyBorder="1" applyAlignment="1">
      <alignment horizontal="center"/>
    </xf>
    <xf numFmtId="0" fontId="48" fillId="0" borderId="0" xfId="5" applyFont="1"/>
    <xf numFmtId="49" fontId="50" fillId="0" borderId="20" xfId="6" applyNumberFormat="1" applyFont="1" applyBorder="1" applyAlignment="1">
      <alignment horizontal="left"/>
    </xf>
    <xf numFmtId="0" fontId="50" fillId="0" borderId="79" xfId="6" applyFont="1" applyBorder="1" applyAlignment="1">
      <alignment horizontal="center" vertical="center" wrapText="1"/>
    </xf>
    <xf numFmtId="1" fontId="51" fillId="0" borderId="79" xfId="6" applyNumberFormat="1" applyFont="1" applyBorder="1" applyAlignment="1">
      <alignment horizontal="center"/>
    </xf>
    <xf numFmtId="0" fontId="51" fillId="0" borderId="79" xfId="6" applyFont="1" applyBorder="1" applyAlignment="1">
      <alignment horizontal="center"/>
    </xf>
    <xf numFmtId="170" fontId="51" fillId="0" borderId="79" xfId="6" applyNumberFormat="1" applyFont="1" applyBorder="1"/>
    <xf numFmtId="170" fontId="51" fillId="0" borderId="80" xfId="6" applyNumberFormat="1" applyFont="1" applyBorder="1"/>
    <xf numFmtId="49" fontId="1" fillId="0" borderId="37" xfId="7" applyNumberFormat="1" applyBorder="1" applyAlignment="1">
      <alignment horizontal="left" vertical="top" wrapText="1"/>
    </xf>
    <xf numFmtId="0" fontId="46" fillId="0" borderId="37" xfId="5" applyBorder="1" applyAlignment="1">
      <alignment horizontal="center"/>
    </xf>
    <xf numFmtId="169" fontId="46" fillId="0" borderId="37" xfId="5" applyNumberFormat="1" applyBorder="1" applyAlignment="1" applyProtection="1">
      <alignment horizontal="right"/>
      <protection locked="0"/>
    </xf>
    <xf numFmtId="169" fontId="46" fillId="0" borderId="81" xfId="5" applyNumberFormat="1" applyBorder="1"/>
    <xf numFmtId="49" fontId="1" fillId="0" borderId="82" xfId="7" applyNumberFormat="1" applyBorder="1" applyAlignment="1">
      <alignment horizontal="left" vertical="top" wrapText="1"/>
    </xf>
    <xf numFmtId="0" fontId="46" fillId="0" borderId="82" xfId="5" applyBorder="1" applyAlignment="1">
      <alignment horizontal="center"/>
    </xf>
    <xf numFmtId="49" fontId="46" fillId="0" borderId="82" xfId="5" applyNumberFormat="1" applyBorder="1" applyAlignment="1">
      <alignment horizontal="left"/>
    </xf>
    <xf numFmtId="169" fontId="46" fillId="0" borderId="82" xfId="5" applyNumberFormat="1" applyBorder="1" applyAlignment="1" applyProtection="1">
      <alignment horizontal="right"/>
      <protection locked="0"/>
    </xf>
    <xf numFmtId="49" fontId="50" fillId="0" borderId="11" xfId="6" applyNumberFormat="1" applyFont="1" applyBorder="1" applyAlignment="1">
      <alignment horizontal="left"/>
    </xf>
    <xf numFmtId="0" fontId="50" fillId="0" borderId="7" xfId="6" applyFont="1" applyBorder="1" applyAlignment="1">
      <alignment horizontal="center" vertical="center" wrapText="1"/>
    </xf>
    <xf numFmtId="1" fontId="51" fillId="0" borderId="7" xfId="6" applyNumberFormat="1" applyFont="1" applyBorder="1" applyAlignment="1">
      <alignment horizontal="center"/>
    </xf>
    <xf numFmtId="0" fontId="51" fillId="0" borderId="7" xfId="6" applyFont="1" applyBorder="1" applyAlignment="1">
      <alignment horizontal="center"/>
    </xf>
    <xf numFmtId="170" fontId="51" fillId="0" borderId="7" xfId="6" applyNumberFormat="1" applyFont="1" applyBorder="1"/>
    <xf numFmtId="170" fontId="51" fillId="0" borderId="13" xfId="6" applyNumberFormat="1" applyFont="1" applyBorder="1"/>
    <xf numFmtId="0" fontId="46" fillId="0" borderId="83" xfId="5" applyBorder="1" applyAlignment="1">
      <alignment horizontal="left" vertical="top"/>
    </xf>
    <xf numFmtId="49" fontId="46" fillId="0" borderId="84" xfId="5" applyNumberFormat="1" applyBorder="1" applyAlignment="1">
      <alignment horizontal="left" vertical="top" wrapText="1"/>
    </xf>
    <xf numFmtId="0" fontId="46" fillId="0" borderId="84" xfId="5" applyBorder="1" applyAlignment="1">
      <alignment horizontal="center"/>
    </xf>
    <xf numFmtId="49" fontId="46" fillId="0" borderId="84" xfId="5" applyNumberFormat="1" applyBorder="1" applyAlignment="1">
      <alignment horizontal="left"/>
    </xf>
    <xf numFmtId="169" fontId="46" fillId="0" borderId="84" xfId="5" applyNumberFormat="1" applyBorder="1" applyAlignment="1" applyProtection="1">
      <alignment horizontal="right"/>
      <protection locked="0"/>
    </xf>
    <xf numFmtId="169" fontId="46" fillId="0" borderId="85" xfId="5" applyNumberFormat="1" applyBorder="1"/>
    <xf numFmtId="0" fontId="46" fillId="0" borderId="86" xfId="5" applyBorder="1" applyAlignment="1">
      <alignment horizontal="left" vertical="top"/>
    </xf>
    <xf numFmtId="0" fontId="46" fillId="0" borderId="87" xfId="5" applyBorder="1" applyAlignment="1">
      <alignment horizontal="center"/>
    </xf>
    <xf numFmtId="49" fontId="46" fillId="0" borderId="87" xfId="5" applyNumberFormat="1" applyBorder="1" applyAlignment="1">
      <alignment horizontal="left"/>
    </xf>
    <xf numFmtId="169" fontId="46" fillId="0" borderId="87" xfId="5" applyNumberFormat="1" applyBorder="1" applyAlignment="1" applyProtection="1">
      <alignment horizontal="right"/>
      <protection locked="0"/>
    </xf>
    <xf numFmtId="0" fontId="46" fillId="0" borderId="71" xfId="5" applyBorder="1" applyAlignment="1">
      <alignment horizontal="left" vertical="top"/>
    </xf>
    <xf numFmtId="49" fontId="46" fillId="0" borderId="72" xfId="5" applyNumberFormat="1" applyBorder="1" applyAlignment="1">
      <alignment horizontal="left" vertical="top" wrapText="1"/>
    </xf>
    <xf numFmtId="0" fontId="46" fillId="0" borderId="72" xfId="5" applyBorder="1" applyAlignment="1">
      <alignment horizontal="center"/>
    </xf>
    <xf numFmtId="171" fontId="46" fillId="0" borderId="72" xfId="5" applyNumberFormat="1" applyBorder="1" applyAlignment="1" applyProtection="1">
      <alignment horizontal="right"/>
      <protection locked="0"/>
    </xf>
    <xf numFmtId="171" fontId="46" fillId="0" borderId="73" xfId="5" applyNumberFormat="1" applyBorder="1" applyAlignment="1">
      <alignment horizontal="right"/>
    </xf>
    <xf numFmtId="0" fontId="46" fillId="0" borderId="74" xfId="5" applyBorder="1" applyAlignment="1">
      <alignment horizontal="left" vertical="top"/>
    </xf>
    <xf numFmtId="49" fontId="46" fillId="0" borderId="82" xfId="5" applyNumberFormat="1" applyBorder="1" applyAlignment="1">
      <alignment horizontal="left" vertical="top" wrapText="1"/>
    </xf>
    <xf numFmtId="171" fontId="46" fillId="0" borderId="82" xfId="5" applyNumberFormat="1" applyBorder="1" applyAlignment="1" applyProtection="1">
      <alignment horizontal="right"/>
      <protection locked="0"/>
    </xf>
    <xf numFmtId="171" fontId="46" fillId="0" borderId="75" xfId="5" applyNumberFormat="1" applyBorder="1" applyAlignment="1">
      <alignment horizontal="right"/>
    </xf>
    <xf numFmtId="49" fontId="46" fillId="14" borderId="82" xfId="5" applyNumberFormat="1" applyFill="1" applyBorder="1" applyAlignment="1">
      <alignment horizontal="left" vertical="top" wrapText="1"/>
    </xf>
    <xf numFmtId="0" fontId="46" fillId="14" borderId="82" xfId="5" applyFill="1" applyBorder="1" applyAlignment="1">
      <alignment horizontal="center"/>
    </xf>
    <xf numFmtId="49" fontId="46" fillId="14" borderId="82" xfId="5" applyNumberFormat="1" applyFill="1" applyBorder="1" applyAlignment="1">
      <alignment horizontal="left"/>
    </xf>
    <xf numFmtId="171" fontId="46" fillId="14" borderId="82" xfId="5" applyNumberFormat="1" applyFill="1" applyBorder="1" applyAlignment="1" applyProtection="1">
      <alignment horizontal="right"/>
      <protection locked="0"/>
    </xf>
    <xf numFmtId="171" fontId="46" fillId="14" borderId="75" xfId="5" applyNumberFormat="1" applyFill="1" applyBorder="1" applyAlignment="1">
      <alignment horizontal="right"/>
    </xf>
    <xf numFmtId="0" fontId="52" fillId="0" borderId="74" xfId="8" applyFont="1" applyBorder="1" applyAlignment="1">
      <alignment horizontal="left"/>
    </xf>
    <xf numFmtId="1" fontId="46" fillId="0" borderId="82" xfId="5" applyNumberFormat="1" applyBorder="1" applyAlignment="1">
      <alignment horizontal="center"/>
    </xf>
    <xf numFmtId="170" fontId="51" fillId="0" borderId="75" xfId="6" applyNumberFormat="1" applyFont="1" applyBorder="1"/>
    <xf numFmtId="0" fontId="46" fillId="14" borderId="74" xfId="5" applyFill="1" applyBorder="1" applyAlignment="1">
      <alignment horizontal="left" vertical="top"/>
    </xf>
    <xf numFmtId="1" fontId="46" fillId="14" borderId="82" xfId="5" applyNumberFormat="1" applyFill="1" applyBorder="1" applyAlignment="1">
      <alignment horizontal="center"/>
    </xf>
    <xf numFmtId="169" fontId="46" fillId="14" borderId="82" xfId="5" applyNumberFormat="1" applyFill="1" applyBorder="1" applyAlignment="1" applyProtection="1">
      <alignment horizontal="right"/>
      <protection locked="0"/>
    </xf>
    <xf numFmtId="169" fontId="46" fillId="14" borderId="75" xfId="5" applyNumberFormat="1" applyFill="1" applyBorder="1" applyAlignment="1">
      <alignment horizontal="right"/>
    </xf>
    <xf numFmtId="0" fontId="46" fillId="14" borderId="0" xfId="5" applyFill="1"/>
    <xf numFmtId="0" fontId="46" fillId="14" borderId="76" xfId="5" applyFill="1" applyBorder="1" applyAlignment="1">
      <alignment horizontal="left" vertical="top"/>
    </xf>
    <xf numFmtId="49" fontId="46" fillId="14" borderId="77" xfId="5" applyNumberFormat="1" applyFill="1" applyBorder="1" applyAlignment="1">
      <alignment horizontal="left" vertical="top" wrapText="1"/>
    </xf>
    <xf numFmtId="1" fontId="46" fillId="14" borderId="77" xfId="5" applyNumberFormat="1" applyFill="1" applyBorder="1" applyAlignment="1">
      <alignment horizontal="center"/>
    </xf>
    <xf numFmtId="49" fontId="46" fillId="14" borderId="77" xfId="5" applyNumberFormat="1" applyFill="1" applyBorder="1" applyAlignment="1">
      <alignment horizontal="left"/>
    </xf>
    <xf numFmtId="169" fontId="46" fillId="14" borderId="77" xfId="5" applyNumberFormat="1" applyFill="1" applyBorder="1" applyAlignment="1" applyProtection="1">
      <alignment horizontal="right"/>
      <protection locked="0"/>
    </xf>
    <xf numFmtId="169" fontId="46" fillId="14" borderId="78" xfId="5" applyNumberFormat="1" applyFill="1" applyBorder="1" applyAlignment="1">
      <alignment horizontal="right"/>
    </xf>
    <xf numFmtId="169" fontId="46" fillId="0" borderId="72" xfId="5" applyNumberFormat="1" applyBorder="1" applyAlignment="1" applyProtection="1">
      <alignment horizontal="right"/>
      <protection locked="0"/>
    </xf>
    <xf numFmtId="0" fontId="46" fillId="0" borderId="76" xfId="5" applyBorder="1" applyAlignment="1">
      <alignment horizontal="left" vertical="top"/>
    </xf>
    <xf numFmtId="49" fontId="46" fillId="0" borderId="77" xfId="5" applyNumberFormat="1" applyBorder="1" applyAlignment="1">
      <alignment horizontal="left" vertical="top" wrapText="1"/>
    </xf>
    <xf numFmtId="0" fontId="46" fillId="0" borderId="77" xfId="5" applyBorder="1" applyAlignment="1">
      <alignment horizontal="center"/>
    </xf>
    <xf numFmtId="169" fontId="46" fillId="0" borderId="77" xfId="5" applyNumberFormat="1" applyBorder="1" applyAlignment="1" applyProtection="1">
      <alignment horizontal="right"/>
      <protection locked="0"/>
    </xf>
    <xf numFmtId="0" fontId="46" fillId="0" borderId="88" xfId="5" applyBorder="1" applyAlignment="1">
      <alignment horizontal="left" vertical="top"/>
    </xf>
    <xf numFmtId="49" fontId="46" fillId="0" borderId="84" xfId="5" applyNumberFormat="1" applyBorder="1" applyAlignment="1">
      <alignment horizontal="left" wrapText="1"/>
    </xf>
    <xf numFmtId="0" fontId="46" fillId="0" borderId="84" xfId="5" applyBorder="1" applyAlignment="1">
      <alignment horizontal="right"/>
    </xf>
    <xf numFmtId="169" fontId="46" fillId="0" borderId="89" xfId="5" applyNumberFormat="1" applyBorder="1"/>
    <xf numFmtId="0" fontId="46" fillId="0" borderId="90" xfId="5" applyBorder="1" applyAlignment="1">
      <alignment horizontal="left" vertical="top"/>
    </xf>
    <xf numFmtId="0" fontId="46" fillId="0" borderId="87" xfId="5" applyBorder="1" applyAlignment="1">
      <alignment horizontal="right"/>
    </xf>
    <xf numFmtId="169" fontId="46" fillId="0" borderId="91" xfId="5" applyNumberFormat="1" applyBorder="1"/>
    <xf numFmtId="49" fontId="46" fillId="0" borderId="87" xfId="5" applyNumberFormat="1" applyBorder="1" applyAlignment="1">
      <alignment horizontal="left" vertical="top" wrapText="1"/>
    </xf>
    <xf numFmtId="0" fontId="46" fillId="0" borderId="92" xfId="5" applyBorder="1" applyAlignment="1">
      <alignment horizontal="left" vertical="top"/>
    </xf>
    <xf numFmtId="49" fontId="46" fillId="0" borderId="93" xfId="5" applyNumberFormat="1" applyBorder="1" applyAlignment="1">
      <alignment horizontal="left" vertical="top" wrapText="1"/>
    </xf>
    <xf numFmtId="0" fontId="46" fillId="0" borderId="93" xfId="5" applyBorder="1" applyAlignment="1">
      <alignment horizontal="right"/>
    </xf>
    <xf numFmtId="49" fontId="46" fillId="0" borderId="93" xfId="5" applyNumberFormat="1" applyBorder="1" applyAlignment="1">
      <alignment horizontal="left"/>
    </xf>
    <xf numFmtId="169" fontId="46" fillId="0" borderId="94" xfId="5" applyNumberFormat="1" applyBorder="1" applyAlignment="1" applyProtection="1">
      <alignment horizontal="right"/>
      <protection locked="0"/>
    </xf>
    <xf numFmtId="169" fontId="46" fillId="0" borderId="95" xfId="5" applyNumberFormat="1" applyBorder="1"/>
    <xf numFmtId="0" fontId="46" fillId="0" borderId="96" xfId="5" applyBorder="1" applyAlignment="1">
      <alignment horizontal="left" vertical="top"/>
    </xf>
    <xf numFmtId="49" fontId="46" fillId="0" borderId="97" xfId="5" applyNumberFormat="1" applyBorder="1" applyAlignment="1">
      <alignment horizontal="left" wrapText="1"/>
    </xf>
    <xf numFmtId="0" fontId="46" fillId="0" borderId="97" xfId="5" applyBorder="1" applyAlignment="1">
      <alignment horizontal="right"/>
    </xf>
    <xf numFmtId="49" fontId="46" fillId="0" borderId="97" xfId="5" applyNumberFormat="1" applyBorder="1" applyAlignment="1">
      <alignment horizontal="left"/>
    </xf>
    <xf numFmtId="169" fontId="46" fillId="0" borderId="97" xfId="5" applyNumberFormat="1" applyBorder="1" applyAlignment="1" applyProtection="1">
      <alignment horizontal="right"/>
      <protection locked="0"/>
    </xf>
    <xf numFmtId="169" fontId="46" fillId="0" borderId="98" xfId="5" applyNumberFormat="1" applyBorder="1"/>
    <xf numFmtId="0" fontId="46" fillId="0" borderId="0" xfId="5" applyAlignment="1">
      <alignment horizontal="center"/>
    </xf>
    <xf numFmtId="0" fontId="51" fillId="0" borderId="71" xfId="8" applyFont="1" applyBorder="1" applyAlignment="1">
      <alignment horizontal="left"/>
    </xf>
    <xf numFmtId="49" fontId="53" fillId="0" borderId="72" xfId="5" applyNumberFormat="1" applyFont="1" applyBorder="1" applyAlignment="1">
      <alignment horizontal="left" vertical="top" wrapText="1"/>
    </xf>
    <xf numFmtId="1" fontId="51" fillId="0" borderId="72" xfId="6" applyNumberFormat="1" applyFont="1" applyBorder="1" applyAlignment="1">
      <alignment horizontal="center"/>
    </xf>
    <xf numFmtId="0" fontId="51" fillId="0" borderId="72" xfId="6" applyFont="1" applyBorder="1" applyAlignment="1">
      <alignment horizontal="left"/>
    </xf>
    <xf numFmtId="170" fontId="51" fillId="0" borderId="72" xfId="6" applyNumberFormat="1" applyFont="1" applyBorder="1" applyProtection="1">
      <protection locked="0"/>
    </xf>
    <xf numFmtId="170" fontId="51" fillId="0" borderId="73" xfId="6" applyNumberFormat="1" applyFont="1" applyBorder="1"/>
    <xf numFmtId="0" fontId="51" fillId="0" borderId="74" xfId="8" applyFont="1" applyBorder="1" applyAlignment="1">
      <alignment horizontal="left"/>
    </xf>
    <xf numFmtId="49" fontId="53" fillId="0" borderId="82" xfId="5" applyNumberFormat="1" applyFont="1" applyBorder="1" applyAlignment="1">
      <alignment horizontal="left" vertical="top" wrapText="1"/>
    </xf>
    <xf numFmtId="1" fontId="51" fillId="0" borderId="82" xfId="6" applyNumberFormat="1" applyFont="1" applyBorder="1" applyAlignment="1">
      <alignment horizontal="center"/>
    </xf>
    <xf numFmtId="0" fontId="51" fillId="0" borderId="82" xfId="6" applyFont="1" applyBorder="1" applyAlignment="1">
      <alignment horizontal="left"/>
    </xf>
    <xf numFmtId="170" fontId="51" fillId="0" borderId="82" xfId="6" applyNumberFormat="1" applyFont="1" applyBorder="1" applyProtection="1">
      <protection locked="0"/>
    </xf>
    <xf numFmtId="0" fontId="51" fillId="0" borderId="96" xfId="8" applyFont="1" applyBorder="1" applyAlignment="1">
      <alignment horizontal="left"/>
    </xf>
    <xf numFmtId="49" fontId="53" fillId="0" borderId="97" xfId="5" applyNumberFormat="1" applyFont="1" applyBorder="1" applyAlignment="1">
      <alignment horizontal="left" vertical="top" wrapText="1"/>
    </xf>
    <xf numFmtId="1" fontId="51" fillId="0" borderId="97" xfId="6" applyNumberFormat="1" applyFont="1" applyBorder="1" applyAlignment="1">
      <alignment horizontal="center"/>
    </xf>
    <xf numFmtId="0" fontId="51" fillId="0" borderId="97" xfId="6" applyFont="1" applyBorder="1" applyAlignment="1">
      <alignment horizontal="left"/>
    </xf>
    <xf numFmtId="170" fontId="51" fillId="0" borderId="97" xfId="6" applyNumberFormat="1" applyFont="1" applyBorder="1" applyProtection="1">
      <protection locked="0"/>
    </xf>
    <xf numFmtId="170" fontId="51" fillId="0" borderId="98" xfId="6" applyNumberFormat="1" applyFont="1" applyBorder="1"/>
    <xf numFmtId="0" fontId="51" fillId="0" borderId="11" xfId="8" applyFont="1" applyBorder="1" applyAlignment="1">
      <alignment horizontal="left"/>
    </xf>
    <xf numFmtId="0" fontId="55" fillId="0" borderId="7" xfId="8" applyFont="1" applyBorder="1" applyAlignment="1">
      <alignment horizontal="center"/>
    </xf>
    <xf numFmtId="1" fontId="53" fillId="0" borderId="7" xfId="8" applyNumberFormat="1" applyFont="1" applyBorder="1" applyAlignment="1">
      <alignment horizontal="center"/>
    </xf>
    <xf numFmtId="49" fontId="51" fillId="0" borderId="7" xfId="8" applyNumberFormat="1" applyFont="1" applyBorder="1" applyAlignment="1">
      <alignment horizontal="left"/>
    </xf>
    <xf numFmtId="169" fontId="51" fillId="0" borderId="7" xfId="8" applyNumberFormat="1" applyFont="1" applyBorder="1" applyAlignment="1">
      <alignment horizontal="right"/>
    </xf>
    <xf numFmtId="0" fontId="46" fillId="0" borderId="72" xfId="5" applyBorder="1" applyAlignment="1">
      <alignment horizontal="left" wrapText="1"/>
    </xf>
    <xf numFmtId="0" fontId="53" fillId="0" borderId="82" xfId="6" applyFont="1" applyBorder="1" applyAlignment="1">
      <alignment horizontal="left" wrapText="1"/>
    </xf>
    <xf numFmtId="1" fontId="53" fillId="0" borderId="82" xfId="6" applyNumberFormat="1" applyFont="1" applyBorder="1" applyAlignment="1">
      <alignment horizontal="center"/>
    </xf>
    <xf numFmtId="0" fontId="53" fillId="0" borderId="82" xfId="6" applyFont="1" applyBorder="1" applyAlignment="1">
      <alignment horizontal="left"/>
    </xf>
    <xf numFmtId="170" fontId="51" fillId="0" borderId="82" xfId="6" applyNumberFormat="1" applyFont="1" applyBorder="1" applyAlignment="1" applyProtection="1">
      <alignment horizontal="right"/>
      <protection locked="0"/>
    </xf>
    <xf numFmtId="170" fontId="51" fillId="0" borderId="75" xfId="6" applyNumberFormat="1" applyFont="1" applyBorder="1" applyAlignment="1">
      <alignment horizontal="right"/>
    </xf>
    <xf numFmtId="0" fontId="51" fillId="0" borderId="74" xfId="6" applyFont="1" applyBorder="1" applyAlignment="1">
      <alignment horizontal="left"/>
    </xf>
    <xf numFmtId="0" fontId="51" fillId="0" borderId="76" xfId="6" applyFont="1" applyBorder="1" applyAlignment="1">
      <alignment horizontal="left"/>
    </xf>
    <xf numFmtId="49" fontId="51" fillId="0" borderId="77" xfId="8" applyNumberFormat="1" applyFont="1" applyBorder="1" applyAlignment="1">
      <alignment horizontal="left" vertical="top" wrapText="1"/>
    </xf>
    <xf numFmtId="1" fontId="53" fillId="0" borderId="77" xfId="8" applyNumberFormat="1" applyFont="1" applyBorder="1" applyAlignment="1">
      <alignment horizontal="center"/>
    </xf>
    <xf numFmtId="0" fontId="53" fillId="0" borderId="77" xfId="8" applyFont="1" applyBorder="1" applyAlignment="1">
      <alignment horizontal="left"/>
    </xf>
    <xf numFmtId="169" fontId="51" fillId="0" borderId="77" xfId="8" applyNumberFormat="1" applyFont="1" applyBorder="1" applyAlignment="1" applyProtection="1">
      <alignment horizontal="right"/>
      <protection locked="0"/>
    </xf>
    <xf numFmtId="170" fontId="51" fillId="0" borderId="78" xfId="6" applyNumberFormat="1" applyFont="1" applyBorder="1"/>
    <xf numFmtId="0" fontId="51" fillId="0" borderId="3" xfId="8" applyFont="1" applyBorder="1" applyAlignment="1">
      <alignment horizontal="left"/>
    </xf>
    <xf numFmtId="49" fontId="55" fillId="0" borderId="4" xfId="8" applyNumberFormat="1" applyFont="1" applyBorder="1" applyAlignment="1">
      <alignment horizontal="center" vertical="top" wrapText="1"/>
    </xf>
    <xf numFmtId="1" fontId="53" fillId="0" borderId="4" xfId="8" applyNumberFormat="1" applyFont="1" applyBorder="1" applyAlignment="1">
      <alignment horizontal="center"/>
    </xf>
    <xf numFmtId="0" fontId="53" fillId="0" borderId="4" xfId="8" applyFont="1" applyBorder="1" applyAlignment="1">
      <alignment horizontal="left"/>
    </xf>
    <xf numFmtId="169" fontId="51" fillId="0" borderId="4" xfId="8" applyNumberFormat="1" applyFont="1" applyBorder="1" applyAlignment="1">
      <alignment horizontal="right"/>
    </xf>
    <xf numFmtId="170" fontId="51" fillId="0" borderId="5" xfId="6" applyNumberFormat="1" applyFont="1" applyBorder="1"/>
    <xf numFmtId="1" fontId="53" fillId="0" borderId="72" xfId="8" applyNumberFormat="1" applyFont="1" applyBorder="1" applyAlignment="1">
      <alignment horizontal="center"/>
    </xf>
    <xf numFmtId="0" fontId="53" fillId="0" borderId="72" xfId="8" applyFont="1" applyBorder="1" applyAlignment="1">
      <alignment horizontal="left"/>
    </xf>
    <xf numFmtId="169" fontId="51" fillId="0" borderId="72" xfId="8" applyNumberFormat="1" applyFont="1" applyBorder="1" applyAlignment="1" applyProtection="1">
      <alignment horizontal="right"/>
      <protection locked="0"/>
    </xf>
    <xf numFmtId="49" fontId="51" fillId="0" borderId="82" xfId="8" applyNumberFormat="1" applyFont="1" applyBorder="1" applyAlignment="1">
      <alignment horizontal="left" vertical="top" wrapText="1"/>
    </xf>
    <xf numFmtId="0" fontId="53" fillId="0" borderId="82" xfId="8" applyFont="1" applyBorder="1" applyAlignment="1">
      <alignment horizontal="left"/>
    </xf>
    <xf numFmtId="169" fontId="51" fillId="0" borderId="82" xfId="8" applyNumberFormat="1" applyFont="1" applyBorder="1" applyAlignment="1" applyProtection="1">
      <alignment horizontal="right"/>
      <protection locked="0"/>
    </xf>
    <xf numFmtId="1" fontId="53" fillId="0" borderId="97" xfId="6" applyNumberFormat="1" applyFont="1" applyBorder="1" applyAlignment="1">
      <alignment horizontal="center"/>
    </xf>
    <xf numFmtId="0" fontId="53" fillId="0" borderId="97" xfId="8" applyFont="1" applyBorder="1" applyAlignment="1">
      <alignment horizontal="left"/>
    </xf>
    <xf numFmtId="169" fontId="51" fillId="0" borderId="97" xfId="8" applyNumberFormat="1" applyFont="1" applyBorder="1" applyAlignment="1" applyProtection="1">
      <alignment horizontal="right"/>
      <protection locked="0"/>
    </xf>
    <xf numFmtId="0" fontId="51" fillId="0" borderId="76" xfId="8" applyFont="1" applyBorder="1" applyAlignment="1">
      <alignment horizontal="left"/>
    </xf>
    <xf numFmtId="1" fontId="53" fillId="0" borderId="77" xfId="6" applyNumberFormat="1" applyFont="1" applyBorder="1" applyAlignment="1">
      <alignment horizontal="center"/>
    </xf>
    <xf numFmtId="0" fontId="51" fillId="0" borderId="20" xfId="8" applyFont="1" applyBorder="1" applyAlignment="1">
      <alignment horizontal="left"/>
    </xf>
    <xf numFmtId="0" fontId="55" fillId="0" borderId="79" xfId="8" applyFont="1" applyBorder="1" applyAlignment="1">
      <alignment horizontal="center"/>
    </xf>
    <xf numFmtId="1" fontId="53" fillId="0" borderId="79" xfId="8" applyNumberFormat="1" applyFont="1" applyBorder="1" applyAlignment="1">
      <alignment horizontal="center"/>
    </xf>
    <xf numFmtId="0" fontId="53" fillId="0" borderId="79" xfId="8" applyFont="1" applyBorder="1" applyAlignment="1">
      <alignment horizontal="left"/>
    </xf>
    <xf numFmtId="169" fontId="51" fillId="0" borderId="79" xfId="8" applyNumberFormat="1" applyFont="1" applyBorder="1" applyAlignment="1">
      <alignment horizontal="right"/>
    </xf>
    <xf numFmtId="1" fontId="46" fillId="0" borderId="72" xfId="5" applyNumberFormat="1" applyBorder="1" applyAlignment="1">
      <alignment horizontal="center"/>
    </xf>
    <xf numFmtId="0" fontId="46" fillId="0" borderId="82" xfId="5" applyBorder="1" applyAlignment="1">
      <alignment horizontal="left" wrapText="1"/>
    </xf>
    <xf numFmtId="49" fontId="52" fillId="15" borderId="72" xfId="6" applyNumberFormat="1" applyFont="1" applyFill="1" applyBorder="1" applyAlignment="1">
      <alignment horizontal="left" vertical="top" wrapText="1"/>
    </xf>
    <xf numFmtId="1" fontId="58" fillId="15" borderId="72" xfId="6" applyNumberFormat="1" applyFont="1" applyFill="1" applyBorder="1" applyAlignment="1">
      <alignment horizontal="center"/>
    </xf>
    <xf numFmtId="0" fontId="58" fillId="15" borderId="72" xfId="6" applyFont="1" applyFill="1" applyBorder="1" applyAlignment="1">
      <alignment horizontal="left"/>
    </xf>
    <xf numFmtId="169" fontId="52" fillId="15" borderId="72" xfId="6" applyNumberFormat="1" applyFont="1" applyFill="1" applyBorder="1" applyAlignment="1" applyProtection="1">
      <alignment horizontal="right"/>
      <protection locked="0"/>
    </xf>
    <xf numFmtId="170" fontId="51" fillId="0" borderId="73" xfId="6" applyNumberFormat="1" applyFont="1" applyBorder="1" applyAlignment="1">
      <alignment horizontal="right"/>
    </xf>
    <xf numFmtId="49" fontId="52" fillId="15" borderId="82" xfId="6" applyNumberFormat="1" applyFont="1" applyFill="1" applyBorder="1" applyAlignment="1">
      <alignment horizontal="left" vertical="top" wrapText="1"/>
    </xf>
    <xf numFmtId="1" fontId="58" fillId="15" borderId="82" xfId="6" applyNumberFormat="1" applyFont="1" applyFill="1" applyBorder="1" applyAlignment="1">
      <alignment horizontal="center"/>
    </xf>
    <xf numFmtId="0" fontId="58" fillId="15" borderId="82" xfId="6" applyFont="1" applyFill="1" applyBorder="1" applyAlignment="1">
      <alignment horizontal="left"/>
    </xf>
    <xf numFmtId="169" fontId="52" fillId="15" borderId="82" xfId="6" applyNumberFormat="1" applyFont="1" applyFill="1" applyBorder="1" applyAlignment="1" applyProtection="1">
      <alignment horizontal="right"/>
      <protection locked="0"/>
    </xf>
    <xf numFmtId="0" fontId="53" fillId="0" borderId="82" xfId="8" applyFont="1" applyBorder="1" applyAlignment="1">
      <alignment horizontal="left" wrapText="1"/>
    </xf>
    <xf numFmtId="1" fontId="53" fillId="0" borderId="82" xfId="8" applyNumberFormat="1" applyFont="1" applyBorder="1" applyAlignment="1">
      <alignment horizontal="center"/>
    </xf>
    <xf numFmtId="49" fontId="52" fillId="15" borderId="77" xfId="6" applyNumberFormat="1" applyFont="1" applyFill="1" applyBorder="1" applyAlignment="1">
      <alignment horizontal="left" vertical="top" wrapText="1"/>
    </xf>
    <xf numFmtId="1" fontId="58" fillId="15" borderId="77" xfId="6" applyNumberFormat="1" applyFont="1" applyFill="1" applyBorder="1" applyAlignment="1">
      <alignment horizontal="center"/>
    </xf>
    <xf numFmtId="0" fontId="58" fillId="15" borderId="77" xfId="6" applyFont="1" applyFill="1" applyBorder="1" applyAlignment="1">
      <alignment horizontal="left"/>
    </xf>
    <xf numFmtId="169" fontId="52" fillId="15" borderId="77" xfId="6" applyNumberFormat="1" applyFont="1" applyFill="1" applyBorder="1" applyAlignment="1" applyProtection="1">
      <alignment horizontal="right"/>
      <protection locked="0"/>
    </xf>
    <xf numFmtId="170" fontId="51" fillId="0" borderId="78" xfId="6" applyNumberFormat="1" applyFont="1" applyBorder="1" applyAlignment="1">
      <alignment horizontal="right"/>
    </xf>
    <xf numFmtId="0" fontId="55" fillId="0" borderId="4" xfId="8" applyFont="1" applyBorder="1" applyAlignment="1">
      <alignment horizontal="center"/>
    </xf>
    <xf numFmtId="0" fontId="46" fillId="0" borderId="72" xfId="5" applyBorder="1" applyAlignment="1">
      <alignment horizontal="left"/>
    </xf>
    <xf numFmtId="0" fontId="46" fillId="0" borderId="82" xfId="5" applyBorder="1" applyAlignment="1">
      <alignment horizontal="left"/>
    </xf>
    <xf numFmtId="49" fontId="46" fillId="0" borderId="82" xfId="5" applyNumberFormat="1" applyBorder="1" applyAlignment="1">
      <alignment horizontal="left" wrapText="1"/>
    </xf>
    <xf numFmtId="49" fontId="51" fillId="0" borderId="77" xfId="8" applyNumberFormat="1" applyFont="1" applyBorder="1" applyAlignment="1">
      <alignment horizontal="left"/>
    </xf>
    <xf numFmtId="1" fontId="51" fillId="0" borderId="77" xfId="8" applyNumberFormat="1" applyFont="1" applyBorder="1" applyAlignment="1">
      <alignment horizontal="center"/>
    </xf>
    <xf numFmtId="49" fontId="24" fillId="0" borderId="11" xfId="6" applyNumberFormat="1" applyFont="1" applyBorder="1" applyAlignment="1">
      <alignment horizontal="left"/>
    </xf>
    <xf numFmtId="0" fontId="52" fillId="0" borderId="71" xfId="8" applyFont="1" applyBorder="1" applyAlignment="1">
      <alignment horizontal="left"/>
    </xf>
    <xf numFmtId="0" fontId="53" fillId="0" borderId="77" xfId="6" applyFont="1" applyBorder="1" applyAlignment="1">
      <alignment horizontal="left" wrapText="1"/>
    </xf>
    <xf numFmtId="0" fontId="53" fillId="0" borderId="77" xfId="6" applyFont="1" applyBorder="1" applyAlignment="1">
      <alignment horizontal="left"/>
    </xf>
    <xf numFmtId="170" fontId="51" fillId="0" borderId="77" xfId="6" applyNumberFormat="1" applyFont="1" applyBorder="1" applyAlignment="1" applyProtection="1">
      <alignment horizontal="right"/>
      <protection locked="0"/>
    </xf>
    <xf numFmtId="0" fontId="52" fillId="0" borderId="1" xfId="8" applyFont="1" applyBorder="1" applyAlignment="1">
      <alignment horizontal="left"/>
    </xf>
    <xf numFmtId="0" fontId="59" fillId="0" borderId="0" xfId="8" applyFont="1" applyAlignment="1">
      <alignment horizontal="center"/>
    </xf>
    <xf numFmtId="0" fontId="58" fillId="0" borderId="0" xfId="8" applyFont="1" applyAlignment="1">
      <alignment horizontal="center"/>
    </xf>
    <xf numFmtId="49" fontId="52" fillId="0" borderId="0" xfId="8" applyNumberFormat="1" applyFont="1" applyAlignment="1">
      <alignment horizontal="left"/>
    </xf>
    <xf numFmtId="169" fontId="52" fillId="0" borderId="0" xfId="8" applyNumberFormat="1" applyFont="1" applyAlignment="1">
      <alignment horizontal="right"/>
    </xf>
    <xf numFmtId="170" fontId="51" fillId="0" borderId="2" xfId="6" applyNumberFormat="1" applyFont="1" applyBorder="1"/>
    <xf numFmtId="0" fontId="51" fillId="0" borderId="71" xfId="6" applyFont="1" applyBorder="1" applyAlignment="1">
      <alignment horizontal="left"/>
    </xf>
    <xf numFmtId="0" fontId="53" fillId="0" borderId="72" xfId="6" applyFont="1" applyBorder="1" applyAlignment="1">
      <alignment horizontal="left" wrapText="1"/>
    </xf>
    <xf numFmtId="1" fontId="53" fillId="0" borderId="72" xfId="6" applyNumberFormat="1" applyFont="1" applyBorder="1" applyAlignment="1">
      <alignment horizontal="center"/>
    </xf>
    <xf numFmtId="0" fontId="53" fillId="0" borderId="72" xfId="6" applyFont="1" applyBorder="1" applyAlignment="1">
      <alignment horizontal="left"/>
    </xf>
    <xf numFmtId="170" fontId="51" fillId="0" borderId="72" xfId="6" applyNumberFormat="1" applyFont="1" applyBorder="1" applyAlignment="1" applyProtection="1">
      <alignment horizontal="right"/>
      <protection locked="0"/>
    </xf>
    <xf numFmtId="49" fontId="51" fillId="0" borderId="72" xfId="8" applyNumberFormat="1" applyFont="1" applyBorder="1" applyAlignment="1">
      <alignment horizontal="left" vertical="top" wrapText="1"/>
    </xf>
    <xf numFmtId="0" fontId="53" fillId="0" borderId="7" xfId="8" applyFont="1" applyBorder="1" applyAlignment="1">
      <alignment horizontal="left"/>
    </xf>
    <xf numFmtId="0" fontId="51" fillId="0" borderId="108" xfId="8" applyFont="1" applyBorder="1" applyAlignment="1">
      <alignment horizontal="left"/>
    </xf>
    <xf numFmtId="0" fontId="46" fillId="0" borderId="109" xfId="5" applyBorder="1" applyAlignment="1">
      <alignment horizontal="left" wrapText="1"/>
    </xf>
    <xf numFmtId="1" fontId="58" fillId="0" borderId="109" xfId="6" applyNumberFormat="1" applyFont="1" applyBorder="1" applyAlignment="1">
      <alignment horizontal="center"/>
    </xf>
    <xf numFmtId="0" fontId="58" fillId="0" borderId="109" xfId="6" applyFont="1" applyBorder="1" applyAlignment="1">
      <alignment horizontal="left"/>
    </xf>
    <xf numFmtId="169" fontId="52" fillId="0" borderId="109" xfId="6" applyNumberFormat="1" applyFont="1" applyBorder="1" applyAlignment="1" applyProtection="1">
      <alignment horizontal="right"/>
      <protection locked="0"/>
    </xf>
    <xf numFmtId="169" fontId="46" fillId="0" borderId="110" xfId="5" applyNumberFormat="1" applyBorder="1"/>
    <xf numFmtId="0" fontId="46" fillId="0" borderId="111" xfId="5" applyBorder="1" applyAlignment="1">
      <alignment horizontal="left" vertical="top"/>
    </xf>
    <xf numFmtId="0" fontId="46" fillId="0" borderId="112" xfId="5" applyBorder="1" applyAlignment="1">
      <alignment horizontal="left" wrapText="1"/>
    </xf>
    <xf numFmtId="0" fontId="46" fillId="0" borderId="112" xfId="5" applyBorder="1" applyAlignment="1">
      <alignment horizontal="center"/>
    </xf>
    <xf numFmtId="49" fontId="46" fillId="0" borderId="112" xfId="5" applyNumberFormat="1" applyBorder="1" applyAlignment="1">
      <alignment horizontal="left"/>
    </xf>
    <xf numFmtId="169" fontId="46" fillId="0" borderId="112" xfId="5" applyNumberFormat="1" applyBorder="1" applyAlignment="1" applyProtection="1">
      <alignment horizontal="right"/>
      <protection locked="0"/>
    </xf>
    <xf numFmtId="169" fontId="46" fillId="0" borderId="113" xfId="5" applyNumberFormat="1" applyBorder="1"/>
    <xf numFmtId="0" fontId="52" fillId="0" borderId="111" xfId="8" applyFont="1" applyBorder="1" applyAlignment="1">
      <alignment horizontal="left"/>
    </xf>
    <xf numFmtId="0" fontId="59" fillId="0" borderId="112" xfId="8" applyFont="1" applyBorder="1" applyAlignment="1">
      <alignment horizontal="center"/>
    </xf>
    <xf numFmtId="0" fontId="58" fillId="0" borderId="112" xfId="8" applyFont="1" applyBorder="1" applyAlignment="1">
      <alignment horizontal="center"/>
    </xf>
    <xf numFmtId="49" fontId="52" fillId="0" borderId="112" xfId="8" applyNumberFormat="1" applyFont="1" applyBorder="1" applyAlignment="1">
      <alignment horizontal="left"/>
    </xf>
    <xf numFmtId="170" fontId="51" fillId="0" borderId="113" xfId="6" applyNumberFormat="1" applyFont="1" applyBorder="1"/>
    <xf numFmtId="0" fontId="52" fillId="0" borderId="114" xfId="8" applyFont="1" applyBorder="1" applyAlignment="1">
      <alignment horizontal="left"/>
    </xf>
    <xf numFmtId="49" fontId="51" fillId="0" borderId="115" xfId="8" applyNumberFormat="1" applyFont="1" applyBorder="1" applyAlignment="1">
      <alignment horizontal="left" vertical="top" wrapText="1"/>
    </xf>
    <xf numFmtId="1" fontId="53" fillId="0" borderId="115" xfId="8" applyNumberFormat="1" applyFont="1" applyBorder="1" applyAlignment="1">
      <alignment horizontal="center"/>
    </xf>
    <xf numFmtId="0" fontId="53" fillId="0" borderId="115" xfId="8" applyFont="1" applyBorder="1" applyAlignment="1">
      <alignment horizontal="left"/>
    </xf>
    <xf numFmtId="169" fontId="51" fillId="0" borderId="115" xfId="8" applyNumberFormat="1" applyFont="1" applyBorder="1" applyAlignment="1" applyProtection="1">
      <alignment horizontal="right"/>
      <protection locked="0"/>
    </xf>
    <xf numFmtId="170" fontId="51" fillId="0" borderId="116" xfId="6" applyNumberFormat="1" applyFont="1" applyBorder="1"/>
    <xf numFmtId="0" fontId="51" fillId="0" borderId="114" xfId="8" applyFont="1" applyBorder="1" applyAlignment="1">
      <alignment horizontal="left"/>
    </xf>
    <xf numFmtId="0" fontId="46" fillId="0" borderId="115" xfId="5" applyBorder="1" applyAlignment="1">
      <alignment horizontal="left" wrapText="1"/>
    </xf>
    <xf numFmtId="1" fontId="46" fillId="0" borderId="115" xfId="5" applyNumberFormat="1" applyBorder="1" applyAlignment="1">
      <alignment horizontal="center"/>
    </xf>
    <xf numFmtId="49" fontId="46" fillId="0" borderId="115" xfId="5" applyNumberFormat="1" applyBorder="1" applyAlignment="1">
      <alignment horizontal="left"/>
    </xf>
    <xf numFmtId="169" fontId="46" fillId="0" borderId="115" xfId="5" applyNumberFormat="1" applyBorder="1" applyAlignment="1" applyProtection="1">
      <alignment horizontal="right"/>
      <protection locked="0"/>
    </xf>
    <xf numFmtId="169" fontId="46" fillId="0" borderId="116" xfId="5" applyNumberFormat="1" applyBorder="1"/>
    <xf numFmtId="1" fontId="58" fillId="0" borderId="82" xfId="6" applyNumberFormat="1" applyFont="1" applyBorder="1" applyAlignment="1">
      <alignment horizontal="center"/>
    </xf>
    <xf numFmtId="0" fontId="58" fillId="0" borderId="82" xfId="6" applyFont="1" applyBorder="1" applyAlignment="1">
      <alignment horizontal="left"/>
    </xf>
    <xf numFmtId="169" fontId="52" fillId="0" borderId="82" xfId="6" applyNumberFormat="1" applyFont="1" applyBorder="1" applyAlignment="1" applyProtection="1">
      <alignment horizontal="right"/>
      <protection locked="0"/>
    </xf>
    <xf numFmtId="49" fontId="46" fillId="0" borderId="97" xfId="5" applyNumberFormat="1" applyBorder="1" applyAlignment="1">
      <alignment horizontal="left" vertical="top" wrapText="1"/>
    </xf>
    <xf numFmtId="1" fontId="46" fillId="0" borderId="97" xfId="5" applyNumberFormat="1" applyBorder="1" applyAlignment="1">
      <alignment horizontal="center"/>
    </xf>
    <xf numFmtId="2" fontId="0" fillId="0" borderId="0" xfId="0" applyNumberFormat="1" applyAlignment="1">
      <alignment horizontal="center"/>
    </xf>
    <xf numFmtId="2" fontId="9" fillId="0" borderId="0" xfId="0" applyNumberFormat="1" applyFont="1"/>
    <xf numFmtId="0" fontId="60" fillId="0" borderId="0" xfId="0" applyFont="1" applyAlignment="1">
      <alignment horizontal="center"/>
    </xf>
    <xf numFmtId="0" fontId="60" fillId="0" borderId="0" xfId="0" applyFont="1"/>
    <xf numFmtId="1" fontId="60" fillId="0" borderId="0" xfId="2" applyNumberFormat="1" applyFont="1" applyAlignment="1" applyProtection="1">
      <alignment horizontal="center"/>
      <protection locked="0"/>
    </xf>
    <xf numFmtId="0" fontId="60" fillId="0" borderId="0" xfId="0" applyFont="1" applyAlignment="1" applyProtection="1">
      <alignment horizontal="center"/>
      <protection locked="0"/>
    </xf>
    <xf numFmtId="0" fontId="60"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center"/>
    </xf>
    <xf numFmtId="0" fontId="1" fillId="0" borderId="0" xfId="9"/>
    <xf numFmtId="0" fontId="67" fillId="0" borderId="0" xfId="9" applyFont="1"/>
    <xf numFmtId="0" fontId="63" fillId="0" borderId="114" xfId="9" applyFont="1" applyBorder="1" applyAlignment="1">
      <alignment horizontal="center"/>
    </xf>
    <xf numFmtId="0" fontId="63" fillId="0" borderId="115" xfId="9" applyFont="1" applyBorder="1"/>
    <xf numFmtId="49" fontId="63" fillId="0" borderId="115" xfId="9" applyNumberFormat="1" applyFont="1" applyBorder="1" applyAlignment="1">
      <alignment horizontal="center"/>
    </xf>
    <xf numFmtId="0" fontId="63" fillId="0" borderId="115" xfId="9" applyFont="1" applyBorder="1" applyAlignment="1">
      <alignment horizontal="center"/>
    </xf>
    <xf numFmtId="0" fontId="63" fillId="0" borderId="116" xfId="9" applyFont="1" applyBorder="1" applyAlignment="1">
      <alignment horizontal="center"/>
    </xf>
    <xf numFmtId="0" fontId="68" fillId="0" borderId="74" xfId="9" applyFont="1" applyBorder="1"/>
    <xf numFmtId="0" fontId="68" fillId="0" borderId="82" xfId="9" applyFont="1" applyBorder="1"/>
    <xf numFmtId="49" fontId="1" fillId="0" borderId="126" xfId="9" applyNumberFormat="1" applyBorder="1" applyAlignment="1">
      <alignment vertical="center"/>
    </xf>
    <xf numFmtId="0" fontId="68" fillId="0" borderId="82" xfId="9" applyFont="1" applyBorder="1" applyAlignment="1">
      <alignment horizontal="right" vertical="center"/>
    </xf>
    <xf numFmtId="7" fontId="68" fillId="0" borderId="82" xfId="9" applyNumberFormat="1" applyFont="1" applyBorder="1" applyAlignment="1">
      <alignment horizontal="right" vertical="center"/>
    </xf>
    <xf numFmtId="7" fontId="68" fillId="0" borderId="75" xfId="9" applyNumberFormat="1" applyFont="1" applyBorder="1" applyAlignment="1">
      <alignment horizontal="right" vertical="center"/>
    </xf>
    <xf numFmtId="173" fontId="1" fillId="0" borderId="0" xfId="9" applyNumberFormat="1" applyAlignment="1">
      <alignment horizontal="right"/>
    </xf>
    <xf numFmtId="0" fontId="1" fillId="0" borderId="74" xfId="9" applyBorder="1"/>
    <xf numFmtId="0" fontId="1" fillId="0" borderId="82" xfId="9" applyBorder="1"/>
    <xf numFmtId="0" fontId="1" fillId="0" borderId="76" xfId="9" applyBorder="1"/>
    <xf numFmtId="0" fontId="1" fillId="0" borderId="77" xfId="9" applyBorder="1"/>
    <xf numFmtId="0" fontId="68" fillId="0" borderId="77" xfId="9" applyFont="1" applyBorder="1" applyAlignment="1">
      <alignment horizontal="right" vertical="center"/>
    </xf>
    <xf numFmtId="7" fontId="68" fillId="0" borderId="77" xfId="9" applyNumberFormat="1" applyFont="1" applyBorder="1" applyAlignment="1">
      <alignment horizontal="right" vertical="center"/>
    </xf>
    <xf numFmtId="7" fontId="68" fillId="0" borderId="78" xfId="9" applyNumberFormat="1" applyFont="1" applyBorder="1" applyAlignment="1">
      <alignment horizontal="right" vertical="center"/>
    </xf>
    <xf numFmtId="0" fontId="1" fillId="0" borderId="0" xfId="9" applyAlignment="1">
      <alignment horizontal="center"/>
    </xf>
    <xf numFmtId="0" fontId="68" fillId="0" borderId="71" xfId="9" applyFont="1" applyBorder="1"/>
    <xf numFmtId="0" fontId="68" fillId="0" borderId="72" xfId="9" applyFont="1" applyBorder="1"/>
    <xf numFmtId="174" fontId="70" fillId="0" borderId="72" xfId="11" applyNumberFormat="1" applyFont="1" applyBorder="1" applyAlignment="1">
      <alignment horizontal="left" wrapText="1"/>
    </xf>
    <xf numFmtId="0" fontId="70" fillId="0" borderId="72" xfId="12" applyFont="1" applyBorder="1" applyAlignment="1">
      <alignment horizontal="center" wrapText="1"/>
    </xf>
    <xf numFmtId="0" fontId="70" fillId="0" borderId="126" xfId="12" applyFont="1" applyBorder="1" applyAlignment="1">
      <alignment horizontal="center" wrapText="1"/>
    </xf>
    <xf numFmtId="170" fontId="68" fillId="0" borderId="112" xfId="9" applyNumberFormat="1" applyFont="1" applyBorder="1" applyAlignment="1" applyProtection="1">
      <alignment horizontal="right"/>
      <protection locked="0"/>
    </xf>
    <xf numFmtId="170" fontId="68" fillId="0" borderId="73" xfId="9" applyNumberFormat="1" applyFont="1" applyBorder="1" applyAlignment="1">
      <alignment horizontal="right"/>
    </xf>
    <xf numFmtId="174" fontId="70" fillId="0" borderId="82" xfId="11" applyNumberFormat="1" applyFont="1" applyBorder="1" applyAlignment="1">
      <alignment horizontal="left" wrapText="1"/>
    </xf>
    <xf numFmtId="0" fontId="70" fillId="0" borderId="82" xfId="12" applyFont="1" applyBorder="1" applyAlignment="1">
      <alignment horizontal="center" wrapText="1"/>
    </xf>
    <xf numFmtId="0" fontId="70" fillId="0" borderId="120" xfId="12" applyFont="1" applyBorder="1" applyAlignment="1">
      <alignment horizontal="center" wrapText="1"/>
    </xf>
    <xf numFmtId="170" fontId="68" fillId="0" borderId="82" xfId="9" applyNumberFormat="1" applyFont="1" applyBorder="1" applyAlignment="1" applyProtection="1">
      <alignment horizontal="right"/>
      <protection locked="0"/>
    </xf>
    <xf numFmtId="170" fontId="68" fillId="0" borderId="75" xfId="9" applyNumberFormat="1" applyFont="1" applyBorder="1" applyAlignment="1">
      <alignment horizontal="right"/>
    </xf>
    <xf numFmtId="170" fontId="68" fillId="0" borderId="109" xfId="9" applyNumberFormat="1" applyFont="1" applyBorder="1" applyAlignment="1" applyProtection="1">
      <alignment horizontal="right"/>
      <protection locked="0"/>
    </xf>
    <xf numFmtId="170" fontId="1" fillId="0" borderId="0" xfId="9" applyNumberFormat="1"/>
    <xf numFmtId="170" fontId="68" fillId="0" borderId="8" xfId="9" applyNumberFormat="1" applyFont="1" applyBorder="1" applyAlignment="1">
      <alignment horizontal="right"/>
    </xf>
    <xf numFmtId="0" fontId="1" fillId="17" borderId="0" xfId="9" applyFill="1"/>
    <xf numFmtId="0" fontId="70" fillId="0" borderId="82" xfId="11" applyFont="1" applyBorder="1" applyAlignment="1">
      <alignment horizontal="left" wrapText="1"/>
    </xf>
    <xf numFmtId="0" fontId="63" fillId="0" borderId="82" xfId="11" applyFont="1" applyBorder="1" applyAlignment="1">
      <alignment horizontal="left" wrapText="1"/>
    </xf>
    <xf numFmtId="0" fontId="68" fillId="0" borderId="82" xfId="9" applyFont="1" applyBorder="1" applyAlignment="1">
      <alignment horizontal="center"/>
    </xf>
    <xf numFmtId="170" fontId="68" fillId="0" borderId="82" xfId="9" applyNumberFormat="1" applyFont="1" applyBorder="1" applyAlignment="1">
      <alignment horizontal="right"/>
    </xf>
    <xf numFmtId="49" fontId="71" fillId="0" borderId="82" xfId="9" applyNumberFormat="1" applyFont="1" applyBorder="1" applyAlignment="1">
      <alignment horizontal="left" wrapText="1"/>
    </xf>
    <xf numFmtId="49" fontId="63" fillId="0" borderId="82" xfId="11" applyNumberFormat="1" applyFont="1" applyBorder="1" applyAlignment="1">
      <alignment horizontal="left" wrapText="1"/>
    </xf>
    <xf numFmtId="173" fontId="68" fillId="0" borderId="82" xfId="9" applyNumberFormat="1" applyFont="1" applyBorder="1" applyAlignment="1">
      <alignment horizontal="right"/>
    </xf>
    <xf numFmtId="173" fontId="68" fillId="0" borderId="75" xfId="9" applyNumberFormat="1" applyFont="1" applyBorder="1" applyAlignment="1">
      <alignment horizontal="right"/>
    </xf>
    <xf numFmtId="49" fontId="70" fillId="0" borderId="82" xfId="11" applyNumberFormat="1" applyFont="1" applyBorder="1" applyAlignment="1">
      <alignment horizontal="left" wrapText="1"/>
    </xf>
    <xf numFmtId="0" fontId="68" fillId="0" borderId="76" xfId="9" applyFont="1" applyBorder="1"/>
    <xf numFmtId="49" fontId="71" fillId="0" borderId="77" xfId="9" applyNumberFormat="1" applyFont="1" applyBorder="1" applyAlignment="1">
      <alignment horizontal="left" wrapText="1"/>
    </xf>
    <xf numFmtId="49" fontId="70" fillId="0" borderId="77" xfId="11" applyNumberFormat="1" applyFont="1" applyBorder="1" applyAlignment="1">
      <alignment horizontal="left" wrapText="1"/>
    </xf>
    <xf numFmtId="0" fontId="70" fillId="0" borderId="77" xfId="12" applyFont="1" applyBorder="1" applyAlignment="1">
      <alignment horizontal="center" wrapText="1"/>
    </xf>
    <xf numFmtId="173" fontId="68" fillId="0" borderId="77" xfId="9" applyNumberFormat="1" applyFont="1" applyBorder="1" applyAlignment="1">
      <alignment horizontal="right"/>
    </xf>
    <xf numFmtId="173" fontId="68" fillId="0" borderId="78" xfId="9" applyNumberFormat="1" applyFont="1" applyBorder="1" applyAlignment="1">
      <alignment horizontal="right"/>
    </xf>
    <xf numFmtId="0" fontId="63" fillId="0" borderId="111" xfId="9" applyFont="1" applyBorder="1" applyAlignment="1">
      <alignment horizontal="center"/>
    </xf>
    <xf numFmtId="0" fontId="63" fillId="0" borderId="112" xfId="9" applyFont="1" applyBorder="1"/>
    <xf numFmtId="49" fontId="63" fillId="0" borderId="112" xfId="9" applyNumberFormat="1" applyFont="1" applyBorder="1" applyAlignment="1">
      <alignment horizontal="center"/>
    </xf>
    <xf numFmtId="0" fontId="63" fillId="0" borderId="112" xfId="9" applyFont="1" applyBorder="1" applyAlignment="1">
      <alignment horizontal="center"/>
    </xf>
    <xf numFmtId="0" fontId="63" fillId="0" borderId="113" xfId="9" applyFont="1" applyBorder="1" applyAlignment="1">
      <alignment horizontal="center"/>
    </xf>
    <xf numFmtId="170" fontId="68" fillId="0" borderId="72" xfId="9" applyNumberFormat="1" applyFont="1" applyBorder="1" applyProtection="1">
      <protection locked="0"/>
    </xf>
    <xf numFmtId="170" fontId="68" fillId="0" borderId="73" xfId="9" applyNumberFormat="1" applyFont="1" applyBorder="1"/>
    <xf numFmtId="170" fontId="68" fillId="0" borderId="82" xfId="9" applyNumberFormat="1" applyFont="1" applyBorder="1" applyProtection="1">
      <protection locked="0"/>
    </xf>
    <xf numFmtId="170" fontId="68" fillId="0" borderId="75" xfId="9" applyNumberFormat="1" applyFont="1" applyBorder="1"/>
    <xf numFmtId="170" fontId="68" fillId="0" borderId="109" xfId="9" applyNumberFormat="1" applyFont="1" applyBorder="1" applyProtection="1">
      <protection locked="0"/>
    </xf>
    <xf numFmtId="170" fontId="68" fillId="0" borderId="2" xfId="9" applyNumberFormat="1" applyFont="1" applyBorder="1"/>
    <xf numFmtId="170" fontId="68" fillId="0" borderId="82" xfId="9" applyNumberFormat="1" applyFont="1" applyBorder="1"/>
    <xf numFmtId="170" fontId="68" fillId="0" borderId="82" xfId="9" applyNumberFormat="1" applyFont="1" applyBorder="1" applyAlignment="1">
      <alignment horizontal="center"/>
    </xf>
    <xf numFmtId="170" fontId="68" fillId="0" borderId="75" xfId="9" applyNumberFormat="1" applyFont="1" applyBorder="1" applyAlignment="1">
      <alignment horizontal="center"/>
    </xf>
    <xf numFmtId="173" fontId="68" fillId="0" borderId="82" xfId="9" applyNumberFormat="1" applyFont="1" applyBorder="1" applyAlignment="1">
      <alignment horizontal="center"/>
    </xf>
    <xf numFmtId="173" fontId="68" fillId="0" borderId="75" xfId="9" applyNumberFormat="1" applyFont="1" applyBorder="1" applyAlignment="1">
      <alignment horizontal="center"/>
    </xf>
    <xf numFmtId="173" fontId="68" fillId="0" borderId="77" xfId="9" applyNumberFormat="1" applyFont="1" applyBorder="1" applyAlignment="1">
      <alignment horizontal="center"/>
    </xf>
    <xf numFmtId="173" fontId="68" fillId="0" borderId="78" xfId="9" applyNumberFormat="1" applyFont="1" applyBorder="1" applyAlignment="1">
      <alignment horizontal="center"/>
    </xf>
    <xf numFmtId="170" fontId="68" fillId="0" borderId="72" xfId="9" applyNumberFormat="1" applyFont="1" applyBorder="1" applyAlignment="1" applyProtection="1">
      <alignment horizontal="center"/>
      <protection locked="0"/>
    </xf>
    <xf numFmtId="170" fontId="68" fillId="0" borderId="73" xfId="9" applyNumberFormat="1" applyFont="1" applyBorder="1" applyAlignment="1">
      <alignment horizontal="center"/>
    </xf>
    <xf numFmtId="170" fontId="68" fillId="0" borderId="82" xfId="9" applyNumberFormat="1" applyFont="1" applyBorder="1" applyAlignment="1" applyProtection="1">
      <alignment horizontal="center"/>
      <protection locked="0"/>
    </xf>
    <xf numFmtId="170" fontId="1" fillId="17" borderId="0" xfId="9" applyNumberFormat="1" applyFill="1"/>
    <xf numFmtId="0" fontId="68" fillId="0" borderId="108" xfId="9" applyFont="1" applyBorder="1"/>
    <xf numFmtId="0" fontId="68" fillId="0" borderId="109" xfId="9" applyFont="1" applyBorder="1"/>
    <xf numFmtId="174" fontId="70" fillId="0" borderId="109" xfId="11" applyNumberFormat="1" applyFont="1" applyBorder="1" applyAlignment="1">
      <alignment horizontal="left" wrapText="1"/>
    </xf>
    <xf numFmtId="0" fontId="70" fillId="0" borderId="109" xfId="12" applyFont="1" applyBorder="1" applyAlignment="1">
      <alignment horizontal="center" wrapText="1"/>
    </xf>
    <xf numFmtId="170" fontId="68" fillId="0" borderId="109" xfId="9" applyNumberFormat="1" applyFont="1" applyBorder="1" applyAlignment="1" applyProtection="1">
      <alignment horizontal="center"/>
      <protection locked="0"/>
    </xf>
    <xf numFmtId="170" fontId="68" fillId="0" borderId="110" xfId="9" applyNumberFormat="1" applyFont="1" applyBorder="1" applyAlignment="1">
      <alignment horizontal="center"/>
    </xf>
    <xf numFmtId="0" fontId="70" fillId="0" borderId="120" xfId="11" applyFont="1" applyBorder="1" applyAlignment="1">
      <alignment horizontal="left" wrapText="1"/>
    </xf>
    <xf numFmtId="170" fontId="68" fillId="0" borderId="109" xfId="9" applyNumberFormat="1" applyFont="1" applyBorder="1" applyAlignment="1">
      <alignment horizontal="center"/>
    </xf>
    <xf numFmtId="0" fontId="70" fillId="0" borderId="82" xfId="11" applyFont="1" applyBorder="1" applyAlignment="1">
      <alignment horizontal="center"/>
    </xf>
    <xf numFmtId="49" fontId="70" fillId="0" borderId="82" xfId="12" applyNumberFormat="1" applyFont="1" applyBorder="1" applyAlignment="1">
      <alignment horizontal="left"/>
    </xf>
    <xf numFmtId="0" fontId="1" fillId="0" borderId="0" xfId="9" applyAlignment="1">
      <alignment horizontal="center" vertical="center"/>
    </xf>
    <xf numFmtId="0" fontId="72" fillId="0" borderId="0" xfId="9" applyFont="1" applyAlignment="1">
      <alignment horizontal="center" vertical="center"/>
    </xf>
    <xf numFmtId="49" fontId="6" fillId="19" borderId="11" xfId="9" applyNumberFormat="1" applyFont="1" applyFill="1" applyBorder="1" applyAlignment="1">
      <alignment horizontal="center" vertical="center" wrapText="1"/>
    </xf>
    <xf numFmtId="49" fontId="1" fillId="19" borderId="7" xfId="9" applyNumberFormat="1" applyFill="1" applyBorder="1" applyAlignment="1">
      <alignment horizontal="left" vertical="center"/>
    </xf>
    <xf numFmtId="0" fontId="1" fillId="19" borderId="7" xfId="9" applyFill="1" applyBorder="1" applyAlignment="1">
      <alignment horizontal="right" vertical="center"/>
    </xf>
    <xf numFmtId="0" fontId="1" fillId="19" borderId="13" xfId="9" applyFill="1" applyBorder="1" applyAlignment="1">
      <alignment horizontal="right" vertical="center"/>
    </xf>
    <xf numFmtId="0" fontId="1" fillId="0" borderId="0" xfId="9" applyAlignment="1">
      <alignment vertical="center"/>
    </xf>
    <xf numFmtId="49" fontId="6" fillId="19" borderId="130" xfId="9" applyNumberFormat="1" applyFont="1" applyFill="1" applyBorder="1" applyAlignment="1">
      <alignment horizontal="center" vertical="center" wrapText="1" shrinkToFit="1"/>
    </xf>
    <xf numFmtId="0" fontId="6" fillId="19" borderId="130" xfId="9" applyFont="1" applyFill="1" applyBorder="1" applyAlignment="1">
      <alignment horizontal="left" vertical="center" wrapText="1"/>
    </xf>
    <xf numFmtId="0" fontId="6" fillId="19" borderId="11" xfId="9" applyFont="1" applyFill="1" applyBorder="1"/>
    <xf numFmtId="0" fontId="6" fillId="19" borderId="7" xfId="9" applyFont="1" applyFill="1" applyBorder="1"/>
    <xf numFmtId="0" fontId="6" fillId="19" borderId="13" xfId="9" applyFont="1" applyFill="1" applyBorder="1"/>
    <xf numFmtId="49" fontId="6" fillId="20" borderId="11" xfId="9" applyNumberFormat="1" applyFont="1" applyFill="1" applyBorder="1" applyAlignment="1">
      <alignment horizontal="center" vertical="center" wrapText="1" shrinkToFit="1"/>
    </xf>
    <xf numFmtId="173" fontId="3" fillId="20" borderId="11" xfId="9" applyNumberFormat="1" applyFont="1" applyFill="1" applyBorder="1" applyAlignment="1">
      <alignment horizontal="center" vertical="center" wrapText="1"/>
    </xf>
    <xf numFmtId="49" fontId="9" fillId="20" borderId="11" xfId="9" applyNumberFormat="1" applyFont="1" applyFill="1" applyBorder="1" applyAlignment="1">
      <alignment horizontal="center" vertical="center" wrapText="1" shrinkToFit="1"/>
    </xf>
    <xf numFmtId="5" fontId="23" fillId="20" borderId="130" xfId="9" applyNumberFormat="1" applyFont="1" applyFill="1" applyBorder="1" applyAlignment="1">
      <alignment horizontal="center" vertical="center" wrapText="1"/>
    </xf>
    <xf numFmtId="0" fontId="73" fillId="19" borderId="11" xfId="9" applyFont="1" applyFill="1" applyBorder="1" applyAlignment="1">
      <alignment horizontal="left" vertical="center"/>
    </xf>
    <xf numFmtId="0" fontId="73" fillId="19" borderId="7" xfId="9" applyFont="1" applyFill="1" applyBorder="1" applyAlignment="1">
      <alignment vertical="center"/>
    </xf>
    <xf numFmtId="0" fontId="73" fillId="19" borderId="13" xfId="9" applyFont="1" applyFill="1" applyBorder="1" applyAlignment="1">
      <alignment vertical="center"/>
    </xf>
    <xf numFmtId="5" fontId="3" fillId="20" borderId="130" xfId="9" applyNumberFormat="1" applyFont="1" applyFill="1" applyBorder="1" applyAlignment="1">
      <alignment horizontal="center" vertical="center" wrapText="1"/>
    </xf>
    <xf numFmtId="49" fontId="6" fillId="0" borderId="11" xfId="9" applyNumberFormat="1" applyFont="1" applyBorder="1" applyAlignment="1">
      <alignment horizontal="left"/>
    </xf>
    <xf numFmtId="49" fontId="6" fillId="0" borderId="7" xfId="9" applyNumberFormat="1" applyFont="1" applyBorder="1" applyAlignment="1">
      <alignment horizontal="center"/>
    </xf>
    <xf numFmtId="0" fontId="6" fillId="0" borderId="7" xfId="9" applyFont="1" applyBorder="1" applyAlignment="1">
      <alignment horizontal="center"/>
    </xf>
    <xf numFmtId="0" fontId="6" fillId="0" borderId="13" xfId="9" applyFont="1" applyBorder="1" applyAlignment="1">
      <alignment horizontal="center"/>
    </xf>
    <xf numFmtId="0" fontId="74" fillId="0" borderId="0" xfId="9" applyFont="1"/>
    <xf numFmtId="0" fontId="74" fillId="0" borderId="0" xfId="9" applyFont="1" applyAlignment="1">
      <alignment horizontal="center" vertical="center"/>
    </xf>
    <xf numFmtId="49" fontId="75" fillId="21" borderId="82" xfId="12" applyNumberFormat="1" applyFont="1" applyFill="1" applyBorder="1" applyAlignment="1">
      <alignment horizontal="left" vertical="center"/>
    </xf>
    <xf numFmtId="49" fontId="76" fillId="21" borderId="82" xfId="12" applyNumberFormat="1" applyFont="1" applyFill="1" applyBorder="1" applyAlignment="1">
      <alignment horizontal="left" vertical="center"/>
    </xf>
    <xf numFmtId="49" fontId="75" fillId="22" borderId="82" xfId="12" applyNumberFormat="1" applyFont="1" applyFill="1" applyBorder="1" applyAlignment="1">
      <alignment horizontal="left" vertical="center"/>
    </xf>
    <xf numFmtId="49" fontId="77" fillId="0" borderId="82" xfId="12" applyNumberFormat="1" applyFont="1" applyBorder="1" applyAlignment="1">
      <alignment horizontal="left" vertical="center" wrapText="1"/>
    </xf>
    <xf numFmtId="174" fontId="77" fillId="0" borderId="82" xfId="11" applyNumberFormat="1" applyFont="1" applyBorder="1" applyAlignment="1">
      <alignment vertical="top" wrapText="1"/>
    </xf>
    <xf numFmtId="0" fontId="78" fillId="0" borderId="82" xfId="9" applyFont="1" applyBorder="1" applyAlignment="1">
      <alignment horizontal="center" vertical="center"/>
    </xf>
    <xf numFmtId="49" fontId="78" fillId="0" borderId="82" xfId="9" applyNumberFormat="1" applyFont="1" applyBorder="1" applyAlignment="1">
      <alignment horizontal="center" vertical="center"/>
    </xf>
    <xf numFmtId="173" fontId="78" fillId="0" borderId="82" xfId="9" applyNumberFormat="1" applyFont="1" applyBorder="1" applyAlignment="1" applyProtection="1">
      <alignment horizontal="center" vertical="center"/>
      <protection locked="0"/>
    </xf>
    <xf numFmtId="173" fontId="78" fillId="0" borderId="82" xfId="9" applyNumberFormat="1" applyFont="1" applyBorder="1" applyAlignment="1">
      <alignment horizontal="center" vertical="center"/>
    </xf>
    <xf numFmtId="49" fontId="75" fillId="23" borderId="82" xfId="12" applyNumberFormat="1" applyFont="1" applyFill="1" applyBorder="1" applyAlignment="1">
      <alignment horizontal="left" vertical="center"/>
    </xf>
    <xf numFmtId="49" fontId="75" fillId="23" borderId="82" xfId="12" applyNumberFormat="1" applyFont="1" applyFill="1" applyBorder="1" applyAlignment="1" applyProtection="1">
      <alignment horizontal="left" vertical="center"/>
      <protection locked="0"/>
    </xf>
    <xf numFmtId="49" fontId="75" fillId="22" borderId="82" xfId="12" applyNumberFormat="1" applyFont="1" applyFill="1" applyBorder="1" applyAlignment="1" applyProtection="1">
      <alignment horizontal="left" vertical="center"/>
      <protection locked="0"/>
    </xf>
    <xf numFmtId="49" fontId="75" fillId="21" borderId="82" xfId="12" applyNumberFormat="1" applyFont="1" applyFill="1" applyBorder="1" applyAlignment="1" applyProtection="1">
      <alignment horizontal="left" vertical="center"/>
      <protection locked="0"/>
    </xf>
    <xf numFmtId="49" fontId="77" fillId="23" borderId="82" xfId="12" applyNumberFormat="1" applyFont="1" applyFill="1" applyBorder="1" applyAlignment="1">
      <alignment horizontal="left" vertical="center" wrapText="1"/>
    </xf>
    <xf numFmtId="0" fontId="77" fillId="23" borderId="82" xfId="12" applyFont="1" applyFill="1" applyBorder="1" applyAlignment="1">
      <alignment horizontal="center" vertical="center" wrapText="1"/>
    </xf>
    <xf numFmtId="173" fontId="78" fillId="23" borderId="82" xfId="9" applyNumberFormat="1" applyFont="1" applyFill="1" applyBorder="1" applyAlignment="1" applyProtection="1">
      <alignment horizontal="center" vertical="center"/>
      <protection locked="0"/>
    </xf>
    <xf numFmtId="173" fontId="78" fillId="23" borderId="82" xfId="9" applyNumberFormat="1" applyFont="1" applyFill="1" applyBorder="1" applyAlignment="1">
      <alignment horizontal="center" vertical="center"/>
    </xf>
    <xf numFmtId="0" fontId="77" fillId="0" borderId="82" xfId="12" applyFont="1" applyBorder="1" applyAlignment="1">
      <alignment horizontal="center" vertical="center" wrapText="1"/>
    </xf>
    <xf numFmtId="49" fontId="77" fillId="0" borderId="82" xfId="12" applyNumberFormat="1" applyFont="1" applyBorder="1" applyAlignment="1">
      <alignment horizontal="left" vertical="center"/>
    </xf>
    <xf numFmtId="49" fontId="75" fillId="0" borderId="82" xfId="12" applyNumberFormat="1" applyFont="1" applyBorder="1" applyAlignment="1">
      <alignment horizontal="left" vertical="center"/>
    </xf>
    <xf numFmtId="49" fontId="77" fillId="0" borderId="82" xfId="12" applyNumberFormat="1" applyFont="1" applyBorder="1" applyAlignment="1">
      <alignment horizontal="left" wrapText="1"/>
    </xf>
    <xf numFmtId="49" fontId="1" fillId="0" borderId="82" xfId="9" applyNumberFormat="1" applyBorder="1" applyAlignment="1">
      <alignment vertical="center"/>
    </xf>
    <xf numFmtId="0" fontId="77" fillId="0" borderId="82" xfId="12" applyFont="1" applyBorder="1" applyAlignment="1">
      <alignment vertical="center" wrapText="1"/>
    </xf>
    <xf numFmtId="0" fontId="1" fillId="0" borderId="82" xfId="9" applyBorder="1" applyAlignment="1">
      <alignment vertical="center"/>
    </xf>
    <xf numFmtId="0" fontId="77" fillId="0" borderId="82" xfId="12" applyFont="1" applyBorder="1" applyAlignment="1">
      <alignment wrapText="1"/>
    </xf>
    <xf numFmtId="0" fontId="75" fillId="0" borderId="82" xfId="12" applyFont="1" applyBorder="1" applyAlignment="1">
      <alignment vertical="center" wrapText="1"/>
    </xf>
    <xf numFmtId="173" fontId="1" fillId="0" borderId="0" xfId="9" applyNumberFormat="1" applyAlignment="1">
      <alignment horizontal="center" vertical="center"/>
    </xf>
    <xf numFmtId="49" fontId="1" fillId="0" borderId="0" xfId="9" applyNumberFormat="1" applyAlignment="1">
      <alignment vertical="center"/>
    </xf>
    <xf numFmtId="49" fontId="1" fillId="0" borderId="0" xfId="9" applyNumberFormat="1"/>
    <xf numFmtId="0" fontId="17" fillId="24" borderId="39" xfId="0" applyFont="1" applyFill="1" applyBorder="1" applyAlignment="1">
      <alignment vertical="top"/>
    </xf>
    <xf numFmtId="49" fontId="17" fillId="24" borderId="40" xfId="0" applyNumberFormat="1" applyFont="1" applyFill="1" applyBorder="1" applyAlignment="1">
      <alignment vertical="top"/>
    </xf>
    <xf numFmtId="49" fontId="17" fillId="24" borderId="40" xfId="0" applyNumberFormat="1" applyFont="1" applyFill="1" applyBorder="1" applyAlignment="1">
      <alignment horizontal="left" vertical="top" wrapText="1"/>
    </xf>
    <xf numFmtId="169" fontId="52" fillId="0" borderId="112" xfId="8" applyNumberFormat="1" applyFont="1" applyBorder="1" applyAlignment="1" applyProtection="1">
      <alignment horizontal="right"/>
      <protection locked="0"/>
    </xf>
    <xf numFmtId="169" fontId="51" fillId="0" borderId="79" xfId="8" applyNumberFormat="1" applyFont="1" applyBorder="1" applyAlignment="1" applyProtection="1">
      <alignment horizontal="right"/>
      <protection locked="0"/>
    </xf>
    <xf numFmtId="49" fontId="79" fillId="0" borderId="82" xfId="12" applyNumberFormat="1" applyFont="1" applyBorder="1" applyAlignment="1">
      <alignment horizontal="left" vertical="center" wrapText="1"/>
    </xf>
    <xf numFmtId="0" fontId="17" fillId="24" borderId="40" xfId="0" applyFont="1" applyFill="1" applyBorder="1" applyAlignment="1">
      <alignment horizontal="center" vertical="top" shrinkToFit="1"/>
    </xf>
    <xf numFmtId="164" fontId="17" fillId="24" borderId="40" xfId="0" applyNumberFormat="1" applyFont="1" applyFill="1" applyBorder="1" applyAlignment="1">
      <alignment vertical="top" shrinkToFit="1"/>
    </xf>
    <xf numFmtId="4" fontId="17" fillId="24" borderId="40" xfId="0" applyNumberFormat="1" applyFont="1" applyFill="1" applyBorder="1" applyAlignment="1" applyProtection="1">
      <alignment vertical="top" shrinkToFit="1"/>
      <protection locked="0"/>
    </xf>
    <xf numFmtId="4" fontId="17" fillId="24" borderId="40" xfId="0" applyNumberFormat="1" applyFont="1" applyFill="1" applyBorder="1" applyAlignment="1">
      <alignment vertical="top" shrinkToFit="1"/>
    </xf>
    <xf numFmtId="0" fontId="4" fillId="2" borderId="0" xfId="0" applyFont="1" applyFill="1" applyAlignment="1">
      <alignment horizontal="left"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15" xfId="0" applyNumberFormat="1" applyFont="1" applyBorder="1" applyAlignment="1">
      <alignment horizontal="right" vertical="center" indent="1"/>
    </xf>
    <xf numFmtId="4" fontId="12" fillId="0" borderId="22" xfId="0" applyNumberFormat="1" applyFont="1" applyBorder="1" applyAlignment="1">
      <alignment horizontal="right" vertical="center" indent="1"/>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3" fontId="0" fillId="0" borderId="32" xfId="0" applyNumberFormat="1" applyBorder="1" applyAlignment="1">
      <alignment vertical="center" wrapText="1"/>
    </xf>
    <xf numFmtId="3" fontId="9"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21" fillId="0" borderId="18" xfId="0" applyNumberFormat="1" applyFont="1" applyBorder="1" applyAlignment="1">
      <alignment horizontal="left" vertical="top" wrapText="1"/>
    </xf>
    <xf numFmtId="0" fontId="21" fillId="0" borderId="18" xfId="0" applyNumberFormat="1" applyFont="1" applyBorder="1" applyAlignment="1">
      <alignment vertical="top" wrapText="1"/>
    </xf>
    <xf numFmtId="0" fontId="21" fillId="0" borderId="0" xfId="0" applyNumberFormat="1" applyFont="1" applyBorder="1" applyAlignment="1">
      <alignment horizontal="left" vertical="top" wrapText="1"/>
    </xf>
    <xf numFmtId="0" fontId="21" fillId="0" borderId="0" xfId="0" applyNumberFormat="1" applyFont="1" applyBorder="1" applyAlignment="1">
      <alignment vertical="top" wrapText="1"/>
    </xf>
    <xf numFmtId="0" fontId="33" fillId="0" borderId="0" xfId="3" applyFont="1" applyAlignment="1">
      <alignment horizontal="left" vertical="center" wrapText="1"/>
    </xf>
    <xf numFmtId="0" fontId="25" fillId="0" borderId="0" xfId="3" applyAlignment="1">
      <alignment vertical="center"/>
    </xf>
    <xf numFmtId="0" fontId="29" fillId="7" borderId="0" xfId="4" applyFont="1" applyFill="1" applyAlignment="1">
      <alignment vertical="center"/>
    </xf>
    <xf numFmtId="0" fontId="30" fillId="8" borderId="0" xfId="3" applyFont="1" applyFill="1" applyAlignment="1">
      <alignment horizontal="center" vertical="center"/>
    </xf>
    <xf numFmtId="0" fontId="25" fillId="0" borderId="0" xfId="3"/>
    <xf numFmtId="0" fontId="34" fillId="0" borderId="0" xfId="3" applyFont="1" applyAlignment="1">
      <alignment horizontal="left" vertical="center" wrapText="1"/>
    </xf>
    <xf numFmtId="0" fontId="25" fillId="0" borderId="0" xfId="3" applyAlignment="1">
      <alignment horizontal="left" vertical="center"/>
    </xf>
    <xf numFmtId="0" fontId="6" fillId="11" borderId="65" xfId="5" applyFont="1" applyFill="1" applyBorder="1" applyAlignment="1">
      <alignment horizontal="center" wrapText="1"/>
    </xf>
    <xf numFmtId="0" fontId="6" fillId="11" borderId="65" xfId="5" applyFont="1" applyFill="1" applyBorder="1" applyAlignment="1">
      <alignment horizontal="center"/>
    </xf>
    <xf numFmtId="49" fontId="6" fillId="11" borderId="65" xfId="5" applyNumberFormat="1" applyFont="1" applyFill="1" applyBorder="1" applyAlignment="1">
      <alignment horizontal="center"/>
    </xf>
    <xf numFmtId="0" fontId="6" fillId="13" borderId="70" xfId="5" applyFont="1" applyFill="1" applyBorder="1" applyAlignment="1">
      <alignment horizontal="center"/>
    </xf>
    <xf numFmtId="0" fontId="3" fillId="10" borderId="65" xfId="5" applyFont="1" applyFill="1" applyBorder="1" applyAlignment="1">
      <alignment horizontal="center" vertical="center" wrapText="1"/>
    </xf>
    <xf numFmtId="0" fontId="6" fillId="11" borderId="65" xfId="5" applyFont="1" applyFill="1" applyBorder="1" applyAlignment="1">
      <alignment horizontal="left" vertical="center" wrapText="1"/>
    </xf>
    <xf numFmtId="0" fontId="6" fillId="11" borderId="67" xfId="5" applyFont="1" applyFill="1" applyBorder="1" applyAlignment="1">
      <alignment horizontal="left" vertical="top" wrapText="1"/>
    </xf>
    <xf numFmtId="0" fontId="6" fillId="11" borderId="68" xfId="5" applyFont="1" applyFill="1" applyBorder="1" applyAlignment="1">
      <alignment horizontal="left" vertical="top"/>
    </xf>
    <xf numFmtId="0" fontId="6" fillId="11" borderId="69" xfId="5" applyFont="1" applyFill="1" applyBorder="1" applyAlignment="1">
      <alignment horizontal="left" vertical="top"/>
    </xf>
    <xf numFmtId="49" fontId="52" fillId="0" borderId="99" xfId="6" applyNumberFormat="1" applyFont="1" applyBorder="1" applyAlignment="1">
      <alignment horizontal="left" wrapText="1"/>
    </xf>
    <xf numFmtId="49" fontId="52" fillId="0" borderId="100" xfId="6" applyNumberFormat="1" applyFont="1" applyBorder="1" applyAlignment="1">
      <alignment horizontal="left" wrapText="1"/>
    </xf>
    <xf numFmtId="49" fontId="52" fillId="0" borderId="101" xfId="6" applyNumberFormat="1" applyFont="1" applyBorder="1" applyAlignment="1">
      <alignment horizontal="left" wrapText="1"/>
    </xf>
    <xf numFmtId="49" fontId="52" fillId="0" borderId="102" xfId="6" applyNumberFormat="1" applyFont="1" applyBorder="1" applyAlignment="1">
      <alignment horizontal="left" wrapText="1"/>
    </xf>
    <xf numFmtId="49" fontId="52" fillId="0" borderId="103" xfId="6" applyNumberFormat="1" applyFont="1" applyBorder="1" applyAlignment="1">
      <alignment horizontal="left" wrapText="1"/>
    </xf>
    <xf numFmtId="49" fontId="52" fillId="0" borderId="104" xfId="6" applyNumberFormat="1" applyFont="1" applyBorder="1" applyAlignment="1">
      <alignment horizontal="left" wrapText="1"/>
    </xf>
    <xf numFmtId="0" fontId="47" fillId="13" borderId="70" xfId="5" applyFont="1" applyFill="1" applyBorder="1" applyAlignment="1">
      <alignment horizontal="center"/>
    </xf>
    <xf numFmtId="49" fontId="51" fillId="0" borderId="105" xfId="8" applyNumberFormat="1" applyFont="1" applyBorder="1" applyAlignment="1">
      <alignment horizontal="left" wrapText="1"/>
    </xf>
    <xf numFmtId="49" fontId="51" fillId="0" borderId="106" xfId="8" applyNumberFormat="1" applyFont="1" applyBorder="1" applyAlignment="1">
      <alignment horizontal="left" wrapText="1"/>
    </xf>
    <xf numFmtId="49" fontId="51" fillId="0" borderId="107" xfId="8" applyNumberFormat="1" applyFont="1" applyBorder="1" applyAlignment="1">
      <alignment horizontal="left" wrapText="1"/>
    </xf>
    <xf numFmtId="49" fontId="51" fillId="0" borderId="102" xfId="8" applyNumberFormat="1" applyFont="1" applyBorder="1" applyAlignment="1">
      <alignment horizontal="left" wrapText="1"/>
    </xf>
    <xf numFmtId="49" fontId="51" fillId="0" borderId="103" xfId="8" applyNumberFormat="1" applyFont="1" applyBorder="1" applyAlignment="1">
      <alignment horizontal="left" wrapText="1"/>
    </xf>
    <xf numFmtId="49" fontId="51" fillId="0" borderId="104" xfId="8" applyNumberFormat="1" applyFont="1" applyBorder="1" applyAlignment="1">
      <alignment horizontal="left" wrapText="1"/>
    </xf>
    <xf numFmtId="49" fontId="52" fillId="0" borderId="99" xfId="8" applyNumberFormat="1" applyFont="1" applyBorder="1" applyAlignment="1">
      <alignment horizontal="left" wrapText="1"/>
    </xf>
    <xf numFmtId="49" fontId="52" fillId="0" borderId="100" xfId="8" applyNumberFormat="1" applyFont="1" applyBorder="1" applyAlignment="1">
      <alignment horizontal="left" wrapText="1"/>
    </xf>
    <xf numFmtId="49" fontId="52" fillId="0" borderId="101" xfId="8" applyNumberFormat="1" applyFont="1" applyBorder="1" applyAlignment="1">
      <alignment horizontal="left" wrapText="1"/>
    </xf>
    <xf numFmtId="49" fontId="52" fillId="0" borderId="102" xfId="8" applyNumberFormat="1" applyFont="1" applyBorder="1" applyAlignment="1">
      <alignment horizontal="left" wrapText="1"/>
    </xf>
    <xf numFmtId="49" fontId="52" fillId="0" borderId="103" xfId="8" applyNumberFormat="1" applyFont="1" applyBorder="1" applyAlignment="1">
      <alignment horizontal="left" wrapText="1"/>
    </xf>
    <xf numFmtId="49" fontId="52" fillId="0" borderId="104" xfId="8" applyNumberFormat="1" applyFont="1" applyBorder="1" applyAlignment="1">
      <alignment horizontal="left" wrapText="1"/>
    </xf>
    <xf numFmtId="0" fontId="63" fillId="0" borderId="14" xfId="9" applyFont="1" applyBorder="1" applyAlignment="1">
      <alignment horizontal="left" wrapText="1" shrinkToFit="1"/>
    </xf>
    <xf numFmtId="0" fontId="63" fillId="0" borderId="117" xfId="9" applyFont="1" applyBorder="1" applyAlignment="1">
      <alignment horizontal="left" wrapText="1" shrinkToFit="1"/>
    </xf>
    <xf numFmtId="0" fontId="63" fillId="0" borderId="119" xfId="9" applyFont="1" applyBorder="1" applyAlignment="1">
      <alignment horizontal="left" wrapText="1" shrinkToFit="1"/>
    </xf>
    <xf numFmtId="170" fontId="66" fillId="0" borderId="120" xfId="9" applyNumberFormat="1" applyFont="1" applyBorder="1" applyAlignment="1">
      <alignment horizontal="center" wrapText="1"/>
    </xf>
    <xf numFmtId="170" fontId="66" fillId="0" borderId="117" xfId="9" applyNumberFormat="1" applyFont="1" applyBorder="1" applyAlignment="1">
      <alignment horizontal="center" wrapText="1"/>
    </xf>
    <xf numFmtId="170" fontId="66" fillId="0" borderId="118" xfId="9" applyNumberFormat="1" applyFont="1" applyBorder="1" applyAlignment="1">
      <alignment horizontal="center" wrapText="1"/>
    </xf>
    <xf numFmtId="0" fontId="63" fillId="0" borderId="121" xfId="9" applyFont="1" applyBorder="1" applyAlignment="1">
      <alignment horizontal="left" wrapText="1" shrinkToFit="1"/>
    </xf>
    <xf numFmtId="0" fontId="63" fillId="0" borderId="122" xfId="9" applyFont="1" applyBorder="1" applyAlignment="1">
      <alignment horizontal="left" wrapText="1" shrinkToFit="1"/>
    </xf>
    <xf numFmtId="0" fontId="63" fillId="0" borderId="123" xfId="9" applyFont="1" applyBorder="1" applyAlignment="1">
      <alignment horizontal="left" wrapText="1" shrinkToFit="1"/>
    </xf>
    <xf numFmtId="170" fontId="66" fillId="0" borderId="124" xfId="9" applyNumberFormat="1" applyFont="1" applyBorder="1" applyAlignment="1">
      <alignment horizontal="center" wrapText="1"/>
    </xf>
    <xf numFmtId="170" fontId="66" fillId="0" borderId="122" xfId="9" applyNumberFormat="1" applyFont="1" applyBorder="1" applyAlignment="1">
      <alignment horizontal="center" wrapText="1"/>
    </xf>
    <xf numFmtId="170" fontId="66" fillId="0" borderId="125" xfId="9" applyNumberFormat="1" applyFont="1" applyBorder="1" applyAlignment="1">
      <alignment horizontal="center" wrapText="1"/>
    </xf>
    <xf numFmtId="0" fontId="66" fillId="16" borderId="114" xfId="9" applyFont="1" applyFill="1" applyBorder="1" applyAlignment="1">
      <alignment horizontal="center"/>
    </xf>
    <xf numFmtId="0" fontId="66" fillId="16" borderId="115" xfId="9" applyFont="1" applyFill="1" applyBorder="1" applyAlignment="1">
      <alignment horizontal="center"/>
    </xf>
    <xf numFmtId="0" fontId="66" fillId="16" borderId="116" xfId="9" applyFont="1" applyFill="1" applyBorder="1" applyAlignment="1">
      <alignment horizontal="center"/>
    </xf>
    <xf numFmtId="0" fontId="62" fillId="0" borderId="71" xfId="9" applyFont="1" applyBorder="1" applyAlignment="1">
      <alignment horizontal="center" vertical="center" wrapText="1"/>
    </xf>
    <xf numFmtId="0" fontId="62" fillId="0" borderId="72" xfId="9" applyFont="1" applyBorder="1" applyAlignment="1">
      <alignment horizontal="center" vertical="center" wrapText="1"/>
    </xf>
    <xf numFmtId="0" fontId="62" fillId="0" borderId="73" xfId="9" applyFont="1" applyBorder="1" applyAlignment="1">
      <alignment horizontal="center" vertical="center" wrapText="1"/>
    </xf>
    <xf numFmtId="0" fontId="63" fillId="0" borderId="14" xfId="9" applyFont="1" applyBorder="1" applyAlignment="1">
      <alignment horizontal="left"/>
    </xf>
    <xf numFmtId="0" fontId="63" fillId="0" borderId="117" xfId="9" applyFont="1" applyBorder="1" applyAlignment="1">
      <alignment horizontal="left"/>
    </xf>
    <xf numFmtId="0" fontId="63" fillId="0" borderId="118" xfId="9" applyFont="1" applyBorder="1" applyAlignment="1">
      <alignment horizontal="left"/>
    </xf>
    <xf numFmtId="0" fontId="63" fillId="0" borderId="14" xfId="9" applyFont="1" applyBorder="1" applyAlignment="1">
      <alignment horizontal="left" wrapText="1"/>
    </xf>
    <xf numFmtId="0" fontId="63" fillId="0" borderId="117" xfId="9" applyFont="1" applyBorder="1" applyAlignment="1">
      <alignment horizontal="left" wrapText="1"/>
    </xf>
    <xf numFmtId="0" fontId="63" fillId="0" borderId="118" xfId="9" applyFont="1" applyBorder="1" applyAlignment="1">
      <alignment horizontal="left" wrapText="1"/>
    </xf>
    <xf numFmtId="0" fontId="63" fillId="0" borderId="118" xfId="9" applyFont="1" applyBorder="1" applyAlignment="1">
      <alignment horizontal="left" wrapText="1" shrinkToFit="1"/>
    </xf>
    <xf numFmtId="170" fontId="66" fillId="0" borderId="120" xfId="10" applyNumberFormat="1" applyFont="1" applyBorder="1" applyAlignment="1">
      <alignment horizontal="center"/>
    </xf>
    <xf numFmtId="170" fontId="66" fillId="0" borderId="117" xfId="10" applyNumberFormat="1" applyFont="1" applyBorder="1" applyAlignment="1">
      <alignment horizontal="center"/>
    </xf>
    <xf numFmtId="170" fontId="66" fillId="0" borderId="118" xfId="10" applyNumberFormat="1" applyFont="1" applyBorder="1" applyAlignment="1">
      <alignment horizontal="center"/>
    </xf>
    <xf numFmtId="0" fontId="62" fillId="16" borderId="114" xfId="9" applyFont="1" applyFill="1" applyBorder="1" applyAlignment="1">
      <alignment horizontal="center"/>
    </xf>
    <xf numFmtId="0" fontId="62" fillId="16" borderId="115" xfId="9" applyFont="1" applyFill="1" applyBorder="1" applyAlignment="1">
      <alignment horizontal="center"/>
    </xf>
    <xf numFmtId="0" fontId="62" fillId="16" borderId="116" xfId="9" applyFont="1" applyFill="1" applyBorder="1" applyAlignment="1">
      <alignment horizontal="center"/>
    </xf>
    <xf numFmtId="49" fontId="73" fillId="19" borderId="11" xfId="9" applyNumberFormat="1" applyFont="1" applyFill="1" applyBorder="1" applyAlignment="1">
      <alignment horizontal="center" vertical="center"/>
    </xf>
    <xf numFmtId="49" fontId="73" fillId="19" borderId="13" xfId="9" applyNumberFormat="1" applyFont="1" applyFill="1" applyBorder="1" applyAlignment="1">
      <alignment horizontal="center" vertical="center"/>
    </xf>
    <xf numFmtId="0" fontId="1" fillId="19" borderId="7" xfId="9" applyFill="1" applyBorder="1" applyAlignment="1">
      <alignment horizontal="left"/>
    </xf>
    <xf numFmtId="0" fontId="1" fillId="19" borderId="13" xfId="9" applyFill="1" applyBorder="1" applyAlignment="1">
      <alignment horizontal="left"/>
    </xf>
    <xf numFmtId="0" fontId="47" fillId="16" borderId="20" xfId="9" applyFont="1" applyFill="1" applyBorder="1" applyAlignment="1">
      <alignment horizontal="center"/>
    </xf>
    <xf numFmtId="0" fontId="47" fillId="16" borderId="79" xfId="9" applyFont="1" applyFill="1" applyBorder="1" applyAlignment="1">
      <alignment horizontal="center"/>
    </xf>
    <xf numFmtId="0" fontId="47" fillId="16" borderId="80" xfId="9" applyFont="1" applyFill="1" applyBorder="1" applyAlignment="1">
      <alignment horizontal="center"/>
    </xf>
    <xf numFmtId="0" fontId="3" fillId="18" borderId="11" xfId="9" applyFont="1" applyFill="1" applyBorder="1" applyAlignment="1">
      <alignment horizontal="center" vertical="center" wrapText="1"/>
    </xf>
    <xf numFmtId="0" fontId="3" fillId="18" borderId="7" xfId="9" applyFont="1" applyFill="1" applyBorder="1" applyAlignment="1">
      <alignment horizontal="center" vertical="center" wrapText="1"/>
    </xf>
    <xf numFmtId="0" fontId="3" fillId="18" borderId="13" xfId="9" applyFont="1" applyFill="1" applyBorder="1" applyAlignment="1">
      <alignment horizontal="center" vertical="center" wrapText="1"/>
    </xf>
    <xf numFmtId="0" fontId="6" fillId="11" borderId="127" xfId="5" applyFont="1" applyFill="1" applyBorder="1" applyAlignment="1">
      <alignment horizontal="left" vertical="center" wrapText="1"/>
    </xf>
    <xf numFmtId="0" fontId="6" fillId="11" borderId="128" xfId="5" applyFont="1" applyFill="1" applyBorder="1" applyAlignment="1">
      <alignment horizontal="left" vertical="center" wrapText="1"/>
    </xf>
    <xf numFmtId="0" fontId="6" fillId="11" borderId="129" xfId="5" applyFont="1" applyFill="1" applyBorder="1" applyAlignment="1">
      <alignment horizontal="left" vertical="center" wrapText="1"/>
    </xf>
    <xf numFmtId="0" fontId="6" fillId="19" borderId="11" xfId="9" applyFont="1" applyFill="1" applyBorder="1" applyAlignment="1">
      <alignment horizontal="center"/>
    </xf>
    <xf numFmtId="0" fontId="6" fillId="19" borderId="13" xfId="9" applyFont="1" applyFill="1" applyBorder="1" applyAlignment="1">
      <alignment horizontal="center"/>
    </xf>
    <xf numFmtId="0" fontId="6" fillId="19" borderId="11" xfId="9" applyFont="1" applyFill="1" applyBorder="1" applyAlignment="1">
      <alignment horizontal="left" vertical="center" wrapText="1"/>
    </xf>
    <xf numFmtId="0" fontId="6" fillId="19" borderId="7" xfId="9" applyFont="1" applyFill="1" applyBorder="1" applyAlignment="1">
      <alignment horizontal="left" vertical="center" wrapText="1"/>
    </xf>
    <xf numFmtId="0" fontId="6" fillId="19" borderId="13" xfId="9" applyFont="1" applyFill="1" applyBorder="1" applyAlignment="1">
      <alignment horizontal="left" vertical="center" wrapText="1"/>
    </xf>
    <xf numFmtId="0" fontId="6" fillId="19" borderId="11" xfId="9" applyFont="1" applyFill="1" applyBorder="1" applyAlignment="1">
      <alignment horizontal="center" vertical="center"/>
    </xf>
    <xf numFmtId="0" fontId="6" fillId="19" borderId="13" xfId="9" applyFont="1" applyFill="1" applyBorder="1" applyAlignment="1">
      <alignment horizontal="center" vertical="center"/>
    </xf>
  </cellXfs>
  <cellStyles count="13">
    <cellStyle name="Čárka 2" xfId="10" xr:uid="{BA9A3D6F-BCEE-4CFA-B422-1432410ED734}"/>
    <cellStyle name="Excel Built-in Normal" xfId="5" xr:uid="{764A1653-5FDF-4B79-8C49-9791591552D4}"/>
    <cellStyle name="Hypertextový odkaz 2" xfId="4" xr:uid="{D5C67006-32C3-4928-8ABE-E6017A80565B}"/>
    <cellStyle name="Měna" xfId="2" builtinId="4"/>
    <cellStyle name="Normal 3" xfId="7" xr:uid="{C10FE10F-807B-440E-9D4E-DFD2A19A4CA4}"/>
    <cellStyle name="Normální" xfId="0" builtinId="0"/>
    <cellStyle name="normální 2" xfId="1" xr:uid="{00000000-0005-0000-0000-000001000000}"/>
    <cellStyle name="Normální 3" xfId="3" xr:uid="{9E4CC72C-51DB-4D86-9554-253AB0F7D42F}"/>
    <cellStyle name="Normální 3 2" xfId="11" xr:uid="{54B6D9BB-669A-4DE1-A9AA-DF83F92459AA}"/>
    <cellStyle name="Normální 4" xfId="6" xr:uid="{1210CDF1-7282-4AA7-A517-66D9B8F77E0F}"/>
    <cellStyle name="Normální 4 2" xfId="8" xr:uid="{38E57798-229B-4E14-958B-192866058370}"/>
    <cellStyle name="Normální 5" xfId="9" xr:uid="{70A90058-2A96-4921-AF64-19FC60B4CE37}"/>
    <cellStyle name="normální_sp382" xfId="12" xr:uid="{AA8F6FEC-549B-4832-AD26-3539A43270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BF85E16-E9FA-446C-ABBE-326EC9492381}"/>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k&#225;zky%20-%20Realizace/Nymburk/Hala%20BIOS%20-%20SOS_SOU_Nymburk/Vypracov&#225;n&#237;/DZS_2018/_Soupis%20prac&#237;/Dodate&#269;n&#233;%20informace%20&#269;.1_30.08.2019/Soupis%20prac&#237;%20-%20Hala%20BIOS%20Nymburk%20-%20bez%20cen%20-%2030.08.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SO 01 1 Pol"/>
      <sheetName val="SO 02 1 Pol"/>
      <sheetName val="SO 03 1 Pol"/>
      <sheetName val="SO 04 1 Pol"/>
      <sheetName val="SO 05 1 Pol"/>
      <sheetName val="SO 05 2 Pol"/>
      <sheetName val="SO 06 1 Elektroinstalace-SIL"/>
      <sheetName val="SO 07 1 ZTI"/>
      <sheetName val="SO 08 1 VYT"/>
      <sheetName val="SO 08 2 VYT Strojovna UT"/>
      <sheetName val="SO 08 3 VYT OS"/>
      <sheetName val="SO 08 4 VYT VZT"/>
      <sheetName val="SO 08 5 VYT Teplovod"/>
      <sheetName val="SO 09 1 Slaboproud"/>
      <sheetName val="SO 10 1 VZT"/>
      <sheetName val="SO 10 2 VZT Zař.1"/>
      <sheetName val="SO 10 3 VZT Zař.2"/>
      <sheetName val="SO 10 4 VZT Zař.3"/>
      <sheetName val="SO 10 5 VZT Zař.4"/>
      <sheetName val="SO 10 6 VZT Společně"/>
      <sheetName val="SO 11 1 MaR"/>
    </sheetNames>
    <sheetDataSet>
      <sheetData sheetId="0" refreshError="1"/>
      <sheetData sheetId="1">
        <row r="29">
          <cell r="G2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11" t="s">
        <v>39</v>
      </c>
      <c r="B2" s="711"/>
      <c r="C2" s="711"/>
      <c r="D2" s="711"/>
      <c r="E2" s="711"/>
      <c r="F2" s="711"/>
      <c r="G2" s="711"/>
    </row>
  </sheetData>
  <sheetProtection algorithmName="SHA-512" hashValue="0o9tRQy4wwyX+iscAtmlUrfRzh7/BbcuckpiSNn8Y2neci+Dbg3l8XZ7iep1fzqQkXF/O4WTZmzn+Z1Yje0czg==" saltValue="W+wL035m/HZTja5gWA/14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6"/>
  <sheetViews>
    <sheetView showGridLines="0" tabSelected="1" topLeftCell="B1" zoomScaleNormal="100" zoomScaleSheetLayoutView="75" workbookViewId="0">
      <selection activeCell="O17" sqref="O17"/>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12" t="s">
        <v>41</v>
      </c>
      <c r="C1" s="713"/>
      <c r="D1" s="713"/>
      <c r="E1" s="713"/>
      <c r="F1" s="713"/>
      <c r="G1" s="713"/>
      <c r="H1" s="713"/>
      <c r="I1" s="713"/>
      <c r="J1" s="714"/>
    </row>
    <row r="2" spans="1:15" ht="36" customHeight="1" x14ac:dyDescent="0.2">
      <c r="A2" s="2"/>
      <c r="B2" s="76" t="s">
        <v>22</v>
      </c>
      <c r="C2" s="77"/>
      <c r="D2" s="78" t="s">
        <v>43</v>
      </c>
      <c r="E2" s="721" t="s">
        <v>44</v>
      </c>
      <c r="F2" s="722"/>
      <c r="G2" s="722"/>
      <c r="H2" s="722"/>
      <c r="I2" s="722"/>
      <c r="J2" s="723"/>
      <c r="O2" s="1"/>
    </row>
    <row r="3" spans="1:15" ht="27" hidden="1" customHeight="1" x14ac:dyDescent="0.2">
      <c r="A3" s="2"/>
      <c r="B3" s="79"/>
      <c r="C3" s="77"/>
      <c r="D3" s="80"/>
      <c r="E3" s="724"/>
      <c r="F3" s="725"/>
      <c r="G3" s="725"/>
      <c r="H3" s="725"/>
      <c r="I3" s="725"/>
      <c r="J3" s="726"/>
    </row>
    <row r="4" spans="1:15" ht="23.25" customHeight="1" x14ac:dyDescent="0.2">
      <c r="A4" s="2"/>
      <c r="B4" s="81"/>
      <c r="C4" s="82"/>
      <c r="D4" s="83"/>
      <c r="E4" s="734"/>
      <c r="F4" s="734"/>
      <c r="G4" s="734"/>
      <c r="H4" s="734"/>
      <c r="I4" s="734"/>
      <c r="J4" s="735"/>
    </row>
    <row r="5" spans="1:15" ht="24" customHeight="1" x14ac:dyDescent="0.2">
      <c r="A5" s="2"/>
      <c r="B5" s="31" t="s">
        <v>42</v>
      </c>
      <c r="D5" s="738"/>
      <c r="E5" s="739"/>
      <c r="F5" s="739"/>
      <c r="G5" s="739"/>
      <c r="H5" s="18" t="s">
        <v>40</v>
      </c>
      <c r="I5" s="22"/>
      <c r="J5" s="8"/>
    </row>
    <row r="6" spans="1:15" ht="15.75" customHeight="1" x14ac:dyDescent="0.2">
      <c r="A6" s="2"/>
      <c r="B6" s="28"/>
      <c r="C6" s="55"/>
      <c r="D6" s="740"/>
      <c r="E6" s="741"/>
      <c r="F6" s="741"/>
      <c r="G6" s="741"/>
      <c r="H6" s="18" t="s">
        <v>34</v>
      </c>
      <c r="I6" s="22"/>
      <c r="J6" s="8"/>
    </row>
    <row r="7" spans="1:15" ht="15.75" customHeight="1" x14ac:dyDescent="0.2">
      <c r="A7" s="2"/>
      <c r="B7" s="29"/>
      <c r="C7" s="56"/>
      <c r="D7" s="53"/>
      <c r="E7" s="742"/>
      <c r="F7" s="743"/>
      <c r="G7" s="74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728"/>
      <c r="E11" s="728"/>
      <c r="F11" s="728"/>
      <c r="G11" s="728"/>
      <c r="H11" s="18" t="s">
        <v>40</v>
      </c>
      <c r="I11" s="85"/>
      <c r="J11" s="8"/>
    </row>
    <row r="12" spans="1:15" ht="15.75" customHeight="1" x14ac:dyDescent="0.2">
      <c r="A12" s="2"/>
      <c r="B12" s="28"/>
      <c r="C12" s="55"/>
      <c r="D12" s="733"/>
      <c r="E12" s="733"/>
      <c r="F12" s="733"/>
      <c r="G12" s="733"/>
      <c r="H12" s="18" t="s">
        <v>34</v>
      </c>
      <c r="I12" s="85"/>
      <c r="J12" s="8"/>
    </row>
    <row r="13" spans="1:15" ht="15.75" customHeight="1" x14ac:dyDescent="0.2">
      <c r="A13" s="2"/>
      <c r="B13" s="29"/>
      <c r="C13" s="56"/>
      <c r="D13" s="84"/>
      <c r="E13" s="736"/>
      <c r="F13" s="737"/>
      <c r="G13" s="73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727"/>
      <c r="F15" s="727"/>
      <c r="G15" s="729"/>
      <c r="H15" s="729"/>
      <c r="I15" s="729" t="s">
        <v>29</v>
      </c>
      <c r="J15" s="730"/>
    </row>
    <row r="16" spans="1:15" ht="23.25" customHeight="1" x14ac:dyDescent="0.2">
      <c r="A16" s="138" t="s">
        <v>24</v>
      </c>
      <c r="B16" s="38" t="s">
        <v>24</v>
      </c>
      <c r="C16" s="62"/>
      <c r="D16" s="63"/>
      <c r="E16" s="718"/>
      <c r="F16" s="719"/>
      <c r="G16" s="718"/>
      <c r="H16" s="719"/>
      <c r="I16" s="718">
        <f>SUMIF(F59:F102,A16,I59:I102)+SUMIF(F59:F102,"PSU",I59:I102)</f>
        <v>0</v>
      </c>
      <c r="J16" s="720"/>
    </row>
    <row r="17" spans="1:10" ht="23.25" customHeight="1" x14ac:dyDescent="0.2">
      <c r="A17" s="138" t="s">
        <v>25</v>
      </c>
      <c r="B17" s="38" t="s">
        <v>25</v>
      </c>
      <c r="C17" s="62"/>
      <c r="D17" s="63"/>
      <c r="E17" s="718"/>
      <c r="F17" s="719"/>
      <c r="G17" s="718"/>
      <c r="H17" s="719"/>
      <c r="I17" s="718">
        <f>SUMIF(F59:F102,A17,I59:I102)</f>
        <v>0</v>
      </c>
      <c r="J17" s="720"/>
    </row>
    <row r="18" spans="1:10" ht="23.25" customHeight="1" x14ac:dyDescent="0.2">
      <c r="A18" s="138" t="s">
        <v>26</v>
      </c>
      <c r="B18" s="38" t="s">
        <v>26</v>
      </c>
      <c r="C18" s="62"/>
      <c r="D18" s="63"/>
      <c r="E18" s="718"/>
      <c r="F18" s="719"/>
      <c r="G18" s="718"/>
      <c r="H18" s="719"/>
      <c r="I18" s="718">
        <f>SUMIF(F59:F102,A18,I59:I102)</f>
        <v>0</v>
      </c>
      <c r="J18" s="720"/>
    </row>
    <row r="19" spans="1:10" ht="23.25" customHeight="1" x14ac:dyDescent="0.2">
      <c r="A19" s="138" t="s">
        <v>150</v>
      </c>
      <c r="B19" s="38" t="s">
        <v>27</v>
      </c>
      <c r="C19" s="62"/>
      <c r="D19" s="63"/>
      <c r="E19" s="718"/>
      <c r="F19" s="719"/>
      <c r="G19" s="718"/>
      <c r="H19" s="719"/>
      <c r="I19" s="718">
        <f>SUMIF(F59:F102,A19,I59:I102)</f>
        <v>0</v>
      </c>
      <c r="J19" s="720"/>
    </row>
    <row r="20" spans="1:10" ht="23.25" customHeight="1" x14ac:dyDescent="0.2">
      <c r="A20" s="138" t="s">
        <v>149</v>
      </c>
      <c r="B20" s="38" t="s">
        <v>28</v>
      </c>
      <c r="C20" s="62"/>
      <c r="D20" s="63"/>
      <c r="E20" s="718"/>
      <c r="F20" s="719"/>
      <c r="G20" s="718"/>
      <c r="H20" s="719"/>
      <c r="I20" s="718">
        <f>SUMIF(F59:F102,A20,I59:I102)</f>
        <v>0</v>
      </c>
      <c r="J20" s="720"/>
    </row>
    <row r="21" spans="1:10" ht="23.25" customHeight="1" x14ac:dyDescent="0.2">
      <c r="A21" s="2"/>
      <c r="B21" s="48" t="s">
        <v>29</v>
      </c>
      <c r="C21" s="64"/>
      <c r="D21" s="65"/>
      <c r="E21" s="731"/>
      <c r="F21" s="732"/>
      <c r="G21" s="731"/>
      <c r="H21" s="732"/>
      <c r="I21" s="731">
        <f>SUM(I16:J20)</f>
        <v>0</v>
      </c>
      <c r="J21" s="74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747">
        <f>ZakladDPHSniVypocet</f>
        <v>0</v>
      </c>
      <c r="H23" s="748"/>
      <c r="I23" s="748"/>
      <c r="J23" s="40" t="str">
        <f t="shared" ref="J23:J28" si="0">Mena</f>
        <v>CZK</v>
      </c>
    </row>
    <row r="24" spans="1:10" ht="23.25" customHeight="1" x14ac:dyDescent="0.2">
      <c r="A24" s="2">
        <f>(A23-INT(A23))*100</f>
        <v>0</v>
      </c>
      <c r="B24" s="38" t="s">
        <v>13</v>
      </c>
      <c r="C24" s="62"/>
      <c r="D24" s="63"/>
      <c r="E24" s="67">
        <f>SazbaDPH1</f>
        <v>15</v>
      </c>
      <c r="F24" s="39" t="s">
        <v>0</v>
      </c>
      <c r="G24" s="745">
        <f>IF(A24&gt;50, ROUNDUP(A23, 0), ROUNDDOWN(A23, 0))</f>
        <v>0</v>
      </c>
      <c r="H24" s="746"/>
      <c r="I24" s="746"/>
      <c r="J24" s="40" t="str">
        <f t="shared" si="0"/>
        <v>CZK</v>
      </c>
    </row>
    <row r="25" spans="1:10" ht="23.25" customHeight="1" x14ac:dyDescent="0.2">
      <c r="A25" s="2">
        <f>ZakladDPHZakl*SazbaDPH2/100</f>
        <v>0</v>
      </c>
      <c r="B25" s="38" t="s">
        <v>14</v>
      </c>
      <c r="C25" s="62"/>
      <c r="D25" s="63"/>
      <c r="E25" s="67">
        <v>21</v>
      </c>
      <c r="F25" s="39" t="s">
        <v>0</v>
      </c>
      <c r="G25" s="747">
        <f>ZakladDPHZaklVypocet</f>
        <v>0</v>
      </c>
      <c r="H25" s="748"/>
      <c r="I25" s="748"/>
      <c r="J25" s="40" t="str">
        <f t="shared" si="0"/>
        <v>CZK</v>
      </c>
    </row>
    <row r="26" spans="1:10" ht="23.25" customHeight="1" x14ac:dyDescent="0.2">
      <c r="A26" s="2">
        <f>(A25-INT(A25))*100</f>
        <v>0</v>
      </c>
      <c r="B26" s="32" t="s">
        <v>15</v>
      </c>
      <c r="C26" s="68"/>
      <c r="D26" s="54"/>
      <c r="E26" s="69">
        <f>SazbaDPH2</f>
        <v>21</v>
      </c>
      <c r="F26" s="30" t="s">
        <v>0</v>
      </c>
      <c r="G26" s="715">
        <f>IF(A26&gt;50, ROUNDUP(A25, 0), ROUNDDOWN(A25, 0))</f>
        <v>0</v>
      </c>
      <c r="H26" s="716"/>
      <c r="I26" s="716"/>
      <c r="J26" s="37" t="str">
        <f t="shared" si="0"/>
        <v>CZK</v>
      </c>
    </row>
    <row r="27" spans="1:10" ht="23.25" customHeight="1" thickBot="1" x14ac:dyDescent="0.25">
      <c r="A27" s="2">
        <f>ZakladDPHSni+DPHSni+ZakladDPHZakl+DPHZakl</f>
        <v>0</v>
      </c>
      <c r="B27" s="31" t="s">
        <v>4</v>
      </c>
      <c r="C27" s="70"/>
      <c r="D27" s="71"/>
      <c r="E27" s="70"/>
      <c r="F27" s="16"/>
      <c r="G27" s="717">
        <f>CenaCelkem-(ZakladDPHSni+DPHSni+ZakladDPHZakl+DPHZakl)</f>
        <v>0</v>
      </c>
      <c r="H27" s="717"/>
      <c r="I27" s="717"/>
      <c r="J27" s="41" t="str">
        <f t="shared" si="0"/>
        <v>CZK</v>
      </c>
    </row>
    <row r="28" spans="1:10" ht="27.75" hidden="1" customHeight="1" thickBot="1" x14ac:dyDescent="0.25">
      <c r="A28" s="2"/>
      <c r="B28" s="112" t="s">
        <v>23</v>
      </c>
      <c r="C28" s="113"/>
      <c r="D28" s="113"/>
      <c r="E28" s="114"/>
      <c r="F28" s="115"/>
      <c r="G28" s="751">
        <f>ZakladDPHSniVypocet+ZakladDPHZaklVypocet</f>
        <v>0</v>
      </c>
      <c r="H28" s="751"/>
      <c r="I28" s="751"/>
      <c r="J28" s="116" t="str">
        <f t="shared" si="0"/>
        <v>CZK</v>
      </c>
    </row>
    <row r="29" spans="1:10" ht="27.75" customHeight="1" thickBot="1" x14ac:dyDescent="0.25">
      <c r="A29" s="2">
        <f>(A27-INT(A27))*100</f>
        <v>0</v>
      </c>
      <c r="B29" s="112" t="s">
        <v>35</v>
      </c>
      <c r="C29" s="117"/>
      <c r="D29" s="117"/>
      <c r="E29" s="117"/>
      <c r="F29" s="118"/>
      <c r="G29" s="750">
        <f>IF(A29&gt;50, ROUNDUP(A27, 0), ROUNDDOWN(A27, 0))</f>
        <v>0</v>
      </c>
      <c r="H29" s="750"/>
      <c r="I29" s="750"/>
      <c r="J29" s="119"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752"/>
      <c r="E34" s="753"/>
      <c r="G34" s="754"/>
      <c r="H34" s="755"/>
      <c r="I34" s="755"/>
      <c r="J34" s="25"/>
    </row>
    <row r="35" spans="1:10" ht="12.75" customHeight="1" x14ac:dyDescent="0.2">
      <c r="A35" s="2"/>
      <c r="B35" s="2"/>
      <c r="D35" s="744" t="s">
        <v>2</v>
      </c>
      <c r="E35" s="744"/>
      <c r="H35" s="10" t="s">
        <v>3</v>
      </c>
      <c r="J35" s="9"/>
    </row>
    <row r="36" spans="1:10" ht="13.5" customHeight="1" thickBot="1" x14ac:dyDescent="0.25">
      <c r="A36" s="11"/>
      <c r="B36" s="11"/>
      <c r="C36" s="75"/>
      <c r="D36" s="75"/>
      <c r="E36" s="75"/>
      <c r="F36" s="12"/>
      <c r="G36" s="12"/>
      <c r="H36" s="12"/>
      <c r="I36" s="12"/>
      <c r="J36" s="13"/>
    </row>
    <row r="37" spans="1:10" ht="27" customHeight="1" x14ac:dyDescent="0.2">
      <c r="B37" s="89" t="s">
        <v>16</v>
      </c>
      <c r="C37" s="90"/>
      <c r="D37" s="90"/>
      <c r="E37" s="90"/>
      <c r="F37" s="91"/>
      <c r="G37" s="91"/>
      <c r="H37" s="91"/>
      <c r="I37" s="91"/>
      <c r="J37" s="92"/>
    </row>
    <row r="38" spans="1:10" ht="25.5" customHeight="1" x14ac:dyDescent="0.2">
      <c r="A38" s="88" t="s">
        <v>37</v>
      </c>
      <c r="B38" s="93" t="s">
        <v>17</v>
      </c>
      <c r="C38" s="94" t="s">
        <v>5</v>
      </c>
      <c r="D38" s="94"/>
      <c r="E38" s="94"/>
      <c r="F38" s="95" t="str">
        <f>B23</f>
        <v>Základ pro sníženou DPH</v>
      </c>
      <c r="G38" s="95" t="str">
        <f>B25</f>
        <v>Základ pro základní DPH</v>
      </c>
      <c r="H38" s="96" t="s">
        <v>18</v>
      </c>
      <c r="I38" s="96" t="s">
        <v>1</v>
      </c>
      <c r="J38" s="97" t="s">
        <v>0</v>
      </c>
    </row>
    <row r="39" spans="1:10" ht="25.5" hidden="1" customHeight="1" x14ac:dyDescent="0.2">
      <c r="A39" s="88">
        <v>1</v>
      </c>
      <c r="B39" s="98" t="s">
        <v>45</v>
      </c>
      <c r="C39" s="756"/>
      <c r="D39" s="756"/>
      <c r="E39" s="756"/>
      <c r="F39" s="99">
        <f>'SO 01 1 Pol'!AE1215+'SO 02 1 Pol'!AE12+'SO 03 1 Pol'!AE53+'SO 04 1 Pol'!AE498+'SO 05 1 Pol'!AE434+'SO 05 2 Pol'!AE77</f>
        <v>0</v>
      </c>
      <c r="G39" s="100">
        <f>'SO 01 1 Pol'!AF1215+'SO 02 1 Pol'!AF12+'SO 03 1 Pol'!AF53+'SO 04 1 Pol'!AF498+'SO 05 1 Pol'!AF434+'SO 05 2 Pol'!AF77</f>
        <v>0</v>
      </c>
      <c r="H39" s="101">
        <f t="shared" ref="H39:H51" si="1">(F39*SazbaDPH1/100)+(G39*SazbaDPH2/100)</f>
        <v>0</v>
      </c>
      <c r="I39" s="101">
        <f t="shared" ref="I39:I51" si="2">F39+G39+H39</f>
        <v>0</v>
      </c>
      <c r="J39" s="102" t="str">
        <f t="shared" ref="J39:J51" si="3">IF(CenaCelkemVypocet=0,"",I39/CenaCelkemVypocet*100)</f>
        <v/>
      </c>
    </row>
    <row r="40" spans="1:10" ht="25.5" customHeight="1" x14ac:dyDescent="0.2">
      <c r="A40" s="88">
        <v>2</v>
      </c>
      <c r="B40" s="103"/>
      <c r="C40" s="757" t="s">
        <v>46</v>
      </c>
      <c r="D40" s="757"/>
      <c r="E40" s="757"/>
      <c r="F40" s="104"/>
      <c r="G40" s="105"/>
      <c r="H40" s="105">
        <f t="shared" si="1"/>
        <v>0</v>
      </c>
      <c r="I40" s="105">
        <f t="shared" si="2"/>
        <v>0</v>
      </c>
      <c r="J40" s="106" t="str">
        <f t="shared" si="3"/>
        <v/>
      </c>
    </row>
    <row r="41" spans="1:10" ht="25.5" customHeight="1" x14ac:dyDescent="0.2">
      <c r="A41" s="88">
        <v>2</v>
      </c>
      <c r="B41" s="103" t="s">
        <v>47</v>
      </c>
      <c r="C41" s="757" t="s">
        <v>48</v>
      </c>
      <c r="D41" s="757"/>
      <c r="E41" s="757"/>
      <c r="F41" s="104">
        <f>'SO 01 1 Pol'!AE1215</f>
        <v>0</v>
      </c>
      <c r="G41" s="105">
        <f>'SO 01 1 Pol'!AF1215</f>
        <v>0</v>
      </c>
      <c r="H41" s="105">
        <f t="shared" si="1"/>
        <v>0</v>
      </c>
      <c r="I41" s="105">
        <f t="shared" si="2"/>
        <v>0</v>
      </c>
      <c r="J41" s="106" t="str">
        <f t="shared" si="3"/>
        <v/>
      </c>
    </row>
    <row r="42" spans="1:10" ht="25.5" customHeight="1" x14ac:dyDescent="0.2">
      <c r="A42" s="88">
        <v>3</v>
      </c>
      <c r="B42" s="107" t="s">
        <v>49</v>
      </c>
      <c r="C42" s="756" t="s">
        <v>48</v>
      </c>
      <c r="D42" s="756"/>
      <c r="E42" s="756"/>
      <c r="F42" s="108">
        <f>'SO 01 1 Pol'!AE1215</f>
        <v>0</v>
      </c>
      <c r="G42" s="101">
        <f>'SO 01 1 Pol'!AF1215</f>
        <v>0</v>
      </c>
      <c r="H42" s="101">
        <f t="shared" si="1"/>
        <v>0</v>
      </c>
      <c r="I42" s="101">
        <f t="shared" si="2"/>
        <v>0</v>
      </c>
      <c r="J42" s="102" t="str">
        <f t="shared" si="3"/>
        <v/>
      </c>
    </row>
    <row r="43" spans="1:10" ht="25.5" customHeight="1" x14ac:dyDescent="0.2">
      <c r="A43" s="88">
        <v>2</v>
      </c>
      <c r="B43" s="103" t="s">
        <v>50</v>
      </c>
      <c r="C43" s="757" t="s">
        <v>51</v>
      </c>
      <c r="D43" s="757"/>
      <c r="E43" s="757"/>
      <c r="F43" s="104">
        <f>'SO 02 1 Pol'!AE12</f>
        <v>0</v>
      </c>
      <c r="G43" s="105">
        <f>'SO 02 1 Pol'!AF12</f>
        <v>0</v>
      </c>
      <c r="H43" s="105">
        <f t="shared" si="1"/>
        <v>0</v>
      </c>
      <c r="I43" s="105">
        <f t="shared" si="2"/>
        <v>0</v>
      </c>
      <c r="J43" s="106" t="str">
        <f t="shared" si="3"/>
        <v/>
      </c>
    </row>
    <row r="44" spans="1:10" ht="25.5" customHeight="1" x14ac:dyDescent="0.2">
      <c r="A44" s="88">
        <v>3</v>
      </c>
      <c r="B44" s="107" t="s">
        <v>49</v>
      </c>
      <c r="C44" s="756" t="s">
        <v>52</v>
      </c>
      <c r="D44" s="756"/>
      <c r="E44" s="756"/>
      <c r="F44" s="108">
        <f>'SO 02 1 Pol'!AE12</f>
        <v>0</v>
      </c>
      <c r="G44" s="101">
        <f>'SO 02 1 Pol'!AF12</f>
        <v>0</v>
      </c>
      <c r="H44" s="101">
        <f t="shared" si="1"/>
        <v>0</v>
      </c>
      <c r="I44" s="101">
        <f t="shared" si="2"/>
        <v>0</v>
      </c>
      <c r="J44" s="102" t="str">
        <f t="shared" si="3"/>
        <v/>
      </c>
    </row>
    <row r="45" spans="1:10" ht="25.5" customHeight="1" x14ac:dyDescent="0.2">
      <c r="A45" s="88">
        <v>2</v>
      </c>
      <c r="B45" s="103" t="s">
        <v>53</v>
      </c>
      <c r="C45" s="757" t="s">
        <v>54</v>
      </c>
      <c r="D45" s="757"/>
      <c r="E45" s="757"/>
      <c r="F45" s="104">
        <f>'SO 03 1 Pol'!AE53</f>
        <v>0</v>
      </c>
      <c r="G45" s="105">
        <f>'SO 03 1 Pol'!AF53</f>
        <v>0</v>
      </c>
      <c r="H45" s="105">
        <f t="shared" si="1"/>
        <v>0</v>
      </c>
      <c r="I45" s="105">
        <f t="shared" si="2"/>
        <v>0</v>
      </c>
      <c r="J45" s="106" t="str">
        <f t="shared" si="3"/>
        <v/>
      </c>
    </row>
    <row r="46" spans="1:10" ht="25.5" customHeight="1" x14ac:dyDescent="0.2">
      <c r="A46" s="88">
        <v>3</v>
      </c>
      <c r="B46" s="107" t="s">
        <v>49</v>
      </c>
      <c r="C46" s="756" t="s">
        <v>54</v>
      </c>
      <c r="D46" s="756"/>
      <c r="E46" s="756"/>
      <c r="F46" s="108">
        <f>'SO 03 1 Pol'!AE53</f>
        <v>0</v>
      </c>
      <c r="G46" s="101">
        <f>'SO 03 1 Pol'!AF53</f>
        <v>0</v>
      </c>
      <c r="H46" s="101">
        <f t="shared" si="1"/>
        <v>0</v>
      </c>
      <c r="I46" s="101">
        <f t="shared" si="2"/>
        <v>0</v>
      </c>
      <c r="J46" s="102" t="str">
        <f t="shared" si="3"/>
        <v/>
      </c>
    </row>
    <row r="47" spans="1:10" ht="25.5" customHeight="1" x14ac:dyDescent="0.2">
      <c r="A47" s="88">
        <v>2</v>
      </c>
      <c r="B47" s="103" t="s">
        <v>55</v>
      </c>
      <c r="C47" s="757" t="s">
        <v>56</v>
      </c>
      <c r="D47" s="757"/>
      <c r="E47" s="757"/>
      <c r="F47" s="104">
        <f>'SO 04 1 Pol'!AE498</f>
        <v>0</v>
      </c>
      <c r="G47" s="105">
        <f>'SO 04 1 Pol'!AF498</f>
        <v>0</v>
      </c>
      <c r="H47" s="105">
        <f t="shared" si="1"/>
        <v>0</v>
      </c>
      <c r="I47" s="105">
        <f t="shared" si="2"/>
        <v>0</v>
      </c>
      <c r="J47" s="106" t="str">
        <f t="shared" si="3"/>
        <v/>
      </c>
    </row>
    <row r="48" spans="1:10" ht="25.5" customHeight="1" x14ac:dyDescent="0.2">
      <c r="A48" s="88">
        <v>3</v>
      </c>
      <c r="B48" s="107" t="s">
        <v>49</v>
      </c>
      <c r="C48" s="756" t="s">
        <v>56</v>
      </c>
      <c r="D48" s="756"/>
      <c r="E48" s="756"/>
      <c r="F48" s="108">
        <f>'SO 04 1 Pol'!AE498</f>
        <v>0</v>
      </c>
      <c r="G48" s="101">
        <f>'SO 04 1 Pol'!AF498</f>
        <v>0</v>
      </c>
      <c r="H48" s="101">
        <f t="shared" si="1"/>
        <v>0</v>
      </c>
      <c r="I48" s="101">
        <f t="shared" si="2"/>
        <v>0</v>
      </c>
      <c r="J48" s="102" t="str">
        <f t="shared" si="3"/>
        <v/>
      </c>
    </row>
    <row r="49" spans="1:10" ht="25.5" customHeight="1" x14ac:dyDescent="0.2">
      <c r="A49" s="88">
        <v>2</v>
      </c>
      <c r="B49" s="103" t="s">
        <v>57</v>
      </c>
      <c r="C49" s="757" t="s">
        <v>58</v>
      </c>
      <c r="D49" s="757"/>
      <c r="E49" s="757"/>
      <c r="F49" s="104">
        <f>'SO 05 1 Pol'!AE434+'SO 05 2 Pol'!AE77</f>
        <v>0</v>
      </c>
      <c r="G49" s="105">
        <f>'SO 05 1 Pol'!AF434+'SO 05 2 Pol'!AF77</f>
        <v>0</v>
      </c>
      <c r="H49" s="105">
        <f t="shared" si="1"/>
        <v>0</v>
      </c>
      <c r="I49" s="105">
        <f t="shared" si="2"/>
        <v>0</v>
      </c>
      <c r="J49" s="106" t="str">
        <f t="shared" si="3"/>
        <v/>
      </c>
    </row>
    <row r="50" spans="1:10" ht="25.5" customHeight="1" x14ac:dyDescent="0.2">
      <c r="A50" s="88">
        <v>3</v>
      </c>
      <c r="B50" s="107" t="s">
        <v>49</v>
      </c>
      <c r="C50" s="756" t="s">
        <v>58</v>
      </c>
      <c r="D50" s="756"/>
      <c r="E50" s="756"/>
      <c r="F50" s="108">
        <f>'SO 05 1 Pol'!AE434</f>
        <v>0</v>
      </c>
      <c r="G50" s="101">
        <f>'SO 05 1 Pol'!AF434</f>
        <v>0</v>
      </c>
      <c r="H50" s="101">
        <f t="shared" si="1"/>
        <v>0</v>
      </c>
      <c r="I50" s="101">
        <f t="shared" si="2"/>
        <v>0</v>
      </c>
      <c r="J50" s="102" t="str">
        <f t="shared" si="3"/>
        <v/>
      </c>
    </row>
    <row r="51" spans="1:10" ht="25.5" customHeight="1" x14ac:dyDescent="0.2">
      <c r="A51" s="88">
        <v>3</v>
      </c>
      <c r="B51" s="107" t="s">
        <v>59</v>
      </c>
      <c r="C51" s="756" t="s">
        <v>60</v>
      </c>
      <c r="D51" s="756"/>
      <c r="E51" s="756"/>
      <c r="F51" s="108">
        <f>'SO 05 2 Pol'!AE77</f>
        <v>0</v>
      </c>
      <c r="G51" s="101">
        <f>'SO 05 2 Pol'!AF77</f>
        <v>0</v>
      </c>
      <c r="H51" s="101">
        <f t="shared" si="1"/>
        <v>0</v>
      </c>
      <c r="I51" s="101">
        <f t="shared" si="2"/>
        <v>0</v>
      </c>
      <c r="J51" s="102" t="str">
        <f t="shared" si="3"/>
        <v/>
      </c>
    </row>
    <row r="52" spans="1:10" ht="25.5" customHeight="1" x14ac:dyDescent="0.2">
      <c r="A52" s="88"/>
      <c r="B52" s="758" t="s">
        <v>61</v>
      </c>
      <c r="C52" s="759"/>
      <c r="D52" s="759"/>
      <c r="E52" s="760"/>
      <c r="F52" s="109">
        <f>SUMIF(A39:A51,"=1",F39:F51)</f>
        <v>0</v>
      </c>
      <c r="G52" s="110">
        <f>SUMIF(A39:A51,"=1",G39:G51)</f>
        <v>0</v>
      </c>
      <c r="H52" s="110">
        <f>SUMIF(A39:A51,"=1",H39:H51)</f>
        <v>0</v>
      </c>
      <c r="I52" s="110">
        <f>SUMIF(A39:A51,"=1",I39:I51)</f>
        <v>0</v>
      </c>
      <c r="J52" s="111">
        <f>SUMIF(A39:A51,"=1",J39:J51)</f>
        <v>0</v>
      </c>
    </row>
    <row r="56" spans="1:10" ht="15.75" x14ac:dyDescent="0.25">
      <c r="B56" s="120" t="s">
        <v>63</v>
      </c>
    </row>
    <row r="58" spans="1:10" ht="25.5" customHeight="1" x14ac:dyDescent="0.2">
      <c r="A58" s="122"/>
      <c r="B58" s="125" t="s">
        <v>17</v>
      </c>
      <c r="C58" s="125" t="s">
        <v>5</v>
      </c>
      <c r="D58" s="126"/>
      <c r="E58" s="126"/>
      <c r="F58" s="127" t="s">
        <v>64</v>
      </c>
      <c r="G58" s="127"/>
      <c r="H58" s="127"/>
      <c r="I58" s="127" t="s">
        <v>29</v>
      </c>
      <c r="J58" s="127" t="s">
        <v>0</v>
      </c>
    </row>
    <row r="59" spans="1:10" ht="36.75" customHeight="1" x14ac:dyDescent="0.2">
      <c r="A59" s="123"/>
      <c r="B59" s="128" t="s">
        <v>65</v>
      </c>
      <c r="C59" s="761" t="s">
        <v>66</v>
      </c>
      <c r="D59" s="762"/>
      <c r="E59" s="762"/>
      <c r="F59" s="134" t="s">
        <v>24</v>
      </c>
      <c r="G59" s="135"/>
      <c r="H59" s="135"/>
      <c r="I59" s="135">
        <f>'SO 03 1 Pol'!G8</f>
        <v>0</v>
      </c>
      <c r="J59" s="132" t="str">
        <f>IF(I103=0,"",I59/I103*100)</f>
        <v/>
      </c>
    </row>
    <row r="60" spans="1:10" ht="36.75" customHeight="1" x14ac:dyDescent="0.2">
      <c r="A60" s="123"/>
      <c r="B60" s="128" t="s">
        <v>49</v>
      </c>
      <c r="C60" s="761" t="s">
        <v>67</v>
      </c>
      <c r="D60" s="762"/>
      <c r="E60" s="762"/>
      <c r="F60" s="134" t="s">
        <v>24</v>
      </c>
      <c r="G60" s="135"/>
      <c r="H60" s="135"/>
      <c r="I60" s="135">
        <f>'SO 01 1 Pol'!G8+'SO 04 1 Pol'!G8</f>
        <v>0</v>
      </c>
      <c r="J60" s="132" t="str">
        <f>IF(I103=0,"",I60/I103*100)</f>
        <v/>
      </c>
    </row>
    <row r="61" spans="1:10" ht="36.75" customHeight="1" x14ac:dyDescent="0.2">
      <c r="A61" s="123"/>
      <c r="B61" s="128" t="s">
        <v>68</v>
      </c>
      <c r="C61" s="761" t="s">
        <v>69</v>
      </c>
      <c r="D61" s="762"/>
      <c r="E61" s="762"/>
      <c r="F61" s="134" t="s">
        <v>24</v>
      </c>
      <c r="G61" s="135"/>
      <c r="H61" s="135"/>
      <c r="I61" s="135">
        <f>'SO 01 1 Pol'!G48+'SO 04 1 Pol'!G34+'SO 05 1 Pol'!G8</f>
        <v>0</v>
      </c>
      <c r="J61" s="132" t="str">
        <f>IF(I103=0,"",I61/I103*100)</f>
        <v/>
      </c>
    </row>
    <row r="62" spans="1:10" ht="36.75" customHeight="1" x14ac:dyDescent="0.2">
      <c r="A62" s="123"/>
      <c r="B62" s="128" t="s">
        <v>70</v>
      </c>
      <c r="C62" s="761" t="s">
        <v>71</v>
      </c>
      <c r="D62" s="762"/>
      <c r="E62" s="762"/>
      <c r="F62" s="134" t="s">
        <v>24</v>
      </c>
      <c r="G62" s="135"/>
      <c r="H62" s="135"/>
      <c r="I62" s="135">
        <f>'SO 01 1 Pol'!G84+'SO 04 1 Pol'!G57+'SO 05 1 Pol'!G40</f>
        <v>0</v>
      </c>
      <c r="J62" s="132" t="str">
        <f>IF(I103=0,"",I62/I103*100)</f>
        <v/>
      </c>
    </row>
    <row r="63" spans="1:10" ht="36.75" customHeight="1" x14ac:dyDescent="0.2">
      <c r="A63" s="123"/>
      <c r="B63" s="128" t="s">
        <v>72</v>
      </c>
      <c r="C63" s="761" t="s">
        <v>73</v>
      </c>
      <c r="D63" s="762"/>
      <c r="E63" s="762"/>
      <c r="F63" s="134" t="s">
        <v>24</v>
      </c>
      <c r="G63" s="135"/>
      <c r="H63" s="135"/>
      <c r="I63" s="135">
        <f>'SO 01 1 Pol'!G101+'SO 04 1 Pol'!G68</f>
        <v>0</v>
      </c>
      <c r="J63" s="132" t="str">
        <f>IF(I103=0,"",I63/I103*100)</f>
        <v/>
      </c>
    </row>
    <row r="64" spans="1:10" ht="36.75" customHeight="1" x14ac:dyDescent="0.2">
      <c r="A64" s="123"/>
      <c r="B64" s="128" t="s">
        <v>74</v>
      </c>
      <c r="C64" s="761" t="s">
        <v>75</v>
      </c>
      <c r="D64" s="762"/>
      <c r="E64" s="762"/>
      <c r="F64" s="134" t="s">
        <v>24</v>
      </c>
      <c r="G64" s="135"/>
      <c r="H64" s="135"/>
      <c r="I64" s="135">
        <f>'SO 01 1 Pol'!G112+'SO 04 1 Pol'!G76</f>
        <v>0</v>
      </c>
      <c r="J64" s="132" t="str">
        <f>IF(I103=0,"",I64/I103*100)</f>
        <v/>
      </c>
    </row>
    <row r="65" spans="1:10" ht="36.75" customHeight="1" x14ac:dyDescent="0.2">
      <c r="A65" s="123"/>
      <c r="B65" s="128" t="s">
        <v>74</v>
      </c>
      <c r="C65" s="761" t="s">
        <v>76</v>
      </c>
      <c r="D65" s="762"/>
      <c r="E65" s="762"/>
      <c r="F65" s="134" t="s">
        <v>24</v>
      </c>
      <c r="G65" s="135"/>
      <c r="H65" s="135"/>
      <c r="I65" s="135">
        <f>'SO 05 1 Pol'!G72</f>
        <v>0</v>
      </c>
      <c r="J65" s="132" t="str">
        <f>IF(I103=0,"",I65/I103*100)</f>
        <v/>
      </c>
    </row>
    <row r="66" spans="1:10" ht="36.75" customHeight="1" x14ac:dyDescent="0.2">
      <c r="A66" s="123"/>
      <c r="B66" s="128" t="s">
        <v>77</v>
      </c>
      <c r="C66" s="761" t="s">
        <v>78</v>
      </c>
      <c r="D66" s="762"/>
      <c r="E66" s="762"/>
      <c r="F66" s="134" t="s">
        <v>24</v>
      </c>
      <c r="G66" s="135"/>
      <c r="H66" s="135"/>
      <c r="I66" s="135">
        <f>'SO 01 1 Pol'!G137+'SO 04 1 Pol'!G89</f>
        <v>0</v>
      </c>
      <c r="J66" s="132" t="str">
        <f>IF(I103=0,"",I66/I103*100)</f>
        <v/>
      </c>
    </row>
    <row r="67" spans="1:10" ht="36.75" customHeight="1" x14ac:dyDescent="0.2">
      <c r="A67" s="123"/>
      <c r="B67" s="128" t="s">
        <v>79</v>
      </c>
      <c r="C67" s="761" t="s">
        <v>80</v>
      </c>
      <c r="D67" s="762"/>
      <c r="E67" s="762"/>
      <c r="F67" s="134" t="s">
        <v>24</v>
      </c>
      <c r="G67" s="135"/>
      <c r="H67" s="135"/>
      <c r="I67" s="135">
        <f>'SO 01 1 Pol'!G354+'SO 04 1 Pol'!G142</f>
        <v>0</v>
      </c>
      <c r="J67" s="132" t="str">
        <f>IF(I103=0,"",I67/I103*100)</f>
        <v/>
      </c>
    </row>
    <row r="68" spans="1:10" ht="36.75" customHeight="1" x14ac:dyDescent="0.2">
      <c r="A68" s="123"/>
      <c r="B68" s="128" t="s">
        <v>81</v>
      </c>
      <c r="C68" s="761" t="s">
        <v>82</v>
      </c>
      <c r="D68" s="762"/>
      <c r="E68" s="762"/>
      <c r="F68" s="134" t="s">
        <v>24</v>
      </c>
      <c r="G68" s="135"/>
      <c r="H68" s="135"/>
      <c r="I68" s="135">
        <f>'SO 01 1 Pol'!G359+'SO 04 1 Pol'!G147+'SO 05 1 Pol'!G93</f>
        <v>0</v>
      </c>
      <c r="J68" s="132" t="str">
        <f>IF(I103=0,"",I68/I103*100)</f>
        <v/>
      </c>
    </row>
    <row r="69" spans="1:10" ht="36.75" customHeight="1" x14ac:dyDescent="0.2">
      <c r="A69" s="123"/>
      <c r="B69" s="128" t="s">
        <v>83</v>
      </c>
      <c r="C69" s="761" t="s">
        <v>84</v>
      </c>
      <c r="D69" s="762"/>
      <c r="E69" s="762"/>
      <c r="F69" s="134" t="s">
        <v>24</v>
      </c>
      <c r="G69" s="135"/>
      <c r="H69" s="135"/>
      <c r="I69" s="135">
        <f>'SO 05 1 Pol'!G98</f>
        <v>0</v>
      </c>
      <c r="J69" s="132" t="str">
        <f>IF(I103=0,"",I69/I103*100)</f>
        <v/>
      </c>
    </row>
    <row r="70" spans="1:10" ht="36.75" customHeight="1" x14ac:dyDescent="0.2">
      <c r="A70" s="123"/>
      <c r="B70" s="128" t="s">
        <v>85</v>
      </c>
      <c r="C70" s="761" t="s">
        <v>86</v>
      </c>
      <c r="D70" s="762"/>
      <c r="E70" s="762"/>
      <c r="F70" s="134" t="s">
        <v>24</v>
      </c>
      <c r="G70" s="135"/>
      <c r="H70" s="135"/>
      <c r="I70" s="135">
        <f>'SO 01 1 Pol'!G368+'SO 04 1 Pol'!G153</f>
        <v>0</v>
      </c>
      <c r="J70" s="132" t="str">
        <f>IF(I103=0,"",I70/I103*100)</f>
        <v/>
      </c>
    </row>
    <row r="71" spans="1:10" ht="36.75" customHeight="1" x14ac:dyDescent="0.2">
      <c r="A71" s="123"/>
      <c r="B71" s="128" t="s">
        <v>87</v>
      </c>
      <c r="C71" s="761" t="s">
        <v>88</v>
      </c>
      <c r="D71" s="762"/>
      <c r="E71" s="762"/>
      <c r="F71" s="134" t="s">
        <v>24</v>
      </c>
      <c r="G71" s="135"/>
      <c r="H71" s="135"/>
      <c r="I71" s="135">
        <f>'SO 01 1 Pol'!G373+'SO 04 1 Pol'!G156</f>
        <v>0</v>
      </c>
      <c r="J71" s="132" t="str">
        <f>IF(I103=0,"",I71/I103*100)</f>
        <v/>
      </c>
    </row>
    <row r="72" spans="1:10" ht="36.75" customHeight="1" x14ac:dyDescent="0.2">
      <c r="A72" s="123"/>
      <c r="B72" s="128" t="s">
        <v>89</v>
      </c>
      <c r="C72" s="761" t="s">
        <v>90</v>
      </c>
      <c r="D72" s="762"/>
      <c r="E72" s="762"/>
      <c r="F72" s="134" t="s">
        <v>24</v>
      </c>
      <c r="G72" s="135"/>
      <c r="H72" s="135"/>
      <c r="I72" s="135">
        <f>'SO 01 1 Pol'!G378+'SO 04 1 Pol'!G160</f>
        <v>0</v>
      </c>
      <c r="J72" s="132" t="str">
        <f>IF(I103=0,"",I72/I103*100)</f>
        <v/>
      </c>
    </row>
    <row r="73" spans="1:10" ht="36.75" customHeight="1" x14ac:dyDescent="0.2">
      <c r="A73" s="123"/>
      <c r="B73" s="128" t="s">
        <v>91</v>
      </c>
      <c r="C73" s="761" t="s">
        <v>92</v>
      </c>
      <c r="D73" s="762"/>
      <c r="E73" s="762"/>
      <c r="F73" s="134" t="s">
        <v>24</v>
      </c>
      <c r="G73" s="135"/>
      <c r="H73" s="135"/>
      <c r="I73" s="135">
        <f>'SO 01 1 Pol'!G417+'SO 04 1 Pol'!G185</f>
        <v>0</v>
      </c>
      <c r="J73" s="132" t="str">
        <f>IF(I103=0,"",I73/I103*100)</f>
        <v/>
      </c>
    </row>
    <row r="74" spans="1:10" ht="36.75" customHeight="1" x14ac:dyDescent="0.2">
      <c r="A74" s="123"/>
      <c r="B74" s="128" t="s">
        <v>93</v>
      </c>
      <c r="C74" s="761" t="s">
        <v>94</v>
      </c>
      <c r="D74" s="762"/>
      <c r="E74" s="762"/>
      <c r="F74" s="134" t="s">
        <v>24</v>
      </c>
      <c r="G74" s="135"/>
      <c r="H74" s="135"/>
      <c r="I74" s="135">
        <f>'SO 01 1 Pol'!G428+'SO 04 1 Pol'!G194+'SO 05 1 Pol'!G104</f>
        <v>0</v>
      </c>
      <c r="J74" s="132" t="str">
        <f>IF(I103=0,"",I74/I103*100)</f>
        <v/>
      </c>
    </row>
    <row r="75" spans="1:10" ht="36.75" customHeight="1" x14ac:dyDescent="0.2">
      <c r="A75" s="123"/>
      <c r="B75" s="128" t="s">
        <v>95</v>
      </c>
      <c r="C75" s="761" t="s">
        <v>96</v>
      </c>
      <c r="D75" s="762"/>
      <c r="E75" s="762"/>
      <c r="F75" s="134" t="s">
        <v>24</v>
      </c>
      <c r="G75" s="135"/>
      <c r="H75" s="135"/>
      <c r="I75" s="135">
        <f>'SO 01 1 Pol'!G476+'SO 04 1 Pol'!G223</f>
        <v>0</v>
      </c>
      <c r="J75" s="132" t="str">
        <f>IF(I103=0,"",I75/I103*100)</f>
        <v/>
      </c>
    </row>
    <row r="76" spans="1:10" ht="36.75" customHeight="1" x14ac:dyDescent="0.2">
      <c r="A76" s="123"/>
      <c r="B76" s="128" t="s">
        <v>97</v>
      </c>
      <c r="C76" s="761" t="s">
        <v>98</v>
      </c>
      <c r="D76" s="762"/>
      <c r="E76" s="762"/>
      <c r="F76" s="134" t="s">
        <v>24</v>
      </c>
      <c r="G76" s="135"/>
      <c r="H76" s="135"/>
      <c r="I76" s="135">
        <f>'SO 01 1 Pol'!G523+'SO 04 1 Pol'!G252+'SO 05 1 Pol'!G201</f>
        <v>0</v>
      </c>
      <c r="J76" s="132" t="str">
        <f>IF(I103=0,"",I76/I103*100)</f>
        <v/>
      </c>
    </row>
    <row r="77" spans="1:10" ht="36.75" customHeight="1" x14ac:dyDescent="0.2">
      <c r="A77" s="123"/>
      <c r="B77" s="128" t="s">
        <v>99</v>
      </c>
      <c r="C77" s="761" t="s">
        <v>100</v>
      </c>
      <c r="D77" s="762"/>
      <c r="E77" s="762"/>
      <c r="F77" s="134" t="s">
        <v>25</v>
      </c>
      <c r="G77" s="135"/>
      <c r="H77" s="135"/>
      <c r="I77" s="135">
        <f>'SO 01 1 Pol'!G527+'SO 04 1 Pol'!G256+'SO 05 1 Pol'!G205+'SO 05 2 Pol'!G8</f>
        <v>0</v>
      </c>
      <c r="J77" s="132" t="str">
        <f>IF(I103=0,"",I77/I103*100)</f>
        <v/>
      </c>
    </row>
    <row r="78" spans="1:10" ht="36.75" customHeight="1" x14ac:dyDescent="0.2">
      <c r="A78" s="123"/>
      <c r="B78" s="128" t="s">
        <v>101</v>
      </c>
      <c r="C78" s="761" t="s">
        <v>102</v>
      </c>
      <c r="D78" s="762"/>
      <c r="E78" s="762"/>
      <c r="F78" s="134" t="s">
        <v>25</v>
      </c>
      <c r="G78" s="135"/>
      <c r="H78" s="135"/>
      <c r="I78" s="135">
        <f>'SO 01 1 Pol'!G560+'SO 04 1 Pol'!G270+'SO 05 1 Pol'!G211</f>
        <v>0</v>
      </c>
      <c r="J78" s="132" t="str">
        <f>IF(I103=0,"",I78/I103*100)</f>
        <v/>
      </c>
    </row>
    <row r="79" spans="1:10" ht="36.75" customHeight="1" x14ac:dyDescent="0.2">
      <c r="A79" s="123"/>
      <c r="B79" s="128" t="s">
        <v>103</v>
      </c>
      <c r="C79" s="761" t="s">
        <v>104</v>
      </c>
      <c r="D79" s="762"/>
      <c r="E79" s="762"/>
      <c r="F79" s="134" t="s">
        <v>25</v>
      </c>
      <c r="G79" s="135"/>
      <c r="H79" s="135"/>
      <c r="I79" s="135">
        <f>'SO 01 1 Pol'!G672+'SO 04 1 Pol'!G296+'SO 05 2 Pol'!G22</f>
        <v>0</v>
      </c>
      <c r="J79" s="132" t="str">
        <f>IF(I103=0,"",I79/I103*100)</f>
        <v/>
      </c>
    </row>
    <row r="80" spans="1:10" ht="36.75" customHeight="1" x14ac:dyDescent="0.2">
      <c r="A80" s="123"/>
      <c r="B80" s="128" t="s">
        <v>105</v>
      </c>
      <c r="C80" s="761" t="s">
        <v>106</v>
      </c>
      <c r="D80" s="762"/>
      <c r="E80" s="762"/>
      <c r="F80" s="134" t="s">
        <v>25</v>
      </c>
      <c r="G80" s="135"/>
      <c r="H80" s="135"/>
      <c r="I80" s="135">
        <f>'SO 05 1 Pol'!G214</f>
        <v>0</v>
      </c>
      <c r="J80" s="132" t="str">
        <f>IF(I103=0,"",I80/I103*100)</f>
        <v/>
      </c>
    </row>
    <row r="81" spans="1:10" ht="36.75" customHeight="1" x14ac:dyDescent="0.2">
      <c r="A81" s="123"/>
      <c r="B81" s="128" t="s">
        <v>107</v>
      </c>
      <c r="C81" s="761" t="s">
        <v>108</v>
      </c>
      <c r="D81" s="762"/>
      <c r="E81" s="762"/>
      <c r="F81" s="134" t="s">
        <v>25</v>
      </c>
      <c r="G81" s="135"/>
      <c r="H81" s="135"/>
      <c r="I81" s="135">
        <f>'SO 01 1 Pol'!G732+'SO 04 1 Pol'!G306</f>
        <v>0</v>
      </c>
      <c r="J81" s="132" t="str">
        <f>IF(I103=0,"",I81/I103*100)</f>
        <v/>
      </c>
    </row>
    <row r="82" spans="1:10" ht="36.75" customHeight="1" x14ac:dyDescent="0.2">
      <c r="A82" s="123"/>
      <c r="B82" s="128" t="s">
        <v>109</v>
      </c>
      <c r="C82" s="761" t="s">
        <v>110</v>
      </c>
      <c r="D82" s="762"/>
      <c r="E82" s="762"/>
      <c r="F82" s="134" t="s">
        <v>25</v>
      </c>
      <c r="G82" s="135"/>
      <c r="H82" s="135"/>
      <c r="I82" s="135">
        <f>'SO 05 1 Pol'!G217</f>
        <v>0</v>
      </c>
      <c r="J82" s="132" t="str">
        <f>IF(I103=0,"",I82/I103*100)</f>
        <v/>
      </c>
    </row>
    <row r="83" spans="1:10" ht="36.75" customHeight="1" x14ac:dyDescent="0.2">
      <c r="A83" s="123"/>
      <c r="B83" s="128" t="s">
        <v>111</v>
      </c>
      <c r="C83" s="761" t="s">
        <v>112</v>
      </c>
      <c r="D83" s="762"/>
      <c r="E83" s="762"/>
      <c r="F83" s="134" t="s">
        <v>25</v>
      </c>
      <c r="G83" s="135"/>
      <c r="H83" s="135"/>
      <c r="I83" s="135">
        <f>'SO 01 1 Pol'!G740+'SO 04 1 Pol'!G312+'SO 05 1 Pol'!G220</f>
        <v>0</v>
      </c>
      <c r="J83" s="132" t="str">
        <f>IF(I103=0,"",I83/I103*100)</f>
        <v/>
      </c>
    </row>
    <row r="84" spans="1:10" ht="36.75" customHeight="1" x14ac:dyDescent="0.2">
      <c r="A84" s="123"/>
      <c r="B84" s="128" t="s">
        <v>113</v>
      </c>
      <c r="C84" s="761" t="s">
        <v>114</v>
      </c>
      <c r="D84" s="762"/>
      <c r="E84" s="762"/>
      <c r="F84" s="134" t="s">
        <v>25</v>
      </c>
      <c r="G84" s="135"/>
      <c r="H84" s="135"/>
      <c r="I84" s="135">
        <f>'SO 01 1 Pol'!G833+'SO 04 1 Pol'!G344</f>
        <v>0</v>
      </c>
      <c r="J84" s="132" t="str">
        <f>IF(I103=0,"",I84/I103*100)</f>
        <v/>
      </c>
    </row>
    <row r="85" spans="1:10" ht="36.75" customHeight="1" x14ac:dyDescent="0.2">
      <c r="A85" s="123"/>
      <c r="B85" s="128" t="s">
        <v>115</v>
      </c>
      <c r="C85" s="761" t="s">
        <v>116</v>
      </c>
      <c r="D85" s="762"/>
      <c r="E85" s="762"/>
      <c r="F85" s="134" t="s">
        <v>25</v>
      </c>
      <c r="G85" s="135"/>
      <c r="H85" s="135"/>
      <c r="I85" s="135">
        <f>'SO 01 1 Pol'!G855+'SO 04 1 Pol'!G352</f>
        <v>0</v>
      </c>
      <c r="J85" s="132" t="str">
        <f>IF(I103=0,"",I85/I103*100)</f>
        <v/>
      </c>
    </row>
    <row r="86" spans="1:10" ht="36.75" customHeight="1" x14ac:dyDescent="0.2">
      <c r="A86" s="123"/>
      <c r="B86" s="128" t="s">
        <v>117</v>
      </c>
      <c r="C86" s="761" t="s">
        <v>118</v>
      </c>
      <c r="D86" s="762"/>
      <c r="E86" s="762"/>
      <c r="F86" s="134" t="s">
        <v>25</v>
      </c>
      <c r="G86" s="135"/>
      <c r="H86" s="135"/>
      <c r="I86" s="135">
        <f>'SO 01 1 Pol'!G911+'SO 04 1 Pol'!G379+'SO 05 1 Pol'!G238</f>
        <v>0</v>
      </c>
      <c r="J86" s="132" t="str">
        <f>IF(I103=0,"",I86/I103*100)</f>
        <v/>
      </c>
    </row>
    <row r="87" spans="1:10" ht="36.75" customHeight="1" x14ac:dyDescent="0.2">
      <c r="A87" s="123"/>
      <c r="B87" s="128" t="s">
        <v>119</v>
      </c>
      <c r="C87" s="761" t="s">
        <v>120</v>
      </c>
      <c r="D87" s="762"/>
      <c r="E87" s="762"/>
      <c r="F87" s="134" t="s">
        <v>25</v>
      </c>
      <c r="G87" s="135"/>
      <c r="H87" s="135"/>
      <c r="I87" s="135">
        <f>'SO 01 1 Pol'!G967+'SO 04 1 Pol'!G393+'SO 05 1 Pol'!G297</f>
        <v>0</v>
      </c>
      <c r="J87" s="132" t="str">
        <f>IF(I103=0,"",I87/I103*100)</f>
        <v/>
      </c>
    </row>
    <row r="88" spans="1:10" ht="36.75" customHeight="1" x14ac:dyDescent="0.2">
      <c r="A88" s="123"/>
      <c r="B88" s="128" t="s">
        <v>121</v>
      </c>
      <c r="C88" s="761" t="s">
        <v>122</v>
      </c>
      <c r="D88" s="762"/>
      <c r="E88" s="762"/>
      <c r="F88" s="134" t="s">
        <v>25</v>
      </c>
      <c r="G88" s="135"/>
      <c r="H88" s="135"/>
      <c r="I88" s="135">
        <f>'SO 01 1 Pol'!G1007+'SO 04 1 Pol'!G411</f>
        <v>0</v>
      </c>
      <c r="J88" s="132" t="str">
        <f>IF(I103=0,"",I88/I103*100)</f>
        <v/>
      </c>
    </row>
    <row r="89" spans="1:10" ht="36.75" customHeight="1" x14ac:dyDescent="0.2">
      <c r="A89" s="123"/>
      <c r="B89" s="128" t="s">
        <v>123</v>
      </c>
      <c r="C89" s="761" t="s">
        <v>124</v>
      </c>
      <c r="D89" s="762"/>
      <c r="E89" s="762"/>
      <c r="F89" s="134" t="s">
        <v>25</v>
      </c>
      <c r="G89" s="135"/>
      <c r="H89" s="135"/>
      <c r="I89" s="135">
        <f>'SO 05 1 Pol'!G309</f>
        <v>0</v>
      </c>
      <c r="J89" s="132" t="str">
        <f>IF(I103=0,"",I89/I103*100)</f>
        <v/>
      </c>
    </row>
    <row r="90" spans="1:10" ht="36.75" customHeight="1" x14ac:dyDescent="0.2">
      <c r="A90" s="123"/>
      <c r="B90" s="128" t="s">
        <v>125</v>
      </c>
      <c r="C90" s="761" t="s">
        <v>126</v>
      </c>
      <c r="D90" s="762"/>
      <c r="E90" s="762"/>
      <c r="F90" s="134" t="s">
        <v>25</v>
      </c>
      <c r="G90" s="135"/>
      <c r="H90" s="135"/>
      <c r="I90" s="135">
        <f>'SO 05 2 Pol'!G32</f>
        <v>0</v>
      </c>
      <c r="J90" s="132" t="str">
        <f>IF(I103=0,"",I90/I103*100)</f>
        <v/>
      </c>
    </row>
    <row r="91" spans="1:10" ht="36.75" customHeight="1" x14ac:dyDescent="0.2">
      <c r="A91" s="123"/>
      <c r="B91" s="128" t="s">
        <v>127</v>
      </c>
      <c r="C91" s="761" t="s">
        <v>128</v>
      </c>
      <c r="D91" s="762"/>
      <c r="E91" s="762"/>
      <c r="F91" s="134" t="s">
        <v>25</v>
      </c>
      <c r="G91" s="135"/>
      <c r="H91" s="135"/>
      <c r="I91" s="135">
        <f>'SO 05 1 Pol'!G324</f>
        <v>0</v>
      </c>
      <c r="J91" s="132" t="str">
        <f>IF(I103=0,"",I91/I103*100)</f>
        <v/>
      </c>
    </row>
    <row r="92" spans="1:10" ht="36.75" customHeight="1" x14ac:dyDescent="0.2">
      <c r="A92" s="123"/>
      <c r="B92" s="128" t="s">
        <v>129</v>
      </c>
      <c r="C92" s="761" t="s">
        <v>130</v>
      </c>
      <c r="D92" s="762"/>
      <c r="E92" s="762"/>
      <c r="F92" s="134" t="s">
        <v>25</v>
      </c>
      <c r="G92" s="135"/>
      <c r="H92" s="135"/>
      <c r="I92" s="135">
        <f>'SO 05 1 Pol'!G335</f>
        <v>0</v>
      </c>
      <c r="J92" s="132" t="str">
        <f>IF(I103=0,"",I92/I103*100)</f>
        <v/>
      </c>
    </row>
    <row r="93" spans="1:10" ht="36.75" customHeight="1" x14ac:dyDescent="0.2">
      <c r="A93" s="123"/>
      <c r="B93" s="128" t="s">
        <v>131</v>
      </c>
      <c r="C93" s="761" t="s">
        <v>132</v>
      </c>
      <c r="D93" s="762"/>
      <c r="E93" s="762"/>
      <c r="F93" s="134" t="s">
        <v>25</v>
      </c>
      <c r="G93" s="135"/>
      <c r="H93" s="135"/>
      <c r="I93" s="135">
        <f>'SO 05 1 Pol'!G341</f>
        <v>0</v>
      </c>
      <c r="J93" s="132" t="str">
        <f>IF(I103=0,"",I93/I103*100)</f>
        <v/>
      </c>
    </row>
    <row r="94" spans="1:10" ht="36.75" customHeight="1" x14ac:dyDescent="0.2">
      <c r="A94" s="123"/>
      <c r="B94" s="128" t="s">
        <v>133</v>
      </c>
      <c r="C94" s="761" t="s">
        <v>134</v>
      </c>
      <c r="D94" s="762"/>
      <c r="E94" s="762"/>
      <c r="F94" s="134" t="s">
        <v>25</v>
      </c>
      <c r="G94" s="135"/>
      <c r="H94" s="135"/>
      <c r="I94" s="135">
        <f>'SO 01 1 Pol'!G1127+'SO 04 1 Pol'!G432+'SO 05 1 Pol'!G358</f>
        <v>0</v>
      </c>
      <c r="J94" s="132" t="str">
        <f>IF(I103=0,"",I94/I103*100)</f>
        <v/>
      </c>
    </row>
    <row r="95" spans="1:10" ht="36.75" customHeight="1" x14ac:dyDescent="0.2">
      <c r="A95" s="123"/>
      <c r="B95" s="128" t="s">
        <v>135</v>
      </c>
      <c r="C95" s="761" t="s">
        <v>136</v>
      </c>
      <c r="D95" s="762"/>
      <c r="E95" s="762"/>
      <c r="F95" s="134" t="s">
        <v>25</v>
      </c>
      <c r="G95" s="135"/>
      <c r="H95" s="135"/>
      <c r="I95" s="135">
        <f>'SO 01 1 Pol'!G1133+'SO 04 1 Pol'!G435+'SO 05 1 Pol'!G366</f>
        <v>0</v>
      </c>
      <c r="J95" s="132" t="str">
        <f>IF(I103=0,"",I95/I103*100)</f>
        <v/>
      </c>
    </row>
    <row r="96" spans="1:10" ht="36.75" customHeight="1" x14ac:dyDescent="0.2">
      <c r="A96" s="123"/>
      <c r="B96" s="128" t="s">
        <v>137</v>
      </c>
      <c r="C96" s="761" t="s">
        <v>138</v>
      </c>
      <c r="D96" s="762"/>
      <c r="E96" s="762"/>
      <c r="F96" s="134" t="s">
        <v>26</v>
      </c>
      <c r="G96" s="135"/>
      <c r="H96" s="135"/>
      <c r="I96" s="135">
        <f>'SO 01 1 Pol'!G1149+'SO 02 1 Pol'!G8+'SO 04 1 Pol'!G443</f>
        <v>0</v>
      </c>
      <c r="J96" s="132" t="str">
        <f>IF(I103=0,"",I96/I103*100)</f>
        <v/>
      </c>
    </row>
    <row r="97" spans="1:10" ht="36.75" customHeight="1" x14ac:dyDescent="0.2">
      <c r="A97" s="123"/>
      <c r="B97" s="128" t="s">
        <v>139</v>
      </c>
      <c r="C97" s="761" t="s">
        <v>140</v>
      </c>
      <c r="D97" s="762"/>
      <c r="E97" s="762"/>
      <c r="F97" s="134" t="s">
        <v>26</v>
      </c>
      <c r="G97" s="135"/>
      <c r="H97" s="135"/>
      <c r="I97" s="135">
        <f>'SO 01 1 Pol'!G1182+'SO 04 1 Pol'!G474+'SO 05 1 Pol'!G380</f>
        <v>0</v>
      </c>
      <c r="J97" s="132" t="str">
        <f>IF(I103=0,"",I97/I103*100)</f>
        <v/>
      </c>
    </row>
    <row r="98" spans="1:10" ht="36.75" customHeight="1" x14ac:dyDescent="0.2">
      <c r="A98" s="123"/>
      <c r="B98" s="128" t="s">
        <v>141</v>
      </c>
      <c r="C98" s="761" t="s">
        <v>142</v>
      </c>
      <c r="D98" s="762"/>
      <c r="E98" s="762"/>
      <c r="F98" s="134" t="s">
        <v>26</v>
      </c>
      <c r="G98" s="135"/>
      <c r="H98" s="135"/>
      <c r="I98" s="135">
        <f>'SO 05 1 Pol'!G383</f>
        <v>0</v>
      </c>
      <c r="J98" s="132" t="str">
        <f>IF(I103=0,"",I98/I103*100)</f>
        <v/>
      </c>
    </row>
    <row r="99" spans="1:10" ht="36.75" customHeight="1" x14ac:dyDescent="0.2">
      <c r="A99" s="123"/>
      <c r="B99" s="128" t="s">
        <v>143</v>
      </c>
      <c r="C99" s="761" t="s">
        <v>144</v>
      </c>
      <c r="D99" s="762"/>
      <c r="E99" s="762"/>
      <c r="F99" s="134" t="s">
        <v>26</v>
      </c>
      <c r="G99" s="135"/>
      <c r="H99" s="135"/>
      <c r="I99" s="135">
        <f>'SO 05 1 Pol'!G386</f>
        <v>0</v>
      </c>
      <c r="J99" s="132" t="str">
        <f>IF(I103=0,"",I99/I103*100)</f>
        <v/>
      </c>
    </row>
    <row r="100" spans="1:10" ht="36.75" customHeight="1" x14ac:dyDescent="0.2">
      <c r="A100" s="123"/>
      <c r="B100" s="128" t="s">
        <v>145</v>
      </c>
      <c r="C100" s="761" t="s">
        <v>146</v>
      </c>
      <c r="D100" s="762"/>
      <c r="E100" s="762"/>
      <c r="F100" s="134" t="s">
        <v>26</v>
      </c>
      <c r="G100" s="135"/>
      <c r="H100" s="135"/>
      <c r="I100" s="135">
        <f>'SO 01 1 Pol'!G1193+'SO 04 1 Pol'!G479+'SO 05 1 Pol'!G389</f>
        <v>0</v>
      </c>
      <c r="J100" s="132" t="str">
        <f>IF(I103=0,"",I100/I103*100)</f>
        <v/>
      </c>
    </row>
    <row r="101" spans="1:10" ht="36.75" customHeight="1" x14ac:dyDescent="0.2">
      <c r="A101" s="123"/>
      <c r="B101" s="128" t="s">
        <v>147</v>
      </c>
      <c r="C101" s="761" t="s">
        <v>96</v>
      </c>
      <c r="D101" s="762"/>
      <c r="E101" s="762"/>
      <c r="F101" s="134" t="s">
        <v>148</v>
      </c>
      <c r="G101" s="135"/>
      <c r="H101" s="135"/>
      <c r="I101" s="135">
        <f>'SO 01 1 Pol'!G1199+'SO 04 1 Pol'!G482+'SO 05 1 Pol'!G409</f>
        <v>0</v>
      </c>
      <c r="J101" s="132" t="str">
        <f>IF(I103=0,"",I101/I103*100)</f>
        <v/>
      </c>
    </row>
    <row r="102" spans="1:10" ht="36.75" customHeight="1" x14ac:dyDescent="0.2">
      <c r="A102" s="123"/>
      <c r="B102" s="128" t="s">
        <v>149</v>
      </c>
      <c r="C102" s="761" t="s">
        <v>28</v>
      </c>
      <c r="D102" s="762"/>
      <c r="E102" s="762"/>
      <c r="F102" s="134" t="s">
        <v>149</v>
      </c>
      <c r="G102" s="135"/>
      <c r="H102" s="135"/>
      <c r="I102" s="135">
        <f>'SO 03 1 Pol'!G45+'SO 05 1 Pol'!G430</f>
        <v>0</v>
      </c>
      <c r="J102" s="132" t="str">
        <f>IF(I103=0,"",I102/I103*100)</f>
        <v/>
      </c>
    </row>
    <row r="103" spans="1:10" ht="25.5" customHeight="1" x14ac:dyDescent="0.2">
      <c r="A103" s="124"/>
      <c r="B103" s="129" t="s">
        <v>1</v>
      </c>
      <c r="C103" s="130"/>
      <c r="D103" s="131"/>
      <c r="E103" s="131"/>
      <c r="F103" s="136"/>
      <c r="G103" s="137"/>
      <c r="H103" s="137"/>
      <c r="I103" s="137">
        <f>SUM(I59:I102)</f>
        <v>0</v>
      </c>
      <c r="J103" s="133">
        <f>SUM(J59:J102)</f>
        <v>0</v>
      </c>
    </row>
    <row r="104" spans="1:10" x14ac:dyDescent="0.2">
      <c r="F104" s="86"/>
      <c r="G104" s="86"/>
      <c r="H104" s="86"/>
      <c r="I104" s="86"/>
      <c r="J104" s="87"/>
    </row>
    <row r="105" spans="1:10" x14ac:dyDescent="0.2">
      <c r="F105" s="86"/>
      <c r="G105" s="86"/>
      <c r="H105" s="86"/>
      <c r="I105" s="86"/>
      <c r="J105" s="87"/>
    </row>
    <row r="106" spans="1:10" x14ac:dyDescent="0.2">
      <c r="F106" s="86"/>
      <c r="G106" s="86"/>
      <c r="H106" s="86"/>
      <c r="I106" s="86"/>
      <c r="J106" s="87"/>
    </row>
  </sheetData>
  <sheetProtection algorithmName="SHA-512" hashValue="V6kzyhAwRk2GfVOhFb83qYMuBrdUKe4EL3eJYw4kmMpVYPcGEkmefkk75xA/4n4k3GOL3FJ+1/fOxUDqepDldg==" saltValue="0AUMHK/UaDdl5ahv0ArMv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9">
    <mergeCell ref="C100:E100"/>
    <mergeCell ref="C101:E101"/>
    <mergeCell ref="C102:E102"/>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C51:E51"/>
    <mergeCell ref="B52:E52"/>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763" t="s">
        <v>6</v>
      </c>
      <c r="B1" s="763"/>
      <c r="C1" s="764"/>
      <c r="D1" s="763"/>
      <c r="E1" s="763"/>
      <c r="F1" s="763"/>
      <c r="G1" s="763"/>
    </row>
    <row r="2" spans="1:7" ht="24.95" customHeight="1" x14ac:dyDescent="0.2">
      <c r="A2" s="50" t="s">
        <v>7</v>
      </c>
      <c r="B2" s="49"/>
      <c r="C2" s="765"/>
      <c r="D2" s="765"/>
      <c r="E2" s="765"/>
      <c r="F2" s="765"/>
      <c r="G2" s="766"/>
    </row>
    <row r="3" spans="1:7" ht="24.95" customHeight="1" x14ac:dyDescent="0.2">
      <c r="A3" s="50" t="s">
        <v>8</v>
      </c>
      <c r="B3" s="49"/>
      <c r="C3" s="765"/>
      <c r="D3" s="765"/>
      <c r="E3" s="765"/>
      <c r="F3" s="765"/>
      <c r="G3" s="766"/>
    </row>
    <row r="4" spans="1:7" ht="24.95" customHeight="1" x14ac:dyDescent="0.2">
      <c r="A4" s="50" t="s">
        <v>9</v>
      </c>
      <c r="B4" s="49"/>
      <c r="C4" s="765"/>
      <c r="D4" s="765"/>
      <c r="E4" s="765"/>
      <c r="F4" s="765"/>
      <c r="G4" s="766"/>
    </row>
    <row r="5" spans="1:7" x14ac:dyDescent="0.2">
      <c r="B5" s="4"/>
      <c r="C5" s="5"/>
      <c r="D5" s="6"/>
    </row>
  </sheetData>
  <sheetProtection algorithmName="SHA-512" hashValue="BRPRIpHobHuzmmb/qEJ8opkVIpIakuAu18A211mNojcU/+IdRxYRKUwrkhOiEd/oLtqr9gw0ORGP9x+/RfICFg==" saltValue="9Z4XqRLlIAiTSpQeLZSN/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2"/>
  <sheetViews>
    <sheetView workbookViewId="0">
      <pane ySplit="7" topLeftCell="A227" activePane="bottomLeft" state="frozen"/>
      <selection pane="bottomLeft" activeCell="C234" sqref="C234:G23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45" max="45" width="12.5703125"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47</v>
      </c>
      <c r="C3" s="774" t="s">
        <v>48</v>
      </c>
      <c r="D3" s="775"/>
      <c r="E3" s="775"/>
      <c r="F3" s="775"/>
      <c r="G3" s="776"/>
      <c r="AC3" s="121" t="s">
        <v>153</v>
      </c>
      <c r="AG3" t="s">
        <v>154</v>
      </c>
    </row>
    <row r="4" spans="1:60" ht="24.95" customHeight="1" x14ac:dyDescent="0.2">
      <c r="A4" s="140" t="s">
        <v>9</v>
      </c>
      <c r="B4" s="141" t="s">
        <v>49</v>
      </c>
      <c r="C4" s="777" t="s">
        <v>48</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SUMIF(AG9:AG47,"&lt;&gt;NOR",G9:G47)</f>
        <v>0</v>
      </c>
      <c r="H8" s="166"/>
      <c r="I8" s="166">
        <f>SUM(I9:I47)</f>
        <v>0</v>
      </c>
      <c r="J8" s="166"/>
      <c r="K8" s="166">
        <f>SUM(K9:K47)</f>
        <v>0</v>
      </c>
      <c r="L8" s="166"/>
      <c r="M8" s="166">
        <f>SUM(M9:M47)</f>
        <v>0</v>
      </c>
      <c r="N8" s="166"/>
      <c r="O8" s="166">
        <f>SUM(O9:O47)</f>
        <v>0</v>
      </c>
      <c r="P8" s="166"/>
      <c r="Q8" s="166">
        <f>SUM(Q9:Q47)</f>
        <v>84</v>
      </c>
      <c r="R8" s="166"/>
      <c r="S8" s="166"/>
      <c r="T8" s="167"/>
      <c r="U8" s="161"/>
      <c r="V8" s="161">
        <f>SUM(V9:V47)</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187</v>
      </c>
      <c r="D10" s="157"/>
      <c r="E10" s="158"/>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189</v>
      </c>
      <c r="D11" s="157"/>
      <c r="E11" s="158">
        <v>175</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2</v>
      </c>
      <c r="B13" s="169" t="s">
        <v>191</v>
      </c>
      <c r="C13" s="178" t="s">
        <v>192</v>
      </c>
      <c r="D13" s="170" t="s">
        <v>193</v>
      </c>
      <c r="E13" s="171">
        <v>92.4</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t="s">
        <v>194</v>
      </c>
      <c r="S13" s="173" t="s">
        <v>183</v>
      </c>
      <c r="T13" s="174" t="s">
        <v>184</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71" t="s">
        <v>195</v>
      </c>
      <c r="D14" s="772"/>
      <c r="E14" s="772"/>
      <c r="F14" s="772"/>
      <c r="G14" s="77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197</v>
      </c>
      <c r="D15" s="157"/>
      <c r="E15" s="158">
        <v>92.4</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3</v>
      </c>
      <c r="B17" s="169" t="s">
        <v>198</v>
      </c>
      <c r="C17" s="178" t="s">
        <v>199</v>
      </c>
      <c r="D17" s="170" t="s">
        <v>193</v>
      </c>
      <c r="E17" s="171">
        <v>29.015000000000001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200</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201</v>
      </c>
      <c r="D19" s="157"/>
      <c r="E19" s="158">
        <v>29.015000000000001</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202</v>
      </c>
      <c r="C21" s="178" t="s">
        <v>203</v>
      </c>
      <c r="D21" s="170" t="s">
        <v>193</v>
      </c>
      <c r="E21" s="171">
        <v>63.384999999999998</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t="s">
        <v>194</v>
      </c>
      <c r="S21" s="173" t="s">
        <v>183</v>
      </c>
      <c r="T21" s="174" t="s">
        <v>184</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71" t="s">
        <v>204</v>
      </c>
      <c r="D22" s="772"/>
      <c r="E22" s="772"/>
      <c r="F22" s="772"/>
      <c r="G22" s="77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197</v>
      </c>
      <c r="D23" s="157"/>
      <c r="E23" s="158">
        <v>92.4</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205</v>
      </c>
      <c r="D24" s="157"/>
      <c r="E24" s="158">
        <v>-29.02</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5</v>
      </c>
      <c r="B26" s="169" t="s">
        <v>206</v>
      </c>
      <c r="C26" s="178" t="s">
        <v>207</v>
      </c>
      <c r="D26" s="170" t="s">
        <v>193</v>
      </c>
      <c r="E26" s="171">
        <v>29.015000000000001</v>
      </c>
      <c r="F26" s="172"/>
      <c r="G26" s="173">
        <f>ROUND(E26*F26,2)</f>
        <v>0</v>
      </c>
      <c r="H26" s="172"/>
      <c r="I26" s="173">
        <f>ROUND(E26*H26,2)</f>
        <v>0</v>
      </c>
      <c r="J26" s="172"/>
      <c r="K26" s="173">
        <f>ROUND(E26*J26,2)</f>
        <v>0</v>
      </c>
      <c r="L26" s="173">
        <v>21</v>
      </c>
      <c r="M26" s="173">
        <f>G26*(1+L26/100)</f>
        <v>0</v>
      </c>
      <c r="N26" s="173">
        <v>0</v>
      </c>
      <c r="O26" s="173">
        <f>ROUND(E26*N26,2)</f>
        <v>0</v>
      </c>
      <c r="P26" s="173">
        <v>0</v>
      </c>
      <c r="Q26" s="173">
        <f>ROUND(E26*P26,2)</f>
        <v>0</v>
      </c>
      <c r="R26" s="173" t="s">
        <v>194</v>
      </c>
      <c r="S26" s="173" t="s">
        <v>183</v>
      </c>
      <c r="T26" s="174" t="s">
        <v>184</v>
      </c>
      <c r="U26" s="156">
        <v>0</v>
      </c>
      <c r="V26" s="156">
        <f>ROUND(E26*U26,2)</f>
        <v>0</v>
      </c>
      <c r="W26" s="156"/>
      <c r="X26" s="156" t="s">
        <v>185</v>
      </c>
      <c r="Y26" s="147"/>
      <c r="Z26" s="147"/>
      <c r="AA26" s="147"/>
      <c r="AB26" s="147"/>
      <c r="AC26" s="147"/>
      <c r="AD26" s="147"/>
      <c r="AE26" s="147"/>
      <c r="AF26" s="147"/>
      <c r="AG26" s="147" t="s">
        <v>186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201</v>
      </c>
      <c r="D27" s="157"/>
      <c r="E27" s="158">
        <v>29.02</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68">
        <v>6</v>
      </c>
      <c r="B29" s="169" t="s">
        <v>208</v>
      </c>
      <c r="C29" s="178" t="s">
        <v>209</v>
      </c>
      <c r="D29" s="170" t="s">
        <v>193</v>
      </c>
      <c r="E29" s="171">
        <v>29.015000000000001</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194</v>
      </c>
      <c r="S29" s="173" t="s">
        <v>183</v>
      </c>
      <c r="T29" s="174" t="s">
        <v>184</v>
      </c>
      <c r="U29" s="156">
        <v>0</v>
      </c>
      <c r="V29" s="156">
        <f>ROUND(E29*U29,2)</f>
        <v>0</v>
      </c>
      <c r="W29" s="156"/>
      <c r="X29" s="156" t="s">
        <v>185</v>
      </c>
      <c r="Y29" s="147"/>
      <c r="Z29" s="147"/>
      <c r="AA29" s="147"/>
      <c r="AB29" s="147"/>
      <c r="AC29" s="147"/>
      <c r="AD29" s="147"/>
      <c r="AE29" s="147"/>
      <c r="AF29" s="147"/>
      <c r="AG29" s="147" t="s">
        <v>186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201</v>
      </c>
      <c r="D30" s="157"/>
      <c r="E30" s="158">
        <v>29.02</v>
      </c>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7</v>
      </c>
      <c r="B32" s="169" t="s">
        <v>210</v>
      </c>
      <c r="C32" s="178" t="s">
        <v>211</v>
      </c>
      <c r="D32" s="170" t="s">
        <v>193</v>
      </c>
      <c r="E32" s="171">
        <v>63.384999999999998</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t="s">
        <v>194</v>
      </c>
      <c r="S32" s="173" t="s">
        <v>183</v>
      </c>
      <c r="T32" s="174" t="s">
        <v>184</v>
      </c>
      <c r="U32" s="156">
        <v>0</v>
      </c>
      <c r="V32" s="156">
        <f>ROUND(E32*U32,2)</f>
        <v>0</v>
      </c>
      <c r="W32" s="156"/>
      <c r="X32" s="156" t="s">
        <v>185</v>
      </c>
      <c r="Y32" s="147"/>
      <c r="Z32" s="147"/>
      <c r="AA32" s="147"/>
      <c r="AB32" s="147"/>
      <c r="AC32" s="147"/>
      <c r="AD32" s="147"/>
      <c r="AE32" s="147"/>
      <c r="AF32" s="147"/>
      <c r="AG32" s="147" t="s">
        <v>186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54"/>
      <c r="B33" s="155"/>
      <c r="C33" s="771" t="s">
        <v>212</v>
      </c>
      <c r="D33" s="772"/>
      <c r="E33" s="772"/>
      <c r="F33" s="772"/>
      <c r="G33" s="772"/>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196</v>
      </c>
      <c r="AH33" s="147"/>
      <c r="AI33" s="147"/>
      <c r="AJ33" s="147"/>
      <c r="AK33" s="147"/>
      <c r="AL33" s="147"/>
      <c r="AM33" s="147"/>
      <c r="AN33" s="147"/>
      <c r="AO33" s="147"/>
      <c r="AP33" s="147"/>
      <c r="AQ33" s="147"/>
      <c r="AR33" s="147"/>
      <c r="AS33" s="147"/>
      <c r="AT33" s="147"/>
      <c r="AU33" s="147"/>
      <c r="AV33" s="147"/>
      <c r="AW33" s="147"/>
      <c r="AX33" s="147"/>
      <c r="AY33" s="147"/>
      <c r="AZ33" s="147"/>
      <c r="BA33" s="175" t="str">
        <f>C33</f>
        <v>sypaninou z vhodných hornin tř. 1 - 4 nebo materiálem, uloženým ve vzdálenosti do 30 m od vnějšího kraje objektu, pro jakoukoliv míru zhutnění,</v>
      </c>
      <c r="BB33" s="147"/>
      <c r="BC33" s="147"/>
      <c r="BD33" s="147"/>
      <c r="BE33" s="147"/>
      <c r="BF33" s="147"/>
      <c r="BG33" s="147"/>
      <c r="BH33" s="147"/>
    </row>
    <row r="34" spans="1:60" outlineLevel="1" x14ac:dyDescent="0.2">
      <c r="A34" s="154"/>
      <c r="B34" s="155"/>
      <c r="C34" s="179" t="s">
        <v>197</v>
      </c>
      <c r="D34" s="157"/>
      <c r="E34" s="158">
        <v>92.4</v>
      </c>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205</v>
      </c>
      <c r="D35" s="157"/>
      <c r="E35" s="158">
        <v>-29.02</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8</v>
      </c>
      <c r="B37" s="169" t="s">
        <v>213</v>
      </c>
      <c r="C37" s="178" t="s">
        <v>214</v>
      </c>
      <c r="D37" s="170" t="s">
        <v>193</v>
      </c>
      <c r="E37" s="171">
        <v>63.384999999999998</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t="s">
        <v>194</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54"/>
      <c r="B38" s="155"/>
      <c r="C38" s="771" t="s">
        <v>212</v>
      </c>
      <c r="D38" s="772"/>
      <c r="E38" s="772"/>
      <c r="F38" s="772"/>
      <c r="G38" s="77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75" t="str">
        <f>C38</f>
        <v>sypaninou z vhodných hornin tř. 1 - 4 nebo materiálem, uloženým ve vzdálenosti do 30 m od vnějšího kraje objektu, pro jakoukoliv míru zhutnění,</v>
      </c>
      <c r="BB38" s="147"/>
      <c r="BC38" s="147"/>
      <c r="BD38" s="147"/>
      <c r="BE38" s="147"/>
      <c r="BF38" s="147"/>
      <c r="BG38" s="147"/>
      <c r="BH38" s="147"/>
    </row>
    <row r="39" spans="1:60" outlineLevel="1" x14ac:dyDescent="0.2">
      <c r="A39" s="154"/>
      <c r="B39" s="155"/>
      <c r="C39" s="179" t="s">
        <v>197</v>
      </c>
      <c r="D39" s="157"/>
      <c r="E39" s="158">
        <v>92.4</v>
      </c>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205</v>
      </c>
      <c r="D40" s="157"/>
      <c r="E40" s="158">
        <v>-29.02</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9</v>
      </c>
      <c r="B42" s="169" t="s">
        <v>215</v>
      </c>
      <c r="C42" s="178" t="s">
        <v>216</v>
      </c>
      <c r="D42" s="170" t="s">
        <v>193</v>
      </c>
      <c r="E42" s="171">
        <v>29.015000000000001</v>
      </c>
      <c r="F42" s="172"/>
      <c r="G42" s="173">
        <f>ROUND(E42*F42,2)</f>
        <v>0</v>
      </c>
      <c r="H42" s="172"/>
      <c r="I42" s="173">
        <f>ROUND(E42*H42,2)</f>
        <v>0</v>
      </c>
      <c r="J42" s="172"/>
      <c r="K42" s="173">
        <f>ROUND(E42*J42,2)</f>
        <v>0</v>
      </c>
      <c r="L42" s="173">
        <v>21</v>
      </c>
      <c r="M42" s="173">
        <f>G42*(1+L42/100)</f>
        <v>0</v>
      </c>
      <c r="N42" s="173">
        <v>0</v>
      </c>
      <c r="O42" s="173">
        <f>ROUND(E42*N42,2)</f>
        <v>0</v>
      </c>
      <c r="P42" s="173">
        <v>0</v>
      </c>
      <c r="Q42" s="173">
        <f>ROUND(E42*P42,2)</f>
        <v>0</v>
      </c>
      <c r="R42" s="173" t="s">
        <v>194</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179" t="s">
        <v>201</v>
      </c>
      <c r="D43" s="157"/>
      <c r="E43" s="158">
        <v>29.02</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217</v>
      </c>
      <c r="C45" s="178" t="s">
        <v>218</v>
      </c>
      <c r="D45" s="170" t="s">
        <v>181</v>
      </c>
      <c r="E45" s="171">
        <v>165</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219</v>
      </c>
      <c r="T45" s="174" t="s">
        <v>220</v>
      </c>
      <c r="U45" s="156">
        <v>0</v>
      </c>
      <c r="V45" s="156">
        <f>ROUND(E45*U45,2)</f>
        <v>0</v>
      </c>
      <c r="W45" s="156"/>
      <c r="X45" s="156" t="s">
        <v>221</v>
      </c>
      <c r="Y45" s="147"/>
      <c r="Z45" s="147"/>
      <c r="AA45" s="147"/>
      <c r="AB45" s="147"/>
      <c r="AC45" s="147"/>
      <c r="AD45" s="147"/>
      <c r="AE45" s="147"/>
      <c r="AF45" s="147"/>
      <c r="AG45" s="147" t="s">
        <v>222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179" t="s">
        <v>223</v>
      </c>
      <c r="D46" s="157"/>
      <c r="E46" s="158">
        <v>165</v>
      </c>
      <c r="F46" s="156"/>
      <c r="G46" s="156"/>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188</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2" t="s">
        <v>177</v>
      </c>
      <c r="B48" s="163" t="s">
        <v>68</v>
      </c>
      <c r="C48" s="177" t="s">
        <v>69</v>
      </c>
      <c r="D48" s="164"/>
      <c r="E48" s="165"/>
      <c r="F48" s="166"/>
      <c r="G48" s="166">
        <f>SUMIF(AG49:AG83,"&lt;&gt;NOR",G49:G83)</f>
        <v>0</v>
      </c>
      <c r="H48" s="166"/>
      <c r="I48" s="166">
        <f>SUM(I49:I83)</f>
        <v>0</v>
      </c>
      <c r="J48" s="166"/>
      <c r="K48" s="166">
        <f>SUM(K49:K83)</f>
        <v>0</v>
      </c>
      <c r="L48" s="166"/>
      <c r="M48" s="166">
        <f>SUM(M49:M83)</f>
        <v>0</v>
      </c>
      <c r="N48" s="166"/>
      <c r="O48" s="166">
        <f>SUM(O49:O83)</f>
        <v>21.590000000000007</v>
      </c>
      <c r="P48" s="166"/>
      <c r="Q48" s="166">
        <f>SUM(Q49:Q83)</f>
        <v>0.76</v>
      </c>
      <c r="R48" s="166"/>
      <c r="S48" s="166"/>
      <c r="T48" s="167"/>
      <c r="U48" s="161"/>
      <c r="V48" s="161">
        <f>SUM(V49:V83)</f>
        <v>0</v>
      </c>
      <c r="W48" s="161"/>
      <c r="X48" s="161"/>
      <c r="AG48" t="s">
        <v>178</v>
      </c>
    </row>
    <row r="49" spans="1:60" ht="33.75" outlineLevel="1" x14ac:dyDescent="0.2">
      <c r="A49" s="168">
        <v>11</v>
      </c>
      <c r="B49" s="169" t="s">
        <v>224</v>
      </c>
      <c r="C49" s="178" t="s">
        <v>225</v>
      </c>
      <c r="D49" s="170" t="s">
        <v>181</v>
      </c>
      <c r="E49" s="171">
        <v>54.4</v>
      </c>
      <c r="F49" s="172"/>
      <c r="G49" s="173">
        <f>ROUND(E49*F49,2)</f>
        <v>0</v>
      </c>
      <c r="H49" s="172"/>
      <c r="I49" s="173">
        <f>ROUND(E49*H49,2)</f>
        <v>0</v>
      </c>
      <c r="J49" s="172"/>
      <c r="K49" s="173">
        <f>ROUND(E49*J49,2)</f>
        <v>0</v>
      </c>
      <c r="L49" s="173">
        <v>21</v>
      </c>
      <c r="M49" s="173">
        <f>G49*(1+L49/100)</f>
        <v>0</v>
      </c>
      <c r="N49" s="173">
        <v>0.30251</v>
      </c>
      <c r="O49" s="173">
        <f>ROUND(E49*N49,2)</f>
        <v>16.46</v>
      </c>
      <c r="P49" s="173">
        <v>0</v>
      </c>
      <c r="Q49" s="173">
        <f>ROUND(E49*P49,2)</f>
        <v>0</v>
      </c>
      <c r="R49" s="173" t="s">
        <v>226</v>
      </c>
      <c r="S49" s="173" t="s">
        <v>183</v>
      </c>
      <c r="T49" s="174" t="s">
        <v>184</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227</v>
      </c>
      <c r="D50" s="157"/>
      <c r="E50" s="158"/>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179" t="s">
        <v>228</v>
      </c>
      <c r="D51" s="157"/>
      <c r="E51" s="158">
        <v>54.4</v>
      </c>
      <c r="F51" s="156"/>
      <c r="G51" s="156"/>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188</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9"/>
      <c r="D52" s="770"/>
      <c r="E52" s="770"/>
      <c r="F52" s="770"/>
      <c r="G52" s="770"/>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22.5" outlineLevel="1" x14ac:dyDescent="0.2">
      <c r="A53" s="168">
        <v>12</v>
      </c>
      <c r="B53" s="169" t="s">
        <v>229</v>
      </c>
      <c r="C53" s="178" t="s">
        <v>230</v>
      </c>
      <c r="D53" s="170" t="s">
        <v>231</v>
      </c>
      <c r="E53" s="171">
        <v>0.54269999999999996</v>
      </c>
      <c r="F53" s="172"/>
      <c r="G53" s="173">
        <f>ROUND(E53*F53,2)</f>
        <v>0</v>
      </c>
      <c r="H53" s="172"/>
      <c r="I53" s="173">
        <f>ROUND(E53*H53,2)</f>
        <v>0</v>
      </c>
      <c r="J53" s="172"/>
      <c r="K53" s="173">
        <f>ROUND(E53*J53,2)</f>
        <v>0</v>
      </c>
      <c r="L53" s="173">
        <v>21</v>
      </c>
      <c r="M53" s="173">
        <f>G53*(1+L53/100)</f>
        <v>0</v>
      </c>
      <c r="N53" s="173">
        <v>1.7090000000000001E-2</v>
      </c>
      <c r="O53" s="173">
        <f>ROUND(E53*N53,2)</f>
        <v>0.01</v>
      </c>
      <c r="P53" s="173">
        <v>0</v>
      </c>
      <c r="Q53" s="173">
        <f>ROUND(E53*P53,2)</f>
        <v>0</v>
      </c>
      <c r="R53" s="173" t="s">
        <v>226</v>
      </c>
      <c r="S53" s="173" t="s">
        <v>183</v>
      </c>
      <c r="T53" s="174" t="s">
        <v>184</v>
      </c>
      <c r="U53" s="156">
        <v>0</v>
      </c>
      <c r="V53" s="156">
        <f>ROUND(E53*U53,2)</f>
        <v>0</v>
      </c>
      <c r="W53" s="156"/>
      <c r="X53" s="156" t="s">
        <v>185</v>
      </c>
      <c r="Y53" s="147"/>
      <c r="Z53" s="147"/>
      <c r="AA53" s="147"/>
      <c r="AB53" s="147"/>
      <c r="AC53" s="147"/>
      <c r="AD53" s="147"/>
      <c r="AE53" s="147"/>
      <c r="AF53" s="147"/>
      <c r="AG53" s="147" t="s">
        <v>186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771" t="s">
        <v>232</v>
      </c>
      <c r="D54" s="772"/>
      <c r="E54" s="772"/>
      <c r="F54" s="772"/>
      <c r="G54" s="772"/>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196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233</v>
      </c>
      <c r="D55" s="157"/>
      <c r="E55" s="158"/>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234</v>
      </c>
      <c r="D56" s="157"/>
      <c r="E56" s="158">
        <v>0.54</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68">
        <v>13</v>
      </c>
      <c r="B58" s="169" t="s">
        <v>235</v>
      </c>
      <c r="C58" s="178" t="s">
        <v>236</v>
      </c>
      <c r="D58" s="170" t="s">
        <v>181</v>
      </c>
      <c r="E58" s="171">
        <v>3.8159999999999998</v>
      </c>
      <c r="F58" s="172"/>
      <c r="G58" s="173">
        <f>ROUND(E58*F58,2)</f>
        <v>0</v>
      </c>
      <c r="H58" s="172"/>
      <c r="I58" s="173">
        <f>ROUND(E58*H58,2)</f>
        <v>0</v>
      </c>
      <c r="J58" s="172"/>
      <c r="K58" s="173">
        <f>ROUND(E58*J58,2)</f>
        <v>0</v>
      </c>
      <c r="L58" s="173">
        <v>21</v>
      </c>
      <c r="M58" s="173">
        <f>G58*(1+L58/100)</f>
        <v>0</v>
      </c>
      <c r="N58" s="173">
        <v>0.1656</v>
      </c>
      <c r="O58" s="173">
        <f>ROUND(E58*N58,2)</f>
        <v>0.63</v>
      </c>
      <c r="P58" s="173">
        <v>0</v>
      </c>
      <c r="Q58" s="173">
        <f>ROUND(E58*P58,2)</f>
        <v>0</v>
      </c>
      <c r="R58" s="173" t="s">
        <v>226</v>
      </c>
      <c r="S58" s="173" t="s">
        <v>183</v>
      </c>
      <c r="T58" s="174" t="s">
        <v>184</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71" t="s">
        <v>237</v>
      </c>
      <c r="D59" s="772"/>
      <c r="E59" s="772"/>
      <c r="F59" s="772"/>
      <c r="G59" s="77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233</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238</v>
      </c>
      <c r="D61" s="157"/>
      <c r="E61" s="158">
        <v>3.82</v>
      </c>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769"/>
      <c r="D62" s="770"/>
      <c r="E62" s="770"/>
      <c r="F62" s="770"/>
      <c r="G62" s="770"/>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190</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2.5" outlineLevel="1" x14ac:dyDescent="0.2">
      <c r="A63" s="168">
        <v>14</v>
      </c>
      <c r="B63" s="169" t="s">
        <v>239</v>
      </c>
      <c r="C63" s="178" t="s">
        <v>240</v>
      </c>
      <c r="D63" s="170" t="s">
        <v>181</v>
      </c>
      <c r="E63" s="171">
        <v>10.5</v>
      </c>
      <c r="F63" s="172"/>
      <c r="G63" s="173">
        <f>ROUND(E63*F63,2)</f>
        <v>0</v>
      </c>
      <c r="H63" s="172"/>
      <c r="I63" s="173">
        <f>ROUND(E63*H63,2)</f>
        <v>0</v>
      </c>
      <c r="J63" s="172"/>
      <c r="K63" s="173">
        <f>ROUND(E63*J63,2)</f>
        <v>0</v>
      </c>
      <c r="L63" s="173">
        <v>21</v>
      </c>
      <c r="M63" s="173">
        <f>G63*(1+L63/100)</f>
        <v>0</v>
      </c>
      <c r="N63" s="173">
        <v>1.1610000000000001E-2</v>
      </c>
      <c r="O63" s="173">
        <f>ROUND(E63*N63,2)</f>
        <v>0.12</v>
      </c>
      <c r="P63" s="173">
        <v>0</v>
      </c>
      <c r="Q63" s="173">
        <f>ROUND(E63*P63,2)</f>
        <v>0</v>
      </c>
      <c r="R63" s="173" t="s">
        <v>226</v>
      </c>
      <c r="S63" s="173" t="s">
        <v>183</v>
      </c>
      <c r="T63" s="174" t="s">
        <v>184</v>
      </c>
      <c r="U63" s="156">
        <v>0</v>
      </c>
      <c r="V63" s="156">
        <f>ROUND(E63*U63,2)</f>
        <v>0</v>
      </c>
      <c r="W63" s="156"/>
      <c r="X63" s="156" t="s">
        <v>185</v>
      </c>
      <c r="Y63" s="147"/>
      <c r="Z63" s="147"/>
      <c r="AA63" s="147"/>
      <c r="AB63" s="147"/>
      <c r="AC63" s="147"/>
      <c r="AD63" s="147"/>
      <c r="AE63" s="147"/>
      <c r="AF63" s="147"/>
      <c r="AG63" s="147" t="s">
        <v>186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241</v>
      </c>
      <c r="D64" s="157"/>
      <c r="E64" s="158">
        <v>10.5</v>
      </c>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9"/>
      <c r="D65" s="770"/>
      <c r="E65" s="770"/>
      <c r="F65" s="770"/>
      <c r="G65" s="770"/>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15</v>
      </c>
      <c r="B66" s="169" t="s">
        <v>242</v>
      </c>
      <c r="C66" s="178" t="s">
        <v>243</v>
      </c>
      <c r="D66" s="170" t="s">
        <v>181</v>
      </c>
      <c r="E66" s="171">
        <v>54.4</v>
      </c>
      <c r="F66" s="172"/>
      <c r="G66" s="173">
        <f>ROUND(E66*F66,2)</f>
        <v>0</v>
      </c>
      <c r="H66" s="172"/>
      <c r="I66" s="173">
        <f>ROUND(E66*H66,2)</f>
        <v>0</v>
      </c>
      <c r="J66" s="172"/>
      <c r="K66" s="173">
        <f>ROUND(E66*J66,2)</f>
        <v>0</v>
      </c>
      <c r="L66" s="173">
        <v>21</v>
      </c>
      <c r="M66" s="173">
        <f>G66*(1+L66/100)</f>
        <v>0</v>
      </c>
      <c r="N66" s="173">
        <v>1E-4</v>
      </c>
      <c r="O66" s="173">
        <f>ROUND(E66*N66,2)</f>
        <v>0.01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227</v>
      </c>
      <c r="D67" s="157"/>
      <c r="E67" s="158"/>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228</v>
      </c>
      <c r="D68" s="157"/>
      <c r="E68" s="158">
        <v>54.4</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16</v>
      </c>
      <c r="B70" s="169" t="s">
        <v>244</v>
      </c>
      <c r="C70" s="178" t="s">
        <v>245</v>
      </c>
      <c r="D70" s="170" t="s">
        <v>181</v>
      </c>
      <c r="E70" s="171">
        <v>71</v>
      </c>
      <c r="F70" s="172"/>
      <c r="G70" s="173">
        <f>ROUND(E70*F70,2)</f>
        <v>0</v>
      </c>
      <c r="H70" s="172"/>
      <c r="I70" s="173">
        <f>ROUND(E70*H70,2)</f>
        <v>0</v>
      </c>
      <c r="J70" s="172"/>
      <c r="K70" s="173">
        <f>ROUND(E70*J70,2)</f>
        <v>0</v>
      </c>
      <c r="L70" s="173">
        <v>21</v>
      </c>
      <c r="M70" s="173">
        <f>G70*(1+L70/100)</f>
        <v>0</v>
      </c>
      <c r="N70" s="173">
        <v>4.2610000000000002E-2</v>
      </c>
      <c r="O70" s="173">
        <f>ROUND(E70*N70,2)</f>
        <v>3.03</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186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246</v>
      </c>
      <c r="D71" s="157"/>
      <c r="E71" s="158"/>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179" t="s">
        <v>247</v>
      </c>
      <c r="D72" s="157"/>
      <c r="E72" s="158">
        <v>71</v>
      </c>
      <c r="F72" s="156"/>
      <c r="G72" s="156"/>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188</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9"/>
      <c r="D73" s="770"/>
      <c r="E73" s="770"/>
      <c r="F73" s="770"/>
      <c r="G73" s="770"/>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68">
        <v>17</v>
      </c>
      <c r="B74" s="169" t="s">
        <v>248</v>
      </c>
      <c r="C74" s="178" t="s">
        <v>249</v>
      </c>
      <c r="D74" s="170" t="s">
        <v>181</v>
      </c>
      <c r="E74" s="171">
        <v>18.98</v>
      </c>
      <c r="F74" s="172"/>
      <c r="G74" s="173">
        <f>ROUND(E74*F74,2)</f>
        <v>0</v>
      </c>
      <c r="H74" s="172"/>
      <c r="I74" s="173">
        <f>ROUND(E74*H74,2)</f>
        <v>0</v>
      </c>
      <c r="J74" s="172"/>
      <c r="K74" s="173">
        <f>ROUND(E74*J74,2)</f>
        <v>0</v>
      </c>
      <c r="L74" s="173">
        <v>21</v>
      </c>
      <c r="M74" s="173">
        <f>G74*(1+L74/100)</f>
        <v>0</v>
      </c>
      <c r="N74" s="173">
        <v>0.04</v>
      </c>
      <c r="O74" s="173">
        <f>ROUND(E74*N74,2)</f>
        <v>0.76</v>
      </c>
      <c r="P74" s="173">
        <v>0.04</v>
      </c>
      <c r="Q74" s="173">
        <f>ROUND(E74*P74,2)</f>
        <v>0.76</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250</v>
      </c>
      <c r="D75" s="157"/>
      <c r="E75" s="158"/>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179" t="s">
        <v>251</v>
      </c>
      <c r="D76" s="157"/>
      <c r="E76" s="158">
        <v>6.45</v>
      </c>
      <c r="F76" s="156"/>
      <c r="G76" s="156"/>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188</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54"/>
      <c r="B77" s="155"/>
      <c r="C77" s="179" t="s">
        <v>252</v>
      </c>
      <c r="D77" s="157"/>
      <c r="E77" s="158">
        <v>11.55</v>
      </c>
      <c r="F77" s="156"/>
      <c r="G77" s="156"/>
      <c r="H77" s="156"/>
      <c r="I77" s="156"/>
      <c r="J77" s="156"/>
      <c r="K77" s="156"/>
      <c r="L77" s="156"/>
      <c r="M77" s="156"/>
      <c r="N77" s="156"/>
      <c r="O77" s="156"/>
      <c r="P77" s="156"/>
      <c r="Q77" s="156"/>
      <c r="R77" s="156"/>
      <c r="S77" s="156"/>
      <c r="T77" s="156"/>
      <c r="U77" s="156"/>
      <c r="V77" s="156"/>
      <c r="W77" s="156"/>
      <c r="X77" s="156"/>
      <c r="Y77" s="147"/>
      <c r="Z77" s="147"/>
      <c r="AA77" s="147"/>
      <c r="AB77" s="147"/>
      <c r="AC77" s="147"/>
      <c r="AD77" s="147"/>
      <c r="AE77" s="147"/>
      <c r="AF77" s="147"/>
      <c r="AG77" s="147" t="s">
        <v>188</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179" t="s">
        <v>253</v>
      </c>
      <c r="D78" s="157"/>
      <c r="E78" s="158">
        <v>0.98</v>
      </c>
      <c r="F78" s="156"/>
      <c r="G78" s="156"/>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188</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18</v>
      </c>
      <c r="B80" s="169" t="s">
        <v>254</v>
      </c>
      <c r="C80" s="178" t="s">
        <v>255</v>
      </c>
      <c r="D80" s="170" t="s">
        <v>256</v>
      </c>
      <c r="E80" s="171">
        <v>0.56989999999999996</v>
      </c>
      <c r="F80" s="172"/>
      <c r="G80" s="173">
        <f>ROUND(E80*F80,2)</f>
        <v>0</v>
      </c>
      <c r="H80" s="172"/>
      <c r="I80" s="173">
        <f>ROUND(E80*H80,2)</f>
        <v>0</v>
      </c>
      <c r="J80" s="172"/>
      <c r="K80" s="173">
        <f>ROUND(E80*J80,2)</f>
        <v>0</v>
      </c>
      <c r="L80" s="173">
        <v>21</v>
      </c>
      <c r="M80" s="173">
        <f>G80*(1+L80/100)</f>
        <v>0</v>
      </c>
      <c r="N80" s="173">
        <v>1</v>
      </c>
      <c r="O80" s="173">
        <f>ROUND(E80*N80,2)</f>
        <v>0.56999999999999995</v>
      </c>
      <c r="P80" s="173">
        <v>0</v>
      </c>
      <c r="Q80" s="173">
        <f>ROUND(E80*P80,2)</f>
        <v>0</v>
      </c>
      <c r="R80" s="173" t="s">
        <v>257</v>
      </c>
      <c r="S80" s="173" t="s">
        <v>183</v>
      </c>
      <c r="T80" s="174" t="s">
        <v>184</v>
      </c>
      <c r="U80" s="156">
        <v>0</v>
      </c>
      <c r="V80" s="156">
        <f>ROUND(E80*U80,2)</f>
        <v>0</v>
      </c>
      <c r="W80" s="156"/>
      <c r="X80" s="156" t="s">
        <v>258</v>
      </c>
      <c r="Y80" s="147"/>
      <c r="Z80" s="147"/>
      <c r="AA80" s="147"/>
      <c r="AB80" s="147"/>
      <c r="AC80" s="147"/>
      <c r="AD80" s="147"/>
      <c r="AE80" s="147"/>
      <c r="AF80" s="147"/>
      <c r="AG80" s="147" t="s">
        <v>259</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179" t="s">
        <v>233</v>
      </c>
      <c r="D81" s="157"/>
      <c r="E81" s="158"/>
      <c r="F81" s="156"/>
      <c r="G81" s="156"/>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188</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179" t="s">
        <v>260</v>
      </c>
      <c r="D82" s="157"/>
      <c r="E82" s="158">
        <v>0.56999999999999995</v>
      </c>
      <c r="F82" s="156"/>
      <c r="G82" s="156"/>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188</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162" t="s">
        <v>177</v>
      </c>
      <c r="B84" s="163" t="s">
        <v>70</v>
      </c>
      <c r="C84" s="177" t="s">
        <v>71</v>
      </c>
      <c r="D84" s="164"/>
      <c r="E84" s="165"/>
      <c r="F84" s="166"/>
      <c r="G84" s="166">
        <f>SUMIF(AG85:AG100,"&lt;&gt;NOR",G85:G100)</f>
        <v>0</v>
      </c>
      <c r="H84" s="166"/>
      <c r="I84" s="166">
        <f>SUM(I85:I100)</f>
        <v>0</v>
      </c>
      <c r="J84" s="166"/>
      <c r="K84" s="166">
        <f>SUM(K85:K100)</f>
        <v>0</v>
      </c>
      <c r="L84" s="166"/>
      <c r="M84" s="166">
        <f>SUM(M85:M100)</f>
        <v>0</v>
      </c>
      <c r="N84" s="166"/>
      <c r="O84" s="166">
        <f>SUM(O85:O100)</f>
        <v>18.55</v>
      </c>
      <c r="P84" s="166"/>
      <c r="Q84" s="166">
        <f>SUM(Q85:Q100)</f>
        <v>0</v>
      </c>
      <c r="R84" s="166"/>
      <c r="S84" s="166"/>
      <c r="T84" s="167"/>
      <c r="U84" s="161"/>
      <c r="V84" s="161">
        <f>SUM(V85:V100)</f>
        <v>0</v>
      </c>
      <c r="W84" s="161"/>
      <c r="X84" s="161"/>
      <c r="AG84" t="s">
        <v>178</v>
      </c>
    </row>
    <row r="85" spans="1:60" outlineLevel="1" x14ac:dyDescent="0.2">
      <c r="A85" s="168">
        <v>19</v>
      </c>
      <c r="B85" s="169" t="s">
        <v>261</v>
      </c>
      <c r="C85" s="178" t="s">
        <v>262</v>
      </c>
      <c r="D85" s="170" t="s">
        <v>181</v>
      </c>
      <c r="E85" s="171">
        <v>602.4</v>
      </c>
      <c r="F85" s="172"/>
      <c r="G85" s="173">
        <f>ROUND(E85*F85,2)</f>
        <v>0</v>
      </c>
      <c r="H85" s="172"/>
      <c r="I85" s="173">
        <f>ROUND(E85*H85,2)</f>
        <v>0</v>
      </c>
      <c r="J85" s="172"/>
      <c r="K85" s="173">
        <f>ROUND(E85*J85,2)</f>
        <v>0</v>
      </c>
      <c r="L85" s="173">
        <v>21</v>
      </c>
      <c r="M85" s="173">
        <f>G85*(1+L85/100)</f>
        <v>0</v>
      </c>
      <c r="N85" s="173">
        <v>9.6500000000000006E-3</v>
      </c>
      <c r="O85" s="173">
        <f>ROUND(E85*N85,2)</f>
        <v>5.81</v>
      </c>
      <c r="P85" s="173">
        <v>0</v>
      </c>
      <c r="Q85" s="173">
        <f>ROUND(E85*P85,2)</f>
        <v>0</v>
      </c>
      <c r="R85" s="173"/>
      <c r="S85" s="173" t="s">
        <v>219</v>
      </c>
      <c r="T85" s="174" t="s">
        <v>220</v>
      </c>
      <c r="U85" s="156">
        <v>0</v>
      </c>
      <c r="V85" s="156">
        <f>ROUND(E85*U85,2)</f>
        <v>0</v>
      </c>
      <c r="W85" s="156"/>
      <c r="X85" s="156" t="s">
        <v>185</v>
      </c>
      <c r="Y85" s="147"/>
      <c r="Z85" s="147"/>
      <c r="AA85" s="147"/>
      <c r="AB85" s="147"/>
      <c r="AC85" s="147"/>
      <c r="AD85" s="147"/>
      <c r="AE85" s="147"/>
      <c r="AF85" s="147"/>
      <c r="AG85" s="147" t="s">
        <v>186</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54"/>
      <c r="B86" s="155"/>
      <c r="C86" s="179" t="s">
        <v>263</v>
      </c>
      <c r="D86" s="157"/>
      <c r="E86" s="158"/>
      <c r="F86" s="156"/>
      <c r="G86" s="156"/>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188</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179" t="s">
        <v>264</v>
      </c>
      <c r="D87" s="157"/>
      <c r="E87" s="158"/>
      <c r="F87" s="156"/>
      <c r="G87" s="156"/>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188</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179" t="s">
        <v>265</v>
      </c>
      <c r="D88" s="157"/>
      <c r="E88" s="158"/>
      <c r="F88" s="156"/>
      <c r="G88" s="156"/>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188</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54"/>
      <c r="B89" s="155"/>
      <c r="C89" s="179" t="s">
        <v>266</v>
      </c>
      <c r="D89" s="157"/>
      <c r="E89" s="158">
        <v>602.4</v>
      </c>
      <c r="F89" s="156"/>
      <c r="G89" s="156"/>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188</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54"/>
      <c r="B90" s="155"/>
      <c r="C90" s="769"/>
      <c r="D90" s="770"/>
      <c r="E90" s="770"/>
      <c r="F90" s="770"/>
      <c r="G90" s="770"/>
      <c r="H90" s="156"/>
      <c r="I90" s="156"/>
      <c r="J90" s="156"/>
      <c r="K90" s="156"/>
      <c r="L90" s="156"/>
      <c r="M90" s="156"/>
      <c r="N90" s="156"/>
      <c r="O90" s="156"/>
      <c r="P90" s="156"/>
      <c r="Q90" s="156"/>
      <c r="R90" s="156"/>
      <c r="S90" s="156"/>
      <c r="T90" s="156"/>
      <c r="U90" s="156"/>
      <c r="V90" s="156"/>
      <c r="W90" s="156"/>
      <c r="X90" s="156"/>
      <c r="Y90" s="147"/>
      <c r="Z90" s="147"/>
      <c r="AA90" s="147"/>
      <c r="AB90" s="147"/>
      <c r="AC90" s="147"/>
      <c r="AD90" s="147"/>
      <c r="AE90" s="147"/>
      <c r="AF90" s="147"/>
      <c r="AG90" s="147" t="s">
        <v>190</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68">
        <v>20</v>
      </c>
      <c r="B91" s="169" t="s">
        <v>267</v>
      </c>
      <c r="C91" s="178" t="s">
        <v>268</v>
      </c>
      <c r="D91" s="170" t="s">
        <v>181</v>
      </c>
      <c r="E91" s="171">
        <v>670</v>
      </c>
      <c r="F91" s="172"/>
      <c r="G91" s="173">
        <f>ROUND(E91*F91,2)</f>
        <v>0</v>
      </c>
      <c r="H91" s="172"/>
      <c r="I91" s="173">
        <f>ROUND(E91*H91,2)</f>
        <v>0</v>
      </c>
      <c r="J91" s="172"/>
      <c r="K91" s="173">
        <f>ROUND(E91*J91,2)</f>
        <v>0</v>
      </c>
      <c r="L91" s="173">
        <v>21</v>
      </c>
      <c r="M91" s="173">
        <f>G91*(1+L91/100)</f>
        <v>0</v>
      </c>
      <c r="N91" s="173">
        <v>1.8380000000000001E-2</v>
      </c>
      <c r="O91" s="173">
        <f>ROUND(E91*N91,2)</f>
        <v>12.31</v>
      </c>
      <c r="P91" s="173">
        <v>0</v>
      </c>
      <c r="Q91" s="173">
        <f>ROUND(E91*P91,2)</f>
        <v>0</v>
      </c>
      <c r="R91" s="173"/>
      <c r="S91" s="173" t="s">
        <v>219</v>
      </c>
      <c r="T91" s="174" t="s">
        <v>220</v>
      </c>
      <c r="U91" s="156">
        <v>0</v>
      </c>
      <c r="V91" s="156">
        <f>ROUND(E91*U91,2)</f>
        <v>0</v>
      </c>
      <c r="W91" s="156"/>
      <c r="X91" s="156" t="s">
        <v>185</v>
      </c>
      <c r="Y91" s="147"/>
      <c r="Z91" s="147"/>
      <c r="AA91" s="147"/>
      <c r="AB91" s="147"/>
      <c r="AC91" s="147"/>
      <c r="AD91" s="147"/>
      <c r="AE91" s="147"/>
      <c r="AF91" s="147"/>
      <c r="AG91" s="147" t="s">
        <v>186</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179" t="s">
        <v>246</v>
      </c>
      <c r="D92" s="157"/>
      <c r="E92" s="158"/>
      <c r="F92" s="156"/>
      <c r="G92" s="156"/>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188</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54"/>
      <c r="B93" s="155"/>
      <c r="C93" s="179" t="s">
        <v>269</v>
      </c>
      <c r="D93" s="157"/>
      <c r="E93" s="158"/>
      <c r="F93" s="156"/>
      <c r="G93" s="156"/>
      <c r="H93" s="156"/>
      <c r="I93" s="156"/>
      <c r="J93" s="156"/>
      <c r="K93" s="156"/>
      <c r="L93" s="156"/>
      <c r="M93" s="156"/>
      <c r="N93" s="156"/>
      <c r="O93" s="156"/>
      <c r="P93" s="156"/>
      <c r="Q93" s="156"/>
      <c r="R93" s="156"/>
      <c r="S93" s="156"/>
      <c r="T93" s="156"/>
      <c r="U93" s="156"/>
      <c r="V93" s="156"/>
      <c r="W93" s="156"/>
      <c r="X93" s="156"/>
      <c r="Y93" s="147"/>
      <c r="Z93" s="147"/>
      <c r="AA93" s="147"/>
      <c r="AB93" s="147"/>
      <c r="AC93" s="147"/>
      <c r="AD93" s="147"/>
      <c r="AE93" s="147"/>
      <c r="AF93" s="147"/>
      <c r="AG93" s="147" t="s">
        <v>188</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
      <c r="A94" s="154"/>
      <c r="B94" s="155"/>
      <c r="C94" s="179" t="s">
        <v>270</v>
      </c>
      <c r="D94" s="157"/>
      <c r="E94" s="158"/>
      <c r="F94" s="156"/>
      <c r="G94" s="156"/>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188</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179" t="s">
        <v>271</v>
      </c>
      <c r="D95" s="157"/>
      <c r="E95" s="158">
        <v>670</v>
      </c>
      <c r="F95" s="156"/>
      <c r="G95" s="156"/>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188</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68">
        <v>21</v>
      </c>
      <c r="B97" s="169" t="s">
        <v>272</v>
      </c>
      <c r="C97" s="178" t="s">
        <v>273</v>
      </c>
      <c r="D97" s="170" t="s">
        <v>181</v>
      </c>
      <c r="E97" s="171">
        <v>15.7</v>
      </c>
      <c r="F97" s="172"/>
      <c r="G97" s="173">
        <f>ROUND(E97*F97,2)</f>
        <v>0</v>
      </c>
      <c r="H97" s="172"/>
      <c r="I97" s="173">
        <f>ROUND(E97*H97,2)</f>
        <v>0</v>
      </c>
      <c r="J97" s="172"/>
      <c r="K97" s="173">
        <f>ROUND(E97*J97,2)</f>
        <v>0</v>
      </c>
      <c r="L97" s="173">
        <v>21</v>
      </c>
      <c r="M97" s="173">
        <f>G97*(1+L97/100)</f>
        <v>0</v>
      </c>
      <c r="N97" s="173">
        <v>2.7140000000000001E-2</v>
      </c>
      <c r="O97" s="173">
        <f>ROUND(E97*N97,2)</f>
        <v>0.43</v>
      </c>
      <c r="P97" s="173">
        <v>0</v>
      </c>
      <c r="Q97" s="173">
        <f>ROUND(E97*P97,2)</f>
        <v>0</v>
      </c>
      <c r="R97" s="173"/>
      <c r="S97" s="173" t="s">
        <v>219</v>
      </c>
      <c r="T97" s="174" t="s">
        <v>220</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54"/>
      <c r="B98" s="155"/>
      <c r="C98" s="179" t="s">
        <v>274</v>
      </c>
      <c r="D98" s="157"/>
      <c r="E98" s="158"/>
      <c r="F98" s="156"/>
      <c r="G98" s="156"/>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188</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54"/>
      <c r="B99" s="155"/>
      <c r="C99" s="179" t="s">
        <v>275</v>
      </c>
      <c r="D99" s="157"/>
      <c r="E99" s="158">
        <v>15.7</v>
      </c>
      <c r="F99" s="156"/>
      <c r="G99" s="156"/>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188</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
      <c r="A101" s="162" t="s">
        <v>177</v>
      </c>
      <c r="B101" s="163" t="s">
        <v>72</v>
      </c>
      <c r="C101" s="177" t="s">
        <v>73</v>
      </c>
      <c r="D101" s="164"/>
      <c r="E101" s="165"/>
      <c r="F101" s="166"/>
      <c r="G101" s="166">
        <f>SUMIF(AG102:AG111,"&lt;&gt;NOR",G102:G111)</f>
        <v>0</v>
      </c>
      <c r="H101" s="166"/>
      <c r="I101" s="166">
        <f>SUM(I102:I111)</f>
        <v>0</v>
      </c>
      <c r="J101" s="166"/>
      <c r="K101" s="166">
        <f>SUM(K102:K111)</f>
        <v>0</v>
      </c>
      <c r="L101" s="166"/>
      <c r="M101" s="166">
        <f>SUM(M102:M111)</f>
        <v>0</v>
      </c>
      <c r="N101" s="166"/>
      <c r="O101" s="166">
        <f>SUM(O102:O111)</f>
        <v>79.010000000000005</v>
      </c>
      <c r="P101" s="166"/>
      <c r="Q101" s="166">
        <f>SUM(Q102:Q111)</f>
        <v>0</v>
      </c>
      <c r="R101" s="166"/>
      <c r="S101" s="166"/>
      <c r="T101" s="167"/>
      <c r="U101" s="161"/>
      <c r="V101" s="161">
        <f>SUM(V102:V111)</f>
        <v>0</v>
      </c>
      <c r="W101" s="161"/>
      <c r="X101" s="161"/>
      <c r="AG101" t="s">
        <v>178</v>
      </c>
    </row>
    <row r="102" spans="1:60" outlineLevel="1" x14ac:dyDescent="0.2">
      <c r="A102" s="168">
        <v>22</v>
      </c>
      <c r="B102" s="169" t="s">
        <v>276</v>
      </c>
      <c r="C102" s="178" t="s">
        <v>277</v>
      </c>
      <c r="D102" s="170" t="s">
        <v>181</v>
      </c>
      <c r="E102" s="171">
        <v>82.9</v>
      </c>
      <c r="F102" s="172"/>
      <c r="G102" s="173">
        <f>ROUND(E102*F102,2)</f>
        <v>0</v>
      </c>
      <c r="H102" s="172"/>
      <c r="I102" s="173">
        <f>ROUND(E102*H102,2)</f>
        <v>0</v>
      </c>
      <c r="J102" s="172"/>
      <c r="K102" s="173">
        <f>ROUND(E102*J102,2)</f>
        <v>0</v>
      </c>
      <c r="L102" s="173">
        <v>21</v>
      </c>
      <c r="M102" s="173">
        <f>G102*(1+L102/100)</f>
        <v>0</v>
      </c>
      <c r="N102" s="173">
        <v>0.50600999999999996</v>
      </c>
      <c r="O102" s="173">
        <f>ROUND(E102*N102,2)</f>
        <v>41.95</v>
      </c>
      <c r="P102" s="173">
        <v>0</v>
      </c>
      <c r="Q102" s="173">
        <f>ROUND(E102*P102,2)</f>
        <v>0</v>
      </c>
      <c r="R102" s="173" t="s">
        <v>182</v>
      </c>
      <c r="S102" s="173" t="s">
        <v>183</v>
      </c>
      <c r="T102" s="174" t="s">
        <v>184</v>
      </c>
      <c r="U102" s="156">
        <v>0</v>
      </c>
      <c r="V102" s="156">
        <f>ROUND(E102*U102,2)</f>
        <v>0</v>
      </c>
      <c r="W102" s="156"/>
      <c r="X102" s="156" t="s">
        <v>185</v>
      </c>
      <c r="Y102" s="147"/>
      <c r="Z102" s="147"/>
      <c r="AA102" s="147"/>
      <c r="AB102" s="147"/>
      <c r="AC102" s="147"/>
      <c r="AD102" s="147"/>
      <c r="AE102" s="147"/>
      <c r="AF102" s="147"/>
      <c r="AG102" s="147" t="s">
        <v>186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71" t="s">
        <v>278</v>
      </c>
      <c r="D103" s="772"/>
      <c r="E103" s="772"/>
      <c r="F103" s="772"/>
      <c r="G103" s="772"/>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179" t="s">
        <v>279</v>
      </c>
      <c r="D104" s="157"/>
      <c r="E104" s="158">
        <v>82.9</v>
      </c>
      <c r="F104" s="156"/>
      <c r="G104" s="156"/>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188</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54"/>
      <c r="B105" s="155"/>
      <c r="C105" s="769"/>
      <c r="D105" s="770"/>
      <c r="E105" s="770"/>
      <c r="F105" s="770"/>
      <c r="G105" s="770"/>
      <c r="H105" s="156"/>
      <c r="I105" s="156"/>
      <c r="J105" s="156"/>
      <c r="K105" s="156"/>
      <c r="L105" s="156"/>
      <c r="M105" s="156"/>
      <c r="N105" s="156"/>
      <c r="O105" s="156"/>
      <c r="P105" s="156"/>
      <c r="Q105" s="156"/>
      <c r="R105" s="156"/>
      <c r="S105" s="156"/>
      <c r="T105" s="156"/>
      <c r="U105" s="156"/>
      <c r="V105" s="156"/>
      <c r="W105" s="156"/>
      <c r="X105" s="156"/>
      <c r="Y105" s="147"/>
      <c r="Z105" s="147"/>
      <c r="AA105" s="147"/>
      <c r="AB105" s="147"/>
      <c r="AC105" s="147"/>
      <c r="AD105" s="147"/>
      <c r="AE105" s="147"/>
      <c r="AF105" s="147"/>
      <c r="AG105" s="147" t="s">
        <v>190</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68">
        <v>23</v>
      </c>
      <c r="B106" s="169" t="s">
        <v>280</v>
      </c>
      <c r="C106" s="178" t="s">
        <v>281</v>
      </c>
      <c r="D106" s="170" t="s">
        <v>181</v>
      </c>
      <c r="E106" s="171">
        <v>82.9</v>
      </c>
      <c r="F106" s="172"/>
      <c r="G106" s="173">
        <f>ROUND(E106*F106,2)</f>
        <v>0</v>
      </c>
      <c r="H106" s="172"/>
      <c r="I106" s="173">
        <f>ROUND(E106*H106,2)</f>
        <v>0</v>
      </c>
      <c r="J106" s="172"/>
      <c r="K106" s="173">
        <f>ROUND(E106*J106,2)</f>
        <v>0</v>
      </c>
      <c r="L106" s="173">
        <v>21</v>
      </c>
      <c r="M106" s="173">
        <f>G106*(1+L106/100)</f>
        <v>0</v>
      </c>
      <c r="N106" s="173">
        <v>0.19825000000000001</v>
      </c>
      <c r="O106" s="173">
        <f>ROUND(E106*N106,2)</f>
        <v>16.43</v>
      </c>
      <c r="P106" s="173">
        <v>0</v>
      </c>
      <c r="Q106" s="173">
        <f>ROUND(E106*P106,2)</f>
        <v>0</v>
      </c>
      <c r="R106" s="173"/>
      <c r="S106" s="173" t="s">
        <v>219</v>
      </c>
      <c r="T106" s="174" t="s">
        <v>220</v>
      </c>
      <c r="U106" s="156">
        <v>0</v>
      </c>
      <c r="V106" s="156">
        <f>ROUND(E106*U106,2)</f>
        <v>0</v>
      </c>
      <c r="W106" s="156"/>
      <c r="X106" s="156" t="s">
        <v>185</v>
      </c>
      <c r="Y106" s="147"/>
      <c r="Z106" s="147"/>
      <c r="AA106" s="147"/>
      <c r="AB106" s="147"/>
      <c r="AC106" s="147"/>
      <c r="AD106" s="147"/>
      <c r="AE106" s="147"/>
      <c r="AF106" s="147"/>
      <c r="AG106" s="147" t="s">
        <v>186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279</v>
      </c>
      <c r="D107" s="157"/>
      <c r="E107" s="158">
        <v>82.9</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24</v>
      </c>
      <c r="B109" s="169" t="s">
        <v>282</v>
      </c>
      <c r="C109" s="178" t="s">
        <v>283</v>
      </c>
      <c r="D109" s="170" t="s">
        <v>284</v>
      </c>
      <c r="E109" s="171">
        <v>165</v>
      </c>
      <c r="F109" s="172"/>
      <c r="G109" s="173">
        <f>ROUND(E109*F109,2)</f>
        <v>0</v>
      </c>
      <c r="H109" s="172"/>
      <c r="I109" s="173">
        <f>ROUND(E109*H109,2)</f>
        <v>0</v>
      </c>
      <c r="J109" s="172"/>
      <c r="K109" s="173">
        <f>ROUND(E109*J109,2)</f>
        <v>0</v>
      </c>
      <c r="L109" s="173">
        <v>21</v>
      </c>
      <c r="M109" s="173">
        <f>G109*(1+L109/100)</f>
        <v>0</v>
      </c>
      <c r="N109" s="173">
        <v>0.12501000000000001</v>
      </c>
      <c r="O109" s="173">
        <f>ROUND(E109*N109,2)</f>
        <v>20.63</v>
      </c>
      <c r="P109" s="173">
        <v>0</v>
      </c>
      <c r="Q109" s="173">
        <f>ROUND(E109*P109,2)</f>
        <v>0</v>
      </c>
      <c r="R109" s="173"/>
      <c r="S109" s="173" t="s">
        <v>219</v>
      </c>
      <c r="T109" s="174" t="s">
        <v>220</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179" t="s">
        <v>285</v>
      </c>
      <c r="D110" s="157"/>
      <c r="E110" s="158">
        <v>165</v>
      </c>
      <c r="F110" s="156"/>
      <c r="G110" s="156"/>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188</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x14ac:dyDescent="0.2">
      <c r="A112" s="162" t="s">
        <v>177</v>
      </c>
      <c r="B112" s="163" t="s">
        <v>74</v>
      </c>
      <c r="C112" s="177" t="s">
        <v>75</v>
      </c>
      <c r="D112" s="164"/>
      <c r="E112" s="165"/>
      <c r="F112" s="166"/>
      <c r="G112" s="166">
        <f>SUMIF(AG113:AG136,"&lt;&gt;NOR",G113:G136)</f>
        <v>0</v>
      </c>
      <c r="H112" s="166"/>
      <c r="I112" s="166">
        <f>SUM(I113:I136)</f>
        <v>0</v>
      </c>
      <c r="J112" s="166"/>
      <c r="K112" s="166">
        <f>SUM(K113:K136)</f>
        <v>0</v>
      </c>
      <c r="L112" s="166"/>
      <c r="M112" s="166">
        <f>SUM(M113:M136)</f>
        <v>0</v>
      </c>
      <c r="N112" s="166"/>
      <c r="O112" s="166">
        <f>SUM(O113:O136)</f>
        <v>4.25</v>
      </c>
      <c r="P112" s="166"/>
      <c r="Q112" s="166">
        <f>SUM(Q113:Q136)</f>
        <v>0</v>
      </c>
      <c r="R112" s="166"/>
      <c r="S112" s="166"/>
      <c r="T112" s="167"/>
      <c r="U112" s="161"/>
      <c r="V112" s="161">
        <f>SUM(V113:V136)</f>
        <v>0</v>
      </c>
      <c r="W112" s="161"/>
      <c r="X112" s="161"/>
      <c r="AG112" t="s">
        <v>178</v>
      </c>
    </row>
    <row r="113" spans="1:60" outlineLevel="1" x14ac:dyDescent="0.2">
      <c r="A113" s="168">
        <v>25</v>
      </c>
      <c r="B113" s="169" t="s">
        <v>286</v>
      </c>
      <c r="C113" s="178" t="s">
        <v>287</v>
      </c>
      <c r="D113" s="170" t="s">
        <v>181</v>
      </c>
      <c r="E113" s="171">
        <v>18.239999999999998</v>
      </c>
      <c r="F113" s="172"/>
      <c r="G113" s="173">
        <f>ROUND(E113*F113,2)</f>
        <v>0</v>
      </c>
      <c r="H113" s="172"/>
      <c r="I113" s="173">
        <f>ROUND(E113*H113,2)</f>
        <v>0</v>
      </c>
      <c r="J113" s="172"/>
      <c r="K113" s="173">
        <f>ROUND(E113*J113,2)</f>
        <v>0</v>
      </c>
      <c r="L113" s="173">
        <v>21</v>
      </c>
      <c r="M113" s="173">
        <f>G113*(1+L113/100)</f>
        <v>0</v>
      </c>
      <c r="N113" s="173">
        <v>4.0000000000000003E-5</v>
      </c>
      <c r="O113" s="173">
        <f>ROUND(E113*N113,2)</f>
        <v>0</v>
      </c>
      <c r="P113" s="173">
        <v>0</v>
      </c>
      <c r="Q113" s="173">
        <f>ROUND(E113*P113,2)</f>
        <v>0</v>
      </c>
      <c r="R113" s="173" t="s">
        <v>226</v>
      </c>
      <c r="S113" s="173" t="s">
        <v>183</v>
      </c>
      <c r="T113" s="174" t="s">
        <v>184</v>
      </c>
      <c r="U113" s="156">
        <v>0</v>
      </c>
      <c r="V113" s="156">
        <f>ROUND(E113*U113,2)</f>
        <v>0</v>
      </c>
      <c r="W113" s="156"/>
      <c r="X113" s="156" t="s">
        <v>185</v>
      </c>
      <c r="Y113" s="147"/>
      <c r="Z113" s="147"/>
      <c r="AA113" s="147"/>
      <c r="AB113" s="147"/>
      <c r="AC113" s="147"/>
      <c r="AD113" s="147"/>
      <c r="AE113" s="147"/>
      <c r="AF113" s="147"/>
      <c r="AG113" s="147" t="s">
        <v>186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2.5" outlineLevel="1" x14ac:dyDescent="0.2">
      <c r="A114" s="154"/>
      <c r="B114" s="155"/>
      <c r="C114" s="771" t="s">
        <v>288</v>
      </c>
      <c r="D114" s="772"/>
      <c r="E114" s="772"/>
      <c r="F114" s="772"/>
      <c r="G114" s="772"/>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75" t="str">
        <f>C114</f>
        <v>které se zřizují před úpravami povrchu, a obalení osazených dveřních zárubní před znečištěním při úpravách povrchu nástřikem plastických maltovin včetně pozdějšího odkrytí,</v>
      </c>
      <c r="BB114" s="147"/>
      <c r="BC114" s="147"/>
      <c r="BD114" s="147"/>
      <c r="BE114" s="147"/>
      <c r="BF114" s="147"/>
      <c r="BG114" s="147"/>
      <c r="BH114" s="147"/>
    </row>
    <row r="115" spans="1:60" outlineLevel="1" x14ac:dyDescent="0.2">
      <c r="A115" s="154"/>
      <c r="B115" s="155"/>
      <c r="C115" s="179" t="s">
        <v>250</v>
      </c>
      <c r="D115" s="157"/>
      <c r="E115" s="158"/>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289</v>
      </c>
      <c r="D116" s="157"/>
      <c r="E116" s="158">
        <v>7.2</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179" t="s">
        <v>290</v>
      </c>
      <c r="D117" s="157"/>
      <c r="E117" s="158">
        <v>9.24</v>
      </c>
      <c r="F117" s="156"/>
      <c r="G117" s="156"/>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188</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54"/>
      <c r="B118" s="155"/>
      <c r="C118" s="179" t="s">
        <v>291</v>
      </c>
      <c r="D118" s="157"/>
      <c r="E118" s="158">
        <v>1.8</v>
      </c>
      <c r="F118" s="156"/>
      <c r="G118" s="156"/>
      <c r="H118" s="156"/>
      <c r="I118" s="156"/>
      <c r="J118" s="156"/>
      <c r="K118" s="156"/>
      <c r="L118" s="156"/>
      <c r="M118" s="156"/>
      <c r="N118" s="156"/>
      <c r="O118" s="156"/>
      <c r="P118" s="156"/>
      <c r="Q118" s="156"/>
      <c r="R118" s="156"/>
      <c r="S118" s="156"/>
      <c r="T118" s="156"/>
      <c r="U118" s="156"/>
      <c r="V118" s="156"/>
      <c r="W118" s="156"/>
      <c r="X118" s="156"/>
      <c r="Y118" s="147"/>
      <c r="Z118" s="147"/>
      <c r="AA118" s="147"/>
      <c r="AB118" s="147"/>
      <c r="AC118" s="147"/>
      <c r="AD118" s="147"/>
      <c r="AE118" s="147"/>
      <c r="AF118" s="147"/>
      <c r="AG118" s="147" t="s">
        <v>188</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9"/>
      <c r="D119" s="770"/>
      <c r="E119" s="770"/>
      <c r="F119" s="770"/>
      <c r="G119" s="770"/>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26</v>
      </c>
      <c r="B120" s="169" t="s">
        <v>292</v>
      </c>
      <c r="C120" s="178" t="s">
        <v>293</v>
      </c>
      <c r="D120" s="170" t="s">
        <v>294</v>
      </c>
      <c r="E120" s="171">
        <v>30</v>
      </c>
      <c r="F120" s="172"/>
      <c r="G120" s="173">
        <f>ROUND(E120*F120,2)</f>
        <v>0</v>
      </c>
      <c r="H120" s="172"/>
      <c r="I120" s="173">
        <f>ROUND(E120*H120,2)</f>
        <v>0</v>
      </c>
      <c r="J120" s="172"/>
      <c r="K120" s="173">
        <f>ROUND(E120*J120,2)</f>
        <v>0</v>
      </c>
      <c r="L120" s="173">
        <v>21</v>
      </c>
      <c r="M120" s="173">
        <f>G120*(1+L120/100)</f>
        <v>0</v>
      </c>
      <c r="N120" s="173">
        <v>4.5429999999999998E-2</v>
      </c>
      <c r="O120" s="173">
        <f>ROUND(E120*N120,2)</f>
        <v>1.36</v>
      </c>
      <c r="P120" s="173">
        <v>0</v>
      </c>
      <c r="Q120" s="173">
        <f>ROUND(E120*P120,2)</f>
        <v>0</v>
      </c>
      <c r="R120" s="173" t="s">
        <v>295</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71" t="s">
        <v>296</v>
      </c>
      <c r="D121" s="772"/>
      <c r="E121" s="772"/>
      <c r="F121" s="772"/>
      <c r="G121" s="772"/>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196</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75" t="str">
        <f>C121</f>
        <v>jakoukoliv maltou, z pomocného pracovního lešení o výšce podlahy do 1900 mm a pro zatížení do 1,5 kPa,</v>
      </c>
      <c r="BB121" s="147"/>
      <c r="BC121" s="147"/>
      <c r="BD121" s="147"/>
      <c r="BE121" s="147"/>
      <c r="BF121" s="147"/>
      <c r="BG121" s="147"/>
      <c r="BH121" s="147"/>
    </row>
    <row r="122" spans="1:60" outlineLevel="1" x14ac:dyDescent="0.2">
      <c r="A122" s="154"/>
      <c r="B122" s="155"/>
      <c r="C122" s="179" t="s">
        <v>297</v>
      </c>
      <c r="D122" s="157"/>
      <c r="E122" s="158">
        <v>30</v>
      </c>
      <c r="F122" s="156"/>
      <c r="G122" s="156"/>
      <c r="H122" s="156"/>
      <c r="I122" s="156"/>
      <c r="J122" s="156"/>
      <c r="K122" s="156"/>
      <c r="L122" s="156"/>
      <c r="M122" s="156"/>
      <c r="N122" s="156"/>
      <c r="O122" s="156"/>
      <c r="P122" s="156"/>
      <c r="Q122" s="156"/>
      <c r="R122" s="156"/>
      <c r="S122" s="156"/>
      <c r="T122" s="156"/>
      <c r="U122" s="156"/>
      <c r="V122" s="156"/>
      <c r="W122" s="156"/>
      <c r="X122" s="156"/>
      <c r="Y122" s="147"/>
      <c r="Z122" s="147"/>
      <c r="AA122" s="147"/>
      <c r="AB122" s="147"/>
      <c r="AC122" s="147"/>
      <c r="AD122" s="147"/>
      <c r="AE122" s="147"/>
      <c r="AF122" s="147"/>
      <c r="AG122" s="147" t="s">
        <v>188</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9"/>
      <c r="D123" s="770"/>
      <c r="E123" s="770"/>
      <c r="F123" s="770"/>
      <c r="G123" s="770"/>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27</v>
      </c>
      <c r="B124" s="169" t="s">
        <v>298</v>
      </c>
      <c r="C124" s="178" t="s">
        <v>299</v>
      </c>
      <c r="D124" s="170" t="s">
        <v>181</v>
      </c>
      <c r="E124" s="171">
        <v>23.93</v>
      </c>
      <c r="F124" s="172"/>
      <c r="G124" s="173">
        <f>ROUND(E124*F124,2)</f>
        <v>0</v>
      </c>
      <c r="H124" s="172"/>
      <c r="I124" s="173">
        <f>ROUND(E124*H124,2)</f>
        <v>0</v>
      </c>
      <c r="J124" s="172"/>
      <c r="K124" s="173">
        <f>ROUND(E124*J124,2)</f>
        <v>0</v>
      </c>
      <c r="L124" s="173">
        <v>21</v>
      </c>
      <c r="M124" s="173">
        <f>G124*(1+L124/100)</f>
        <v>0</v>
      </c>
      <c r="N124" s="173">
        <v>5.7290000000000001E-2</v>
      </c>
      <c r="O124" s="173">
        <f>ROUND(E124*N124,2)</f>
        <v>1.37</v>
      </c>
      <c r="P124" s="173">
        <v>0</v>
      </c>
      <c r="Q124" s="173">
        <f>ROUND(E124*P124,2)</f>
        <v>0</v>
      </c>
      <c r="R124" s="173" t="s">
        <v>295</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71" t="s">
        <v>300</v>
      </c>
      <c r="D125" s="772"/>
      <c r="E125" s="772"/>
      <c r="F125" s="772"/>
      <c r="G125" s="772"/>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196</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75" t="str">
        <f>C125</f>
        <v>okenního nebo dveřního, z pomocného pracovního lešení o výšce podlahy do 1900 mm a pro zatížení do 1,5 kPa,</v>
      </c>
      <c r="BB125" s="147"/>
      <c r="BC125" s="147"/>
      <c r="BD125" s="147"/>
      <c r="BE125" s="147"/>
      <c r="BF125" s="147"/>
      <c r="BG125" s="147"/>
      <c r="BH125" s="147"/>
    </row>
    <row r="126" spans="1:60" outlineLevel="1" x14ac:dyDescent="0.2">
      <c r="A126" s="154"/>
      <c r="B126" s="155"/>
      <c r="C126" s="179" t="s">
        <v>250</v>
      </c>
      <c r="D126" s="157"/>
      <c r="E126" s="158"/>
      <c r="F126" s="156"/>
      <c r="G126" s="156"/>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188</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179" t="s">
        <v>301</v>
      </c>
      <c r="D127" s="157"/>
      <c r="E127" s="158">
        <v>2.37</v>
      </c>
      <c r="F127" s="156"/>
      <c r="G127" s="156"/>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188</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302</v>
      </c>
      <c r="D128" s="157"/>
      <c r="E128" s="158">
        <v>9.0299999999999994</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179" t="s">
        <v>252</v>
      </c>
      <c r="D129" s="157"/>
      <c r="E129" s="158">
        <v>11.55</v>
      </c>
      <c r="F129" s="156"/>
      <c r="G129" s="156"/>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188</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54"/>
      <c r="B130" s="155"/>
      <c r="C130" s="179" t="s">
        <v>253</v>
      </c>
      <c r="D130" s="157"/>
      <c r="E130" s="158">
        <v>0.98</v>
      </c>
      <c r="F130" s="156"/>
      <c r="G130" s="156"/>
      <c r="H130" s="156"/>
      <c r="I130" s="156"/>
      <c r="J130" s="156"/>
      <c r="K130" s="156"/>
      <c r="L130" s="156"/>
      <c r="M130" s="156"/>
      <c r="N130" s="156"/>
      <c r="O130" s="156"/>
      <c r="P130" s="156"/>
      <c r="Q130" s="156"/>
      <c r="R130" s="156"/>
      <c r="S130" s="156"/>
      <c r="T130" s="156"/>
      <c r="U130" s="156"/>
      <c r="V130" s="156"/>
      <c r="W130" s="156"/>
      <c r="X130" s="156"/>
      <c r="Y130" s="147"/>
      <c r="Z130" s="147"/>
      <c r="AA130" s="147"/>
      <c r="AB130" s="147"/>
      <c r="AC130" s="147"/>
      <c r="AD130" s="147"/>
      <c r="AE130" s="147"/>
      <c r="AF130" s="147"/>
      <c r="AG130" s="147" t="s">
        <v>188</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9"/>
      <c r="D131" s="770"/>
      <c r="E131" s="770"/>
      <c r="F131" s="770"/>
      <c r="G131" s="770"/>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28</v>
      </c>
      <c r="B132" s="169" t="s">
        <v>303</v>
      </c>
      <c r="C132" s="178" t="s">
        <v>304</v>
      </c>
      <c r="D132" s="170" t="s">
        <v>181</v>
      </c>
      <c r="E132" s="171">
        <v>54.4</v>
      </c>
      <c r="F132" s="172"/>
      <c r="G132" s="173">
        <f>ROUND(E132*F132,2)</f>
        <v>0</v>
      </c>
      <c r="H132" s="172"/>
      <c r="I132" s="173">
        <f>ROUND(E132*H132,2)</f>
        <v>0</v>
      </c>
      <c r="J132" s="172"/>
      <c r="K132" s="173">
        <f>ROUND(E132*J132,2)</f>
        <v>0</v>
      </c>
      <c r="L132" s="173">
        <v>21</v>
      </c>
      <c r="M132" s="173">
        <f>G132*(1+L132/100)</f>
        <v>0</v>
      </c>
      <c r="N132" s="173">
        <v>2.7980000000000001E-2</v>
      </c>
      <c r="O132" s="173">
        <f>ROUND(E132*N132,2)</f>
        <v>1.52</v>
      </c>
      <c r="P132" s="173">
        <v>0</v>
      </c>
      <c r="Q132" s="173">
        <f>ROUND(E132*P132,2)</f>
        <v>0</v>
      </c>
      <c r="R132" s="173" t="s">
        <v>226</v>
      </c>
      <c r="S132" s="173" t="s">
        <v>183</v>
      </c>
      <c r="T132" s="174" t="s">
        <v>184</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71" t="s">
        <v>305</v>
      </c>
      <c r="D133" s="772"/>
      <c r="E133" s="772"/>
      <c r="F133" s="772"/>
      <c r="G133" s="772"/>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75" t="str">
        <f>C133</f>
        <v>omítka vápenocementová, strojně nebo ručně nanášená v podlaží i ve schodišti na jakýkoliv druh podkladu, kompletní souvrství</v>
      </c>
      <c r="BB133" s="147"/>
      <c r="BC133" s="147"/>
      <c r="BD133" s="147"/>
      <c r="BE133" s="147"/>
      <c r="BF133" s="147"/>
      <c r="BG133" s="147"/>
      <c r="BH133" s="147"/>
    </row>
    <row r="134" spans="1:60" outlineLevel="1" x14ac:dyDescent="0.2">
      <c r="A134" s="154"/>
      <c r="B134" s="155"/>
      <c r="C134" s="179" t="s">
        <v>227</v>
      </c>
      <c r="D134" s="157"/>
      <c r="E134" s="158"/>
      <c r="F134" s="156"/>
      <c r="G134" s="156"/>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188</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179" t="s">
        <v>228</v>
      </c>
      <c r="D135" s="157"/>
      <c r="E135" s="158">
        <v>54.4</v>
      </c>
      <c r="F135" s="156"/>
      <c r="G135" s="156"/>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188</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9"/>
      <c r="D136" s="770"/>
      <c r="E136" s="770"/>
      <c r="F136" s="770"/>
      <c r="G136" s="770"/>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x14ac:dyDescent="0.2">
      <c r="A137" s="162" t="s">
        <v>177</v>
      </c>
      <c r="B137" s="163" t="s">
        <v>77</v>
      </c>
      <c r="C137" s="177" t="s">
        <v>78</v>
      </c>
      <c r="D137" s="164"/>
      <c r="E137" s="165"/>
      <c r="F137" s="166"/>
      <c r="G137" s="166">
        <f>SUMIF(AG138:AG353,"&lt;&gt;NOR",G138:G353)</f>
        <v>0</v>
      </c>
      <c r="H137" s="166"/>
      <c r="I137" s="166">
        <f>SUM(I138:I353)</f>
        <v>0</v>
      </c>
      <c r="J137" s="166"/>
      <c r="K137" s="166">
        <f>SUM(K138:K353)</f>
        <v>0</v>
      </c>
      <c r="L137" s="166"/>
      <c r="M137" s="166">
        <f>SUM(M138:M353)</f>
        <v>0</v>
      </c>
      <c r="N137" s="166"/>
      <c r="O137" s="166">
        <f>SUM(O138:O353)</f>
        <v>42.609999999999985</v>
      </c>
      <c r="P137" s="166"/>
      <c r="Q137" s="166">
        <f>SUM(Q138:Q353)</f>
        <v>0</v>
      </c>
      <c r="R137" s="166"/>
      <c r="S137" s="166"/>
      <c r="T137" s="167"/>
      <c r="U137" s="161"/>
      <c r="V137" s="161">
        <f>SUM(V138:V353)</f>
        <v>0</v>
      </c>
      <c r="W137" s="161"/>
      <c r="X137" s="161"/>
      <c r="AG137" t="s">
        <v>178</v>
      </c>
    </row>
    <row r="138" spans="1:60" outlineLevel="1" x14ac:dyDescent="0.2">
      <c r="A138" s="168">
        <v>29</v>
      </c>
      <c r="B138" s="169" t="s">
        <v>306</v>
      </c>
      <c r="C138" s="178" t="s">
        <v>307</v>
      </c>
      <c r="D138" s="170" t="s">
        <v>181</v>
      </c>
      <c r="E138" s="171">
        <v>354.69499999999999</v>
      </c>
      <c r="F138" s="172"/>
      <c r="G138" s="173">
        <f>ROUND(E138*F138,2)</f>
        <v>0</v>
      </c>
      <c r="H138" s="172"/>
      <c r="I138" s="173">
        <f>ROUND(E138*H138,2)</f>
        <v>0</v>
      </c>
      <c r="J138" s="172"/>
      <c r="K138" s="173">
        <f>ROUND(E138*J138,2)</f>
        <v>0</v>
      </c>
      <c r="L138" s="173">
        <v>21</v>
      </c>
      <c r="M138" s="173">
        <f>G138*(1+L138/100)</f>
        <v>0</v>
      </c>
      <c r="N138" s="173">
        <v>4.0000000000000003E-5</v>
      </c>
      <c r="O138" s="173">
        <f>ROUND(E138*N138,2)</f>
        <v>0.01</v>
      </c>
      <c r="P138" s="173">
        <v>0</v>
      </c>
      <c r="Q138" s="173">
        <f>ROUND(E138*P138,2)</f>
        <v>0</v>
      </c>
      <c r="R138" s="173" t="s">
        <v>226</v>
      </c>
      <c r="S138" s="173" t="s">
        <v>183</v>
      </c>
      <c r="T138" s="174" t="s">
        <v>184</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54"/>
      <c r="B139" s="155"/>
      <c r="C139" s="771" t="s">
        <v>308</v>
      </c>
      <c r="D139" s="772"/>
      <c r="E139" s="772"/>
      <c r="F139" s="772"/>
      <c r="G139" s="772"/>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196</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75" t="str">
        <f>C139</f>
        <v>s rámy a zárubněmi, zábradlí, předmětů oplechování apod., které se zřizují ještě před úpravami povrchu, před jejich znečištěním při úpravách povrchu nástřikem plastických (lepivých) maltovin</v>
      </c>
      <c r="BB139" s="147"/>
      <c r="BC139" s="147"/>
      <c r="BD139" s="147"/>
      <c r="BE139" s="147"/>
      <c r="BF139" s="147"/>
      <c r="BG139" s="147"/>
      <c r="BH139" s="147"/>
    </row>
    <row r="140" spans="1:60" outlineLevel="1" x14ac:dyDescent="0.2">
      <c r="A140" s="154"/>
      <c r="B140" s="155"/>
      <c r="C140" s="179" t="s">
        <v>309</v>
      </c>
      <c r="D140" s="157"/>
      <c r="E140" s="158">
        <v>5.78</v>
      </c>
      <c r="F140" s="156"/>
      <c r="G140" s="156"/>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188</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179" t="s">
        <v>310</v>
      </c>
      <c r="D141" s="157"/>
      <c r="E141" s="158">
        <v>3.67</v>
      </c>
      <c r="F141" s="156"/>
      <c r="G141" s="156"/>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188</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179" t="s">
        <v>311</v>
      </c>
      <c r="D142" s="157"/>
      <c r="E142" s="158">
        <v>8.5399999999999991</v>
      </c>
      <c r="F142" s="156"/>
      <c r="G142" s="156"/>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188</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54"/>
      <c r="B143" s="155"/>
      <c r="C143" s="179" t="s">
        <v>312</v>
      </c>
      <c r="D143" s="157"/>
      <c r="E143" s="158">
        <v>11.64</v>
      </c>
      <c r="F143" s="156"/>
      <c r="G143" s="156"/>
      <c r="H143" s="156"/>
      <c r="I143" s="156"/>
      <c r="J143" s="156"/>
      <c r="K143" s="156"/>
      <c r="L143" s="156"/>
      <c r="M143" s="156"/>
      <c r="N143" s="156"/>
      <c r="O143" s="156"/>
      <c r="P143" s="156"/>
      <c r="Q143" s="156"/>
      <c r="R143" s="156"/>
      <c r="S143" s="156"/>
      <c r="T143" s="156"/>
      <c r="U143" s="156"/>
      <c r="V143" s="156"/>
      <c r="W143" s="156"/>
      <c r="X143" s="156"/>
      <c r="Y143" s="147"/>
      <c r="Z143" s="147"/>
      <c r="AA143" s="147"/>
      <c r="AB143" s="147"/>
      <c r="AC143" s="147"/>
      <c r="AD143" s="147"/>
      <c r="AE143" s="147"/>
      <c r="AF143" s="147"/>
      <c r="AG143" s="147" t="s">
        <v>188</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179" t="s">
        <v>313</v>
      </c>
      <c r="D144" s="157"/>
      <c r="E144" s="158">
        <v>8.5399999999999991</v>
      </c>
      <c r="F144" s="156"/>
      <c r="G144" s="156"/>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188</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54"/>
      <c r="B145" s="155"/>
      <c r="C145" s="179" t="s">
        <v>314</v>
      </c>
      <c r="D145" s="157"/>
      <c r="E145" s="158">
        <v>11.64</v>
      </c>
      <c r="F145" s="156"/>
      <c r="G145" s="156"/>
      <c r="H145" s="156"/>
      <c r="I145" s="156"/>
      <c r="J145" s="156"/>
      <c r="K145" s="156"/>
      <c r="L145" s="156"/>
      <c r="M145" s="156"/>
      <c r="N145" s="156"/>
      <c r="O145" s="156"/>
      <c r="P145" s="156"/>
      <c r="Q145" s="156"/>
      <c r="R145" s="156"/>
      <c r="S145" s="156"/>
      <c r="T145" s="156"/>
      <c r="U145" s="156"/>
      <c r="V145" s="156"/>
      <c r="W145" s="156"/>
      <c r="X145" s="156"/>
      <c r="Y145" s="147"/>
      <c r="Z145" s="147"/>
      <c r="AA145" s="147"/>
      <c r="AB145" s="147"/>
      <c r="AC145" s="147"/>
      <c r="AD145" s="147"/>
      <c r="AE145" s="147"/>
      <c r="AF145" s="147"/>
      <c r="AG145" s="147" t="s">
        <v>188</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179" t="s">
        <v>315</v>
      </c>
      <c r="D146" s="157"/>
      <c r="E146" s="158">
        <v>48.3</v>
      </c>
      <c r="F146" s="156"/>
      <c r="G146" s="156"/>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188</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54"/>
      <c r="B147" s="155"/>
      <c r="C147" s="179" t="s">
        <v>316</v>
      </c>
      <c r="D147" s="157"/>
      <c r="E147" s="158">
        <v>101.2</v>
      </c>
      <c r="F147" s="156"/>
      <c r="G147" s="156"/>
      <c r="H147" s="156"/>
      <c r="I147" s="156"/>
      <c r="J147" s="156"/>
      <c r="K147" s="156"/>
      <c r="L147" s="156"/>
      <c r="M147" s="156"/>
      <c r="N147" s="156"/>
      <c r="O147" s="156"/>
      <c r="P147" s="156"/>
      <c r="Q147" s="156"/>
      <c r="R147" s="156"/>
      <c r="S147" s="156"/>
      <c r="T147" s="156"/>
      <c r="U147" s="156"/>
      <c r="V147" s="156"/>
      <c r="W147" s="156"/>
      <c r="X147" s="156"/>
      <c r="Y147" s="147"/>
      <c r="Z147" s="147"/>
      <c r="AA147" s="147"/>
      <c r="AB147" s="147"/>
      <c r="AC147" s="147"/>
      <c r="AD147" s="147"/>
      <c r="AE147" s="147"/>
      <c r="AF147" s="147"/>
      <c r="AG147" s="147" t="s">
        <v>188</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179" t="s">
        <v>317</v>
      </c>
      <c r="D148" s="157"/>
      <c r="E148" s="158">
        <v>97.52</v>
      </c>
      <c r="F148" s="156"/>
      <c r="G148" s="156"/>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188</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179" t="s">
        <v>318</v>
      </c>
      <c r="D149" s="157"/>
      <c r="E149" s="158">
        <v>26.04</v>
      </c>
      <c r="F149" s="156"/>
      <c r="G149" s="156"/>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188</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179" t="s">
        <v>319</v>
      </c>
      <c r="D150" s="157"/>
      <c r="E150" s="158">
        <v>13.02</v>
      </c>
      <c r="F150" s="156"/>
      <c r="G150" s="156"/>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188</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54"/>
      <c r="B151" s="155"/>
      <c r="C151" s="179" t="s">
        <v>320</v>
      </c>
      <c r="D151" s="157"/>
      <c r="E151" s="158">
        <v>7.44</v>
      </c>
      <c r="F151" s="156"/>
      <c r="G151" s="156"/>
      <c r="H151" s="156"/>
      <c r="I151" s="156"/>
      <c r="J151" s="156"/>
      <c r="K151" s="156"/>
      <c r="L151" s="156"/>
      <c r="M151" s="156"/>
      <c r="N151" s="156"/>
      <c r="O151" s="156"/>
      <c r="P151" s="156"/>
      <c r="Q151" s="156"/>
      <c r="R151" s="156"/>
      <c r="S151" s="156"/>
      <c r="T151" s="156"/>
      <c r="U151" s="156"/>
      <c r="V151" s="156"/>
      <c r="W151" s="156"/>
      <c r="X151" s="156"/>
      <c r="Y151" s="147"/>
      <c r="Z151" s="147"/>
      <c r="AA151" s="147"/>
      <c r="AB151" s="147"/>
      <c r="AC151" s="147"/>
      <c r="AD151" s="147"/>
      <c r="AE151" s="147"/>
      <c r="AF151" s="147"/>
      <c r="AG151" s="147" t="s">
        <v>188</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179" t="s">
        <v>321</v>
      </c>
      <c r="D152" s="157"/>
      <c r="E152" s="158">
        <v>1.77</v>
      </c>
      <c r="F152" s="156"/>
      <c r="G152" s="156"/>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188</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179" t="s">
        <v>322</v>
      </c>
      <c r="D153" s="157"/>
      <c r="E153" s="158">
        <v>9.6</v>
      </c>
      <c r="F153" s="156"/>
      <c r="G153" s="156"/>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188</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769"/>
      <c r="D154" s="770"/>
      <c r="E154" s="770"/>
      <c r="F154" s="770"/>
      <c r="G154" s="770"/>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190</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68">
        <v>30</v>
      </c>
      <c r="B155" s="169" t="s">
        <v>323</v>
      </c>
      <c r="C155" s="178" t="s">
        <v>324</v>
      </c>
      <c r="D155" s="170" t="s">
        <v>181</v>
      </c>
      <c r="E155" s="171">
        <v>7.3559999999999999</v>
      </c>
      <c r="F155" s="172"/>
      <c r="G155" s="173">
        <f>ROUND(E155*F155,2)</f>
        <v>0</v>
      </c>
      <c r="H155" s="172"/>
      <c r="I155" s="173">
        <f>ROUND(E155*H155,2)</f>
        <v>0</v>
      </c>
      <c r="J155" s="172"/>
      <c r="K155" s="173">
        <f>ROUND(E155*J155,2)</f>
        <v>0</v>
      </c>
      <c r="L155" s="173">
        <v>21</v>
      </c>
      <c r="M155" s="173">
        <f>G155*(1+L155/100)</f>
        <v>0</v>
      </c>
      <c r="N155" s="173">
        <v>3.2219999999999999E-2</v>
      </c>
      <c r="O155" s="173">
        <f>ROUND(E155*N155,2)</f>
        <v>0.24</v>
      </c>
      <c r="P155" s="173">
        <v>0</v>
      </c>
      <c r="Q155" s="173">
        <f>ROUND(E155*P155,2)</f>
        <v>0</v>
      </c>
      <c r="R155" s="173" t="s">
        <v>226</v>
      </c>
      <c r="S155" s="173" t="s">
        <v>183</v>
      </c>
      <c r="T155" s="174" t="s">
        <v>184</v>
      </c>
      <c r="U155" s="156">
        <v>0</v>
      </c>
      <c r="V155" s="156">
        <f>ROUND(E155*U155,2)</f>
        <v>0</v>
      </c>
      <c r="W155" s="156"/>
      <c r="X155" s="156" t="s">
        <v>185</v>
      </c>
      <c r="Y155" s="147"/>
      <c r="Z155" s="147"/>
      <c r="AA155" s="147"/>
      <c r="AB155" s="147"/>
      <c r="AC155" s="147"/>
      <c r="AD155" s="147"/>
      <c r="AE155" s="147"/>
      <c r="AF155" s="147"/>
      <c r="AG155" s="147" t="s">
        <v>325</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22.5" outlineLevel="1" x14ac:dyDescent="0.2">
      <c r="A156" s="154"/>
      <c r="B156" s="155"/>
      <c r="C156" s="771" t="s">
        <v>326</v>
      </c>
      <c r="D156" s="772"/>
      <c r="E156" s="772"/>
      <c r="F156" s="772"/>
      <c r="G156" s="772"/>
      <c r="H156" s="156"/>
      <c r="I156" s="156"/>
      <c r="J156" s="156"/>
      <c r="K156" s="156"/>
      <c r="L156" s="156"/>
      <c r="M156" s="156"/>
      <c r="N156" s="156"/>
      <c r="O156" s="156"/>
      <c r="P156" s="156"/>
      <c r="Q156" s="156"/>
      <c r="R156" s="156"/>
      <c r="S156" s="156"/>
      <c r="T156" s="156"/>
      <c r="U156" s="156"/>
      <c r="V156" s="156"/>
      <c r="W156" s="156"/>
      <c r="X156" s="156"/>
      <c r="Y156" s="147"/>
      <c r="Z156" s="147"/>
      <c r="AA156" s="147"/>
      <c r="AB156" s="147"/>
      <c r="AC156" s="147"/>
      <c r="AD156" s="147"/>
      <c r="AE156" s="147"/>
      <c r="AF156" s="147"/>
      <c r="AG156" s="147" t="s">
        <v>196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75" t="str">
        <f>C156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6" s="147"/>
      <c r="BC156" s="147"/>
      <c r="BD156" s="147"/>
      <c r="BE156" s="147"/>
      <c r="BF156" s="147"/>
      <c r="BG156" s="147"/>
      <c r="BH156" s="147"/>
    </row>
    <row r="157" spans="1:60" outlineLevel="1" x14ac:dyDescent="0.2">
      <c r="A157" s="154"/>
      <c r="B157" s="155"/>
      <c r="C157" s="780" t="s">
        <v>327</v>
      </c>
      <c r="D157" s="781"/>
      <c r="E157" s="781"/>
      <c r="F157" s="781"/>
      <c r="G157" s="781"/>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179" t="s">
        <v>328</v>
      </c>
      <c r="D158" s="157"/>
      <c r="E158" s="158"/>
      <c r="F158" s="156"/>
      <c r="G158" s="156"/>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188</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329</v>
      </c>
      <c r="D159" s="157"/>
      <c r="E159" s="158"/>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330</v>
      </c>
      <c r="D160" s="157"/>
      <c r="E160" s="158"/>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331</v>
      </c>
      <c r="D161" s="157"/>
      <c r="E161" s="158"/>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ht="22.5" outlineLevel="1" x14ac:dyDescent="0.2">
      <c r="A162" s="154"/>
      <c r="B162" s="155"/>
      <c r="C162" s="179" t="s">
        <v>332</v>
      </c>
      <c r="D162" s="157"/>
      <c r="E162" s="158"/>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333</v>
      </c>
      <c r="D163" s="157"/>
      <c r="E163" s="158"/>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334</v>
      </c>
      <c r="D164" s="157"/>
      <c r="E164" s="158"/>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179" t="s">
        <v>335</v>
      </c>
      <c r="D165" s="157"/>
      <c r="E165" s="158"/>
      <c r="F165" s="156"/>
      <c r="G165" s="156"/>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188</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179" t="s">
        <v>336</v>
      </c>
      <c r="D166" s="157"/>
      <c r="E166" s="158"/>
      <c r="F166" s="156"/>
      <c r="G166" s="156"/>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188</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179" t="s">
        <v>337</v>
      </c>
      <c r="D167" s="157"/>
      <c r="E167" s="158">
        <v>7.36</v>
      </c>
      <c r="F167" s="156"/>
      <c r="G167" s="156"/>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188</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9"/>
      <c r="D168" s="770"/>
      <c r="E168" s="770"/>
      <c r="F168" s="770"/>
      <c r="G168" s="770"/>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ht="22.5" outlineLevel="1" x14ac:dyDescent="0.2">
      <c r="A169" s="168">
        <v>31</v>
      </c>
      <c r="B169" s="169" t="s">
        <v>338</v>
      </c>
      <c r="C169" s="178" t="s">
        <v>339</v>
      </c>
      <c r="D169" s="170" t="s">
        <v>181</v>
      </c>
      <c r="E169" s="171">
        <v>101.5</v>
      </c>
      <c r="F169" s="172"/>
      <c r="G169" s="173">
        <f>ROUND(E169*F169,2)</f>
        <v>0</v>
      </c>
      <c r="H169" s="172"/>
      <c r="I169" s="173">
        <f>ROUND(E169*H169,2)</f>
        <v>0</v>
      </c>
      <c r="J169" s="172"/>
      <c r="K169" s="173">
        <f>ROUND(E169*J169,2)</f>
        <v>0</v>
      </c>
      <c r="L169" s="173">
        <v>21</v>
      </c>
      <c r="M169" s="173">
        <f>G169*(1+L169/100)</f>
        <v>0</v>
      </c>
      <c r="N169" s="173">
        <v>4.4510000000000001E-2</v>
      </c>
      <c r="O169" s="173">
        <f>ROUND(E169*N169,2)</f>
        <v>4.5199999999999996</v>
      </c>
      <c r="P169" s="173">
        <v>0</v>
      </c>
      <c r="Q169" s="173">
        <f>ROUND(E169*P169,2)</f>
        <v>0</v>
      </c>
      <c r="R169" s="173" t="s">
        <v>226</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ht="22.5" outlineLevel="1" x14ac:dyDescent="0.2">
      <c r="A170" s="154"/>
      <c r="B170" s="155"/>
      <c r="C170" s="771" t="s">
        <v>326</v>
      </c>
      <c r="D170" s="772"/>
      <c r="E170" s="772"/>
      <c r="F170" s="772"/>
      <c r="G170" s="772"/>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196</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75" t="str">
        <f>C170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70" s="147"/>
      <c r="BC170" s="147"/>
      <c r="BD170" s="147"/>
      <c r="BE170" s="147"/>
      <c r="BF170" s="147"/>
      <c r="BG170" s="147"/>
      <c r="BH170" s="147"/>
    </row>
    <row r="171" spans="1:60" outlineLevel="1" x14ac:dyDescent="0.2">
      <c r="A171" s="154"/>
      <c r="B171" s="155"/>
      <c r="C171" s="780" t="s">
        <v>327</v>
      </c>
      <c r="D171" s="781"/>
      <c r="E171" s="781"/>
      <c r="F171" s="781"/>
      <c r="G171" s="781"/>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179" t="s">
        <v>328</v>
      </c>
      <c r="D172" s="157"/>
      <c r="E172" s="158"/>
      <c r="F172" s="156"/>
      <c r="G172" s="156"/>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188</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179" t="s">
        <v>329</v>
      </c>
      <c r="D173" s="157"/>
      <c r="E173" s="158"/>
      <c r="F173" s="156"/>
      <c r="G173" s="156"/>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188</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179" t="s">
        <v>330</v>
      </c>
      <c r="D174" s="157"/>
      <c r="E174" s="158"/>
      <c r="F174" s="156"/>
      <c r="G174" s="156"/>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188</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331</v>
      </c>
      <c r="D175" s="157"/>
      <c r="E175" s="158"/>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54"/>
      <c r="B176" s="155"/>
      <c r="C176" s="179" t="s">
        <v>340</v>
      </c>
      <c r="D176" s="157"/>
      <c r="E176" s="158"/>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333</v>
      </c>
      <c r="D177" s="157"/>
      <c r="E177" s="158"/>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334</v>
      </c>
      <c r="D178" s="157"/>
      <c r="E178" s="158"/>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335</v>
      </c>
      <c r="D179" s="157"/>
      <c r="E179" s="158"/>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179" t="s">
        <v>336</v>
      </c>
      <c r="D180" s="157"/>
      <c r="E180" s="158"/>
      <c r="F180" s="156"/>
      <c r="G180" s="156"/>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188</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54"/>
      <c r="B181" s="155"/>
      <c r="C181" s="179" t="s">
        <v>341</v>
      </c>
      <c r="D181" s="157"/>
      <c r="E181" s="158">
        <v>101.5</v>
      </c>
      <c r="F181" s="156"/>
      <c r="G181" s="156"/>
      <c r="H181" s="156"/>
      <c r="I181" s="156"/>
      <c r="J181" s="156"/>
      <c r="K181" s="156"/>
      <c r="L181" s="156"/>
      <c r="M181" s="156"/>
      <c r="N181" s="156"/>
      <c r="O181" s="156"/>
      <c r="P181" s="156"/>
      <c r="Q181" s="156"/>
      <c r="R181" s="156"/>
      <c r="S181" s="156"/>
      <c r="T181" s="156"/>
      <c r="U181" s="156"/>
      <c r="V181" s="156"/>
      <c r="W181" s="156"/>
      <c r="X181" s="156"/>
      <c r="Y181" s="147"/>
      <c r="Z181" s="147"/>
      <c r="AA181" s="147"/>
      <c r="AB181" s="147"/>
      <c r="AC181" s="147"/>
      <c r="AD181" s="147"/>
      <c r="AE181" s="147"/>
      <c r="AF181" s="147"/>
      <c r="AG181" s="147" t="s">
        <v>188</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9"/>
      <c r="D182" s="770"/>
      <c r="E182" s="770"/>
      <c r="F182" s="770"/>
      <c r="G182" s="770"/>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22.5" outlineLevel="1" x14ac:dyDescent="0.2">
      <c r="A183" s="168">
        <v>32</v>
      </c>
      <c r="B183" s="169" t="s">
        <v>342</v>
      </c>
      <c r="C183" s="178" t="s">
        <v>343</v>
      </c>
      <c r="D183" s="170" t="s">
        <v>181</v>
      </c>
      <c r="E183" s="171">
        <v>332.24599999999998</v>
      </c>
      <c r="F183" s="172"/>
      <c r="G183" s="173">
        <f>ROUND(E183*F183,2)</f>
        <v>0</v>
      </c>
      <c r="H183" s="172"/>
      <c r="I183" s="173">
        <f>ROUND(E183*H183,2)</f>
        <v>0</v>
      </c>
      <c r="J183" s="172"/>
      <c r="K183" s="173">
        <f>ROUND(E183*J183,2)</f>
        <v>0</v>
      </c>
      <c r="L183" s="173">
        <v>21</v>
      </c>
      <c r="M183" s="173">
        <f>G183*(1+L183/100)</f>
        <v>0</v>
      </c>
      <c r="N183" s="173">
        <v>1.456E-2</v>
      </c>
      <c r="O183" s="173">
        <f>ROUND(E183*N183,2)</f>
        <v>4.84</v>
      </c>
      <c r="P183" s="173">
        <v>0</v>
      </c>
      <c r="Q183" s="173">
        <f>ROUND(E183*P183,2)</f>
        <v>0</v>
      </c>
      <c r="R183" s="173" t="s">
        <v>226</v>
      </c>
      <c r="S183" s="173" t="s">
        <v>183</v>
      </c>
      <c r="T183" s="174" t="s">
        <v>184</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ht="22.5" outlineLevel="1" x14ac:dyDescent="0.2">
      <c r="A184" s="154"/>
      <c r="B184" s="155"/>
      <c r="C184" s="771" t="s">
        <v>326</v>
      </c>
      <c r="D184" s="772"/>
      <c r="E184" s="772"/>
      <c r="F184" s="772"/>
      <c r="G184" s="772"/>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75" t="str">
        <f>C184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84" s="147"/>
      <c r="BC184" s="147"/>
      <c r="BD184" s="147"/>
      <c r="BE184" s="147"/>
      <c r="BF184" s="147"/>
      <c r="BG184" s="147"/>
      <c r="BH184" s="147"/>
    </row>
    <row r="185" spans="1:60" outlineLevel="1" x14ac:dyDescent="0.2">
      <c r="A185" s="154"/>
      <c r="B185" s="155"/>
      <c r="C185" s="780" t="s">
        <v>327</v>
      </c>
      <c r="D185" s="781"/>
      <c r="E185" s="781"/>
      <c r="F185" s="781"/>
      <c r="G185" s="781"/>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196</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328</v>
      </c>
      <c r="D186" s="157"/>
      <c r="E186" s="158"/>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179" t="s">
        <v>329</v>
      </c>
      <c r="D187" s="157"/>
      <c r="E187" s="158"/>
      <c r="F187" s="156"/>
      <c r="G187" s="156"/>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188</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54"/>
      <c r="B188" s="155"/>
      <c r="C188" s="179" t="s">
        <v>330</v>
      </c>
      <c r="D188" s="157"/>
      <c r="E188" s="158"/>
      <c r="F188" s="156"/>
      <c r="G188" s="156"/>
      <c r="H188" s="156"/>
      <c r="I188" s="156"/>
      <c r="J188" s="156"/>
      <c r="K188" s="156"/>
      <c r="L188" s="156"/>
      <c r="M188" s="156"/>
      <c r="N188" s="156"/>
      <c r="O188" s="156"/>
      <c r="P188" s="156"/>
      <c r="Q188" s="156"/>
      <c r="R188" s="156"/>
      <c r="S188" s="156"/>
      <c r="T188" s="156"/>
      <c r="U188" s="156"/>
      <c r="V188" s="156"/>
      <c r="W188" s="156"/>
      <c r="X188" s="156"/>
      <c r="Y188" s="147"/>
      <c r="Z188" s="147"/>
      <c r="AA188" s="147"/>
      <c r="AB188" s="147"/>
      <c r="AC188" s="147"/>
      <c r="AD188" s="147"/>
      <c r="AE188" s="147"/>
      <c r="AF188" s="147"/>
      <c r="AG188" s="147" t="s">
        <v>188</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179" t="s">
        <v>331</v>
      </c>
      <c r="D189" s="157"/>
      <c r="E189" s="158"/>
      <c r="F189" s="156"/>
      <c r="G189" s="156"/>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188</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54"/>
      <c r="B190" s="155"/>
      <c r="C190" s="179" t="s">
        <v>344</v>
      </c>
      <c r="D190" s="157"/>
      <c r="E190" s="158"/>
      <c r="F190" s="156"/>
      <c r="G190" s="156"/>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188</v>
      </c>
      <c r="AH190" s="147">
        <v>0</v>
      </c>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333</v>
      </c>
      <c r="D191" s="157"/>
      <c r="E191" s="158"/>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334</v>
      </c>
      <c r="D192" s="157"/>
      <c r="E192" s="158"/>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179" t="s">
        <v>335</v>
      </c>
      <c r="D193" s="157"/>
      <c r="E193" s="158"/>
      <c r="F193" s="156"/>
      <c r="G193" s="156"/>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188</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54"/>
      <c r="B194" s="155"/>
      <c r="C194" s="179" t="s">
        <v>336</v>
      </c>
      <c r="D194" s="157"/>
      <c r="E194" s="158"/>
      <c r="F194" s="156"/>
      <c r="G194" s="156"/>
      <c r="H194" s="156"/>
      <c r="I194" s="156"/>
      <c r="J194" s="156"/>
      <c r="K194" s="156"/>
      <c r="L194" s="156"/>
      <c r="M194" s="156"/>
      <c r="N194" s="156"/>
      <c r="O194" s="156"/>
      <c r="P194" s="156"/>
      <c r="Q194" s="156"/>
      <c r="R194" s="156"/>
      <c r="S194" s="156"/>
      <c r="T194" s="156"/>
      <c r="U194" s="156"/>
      <c r="V194" s="156"/>
      <c r="W194" s="156"/>
      <c r="X194" s="156"/>
      <c r="Y194" s="147"/>
      <c r="Z194" s="147"/>
      <c r="AA194" s="147"/>
      <c r="AB194" s="147"/>
      <c r="AC194" s="147"/>
      <c r="AD194" s="147"/>
      <c r="AE194" s="147"/>
      <c r="AF194" s="147"/>
      <c r="AG194" s="147" t="s">
        <v>188</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345</v>
      </c>
      <c r="D195" s="157"/>
      <c r="E195" s="158">
        <v>155.19999999999999</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179" t="s">
        <v>346</v>
      </c>
      <c r="D196" s="157"/>
      <c r="E196" s="158">
        <v>18.600000000000001</v>
      </c>
      <c r="F196" s="156"/>
      <c r="G196" s="156"/>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188</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80" t="s">
        <v>347</v>
      </c>
      <c r="D197" s="159"/>
      <c r="E197" s="160"/>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1</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179" t="s">
        <v>348</v>
      </c>
      <c r="D198" s="157"/>
      <c r="E198" s="158">
        <v>158.44999999999999</v>
      </c>
      <c r="F198" s="156"/>
      <c r="G198" s="156"/>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188</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769"/>
      <c r="D199" s="770"/>
      <c r="E199" s="770"/>
      <c r="F199" s="770"/>
      <c r="G199" s="770"/>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190</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ht="22.5" outlineLevel="1" x14ac:dyDescent="0.2">
      <c r="A200" s="168">
        <v>33</v>
      </c>
      <c r="B200" s="169" t="s">
        <v>349</v>
      </c>
      <c r="C200" s="178" t="s">
        <v>350</v>
      </c>
      <c r="D200" s="170" t="s">
        <v>181</v>
      </c>
      <c r="E200" s="171">
        <v>847.11</v>
      </c>
      <c r="F200" s="172"/>
      <c r="G200" s="173">
        <f>ROUND(E200*F200,2)</f>
        <v>0</v>
      </c>
      <c r="H200" s="172"/>
      <c r="I200" s="173">
        <f>ROUND(E200*H200,2)</f>
        <v>0</v>
      </c>
      <c r="J200" s="172"/>
      <c r="K200" s="173">
        <f>ROUND(E200*J200,2)</f>
        <v>0</v>
      </c>
      <c r="L200" s="173">
        <v>21</v>
      </c>
      <c r="M200" s="173">
        <f>G200*(1+L200/100)</f>
        <v>0</v>
      </c>
      <c r="N200" s="173">
        <v>1.486E-2</v>
      </c>
      <c r="O200" s="173">
        <f>ROUND(E200*N200,2)</f>
        <v>12.59</v>
      </c>
      <c r="P200" s="173">
        <v>0</v>
      </c>
      <c r="Q200" s="173">
        <f>ROUND(E200*P200,2)</f>
        <v>0</v>
      </c>
      <c r="R200" s="173" t="s">
        <v>226</v>
      </c>
      <c r="S200" s="173" t="s">
        <v>183</v>
      </c>
      <c r="T200" s="174" t="s">
        <v>184</v>
      </c>
      <c r="U200" s="156">
        <v>0</v>
      </c>
      <c r="V200" s="156">
        <f>ROUND(E200*U200,2)</f>
        <v>0</v>
      </c>
      <c r="W200" s="156"/>
      <c r="X200" s="156" t="s">
        <v>185</v>
      </c>
      <c r="Y200" s="147"/>
      <c r="Z200" s="147"/>
      <c r="AA200" s="147"/>
      <c r="AB200" s="147"/>
      <c r="AC200" s="147"/>
      <c r="AD200" s="147"/>
      <c r="AE200" s="147"/>
      <c r="AF200" s="147"/>
      <c r="AG200" s="147" t="s">
        <v>186</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54"/>
      <c r="B201" s="155"/>
      <c r="C201" s="771" t="s">
        <v>326</v>
      </c>
      <c r="D201" s="772"/>
      <c r="E201" s="772"/>
      <c r="F201" s="772"/>
      <c r="G201" s="772"/>
      <c r="H201" s="156"/>
      <c r="I201" s="156"/>
      <c r="J201" s="156"/>
      <c r="K201" s="156"/>
      <c r="L201" s="156"/>
      <c r="M201" s="156"/>
      <c r="N201" s="156"/>
      <c r="O201" s="156"/>
      <c r="P201" s="156"/>
      <c r="Q201" s="156"/>
      <c r="R201" s="156"/>
      <c r="S201" s="156"/>
      <c r="T201" s="156"/>
      <c r="U201" s="156"/>
      <c r="V201" s="156"/>
      <c r="W201" s="156"/>
      <c r="X201" s="156"/>
      <c r="Y201" s="147"/>
      <c r="Z201" s="147"/>
      <c r="AA201" s="147"/>
      <c r="AB201" s="147"/>
      <c r="AC201" s="147"/>
      <c r="AD201" s="147"/>
      <c r="AE201" s="147"/>
      <c r="AF201" s="147"/>
      <c r="AG201" s="147" t="s">
        <v>196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75" t="str">
        <f>C201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01" s="147"/>
      <c r="BC201" s="147"/>
      <c r="BD201" s="147"/>
      <c r="BE201" s="147"/>
      <c r="BF201" s="147"/>
      <c r="BG201" s="147"/>
      <c r="BH201" s="147"/>
    </row>
    <row r="202" spans="1:60" outlineLevel="1" x14ac:dyDescent="0.2">
      <c r="A202" s="154"/>
      <c r="B202" s="155"/>
      <c r="C202" s="780" t="s">
        <v>327</v>
      </c>
      <c r="D202" s="781"/>
      <c r="E202" s="781"/>
      <c r="F202" s="781"/>
      <c r="G202" s="781"/>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179" t="s">
        <v>328</v>
      </c>
      <c r="D203" s="157"/>
      <c r="E203" s="158"/>
      <c r="F203" s="156"/>
      <c r="G203" s="156"/>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188</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179" t="s">
        <v>329</v>
      </c>
      <c r="D204" s="157"/>
      <c r="E204" s="158"/>
      <c r="F204" s="156"/>
      <c r="G204" s="156"/>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188</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54"/>
      <c r="B205" s="155"/>
      <c r="C205" s="179" t="s">
        <v>330</v>
      </c>
      <c r="D205" s="157"/>
      <c r="E205" s="158"/>
      <c r="F205" s="156"/>
      <c r="G205" s="156"/>
      <c r="H205" s="156"/>
      <c r="I205" s="156"/>
      <c r="J205" s="156"/>
      <c r="K205" s="156"/>
      <c r="L205" s="156"/>
      <c r="M205" s="156"/>
      <c r="N205" s="156"/>
      <c r="O205" s="156"/>
      <c r="P205" s="156"/>
      <c r="Q205" s="156"/>
      <c r="R205" s="156"/>
      <c r="S205" s="156"/>
      <c r="T205" s="156"/>
      <c r="U205" s="156"/>
      <c r="V205" s="156"/>
      <c r="W205" s="156"/>
      <c r="X205" s="156"/>
      <c r="Y205" s="147"/>
      <c r="Z205" s="147"/>
      <c r="AA205" s="147"/>
      <c r="AB205" s="147"/>
      <c r="AC205" s="147"/>
      <c r="AD205" s="147"/>
      <c r="AE205" s="147"/>
      <c r="AF205" s="147"/>
      <c r="AG205" s="147" t="s">
        <v>188</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179" t="s">
        <v>331</v>
      </c>
      <c r="D206" s="157"/>
      <c r="E206" s="158"/>
      <c r="F206" s="156"/>
      <c r="G206" s="156"/>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188</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179" t="s">
        <v>351</v>
      </c>
      <c r="D207" s="157"/>
      <c r="E207" s="158"/>
      <c r="F207" s="156"/>
      <c r="G207" s="156"/>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188</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179" t="s">
        <v>333</v>
      </c>
      <c r="D208" s="157"/>
      <c r="E208" s="158"/>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t="s">
        <v>2313</v>
      </c>
      <c r="AS208" s="147" t="s">
        <v>2314</v>
      </c>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334</v>
      </c>
      <c r="D209" s="157"/>
      <c r="E209" s="158"/>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v>1.65</v>
      </c>
      <c r="AC209" s="147"/>
      <c r="AD209" s="147">
        <v>1.75</v>
      </c>
      <c r="AE209" s="147"/>
      <c r="AF209" s="147"/>
      <c r="AG209" s="147" t="s">
        <v>188</v>
      </c>
      <c r="AH209" s="147">
        <v>0</v>
      </c>
      <c r="AI209" s="147"/>
      <c r="AJ209" s="147"/>
      <c r="AK209" s="147"/>
      <c r="AL209" s="147"/>
      <c r="AM209" s="147"/>
      <c r="AN209" s="147"/>
      <c r="AO209" s="147"/>
      <c r="AP209" s="147">
        <v>2</v>
      </c>
      <c r="AQ209" s="147"/>
      <c r="AR209" s="147">
        <f>AB209*AP209*0.08</f>
        <v>0.26400000000000001</v>
      </c>
      <c r="AS209" s="147">
        <f>(AB209+AD209+AD209)*0.08*AP209</f>
        <v>0.82400000000000007</v>
      </c>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179" t="s">
        <v>335</v>
      </c>
      <c r="D210" s="157"/>
      <c r="E210" s="158"/>
      <c r="F210" s="156"/>
      <c r="G210" s="156"/>
      <c r="H210" s="156"/>
      <c r="I210" s="156"/>
      <c r="J210" s="156"/>
      <c r="K210" s="156"/>
      <c r="L210" s="156"/>
      <c r="M210" s="156"/>
      <c r="N210" s="156"/>
      <c r="O210" s="156"/>
      <c r="P210" s="156"/>
      <c r="Q210" s="156"/>
      <c r="R210" s="156"/>
      <c r="S210" s="156"/>
      <c r="T210" s="156"/>
      <c r="U210" s="156"/>
      <c r="V210" s="156"/>
      <c r="W210" s="156"/>
      <c r="X210" s="156"/>
      <c r="Y210" s="147"/>
      <c r="Z210" s="147"/>
      <c r="AA210" s="147"/>
      <c r="AB210" s="147">
        <v>1.05</v>
      </c>
      <c r="AC210" s="147"/>
      <c r="AD210" s="147">
        <v>1.75</v>
      </c>
      <c r="AE210" s="147"/>
      <c r="AF210" s="147"/>
      <c r="AG210" s="147" t="s">
        <v>188</v>
      </c>
      <c r="AH210" s="147">
        <v>0</v>
      </c>
      <c r="AI210" s="147"/>
      <c r="AJ210" s="147"/>
      <c r="AK210" s="147"/>
      <c r="AL210" s="147"/>
      <c r="AM210" s="147"/>
      <c r="AN210" s="147"/>
      <c r="AO210" s="147"/>
      <c r="AP210" s="147">
        <v>2</v>
      </c>
      <c r="AQ210" s="147"/>
      <c r="AR210" s="147">
        <f t="shared" ref="AR210:AR215" si="0">AB210*AP210*0.08</f>
        <v>0.16800000000000001</v>
      </c>
      <c r="AS210" s="147">
        <f t="shared" ref="AS210:AS215" si="1">(AB210+AD210+AD210)*0.08*AP210</f>
        <v>0.72799999999999998</v>
      </c>
      <c r="AT210" s="147"/>
      <c r="AU210" s="147"/>
      <c r="AV210" s="147"/>
      <c r="AW210" s="147"/>
      <c r="AX210" s="147"/>
      <c r="AY210" s="147"/>
      <c r="AZ210" s="147"/>
      <c r="BA210" s="147"/>
      <c r="BB210" s="147"/>
      <c r="BC210" s="147"/>
      <c r="BD210" s="147"/>
      <c r="BE210" s="147"/>
      <c r="BF210" s="147"/>
      <c r="BG210" s="147"/>
      <c r="BH210" s="147"/>
    </row>
    <row r="211" spans="1:60" outlineLevel="1" x14ac:dyDescent="0.2">
      <c r="A211" s="154"/>
      <c r="B211" s="155"/>
      <c r="C211" s="179" t="s">
        <v>336</v>
      </c>
      <c r="D211" s="157"/>
      <c r="E211" s="158"/>
      <c r="F211" s="156"/>
      <c r="G211" s="156"/>
      <c r="H211" s="156"/>
      <c r="I211" s="156"/>
      <c r="J211" s="156"/>
      <c r="K211" s="156"/>
      <c r="L211" s="156"/>
      <c r="M211" s="156"/>
      <c r="N211" s="156"/>
      <c r="O211" s="156"/>
      <c r="P211" s="156"/>
      <c r="Q211" s="156"/>
      <c r="R211" s="156"/>
      <c r="S211" s="156"/>
      <c r="T211" s="156"/>
      <c r="U211" s="156"/>
      <c r="V211" s="156"/>
      <c r="W211" s="156"/>
      <c r="X211" s="156"/>
      <c r="Y211" s="147"/>
      <c r="Z211" s="147"/>
      <c r="AA211" s="147"/>
      <c r="AB211" s="147">
        <v>4.5999999999999996</v>
      </c>
      <c r="AC211" s="147"/>
      <c r="AD211" s="147">
        <v>1.75</v>
      </c>
      <c r="AE211" s="147"/>
      <c r="AF211" s="147"/>
      <c r="AG211" s="147" t="s">
        <v>188</v>
      </c>
      <c r="AH211" s="147">
        <v>0</v>
      </c>
      <c r="AI211" s="147"/>
      <c r="AJ211" s="147"/>
      <c r="AK211" s="147"/>
      <c r="AL211" s="147"/>
      <c r="AM211" s="147"/>
      <c r="AN211" s="147"/>
      <c r="AO211" s="147"/>
      <c r="AP211" s="147">
        <v>6</v>
      </c>
      <c r="AQ211" s="147"/>
      <c r="AR211" s="147">
        <f t="shared" si="0"/>
        <v>2.2079999999999997</v>
      </c>
      <c r="AS211" s="147">
        <f t="shared" si="1"/>
        <v>3.8879999999999999</v>
      </c>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179" t="s">
        <v>352</v>
      </c>
      <c r="D212" s="157"/>
      <c r="E212" s="158">
        <v>379.5</v>
      </c>
      <c r="F212" s="156"/>
      <c r="G212" s="156"/>
      <c r="H212" s="156"/>
      <c r="I212" s="156"/>
      <c r="J212" s="156"/>
      <c r="K212" s="156"/>
      <c r="L212" s="156"/>
      <c r="M212" s="156"/>
      <c r="N212" s="156"/>
      <c r="O212" s="156"/>
      <c r="P212" s="156"/>
      <c r="Q212" s="156"/>
      <c r="R212" s="156"/>
      <c r="S212" s="156"/>
      <c r="T212" s="156"/>
      <c r="U212" s="156"/>
      <c r="V212" s="156"/>
      <c r="W212" s="156"/>
      <c r="X212" s="156"/>
      <c r="Y212" s="147"/>
      <c r="Z212" s="147"/>
      <c r="AA212" s="147"/>
      <c r="AB212" s="147">
        <v>0.87</v>
      </c>
      <c r="AC212" s="147"/>
      <c r="AD212" s="147">
        <v>2.2000000000000002</v>
      </c>
      <c r="AE212" s="147"/>
      <c r="AF212" s="147"/>
      <c r="AG212" s="147" t="s">
        <v>188</v>
      </c>
      <c r="AH212" s="147">
        <v>0</v>
      </c>
      <c r="AI212" s="147"/>
      <c r="AJ212" s="147"/>
      <c r="AK212" s="147"/>
      <c r="AL212" s="147"/>
      <c r="AM212" s="147"/>
      <c r="AN212" s="147"/>
      <c r="AO212" s="147"/>
      <c r="AP212" s="147">
        <v>4</v>
      </c>
      <c r="AQ212" s="147"/>
      <c r="AR212" s="147">
        <f t="shared" si="0"/>
        <v>0.27839999999999998</v>
      </c>
      <c r="AS212" s="147">
        <f t="shared" si="1"/>
        <v>1.6864000000000001</v>
      </c>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179" t="s">
        <v>353</v>
      </c>
      <c r="D213" s="157"/>
      <c r="E213" s="158">
        <v>369.4</v>
      </c>
      <c r="F213" s="156"/>
      <c r="G213" s="156"/>
      <c r="H213" s="156"/>
      <c r="I213" s="156"/>
      <c r="J213" s="156"/>
      <c r="K213" s="156"/>
      <c r="L213" s="156"/>
      <c r="M213" s="156"/>
      <c r="N213" s="156"/>
      <c r="O213" s="156"/>
      <c r="P213" s="156"/>
      <c r="Q213" s="156"/>
      <c r="R213" s="156"/>
      <c r="S213" s="156"/>
      <c r="T213" s="156"/>
      <c r="U213" s="156"/>
      <c r="V213" s="156"/>
      <c r="W213" s="156"/>
      <c r="X213" s="156"/>
      <c r="Y213" s="147"/>
      <c r="Z213" s="147"/>
      <c r="AA213" s="147"/>
      <c r="AB213" s="147">
        <v>0.87</v>
      </c>
      <c r="AC213" s="147"/>
      <c r="AD213" s="147">
        <v>2.2000000000000002</v>
      </c>
      <c r="AE213" s="147"/>
      <c r="AF213" s="147"/>
      <c r="AG213" s="147" t="s">
        <v>188</v>
      </c>
      <c r="AH213" s="147">
        <v>0</v>
      </c>
      <c r="AI213" s="147"/>
      <c r="AJ213" s="147"/>
      <c r="AK213" s="147"/>
      <c r="AL213" s="147"/>
      <c r="AM213" s="147"/>
      <c r="AN213" s="147"/>
      <c r="AO213" s="147"/>
      <c r="AP213" s="147">
        <v>4</v>
      </c>
      <c r="AQ213" s="147"/>
      <c r="AR213" s="147">
        <f t="shared" si="0"/>
        <v>0.27839999999999998</v>
      </c>
      <c r="AS213" s="147">
        <f t="shared" si="1"/>
        <v>1.6864000000000001</v>
      </c>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179" t="s">
        <v>354</v>
      </c>
      <c r="D214" s="157"/>
      <c r="E214" s="158">
        <v>98.21</v>
      </c>
      <c r="F214" s="156"/>
      <c r="G214" s="156"/>
      <c r="H214" s="156"/>
      <c r="I214" s="156"/>
      <c r="J214" s="156"/>
      <c r="K214" s="156"/>
      <c r="L214" s="156"/>
      <c r="M214" s="156"/>
      <c r="N214" s="156"/>
      <c r="O214" s="156"/>
      <c r="P214" s="156"/>
      <c r="Q214" s="156"/>
      <c r="R214" s="156"/>
      <c r="S214" s="156"/>
      <c r="T214" s="156"/>
      <c r="U214" s="156"/>
      <c r="V214" s="156"/>
      <c r="W214" s="156"/>
      <c r="X214" s="156"/>
      <c r="Y214" s="147"/>
      <c r="Z214" s="147"/>
      <c r="AA214" s="147"/>
      <c r="AB214" s="147">
        <v>4.5999999999999996</v>
      </c>
      <c r="AC214" s="147"/>
      <c r="AD214" s="147">
        <v>2.75</v>
      </c>
      <c r="AE214" s="147"/>
      <c r="AF214" s="147"/>
      <c r="AG214" s="147" t="s">
        <v>188</v>
      </c>
      <c r="AH214" s="147">
        <v>0</v>
      </c>
      <c r="AI214" s="147"/>
      <c r="AJ214" s="147"/>
      <c r="AK214" s="147"/>
      <c r="AL214" s="147"/>
      <c r="AM214" s="147"/>
      <c r="AN214" s="147"/>
      <c r="AO214" s="147"/>
      <c r="AP214" s="147">
        <v>8</v>
      </c>
      <c r="AQ214" s="147"/>
      <c r="AR214" s="147">
        <f t="shared" si="0"/>
        <v>2.944</v>
      </c>
      <c r="AS214" s="147">
        <f t="shared" si="1"/>
        <v>6.4639999999999995</v>
      </c>
      <c r="AT214" s="147"/>
      <c r="AU214" s="147"/>
      <c r="AV214" s="147"/>
      <c r="AW214" s="147"/>
      <c r="AX214" s="147"/>
      <c r="AY214" s="147"/>
      <c r="AZ214" s="147"/>
      <c r="BA214" s="147"/>
      <c r="BB214" s="147"/>
      <c r="BC214" s="147"/>
      <c r="BD214" s="147"/>
      <c r="BE214" s="147"/>
      <c r="BF214" s="147"/>
      <c r="BG214" s="147"/>
      <c r="BH214" s="147"/>
    </row>
    <row r="215" spans="1:60" outlineLevel="1" x14ac:dyDescent="0.2">
      <c r="A215" s="154"/>
      <c r="B215" s="155"/>
      <c r="C215" s="769"/>
      <c r="D215" s="770"/>
      <c r="E215" s="770"/>
      <c r="F215" s="770"/>
      <c r="G215" s="770"/>
      <c r="H215" s="156"/>
      <c r="I215" s="156"/>
      <c r="J215" s="156"/>
      <c r="K215" s="156"/>
      <c r="L215" s="156"/>
      <c r="M215" s="156"/>
      <c r="N215" s="156"/>
      <c r="O215" s="156"/>
      <c r="P215" s="156"/>
      <c r="Q215" s="156"/>
      <c r="R215" s="156"/>
      <c r="S215" s="156"/>
      <c r="T215" s="156"/>
      <c r="U215" s="156"/>
      <c r="V215" s="156"/>
      <c r="W215" s="156"/>
      <c r="X215" s="156"/>
      <c r="Y215" s="147"/>
      <c r="Z215" s="147"/>
      <c r="AA215" s="147"/>
      <c r="AB215" s="147">
        <v>4.5999999999999996</v>
      </c>
      <c r="AC215" s="147"/>
      <c r="AD215" s="147">
        <v>2.65</v>
      </c>
      <c r="AE215" s="147"/>
      <c r="AF215" s="147"/>
      <c r="AG215" s="147" t="s">
        <v>190</v>
      </c>
      <c r="AH215" s="147"/>
      <c r="AI215" s="147"/>
      <c r="AJ215" s="147"/>
      <c r="AK215" s="147"/>
      <c r="AL215" s="147"/>
      <c r="AM215" s="147"/>
      <c r="AN215" s="147"/>
      <c r="AO215" s="147"/>
      <c r="AP215" s="147">
        <v>8</v>
      </c>
      <c r="AQ215" s="147"/>
      <c r="AR215" s="147">
        <f t="shared" si="0"/>
        <v>2.944</v>
      </c>
      <c r="AS215" s="147">
        <f t="shared" si="1"/>
        <v>6.3360000000000003</v>
      </c>
      <c r="AT215" s="147"/>
      <c r="AU215" s="147"/>
      <c r="AV215" s="147"/>
      <c r="AW215" s="147"/>
      <c r="AX215" s="147"/>
      <c r="AY215" s="147"/>
      <c r="AZ215" s="147"/>
      <c r="BA215" s="147"/>
      <c r="BB215" s="147"/>
      <c r="BC215" s="147"/>
      <c r="BD215" s="147"/>
      <c r="BE215" s="147"/>
      <c r="BF215" s="147"/>
      <c r="BG215" s="147"/>
      <c r="BH215" s="147"/>
    </row>
    <row r="216" spans="1:60" ht="22.5" outlineLevel="1" x14ac:dyDescent="0.2">
      <c r="A216" s="701">
        <v>34</v>
      </c>
      <c r="B216" s="702" t="s">
        <v>355</v>
      </c>
      <c r="C216" s="703" t="s">
        <v>356</v>
      </c>
      <c r="D216" s="707" t="s">
        <v>181</v>
      </c>
      <c r="E216" s="708">
        <f>SUM(E223:E231)</f>
        <v>53.63</v>
      </c>
      <c r="F216" s="709"/>
      <c r="G216" s="710">
        <f>ROUND(E216*F216,2)</f>
        <v>0</v>
      </c>
      <c r="H216" s="172"/>
      <c r="I216" s="173">
        <f>ROUND(E216*H216,2)</f>
        <v>0</v>
      </c>
      <c r="J216" s="172"/>
      <c r="K216" s="173">
        <f>ROUND(E216*J216,2)</f>
        <v>0</v>
      </c>
      <c r="L216" s="173">
        <v>21</v>
      </c>
      <c r="M216" s="173">
        <f>G216*(1+L216/100)</f>
        <v>0</v>
      </c>
      <c r="N216" s="173">
        <v>1.388E-2</v>
      </c>
      <c r="O216" s="173">
        <f>ROUND(E216*N216,2)</f>
        <v>0.74</v>
      </c>
      <c r="P216" s="173">
        <v>0</v>
      </c>
      <c r="Q216" s="173">
        <f>ROUND(E216*P216,2)</f>
        <v>0</v>
      </c>
      <c r="R216" s="173" t="s">
        <v>226</v>
      </c>
      <c r="S216" s="173" t="s">
        <v>183</v>
      </c>
      <c r="T216" s="174" t="s">
        <v>184</v>
      </c>
      <c r="U216" s="156">
        <v>0</v>
      </c>
      <c r="V216" s="156">
        <f>ROUND(E216*U216,2)</f>
        <v>0</v>
      </c>
      <c r="W216" s="156"/>
      <c r="X216" s="156" t="s">
        <v>185</v>
      </c>
      <c r="Y216" s="147"/>
      <c r="Z216" s="147"/>
      <c r="AA216" s="147"/>
      <c r="AB216" s="147"/>
      <c r="AC216" s="147"/>
      <c r="AD216" s="147"/>
      <c r="AE216" s="147"/>
      <c r="AF216" s="147"/>
      <c r="AG216" s="147" t="s">
        <v>186</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ht="33.75" outlineLevel="1" x14ac:dyDescent="0.2">
      <c r="A217" s="154"/>
      <c r="B217" s="155"/>
      <c r="C217" s="771" t="s">
        <v>357</v>
      </c>
      <c r="D217" s="772"/>
      <c r="E217" s="772"/>
      <c r="F217" s="772"/>
      <c r="G217" s="772"/>
      <c r="H217" s="156"/>
      <c r="I217" s="156"/>
      <c r="J217" s="156"/>
      <c r="K217" s="156"/>
      <c r="L217" s="156"/>
      <c r="M217" s="156"/>
      <c r="N217" s="156"/>
      <c r="O217" s="156"/>
      <c r="P217" s="156"/>
      <c r="Q217" s="156"/>
      <c r="R217" s="156"/>
      <c r="S217" s="156"/>
      <c r="T217" s="156"/>
      <c r="U217" s="156"/>
      <c r="V217" s="156"/>
      <c r="W217" s="156"/>
      <c r="X217" s="156"/>
      <c r="Y217" s="147"/>
      <c r="Z217" s="147"/>
      <c r="AA217" s="147"/>
      <c r="AB217" s="147"/>
      <c r="AC217" s="147"/>
      <c r="AD217" s="147"/>
      <c r="AE217" s="147"/>
      <c r="AF217" s="147"/>
      <c r="AG217" s="147" t="s">
        <v>196</v>
      </c>
      <c r="AH217" s="147"/>
      <c r="AI217" s="147"/>
      <c r="AJ217" s="147"/>
      <c r="AK217" s="147"/>
      <c r="AL217" s="147"/>
      <c r="AM217" s="147"/>
      <c r="AN217" s="147"/>
      <c r="AO217" s="147"/>
      <c r="AP217" s="147"/>
      <c r="AQ217" s="147"/>
      <c r="AR217" s="147">
        <f>SUM(AR209:AR215)</f>
        <v>9.0847999999999995</v>
      </c>
      <c r="AS217" s="147">
        <f>SUM(AS209:AS215)</f>
        <v>21.6128</v>
      </c>
      <c r="AT217" s="147"/>
      <c r="AU217" s="147"/>
      <c r="AV217" s="147"/>
      <c r="AW217" s="147"/>
      <c r="AX217" s="147"/>
      <c r="AY217" s="147"/>
      <c r="AZ217" s="147"/>
      <c r="BA217" s="175" t="str">
        <f>C217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7" s="147"/>
      <c r="BC217" s="147"/>
      <c r="BD217" s="147"/>
      <c r="BE217" s="147"/>
      <c r="BF217" s="147"/>
      <c r="BG217" s="147"/>
      <c r="BH217" s="147"/>
    </row>
    <row r="218" spans="1:60" outlineLevel="1" x14ac:dyDescent="0.2">
      <c r="A218" s="154"/>
      <c r="B218" s="155"/>
      <c r="C218" s="179" t="s">
        <v>328</v>
      </c>
      <c r="D218" s="157"/>
      <c r="E218" s="158"/>
      <c r="F218" s="156"/>
      <c r="G218" s="156"/>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188</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179" t="s">
        <v>329</v>
      </c>
      <c r="D219" s="157"/>
      <c r="E219" s="158"/>
      <c r="F219" s="156"/>
      <c r="G219" s="156"/>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188</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179" t="s">
        <v>330</v>
      </c>
      <c r="D220" s="157"/>
      <c r="E220" s="158"/>
      <c r="F220" s="156"/>
      <c r="G220" s="156"/>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188</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54"/>
      <c r="B221" s="155"/>
      <c r="C221" s="179" t="s">
        <v>336</v>
      </c>
      <c r="D221" s="157"/>
      <c r="E221" s="158"/>
      <c r="F221" s="156"/>
      <c r="G221" s="156"/>
      <c r="H221" s="156"/>
      <c r="I221" s="156"/>
      <c r="J221" s="156"/>
      <c r="K221" s="156"/>
      <c r="L221" s="156"/>
      <c r="M221" s="156"/>
      <c r="N221" s="156"/>
      <c r="O221" s="156"/>
      <c r="P221" s="156"/>
      <c r="Q221" s="156"/>
      <c r="R221" s="156"/>
      <c r="S221" s="156"/>
      <c r="T221" s="156"/>
      <c r="U221" s="156"/>
      <c r="V221" s="156"/>
      <c r="W221" s="156"/>
      <c r="X221" s="156"/>
      <c r="Y221" s="147"/>
      <c r="Z221" s="147"/>
      <c r="AA221" s="147"/>
      <c r="AB221" s="147"/>
      <c r="AC221" s="147"/>
      <c r="AD221" s="147"/>
      <c r="AE221" s="147"/>
      <c r="AF221" s="147"/>
      <c r="AG221" s="147" t="s">
        <v>188</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358</v>
      </c>
      <c r="D222" s="157"/>
      <c r="E222" s="158"/>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179" t="s">
        <v>359</v>
      </c>
      <c r="D223" s="157"/>
      <c r="E223" s="158">
        <v>20.66</v>
      </c>
      <c r="F223" s="156"/>
      <c r="G223" s="156"/>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188</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54"/>
      <c r="B224" s="155"/>
      <c r="C224" s="179" t="s">
        <v>360</v>
      </c>
      <c r="D224" s="157"/>
      <c r="E224" s="158">
        <v>7.7</v>
      </c>
      <c r="F224" s="156"/>
      <c r="G224" s="156"/>
      <c r="H224" s="156"/>
      <c r="I224" s="156"/>
      <c r="J224" s="156"/>
      <c r="K224" s="156"/>
      <c r="L224" s="156"/>
      <c r="M224" s="156"/>
      <c r="N224" s="156"/>
      <c r="O224" s="156"/>
      <c r="P224" s="156"/>
      <c r="Q224" s="156"/>
      <c r="R224" s="156"/>
      <c r="S224" s="156"/>
      <c r="T224" s="156"/>
      <c r="U224" s="156"/>
      <c r="V224" s="156"/>
      <c r="W224" s="156"/>
      <c r="X224" s="156"/>
      <c r="Y224" s="147"/>
      <c r="Z224" s="147"/>
      <c r="AA224" s="147"/>
      <c r="AB224" s="147"/>
      <c r="AC224" s="147"/>
      <c r="AD224" s="147"/>
      <c r="AE224" s="147"/>
      <c r="AF224" s="147"/>
      <c r="AG224" s="147" t="s">
        <v>188</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80" t="s">
        <v>347</v>
      </c>
      <c r="D225" s="159"/>
      <c r="E225" s="160"/>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1</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179" t="s">
        <v>361</v>
      </c>
      <c r="D226" s="157"/>
      <c r="E226" s="158"/>
      <c r="F226" s="156"/>
      <c r="G226" s="156"/>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188</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1" x14ac:dyDescent="0.2">
      <c r="A227" s="154"/>
      <c r="B227" s="155"/>
      <c r="C227" s="179" t="s">
        <v>362</v>
      </c>
      <c r="D227" s="157"/>
      <c r="E227" s="158">
        <v>1.65</v>
      </c>
      <c r="F227" s="156"/>
      <c r="G227" s="156"/>
      <c r="H227" s="156"/>
      <c r="I227" s="156"/>
      <c r="J227" s="156"/>
      <c r="K227" s="156"/>
      <c r="L227" s="156"/>
      <c r="M227" s="156"/>
      <c r="N227" s="156"/>
      <c r="O227" s="156"/>
      <c r="P227" s="156"/>
      <c r="Q227" s="156"/>
      <c r="R227" s="156"/>
      <c r="S227" s="156"/>
      <c r="T227" s="156"/>
      <c r="U227" s="156"/>
      <c r="V227" s="156"/>
      <c r="W227" s="156"/>
      <c r="X227" s="156"/>
      <c r="Y227" s="147"/>
      <c r="Z227" s="147"/>
      <c r="AA227" s="147"/>
      <c r="AB227" s="147"/>
      <c r="AC227" s="147"/>
      <c r="AD227" s="147"/>
      <c r="AE227" s="147"/>
      <c r="AF227" s="147"/>
      <c r="AG227" s="147" t="s">
        <v>188</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180" t="s">
        <v>347</v>
      </c>
      <c r="D228" s="159"/>
      <c r="E228" s="160"/>
      <c r="F228" s="156"/>
      <c r="G228" s="156"/>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188</v>
      </c>
      <c r="AH228" s="147">
        <v>1</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179" t="s">
        <v>2315</v>
      </c>
      <c r="D229" s="157"/>
      <c r="E229" s="158">
        <v>21.6</v>
      </c>
      <c r="F229" s="156"/>
      <c r="G229" s="156"/>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188</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364</v>
      </c>
      <c r="D230" s="157"/>
      <c r="E230" s="158"/>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179" t="s">
        <v>365</v>
      </c>
      <c r="D231" s="157"/>
      <c r="E231" s="158">
        <v>2.02</v>
      </c>
      <c r="F231" s="156"/>
      <c r="G231" s="156"/>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188</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54"/>
      <c r="B232" s="155"/>
      <c r="C232" s="769"/>
      <c r="D232" s="770"/>
      <c r="E232" s="770"/>
      <c r="F232" s="770"/>
      <c r="G232" s="770"/>
      <c r="H232" s="156"/>
      <c r="I232" s="156"/>
      <c r="J232" s="156"/>
      <c r="K232" s="156"/>
      <c r="L232" s="156"/>
      <c r="M232" s="156"/>
      <c r="N232" s="156"/>
      <c r="O232" s="156"/>
      <c r="P232" s="156"/>
      <c r="Q232" s="156"/>
      <c r="R232" s="156"/>
      <c r="S232" s="156"/>
      <c r="T232" s="156"/>
      <c r="U232" s="156"/>
      <c r="V232" s="156"/>
      <c r="W232" s="156"/>
      <c r="X232" s="156"/>
      <c r="Y232" s="147"/>
      <c r="Z232" s="147"/>
      <c r="AA232" s="147"/>
      <c r="AB232" s="147"/>
      <c r="AC232" s="147"/>
      <c r="AD232" s="147"/>
      <c r="AE232" s="147"/>
      <c r="AF232" s="147"/>
      <c r="AG232" s="147" t="s">
        <v>190</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701">
        <v>35</v>
      </c>
      <c r="B233" s="702" t="s">
        <v>366</v>
      </c>
      <c r="C233" s="703" t="s">
        <v>367</v>
      </c>
      <c r="D233" s="707" t="s">
        <v>181</v>
      </c>
      <c r="E233" s="708">
        <f>SUM(E239:E244)</f>
        <v>55.95000000000001</v>
      </c>
      <c r="F233" s="709"/>
      <c r="G233" s="710">
        <f>ROUND(E233*F233,2)</f>
        <v>0</v>
      </c>
      <c r="H233" s="172"/>
      <c r="I233" s="173">
        <f>ROUND(E233*H233,2)</f>
        <v>0</v>
      </c>
      <c r="J233" s="172"/>
      <c r="K233" s="173">
        <f>ROUND(E233*J233,2)</f>
        <v>0</v>
      </c>
      <c r="L233" s="173">
        <v>21</v>
      </c>
      <c r="M233" s="173">
        <f>G233*(1+L233/100)</f>
        <v>0</v>
      </c>
      <c r="N233" s="173">
        <v>1.0840000000000001E-2</v>
      </c>
      <c r="O233" s="173">
        <f>ROUND(E233*N233,2)</f>
        <v>0.61</v>
      </c>
      <c r="P233" s="173">
        <v>0</v>
      </c>
      <c r="Q233" s="173">
        <f>ROUND(E233*P233,2)</f>
        <v>0</v>
      </c>
      <c r="R233" s="173" t="s">
        <v>226</v>
      </c>
      <c r="S233" s="173" t="s">
        <v>183</v>
      </c>
      <c r="T233" s="174" t="s">
        <v>184</v>
      </c>
      <c r="U233" s="156">
        <v>0</v>
      </c>
      <c r="V233" s="156">
        <f>ROUND(E233*U233,2)</f>
        <v>0</v>
      </c>
      <c r="W233" s="156"/>
      <c r="X233" s="156" t="s">
        <v>185</v>
      </c>
      <c r="Y233" s="147"/>
      <c r="Z233" s="147"/>
      <c r="AA233" s="147"/>
      <c r="AB233" s="147"/>
      <c r="AC233" s="147"/>
      <c r="AD233" s="147"/>
      <c r="AE233" s="147"/>
      <c r="AF233" s="147"/>
      <c r="AG233" s="147" t="s">
        <v>325</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54"/>
      <c r="B234" s="155"/>
      <c r="C234" s="771" t="s">
        <v>368</v>
      </c>
      <c r="D234" s="772"/>
      <c r="E234" s="772"/>
      <c r="F234" s="772"/>
      <c r="G234" s="772"/>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75" t="str">
        <f>C234</f>
        <v>nanesení lepicího tmelu na izolační desky, nalepení desek, natažení stěrky, vtlačení výztužné tkaniny a přehlazení stěrky. Včetně parapetních lišt.</v>
      </c>
      <c r="BB234" s="147"/>
      <c r="BC234" s="147"/>
      <c r="BD234" s="147"/>
      <c r="BE234" s="147"/>
      <c r="BF234" s="147"/>
      <c r="BG234" s="147"/>
      <c r="BH234" s="147"/>
    </row>
    <row r="235" spans="1:60" outlineLevel="1" x14ac:dyDescent="0.2">
      <c r="A235" s="154"/>
      <c r="B235" s="155"/>
      <c r="C235" s="179" t="s">
        <v>328</v>
      </c>
      <c r="D235" s="157"/>
      <c r="E235" s="158"/>
      <c r="F235" s="156"/>
      <c r="G235" s="156"/>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188</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179" t="s">
        <v>329</v>
      </c>
      <c r="D236" s="157"/>
      <c r="E236" s="158"/>
      <c r="F236" s="156"/>
      <c r="G236" s="156"/>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188</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179" t="s">
        <v>330</v>
      </c>
      <c r="D237" s="157"/>
      <c r="E237" s="158"/>
      <c r="F237" s="156"/>
      <c r="G237" s="156"/>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188</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54"/>
      <c r="B238" s="155"/>
      <c r="C238" s="179" t="s">
        <v>336</v>
      </c>
      <c r="D238" s="157"/>
      <c r="E238" s="158"/>
      <c r="F238" s="156"/>
      <c r="G238" s="156"/>
      <c r="H238" s="156"/>
      <c r="I238" s="156"/>
      <c r="J238" s="156"/>
      <c r="K238" s="156"/>
      <c r="L238" s="156"/>
      <c r="M238" s="156"/>
      <c r="N238" s="156"/>
      <c r="O238" s="156"/>
      <c r="P238" s="156"/>
      <c r="Q238" s="156"/>
      <c r="R238" s="156"/>
      <c r="S238" s="156"/>
      <c r="T238" s="156"/>
      <c r="U238" s="156"/>
      <c r="V238" s="156"/>
      <c r="W238" s="156"/>
      <c r="X238" s="156"/>
      <c r="Y238" s="147"/>
      <c r="Z238" s="147"/>
      <c r="AA238" s="147"/>
      <c r="AB238" s="147"/>
      <c r="AC238" s="147"/>
      <c r="AD238" s="147"/>
      <c r="AE238" s="147"/>
      <c r="AF238" s="147"/>
      <c r="AG238" s="147" t="s">
        <v>188</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179" t="s">
        <v>369</v>
      </c>
      <c r="D239" s="157"/>
      <c r="E239" s="158">
        <v>8.1</v>
      </c>
      <c r="F239" s="156"/>
      <c r="G239" s="156"/>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188</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180" t="s">
        <v>347</v>
      </c>
      <c r="D240" s="159"/>
      <c r="E240" s="160"/>
      <c r="F240" s="156"/>
      <c r="G240" s="156"/>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188</v>
      </c>
      <c r="AH240" s="147">
        <v>1</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2316</v>
      </c>
      <c r="D241" s="157"/>
      <c r="E241" s="158">
        <f>12.24+9.08</f>
        <v>21.32</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179" t="s">
        <v>370</v>
      </c>
      <c r="D242" s="157"/>
      <c r="E242" s="158">
        <v>24.12</v>
      </c>
      <c r="F242" s="156"/>
      <c r="G242" s="156"/>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188</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179" t="s">
        <v>371</v>
      </c>
      <c r="D243" s="157"/>
      <c r="E243" s="158">
        <v>1.53</v>
      </c>
      <c r="F243" s="156"/>
      <c r="G243" s="156"/>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188</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372</v>
      </c>
      <c r="D244" s="157"/>
      <c r="E244" s="158">
        <v>0.88</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80" t="s">
        <v>347</v>
      </c>
      <c r="D245" s="159"/>
      <c r="E245" s="160"/>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1</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36</v>
      </c>
      <c r="B247" s="169" t="s">
        <v>373</v>
      </c>
      <c r="C247" s="178" t="s">
        <v>374</v>
      </c>
      <c r="D247" s="170" t="s">
        <v>181</v>
      </c>
      <c r="E247" s="171">
        <v>58.521599999999999</v>
      </c>
      <c r="F247" s="172"/>
      <c r="G247" s="173">
        <f>ROUND(E247*F247,2)</f>
        <v>0</v>
      </c>
      <c r="H247" s="172"/>
      <c r="I247" s="173">
        <f>ROUND(E247*H247,2)</f>
        <v>0</v>
      </c>
      <c r="J247" s="172"/>
      <c r="K247" s="173">
        <f>ROUND(E247*J247,2)</f>
        <v>0</v>
      </c>
      <c r="L247" s="173">
        <v>21</v>
      </c>
      <c r="M247" s="173">
        <f>G247*(1+L247/100)</f>
        <v>0</v>
      </c>
      <c r="N247" s="173">
        <v>1.008E-2</v>
      </c>
      <c r="O247" s="173">
        <f>ROUND(E247*N247,2)</f>
        <v>0.59</v>
      </c>
      <c r="P247" s="173">
        <v>0</v>
      </c>
      <c r="Q247" s="173">
        <f>ROUND(E247*P247,2)</f>
        <v>0</v>
      </c>
      <c r="R247" s="173" t="s">
        <v>226</v>
      </c>
      <c r="S247" s="173" t="s">
        <v>183</v>
      </c>
      <c r="T247" s="174" t="s">
        <v>184</v>
      </c>
      <c r="U247" s="156">
        <v>0</v>
      </c>
      <c r="V247" s="156">
        <f>ROUND(E247*U247,2)</f>
        <v>0</v>
      </c>
      <c r="W247" s="156"/>
      <c r="X247" s="156" t="s">
        <v>185</v>
      </c>
      <c r="Y247" s="147"/>
      <c r="Z247" s="147"/>
      <c r="AA247" s="147"/>
      <c r="AB247" s="147"/>
      <c r="AC247" s="147"/>
      <c r="AD247" s="147"/>
      <c r="AE247" s="147"/>
      <c r="AF247" s="147"/>
      <c r="AG247" s="147" t="s">
        <v>186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71" t="s">
        <v>375</v>
      </c>
      <c r="D248" s="772"/>
      <c r="E248" s="772"/>
      <c r="F248" s="772"/>
      <c r="G248" s="77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363</v>
      </c>
      <c r="D249" s="157"/>
      <c r="E249" s="158"/>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364</v>
      </c>
      <c r="D250" s="157"/>
      <c r="E250" s="158"/>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376</v>
      </c>
      <c r="D251" s="157"/>
      <c r="E251" s="158">
        <v>8.75</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179" t="s">
        <v>377</v>
      </c>
      <c r="D252" s="157"/>
      <c r="E252" s="158">
        <v>7.73</v>
      </c>
      <c r="F252" s="156"/>
      <c r="G252" s="156"/>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188</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54"/>
      <c r="B253" s="155"/>
      <c r="C253" s="179" t="s">
        <v>378</v>
      </c>
      <c r="D253" s="157"/>
      <c r="E253" s="158">
        <v>1.85</v>
      </c>
      <c r="F253" s="156"/>
      <c r="G253" s="156"/>
      <c r="H253" s="156"/>
      <c r="I253" s="156"/>
      <c r="J253" s="156"/>
      <c r="K253" s="156"/>
      <c r="L253" s="156"/>
      <c r="M253" s="156"/>
      <c r="N253" s="156"/>
      <c r="O253" s="156"/>
      <c r="P253" s="156"/>
      <c r="Q253" s="156"/>
      <c r="R253" s="156"/>
      <c r="S253" s="156"/>
      <c r="T253" s="156"/>
      <c r="U253" s="156"/>
      <c r="V253" s="156"/>
      <c r="W253" s="156"/>
      <c r="X253" s="156"/>
      <c r="Y253" s="147"/>
      <c r="Z253" s="147"/>
      <c r="AA253" s="147"/>
      <c r="AB253" s="147"/>
      <c r="AC253" s="147"/>
      <c r="AD253" s="147"/>
      <c r="AE253" s="147"/>
      <c r="AF253" s="147"/>
      <c r="AG253" s="147" t="s">
        <v>188</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179" t="s">
        <v>379</v>
      </c>
      <c r="D254" s="157"/>
      <c r="E254" s="158">
        <v>1.64</v>
      </c>
      <c r="F254" s="156"/>
      <c r="G254" s="156"/>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188</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179" t="s">
        <v>380</v>
      </c>
      <c r="D255" s="157"/>
      <c r="E255" s="158">
        <v>10.039999999999999</v>
      </c>
      <c r="F255" s="156"/>
      <c r="G255" s="156"/>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188</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381</v>
      </c>
      <c r="D256" s="157"/>
      <c r="E256" s="158">
        <v>28.51</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68">
        <v>37</v>
      </c>
      <c r="B258" s="169" t="s">
        <v>382</v>
      </c>
      <c r="C258" s="178" t="s">
        <v>383</v>
      </c>
      <c r="D258" s="170" t="s">
        <v>284</v>
      </c>
      <c r="E258" s="171">
        <v>73.88</v>
      </c>
      <c r="F258" s="172"/>
      <c r="G258" s="173">
        <f>ROUND(E258*F258,2)</f>
        <v>0</v>
      </c>
      <c r="H258" s="172"/>
      <c r="I258" s="173">
        <f>ROUND(E258*H258,2)</f>
        <v>0</v>
      </c>
      <c r="J258" s="172"/>
      <c r="K258" s="173">
        <f>ROUND(E258*J258,2)</f>
        <v>0</v>
      </c>
      <c r="L258" s="173">
        <v>21</v>
      </c>
      <c r="M258" s="173">
        <f>G258*(1+L258/100)</f>
        <v>0</v>
      </c>
      <c r="N258" s="173">
        <v>6.4000000000000005E-4</v>
      </c>
      <c r="O258" s="173">
        <f>ROUND(E258*N258,2)</f>
        <v>0.05</v>
      </c>
      <c r="P258" s="173">
        <v>0</v>
      </c>
      <c r="Q258" s="173">
        <f>ROUND(E258*P258,2)</f>
        <v>0</v>
      </c>
      <c r="R258" s="173" t="s">
        <v>226</v>
      </c>
      <c r="S258" s="173" t="s">
        <v>183</v>
      </c>
      <c r="T258" s="174" t="s">
        <v>184</v>
      </c>
      <c r="U258" s="156">
        <v>0</v>
      </c>
      <c r="V258" s="156">
        <f>ROUND(E258*U258,2)</f>
        <v>0</v>
      </c>
      <c r="W258" s="156"/>
      <c r="X258" s="156" t="s">
        <v>185</v>
      </c>
      <c r="Y258" s="147"/>
      <c r="Z258" s="147"/>
      <c r="AA258" s="147"/>
      <c r="AB258" s="147"/>
      <c r="AC258" s="147"/>
      <c r="AD258" s="147"/>
      <c r="AE258" s="147"/>
      <c r="AF258" s="147"/>
      <c r="AG258" s="147" t="s">
        <v>186</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384</v>
      </c>
      <c r="D259" s="157"/>
      <c r="E259" s="158">
        <v>73.88</v>
      </c>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9"/>
      <c r="D260" s="770"/>
      <c r="E260" s="770"/>
      <c r="F260" s="770"/>
      <c r="G260" s="770"/>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68">
        <v>38</v>
      </c>
      <c r="B261" s="169" t="s">
        <v>385</v>
      </c>
      <c r="C261" s="178" t="s">
        <v>386</v>
      </c>
      <c r="D261" s="170" t="s">
        <v>284</v>
      </c>
      <c r="E261" s="171">
        <v>118.88</v>
      </c>
      <c r="F261" s="172"/>
      <c r="G261" s="173">
        <f>ROUND(E261*F261,2)</f>
        <v>0</v>
      </c>
      <c r="H261" s="172"/>
      <c r="I261" s="173">
        <f>ROUND(E261*H261,2)</f>
        <v>0</v>
      </c>
      <c r="J261" s="172"/>
      <c r="K261" s="173">
        <f>ROUND(E261*J261,2)</f>
        <v>0</v>
      </c>
      <c r="L261" s="173">
        <v>21</v>
      </c>
      <c r="M261" s="173">
        <f>G261*(1+L261/100)</f>
        <v>0</v>
      </c>
      <c r="N261" s="173">
        <v>6.4000000000000005E-4</v>
      </c>
      <c r="O261" s="173">
        <f>ROUND(E261*N261,2)</f>
        <v>0.08</v>
      </c>
      <c r="P261" s="173">
        <v>0</v>
      </c>
      <c r="Q261" s="173">
        <f>ROUND(E261*P261,2)</f>
        <v>0</v>
      </c>
      <c r="R261" s="173" t="s">
        <v>226</v>
      </c>
      <c r="S261" s="173" t="s">
        <v>183</v>
      </c>
      <c r="T261" s="174" t="s">
        <v>184</v>
      </c>
      <c r="U261" s="156">
        <v>0</v>
      </c>
      <c r="V261" s="156">
        <f>ROUND(E261*U261,2)</f>
        <v>0</v>
      </c>
      <c r="W261" s="156"/>
      <c r="X261" s="156" t="s">
        <v>185</v>
      </c>
      <c r="Y261" s="147"/>
      <c r="Z261" s="147"/>
      <c r="AA261" s="147"/>
      <c r="AB261" s="147"/>
      <c r="AC261" s="147"/>
      <c r="AD261" s="147"/>
      <c r="AE261" s="147"/>
      <c r="AF261" s="147"/>
      <c r="AG261" s="147" t="s">
        <v>186</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387</v>
      </c>
      <c r="D262" s="157"/>
      <c r="E262" s="158">
        <v>118.88</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769"/>
      <c r="D263" s="770"/>
      <c r="E263" s="770"/>
      <c r="F263" s="770"/>
      <c r="G263" s="770"/>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190</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68">
        <v>39</v>
      </c>
      <c r="B264" s="169" t="s">
        <v>388</v>
      </c>
      <c r="C264" s="178" t="s">
        <v>389</v>
      </c>
      <c r="D264" s="170" t="s">
        <v>284</v>
      </c>
      <c r="E264" s="171">
        <v>2.9</v>
      </c>
      <c r="F264" s="172"/>
      <c r="G264" s="173">
        <f>ROUND(E264*F264,2)</f>
        <v>0</v>
      </c>
      <c r="H264" s="172"/>
      <c r="I264" s="173">
        <f>ROUND(E264*H264,2)</f>
        <v>0</v>
      </c>
      <c r="J264" s="172"/>
      <c r="K264" s="173">
        <f>ROUND(E264*J264,2)</f>
        <v>0</v>
      </c>
      <c r="L264" s="173">
        <v>21</v>
      </c>
      <c r="M264" s="173">
        <f>G264*(1+L264/100)</f>
        <v>0</v>
      </c>
      <c r="N264" s="173">
        <v>2.0000000000000001E-4</v>
      </c>
      <c r="O264" s="173">
        <f>ROUND(E264*N264,2)</f>
        <v>0</v>
      </c>
      <c r="P264" s="173">
        <v>0</v>
      </c>
      <c r="Q264" s="173">
        <f>ROUND(E264*P264,2)</f>
        <v>0</v>
      </c>
      <c r="R264" s="173" t="s">
        <v>226</v>
      </c>
      <c r="S264" s="173" t="s">
        <v>390</v>
      </c>
      <c r="T264" s="174" t="s">
        <v>390</v>
      </c>
      <c r="U264" s="156">
        <v>0</v>
      </c>
      <c r="V264" s="156">
        <f>ROUND(E264*U264,2)</f>
        <v>0</v>
      </c>
      <c r="W264" s="156"/>
      <c r="X264" s="156" t="s">
        <v>185</v>
      </c>
      <c r="Y264" s="147"/>
      <c r="Z264" s="147"/>
      <c r="AA264" s="147"/>
      <c r="AB264" s="147"/>
      <c r="AC264" s="147"/>
      <c r="AD264" s="147"/>
      <c r="AE264" s="147"/>
      <c r="AF264" s="147"/>
      <c r="AG264" s="147" t="s">
        <v>186</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54"/>
      <c r="B265" s="155"/>
      <c r="C265" s="179" t="s">
        <v>391</v>
      </c>
      <c r="D265" s="157"/>
      <c r="E265" s="158">
        <v>2.9</v>
      </c>
      <c r="F265" s="156"/>
      <c r="G265" s="156"/>
      <c r="H265" s="156"/>
      <c r="I265" s="156"/>
      <c r="J265" s="156"/>
      <c r="K265" s="156"/>
      <c r="L265" s="156"/>
      <c r="M265" s="156"/>
      <c r="N265" s="156"/>
      <c r="O265" s="156"/>
      <c r="P265" s="156"/>
      <c r="Q265" s="156"/>
      <c r="R265" s="156"/>
      <c r="S265" s="156"/>
      <c r="T265" s="156"/>
      <c r="U265" s="156"/>
      <c r="V265" s="156"/>
      <c r="W265" s="156"/>
      <c r="X265" s="156"/>
      <c r="Y265" s="147"/>
      <c r="Z265" s="147"/>
      <c r="AA265" s="147"/>
      <c r="AB265" s="147"/>
      <c r="AC265" s="147"/>
      <c r="AD265" s="147"/>
      <c r="AE265" s="147"/>
      <c r="AF265" s="147"/>
      <c r="AG265" s="147" t="s">
        <v>188</v>
      </c>
      <c r="AH265" s="147">
        <v>0</v>
      </c>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9"/>
      <c r="D266" s="770"/>
      <c r="E266" s="770"/>
      <c r="F266" s="770"/>
      <c r="G266" s="770"/>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40</v>
      </c>
      <c r="B267" s="169" t="s">
        <v>392</v>
      </c>
      <c r="C267" s="178" t="s">
        <v>393</v>
      </c>
      <c r="D267" s="170" t="s">
        <v>181</v>
      </c>
      <c r="E267" s="171">
        <v>188.29</v>
      </c>
      <c r="F267" s="172"/>
      <c r="G267" s="173">
        <f>ROUND(E267*F267,2)</f>
        <v>0</v>
      </c>
      <c r="H267" s="172"/>
      <c r="I267" s="173">
        <f>ROUND(E267*H267,2)</f>
        <v>0</v>
      </c>
      <c r="J267" s="172"/>
      <c r="K267" s="173">
        <f>ROUND(E267*J267,2)</f>
        <v>0</v>
      </c>
      <c r="L267" s="173">
        <v>21</v>
      </c>
      <c r="M267" s="173">
        <f>G267*(1+L267/100)</f>
        <v>0</v>
      </c>
      <c r="N267" s="173">
        <v>4.793E-2</v>
      </c>
      <c r="O267" s="173">
        <f>ROUND(E267*N267,2)</f>
        <v>9.02</v>
      </c>
      <c r="P267" s="173">
        <v>0</v>
      </c>
      <c r="Q267" s="173">
        <f>ROUND(E267*P267,2)</f>
        <v>0</v>
      </c>
      <c r="R267" s="173" t="s">
        <v>226</v>
      </c>
      <c r="S267" s="173" t="s">
        <v>183</v>
      </c>
      <c r="T267" s="174" t="s">
        <v>184</v>
      </c>
      <c r="U267" s="156">
        <v>0</v>
      </c>
      <c r="V267" s="156">
        <f>ROUND(E267*U267,2)</f>
        <v>0</v>
      </c>
      <c r="W267" s="156"/>
      <c r="X267" s="156" t="s">
        <v>185</v>
      </c>
      <c r="Y267" s="147"/>
      <c r="Z267" s="147"/>
      <c r="AA267" s="147"/>
      <c r="AB267" s="147"/>
      <c r="AC267" s="147"/>
      <c r="AD267" s="147"/>
      <c r="AE267" s="147"/>
      <c r="AF267" s="147"/>
      <c r="AG267" s="147" t="s">
        <v>186</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179" t="s">
        <v>394</v>
      </c>
      <c r="D268" s="157"/>
      <c r="E268" s="158"/>
      <c r="F268" s="156"/>
      <c r="G268" s="156"/>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188</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179" t="s">
        <v>395</v>
      </c>
      <c r="D269" s="157"/>
      <c r="E269" s="158">
        <v>90.89</v>
      </c>
      <c r="F269" s="156"/>
      <c r="G269" s="156"/>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188</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1" x14ac:dyDescent="0.2">
      <c r="A270" s="154"/>
      <c r="B270" s="155"/>
      <c r="C270" s="179" t="s">
        <v>396</v>
      </c>
      <c r="D270" s="157"/>
      <c r="E270" s="158">
        <v>97.4</v>
      </c>
      <c r="F270" s="156"/>
      <c r="G270" s="156"/>
      <c r="H270" s="156"/>
      <c r="I270" s="156"/>
      <c r="J270" s="156"/>
      <c r="K270" s="156"/>
      <c r="L270" s="156"/>
      <c r="M270" s="156"/>
      <c r="N270" s="156"/>
      <c r="O270" s="156"/>
      <c r="P270" s="156"/>
      <c r="Q270" s="156"/>
      <c r="R270" s="156"/>
      <c r="S270" s="156"/>
      <c r="T270" s="156"/>
      <c r="U270" s="156"/>
      <c r="V270" s="156"/>
      <c r="W270" s="156"/>
      <c r="X270" s="156"/>
      <c r="Y270" s="147"/>
      <c r="Z270" s="147"/>
      <c r="AA270" s="147"/>
      <c r="AB270" s="147"/>
      <c r="AC270" s="147"/>
      <c r="AD270" s="147"/>
      <c r="AE270" s="147"/>
      <c r="AF270" s="147"/>
      <c r="AG270" s="147" t="s">
        <v>188</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9"/>
      <c r="D271" s="770"/>
      <c r="E271" s="770"/>
      <c r="F271" s="770"/>
      <c r="G271" s="770"/>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41</v>
      </c>
      <c r="B272" s="169" t="s">
        <v>397</v>
      </c>
      <c r="C272" s="178" t="s">
        <v>398</v>
      </c>
      <c r="D272" s="170" t="s">
        <v>181</v>
      </c>
      <c r="E272" s="171">
        <v>1632.6608000000001</v>
      </c>
      <c r="F272" s="172"/>
      <c r="G272" s="173">
        <f>ROUND(E272*F272,2)</f>
        <v>0</v>
      </c>
      <c r="H272" s="172"/>
      <c r="I272" s="173">
        <f>ROUND(E272*H272,2)</f>
        <v>0</v>
      </c>
      <c r="J272" s="172"/>
      <c r="K272" s="173">
        <f>ROUND(E272*J272,2)</f>
        <v>0</v>
      </c>
      <c r="L272" s="173">
        <v>21</v>
      </c>
      <c r="M272" s="173">
        <f>G272*(1+L272/100)</f>
        <v>0</v>
      </c>
      <c r="N272" s="173">
        <v>3.5E-4</v>
      </c>
      <c r="O272" s="173">
        <f>ROUND(E272*N272,2)</f>
        <v>0.56999999999999995</v>
      </c>
      <c r="P272" s="173">
        <v>0</v>
      </c>
      <c r="Q272" s="173">
        <f>ROUND(E272*P272,2)</f>
        <v>0</v>
      </c>
      <c r="R272" s="173"/>
      <c r="S272" s="173" t="s">
        <v>219</v>
      </c>
      <c r="T272" s="174" t="s">
        <v>220</v>
      </c>
      <c r="U272" s="156">
        <v>0</v>
      </c>
      <c r="V272" s="156">
        <f>ROUND(E272*U272,2)</f>
        <v>0</v>
      </c>
      <c r="W272" s="156"/>
      <c r="X272" s="156" t="s">
        <v>185</v>
      </c>
      <c r="Y272" s="147"/>
      <c r="Z272" s="147"/>
      <c r="AA272" s="147"/>
      <c r="AB272" s="147"/>
      <c r="AC272" s="147"/>
      <c r="AD272" s="147"/>
      <c r="AE272" s="147"/>
      <c r="AF272" s="147"/>
      <c r="AG272" s="147" t="s">
        <v>186</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399</v>
      </c>
      <c r="D273" s="157"/>
      <c r="E273" s="158">
        <v>90.89</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179" t="s">
        <v>400</v>
      </c>
      <c r="D274" s="157"/>
      <c r="E274" s="158">
        <v>97.4</v>
      </c>
      <c r="F274" s="156"/>
      <c r="G274" s="156"/>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188</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54"/>
      <c r="B275" s="155"/>
      <c r="C275" s="179" t="s">
        <v>401</v>
      </c>
      <c r="D275" s="157"/>
      <c r="E275" s="158">
        <v>332.25</v>
      </c>
      <c r="F275" s="156"/>
      <c r="G275" s="156"/>
      <c r="H275" s="156"/>
      <c r="I275" s="156"/>
      <c r="J275" s="156"/>
      <c r="K275" s="156"/>
      <c r="L275" s="156"/>
      <c r="M275" s="156"/>
      <c r="N275" s="156"/>
      <c r="O275" s="156"/>
      <c r="P275" s="156"/>
      <c r="Q275" s="156"/>
      <c r="R275" s="156"/>
      <c r="S275" s="156"/>
      <c r="T275" s="156"/>
      <c r="U275" s="156"/>
      <c r="V275" s="156"/>
      <c r="W275" s="156"/>
      <c r="X275" s="156"/>
      <c r="Y275" s="147"/>
      <c r="Z275" s="147"/>
      <c r="AA275" s="147"/>
      <c r="AB275" s="147"/>
      <c r="AC275" s="147"/>
      <c r="AD275" s="147"/>
      <c r="AE275" s="147"/>
      <c r="AF275" s="147"/>
      <c r="AG275" s="147" t="s">
        <v>188</v>
      </c>
      <c r="AH275" s="147">
        <v>0</v>
      </c>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402</v>
      </c>
      <c r="D276" s="157"/>
      <c r="E276" s="158">
        <v>974.71</v>
      </c>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403</v>
      </c>
      <c r="D277" s="157"/>
      <c r="E277" s="158">
        <v>46.88</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404</v>
      </c>
      <c r="D278" s="157"/>
      <c r="E278" s="158">
        <v>90.54</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769"/>
      <c r="D279" s="770"/>
      <c r="E279" s="770"/>
      <c r="F279" s="770"/>
      <c r="G279" s="770"/>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190</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68">
        <v>42</v>
      </c>
      <c r="B280" s="169" t="s">
        <v>405</v>
      </c>
      <c r="C280" s="178" t="s">
        <v>406</v>
      </c>
      <c r="D280" s="170" t="s">
        <v>181</v>
      </c>
      <c r="E280" s="171">
        <v>55.79</v>
      </c>
      <c r="F280" s="172"/>
      <c r="G280" s="173">
        <f>ROUND(E280*F280,2)</f>
        <v>0</v>
      </c>
      <c r="H280" s="172"/>
      <c r="I280" s="173">
        <f>ROUND(E280*H280,2)</f>
        <v>0</v>
      </c>
      <c r="J280" s="172"/>
      <c r="K280" s="173">
        <f>ROUND(E280*J280,2)</f>
        <v>0</v>
      </c>
      <c r="L280" s="173">
        <v>21</v>
      </c>
      <c r="M280" s="173">
        <f>G280*(1+L280/100)</f>
        <v>0</v>
      </c>
      <c r="N280" s="173">
        <v>9.4999999999999998E-3</v>
      </c>
      <c r="O280" s="173">
        <f>ROUND(E280*N280,2)</f>
        <v>0.53</v>
      </c>
      <c r="P280" s="173">
        <v>0</v>
      </c>
      <c r="Q280" s="173">
        <f>ROUND(E280*P280,2)</f>
        <v>0</v>
      </c>
      <c r="R280" s="173"/>
      <c r="S280" s="173" t="s">
        <v>219</v>
      </c>
      <c r="T280" s="174" t="s">
        <v>220</v>
      </c>
      <c r="U280" s="156">
        <v>0</v>
      </c>
      <c r="V280" s="156">
        <f>ROUND(E280*U280,2)</f>
        <v>0</v>
      </c>
      <c r="W280" s="156"/>
      <c r="X280" s="156" t="s">
        <v>185</v>
      </c>
      <c r="Y280" s="147"/>
      <c r="Z280" s="147"/>
      <c r="AA280" s="147"/>
      <c r="AB280" s="147"/>
      <c r="AC280" s="147"/>
      <c r="AD280" s="147"/>
      <c r="AE280" s="147"/>
      <c r="AF280" s="147"/>
      <c r="AG280" s="147" t="s">
        <v>186</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54"/>
      <c r="B281" s="155"/>
      <c r="C281" s="179" t="s">
        <v>328</v>
      </c>
      <c r="D281" s="157"/>
      <c r="E281" s="158"/>
      <c r="F281" s="156"/>
      <c r="G281" s="156"/>
      <c r="H281" s="156"/>
      <c r="I281" s="156"/>
      <c r="J281" s="156"/>
      <c r="K281" s="156"/>
      <c r="L281" s="156"/>
      <c r="M281" s="156"/>
      <c r="N281" s="156"/>
      <c r="O281" s="156"/>
      <c r="P281" s="156"/>
      <c r="Q281" s="156"/>
      <c r="R281" s="156"/>
      <c r="S281" s="156"/>
      <c r="T281" s="156"/>
      <c r="U281" s="156"/>
      <c r="V281" s="156"/>
      <c r="W281" s="156"/>
      <c r="X281" s="156"/>
      <c r="Y281" s="147"/>
      <c r="Z281" s="147"/>
      <c r="AA281" s="147"/>
      <c r="AB281" s="147"/>
      <c r="AC281" s="147"/>
      <c r="AD281" s="147"/>
      <c r="AE281" s="147"/>
      <c r="AF281" s="147"/>
      <c r="AG281" s="147" t="s">
        <v>188</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329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330</v>
      </c>
      <c r="D283" s="157"/>
      <c r="E283" s="158"/>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179" t="s">
        <v>407</v>
      </c>
      <c r="D284" s="157"/>
      <c r="E284" s="158"/>
      <c r="F284" s="156"/>
      <c r="G284" s="156"/>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188</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54"/>
      <c r="B285" s="155"/>
      <c r="C285" s="179" t="s">
        <v>408</v>
      </c>
      <c r="D285" s="157"/>
      <c r="E285" s="158"/>
      <c r="F285" s="156"/>
      <c r="G285" s="156"/>
      <c r="H285" s="156"/>
      <c r="I285" s="156"/>
      <c r="J285" s="156"/>
      <c r="K285" s="156"/>
      <c r="L285" s="156"/>
      <c r="M285" s="156"/>
      <c r="N285" s="156"/>
      <c r="O285" s="156"/>
      <c r="P285" s="156"/>
      <c r="Q285" s="156"/>
      <c r="R285" s="156"/>
      <c r="S285" s="156"/>
      <c r="T285" s="156"/>
      <c r="U285" s="156"/>
      <c r="V285" s="156"/>
      <c r="W285" s="156"/>
      <c r="X285" s="156"/>
      <c r="Y285" s="147"/>
      <c r="Z285" s="147"/>
      <c r="AA285" s="147"/>
      <c r="AB285" s="147"/>
      <c r="AC285" s="147"/>
      <c r="AD285" s="147"/>
      <c r="AE285" s="147"/>
      <c r="AF285" s="147"/>
      <c r="AG285" s="147" t="s">
        <v>188</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336</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409</v>
      </c>
      <c r="D287" s="157"/>
      <c r="E287" s="158">
        <v>90.89</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179" t="s">
        <v>410</v>
      </c>
      <c r="D288" s="157"/>
      <c r="E288" s="158">
        <v>-35.1</v>
      </c>
      <c r="F288" s="156"/>
      <c r="G288" s="156"/>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188</v>
      </c>
      <c r="AH288" s="147">
        <v>0</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54"/>
      <c r="B289" s="155"/>
      <c r="C289" s="769"/>
      <c r="D289" s="770"/>
      <c r="E289" s="770"/>
      <c r="F289" s="770"/>
      <c r="G289" s="770"/>
      <c r="H289" s="156"/>
      <c r="I289" s="156"/>
      <c r="J289" s="156"/>
      <c r="K289" s="156"/>
      <c r="L289" s="156"/>
      <c r="M289" s="156"/>
      <c r="N289" s="156"/>
      <c r="O289" s="156"/>
      <c r="P289" s="156"/>
      <c r="Q289" s="156"/>
      <c r="R289" s="156"/>
      <c r="S289" s="156"/>
      <c r="T289" s="156"/>
      <c r="U289" s="156"/>
      <c r="V289" s="156"/>
      <c r="W289" s="156"/>
      <c r="X289" s="156"/>
      <c r="Y289" s="147"/>
      <c r="Z289" s="147"/>
      <c r="AA289" s="147"/>
      <c r="AB289" s="147"/>
      <c r="AC289" s="147"/>
      <c r="AD289" s="147"/>
      <c r="AE289" s="147"/>
      <c r="AF289" s="147"/>
      <c r="AG289" s="147" t="s">
        <v>190</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68">
        <v>43</v>
      </c>
      <c r="B290" s="169" t="s">
        <v>411</v>
      </c>
      <c r="C290" s="178" t="s">
        <v>412</v>
      </c>
      <c r="D290" s="170" t="s">
        <v>181</v>
      </c>
      <c r="E290" s="171">
        <v>63.9</v>
      </c>
      <c r="F290" s="172"/>
      <c r="G290" s="173">
        <f>ROUND(E290*F290,2)</f>
        <v>0</v>
      </c>
      <c r="H290" s="172"/>
      <c r="I290" s="173">
        <f>ROUND(E290*H290,2)</f>
        <v>0</v>
      </c>
      <c r="J290" s="172"/>
      <c r="K290" s="173">
        <f>ROUND(E290*J290,2)</f>
        <v>0</v>
      </c>
      <c r="L290" s="173">
        <v>21</v>
      </c>
      <c r="M290" s="173">
        <f>G290*(1+L290/100)</f>
        <v>0</v>
      </c>
      <c r="N290" s="173">
        <v>1.021E-2</v>
      </c>
      <c r="O290" s="173">
        <f>ROUND(E290*N290,2)</f>
        <v>0.65</v>
      </c>
      <c r="P290" s="173">
        <v>0</v>
      </c>
      <c r="Q290" s="173">
        <f>ROUND(E290*P290,2)</f>
        <v>0</v>
      </c>
      <c r="R290" s="173"/>
      <c r="S290" s="173" t="s">
        <v>219</v>
      </c>
      <c r="T290" s="174" t="s">
        <v>220</v>
      </c>
      <c r="U290" s="156">
        <v>0</v>
      </c>
      <c r="V290" s="156">
        <f>ROUND(E290*U290,2)</f>
        <v>0</v>
      </c>
      <c r="W290" s="156"/>
      <c r="X290" s="156" t="s">
        <v>185</v>
      </c>
      <c r="Y290" s="147"/>
      <c r="Z290" s="147"/>
      <c r="AA290" s="147"/>
      <c r="AB290" s="147"/>
      <c r="AC290" s="147"/>
      <c r="AD290" s="147"/>
      <c r="AE290" s="147"/>
      <c r="AF290" s="147"/>
      <c r="AG290" s="147" t="s">
        <v>186</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328</v>
      </c>
      <c r="D291" s="157"/>
      <c r="E291" s="158"/>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329</v>
      </c>
      <c r="D292" s="157"/>
      <c r="E292" s="158"/>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179" t="s">
        <v>330</v>
      </c>
      <c r="D293" s="157"/>
      <c r="E293" s="158"/>
      <c r="F293" s="156"/>
      <c r="G293" s="156"/>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188</v>
      </c>
      <c r="AH293" s="147">
        <v>0</v>
      </c>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179" t="s">
        <v>407</v>
      </c>
      <c r="D294" s="157"/>
      <c r="E294" s="158"/>
      <c r="F294" s="156"/>
      <c r="G294" s="156"/>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188</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179" t="s">
        <v>413</v>
      </c>
      <c r="D295" s="157"/>
      <c r="E295" s="158"/>
      <c r="F295" s="156"/>
      <c r="G295" s="156"/>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188</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179" t="s">
        <v>336</v>
      </c>
      <c r="D296" s="157"/>
      <c r="E296" s="158"/>
      <c r="F296" s="156"/>
      <c r="G296" s="156"/>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188</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1" x14ac:dyDescent="0.2">
      <c r="A297" s="154"/>
      <c r="B297" s="155"/>
      <c r="C297" s="179" t="s">
        <v>414</v>
      </c>
      <c r="D297" s="157"/>
      <c r="E297" s="158">
        <v>63.9</v>
      </c>
      <c r="F297" s="156"/>
      <c r="G297" s="156"/>
      <c r="H297" s="156"/>
      <c r="I297" s="156"/>
      <c r="J297" s="156"/>
      <c r="K297" s="156"/>
      <c r="L297" s="156"/>
      <c r="M297" s="156"/>
      <c r="N297" s="156"/>
      <c r="O297" s="156"/>
      <c r="P297" s="156"/>
      <c r="Q297" s="156"/>
      <c r="R297" s="156"/>
      <c r="S297" s="156"/>
      <c r="T297" s="156"/>
      <c r="U297" s="156"/>
      <c r="V297" s="156"/>
      <c r="W297" s="156"/>
      <c r="X297" s="156"/>
      <c r="Y297" s="147"/>
      <c r="Z297" s="147"/>
      <c r="AA297" s="147"/>
      <c r="AB297" s="147"/>
      <c r="AC297" s="147"/>
      <c r="AD297" s="147"/>
      <c r="AE297" s="147"/>
      <c r="AF297" s="147"/>
      <c r="AG297" s="147" t="s">
        <v>188</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9"/>
      <c r="D298" s="770"/>
      <c r="E298" s="770"/>
      <c r="F298" s="770"/>
      <c r="G298" s="770"/>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44</v>
      </c>
      <c r="B299" s="169" t="s">
        <v>415</v>
      </c>
      <c r="C299" s="178" t="s">
        <v>416</v>
      </c>
      <c r="D299" s="170" t="s">
        <v>181</v>
      </c>
      <c r="E299" s="171">
        <v>35.1</v>
      </c>
      <c r="F299" s="172"/>
      <c r="G299" s="173">
        <f>ROUND(E299*F299,2)</f>
        <v>0</v>
      </c>
      <c r="H299" s="172"/>
      <c r="I299" s="173">
        <f>ROUND(E299*H299,2)</f>
        <v>0</v>
      </c>
      <c r="J299" s="172"/>
      <c r="K299" s="173">
        <f>ROUND(E299*J299,2)</f>
        <v>0</v>
      </c>
      <c r="L299" s="173">
        <v>21</v>
      </c>
      <c r="M299" s="173">
        <f>G299*(1+L299/100)</f>
        <v>0</v>
      </c>
      <c r="N299" s="173">
        <v>1.856E-2</v>
      </c>
      <c r="O299" s="173">
        <f>ROUND(E299*N299,2)</f>
        <v>0.65</v>
      </c>
      <c r="P299" s="173">
        <v>0</v>
      </c>
      <c r="Q299" s="173">
        <f>ROUND(E299*P299,2)</f>
        <v>0</v>
      </c>
      <c r="R299" s="173"/>
      <c r="S299" s="173" t="s">
        <v>219</v>
      </c>
      <c r="T299" s="174" t="s">
        <v>220</v>
      </c>
      <c r="U299" s="156">
        <v>0</v>
      </c>
      <c r="V299" s="156">
        <f>ROUND(E299*U299,2)</f>
        <v>0</v>
      </c>
      <c r="W299" s="156"/>
      <c r="X299" s="156" t="s">
        <v>185</v>
      </c>
      <c r="Y299" s="147"/>
      <c r="Z299" s="147"/>
      <c r="AA299" s="147"/>
      <c r="AB299" s="147"/>
      <c r="AC299" s="147"/>
      <c r="AD299" s="147"/>
      <c r="AE299" s="147"/>
      <c r="AF299" s="147"/>
      <c r="AG299" s="147" t="s">
        <v>186</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328</v>
      </c>
      <c r="D300" s="157"/>
      <c r="E300" s="158"/>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179" t="s">
        <v>329</v>
      </c>
      <c r="D301" s="157"/>
      <c r="E301" s="158"/>
      <c r="F301" s="156"/>
      <c r="G301" s="156"/>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188</v>
      </c>
      <c r="AH301" s="147">
        <v>0</v>
      </c>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179" t="s">
        <v>330</v>
      </c>
      <c r="D302" s="157"/>
      <c r="E302" s="158"/>
      <c r="F302" s="156"/>
      <c r="G302" s="156"/>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188</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407</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ht="22.5" outlineLevel="1" x14ac:dyDescent="0.2">
      <c r="A304" s="154"/>
      <c r="B304" s="155"/>
      <c r="C304" s="179" t="s">
        <v>417</v>
      </c>
      <c r="D304" s="157"/>
      <c r="E304" s="158"/>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179" t="s">
        <v>333</v>
      </c>
      <c r="D305" s="157"/>
      <c r="E305" s="158"/>
      <c r="F305" s="156"/>
      <c r="G305" s="156"/>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188</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54"/>
      <c r="B306" s="155"/>
      <c r="C306" s="179" t="s">
        <v>334</v>
      </c>
      <c r="D306" s="157"/>
      <c r="E306" s="158"/>
      <c r="F306" s="156"/>
      <c r="G306" s="156"/>
      <c r="H306" s="156"/>
      <c r="I306" s="156"/>
      <c r="J306" s="156"/>
      <c r="K306" s="156"/>
      <c r="L306" s="156"/>
      <c r="M306" s="156"/>
      <c r="N306" s="156"/>
      <c r="O306" s="156"/>
      <c r="P306" s="156"/>
      <c r="Q306" s="156"/>
      <c r="R306" s="156"/>
      <c r="S306" s="156"/>
      <c r="T306" s="156"/>
      <c r="U306" s="156"/>
      <c r="V306" s="156"/>
      <c r="W306" s="156"/>
      <c r="X306" s="156"/>
      <c r="Y306" s="147"/>
      <c r="Z306" s="147"/>
      <c r="AA306" s="147"/>
      <c r="AB306" s="147"/>
      <c r="AC306" s="147"/>
      <c r="AD306" s="147"/>
      <c r="AE306" s="147"/>
      <c r="AF306" s="147"/>
      <c r="AG306" s="147" t="s">
        <v>188</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179" t="s">
        <v>418</v>
      </c>
      <c r="D307" s="157"/>
      <c r="E307" s="158"/>
      <c r="F307" s="156"/>
      <c r="G307" s="156"/>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188</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179" t="s">
        <v>419</v>
      </c>
      <c r="D308" s="157"/>
      <c r="E308" s="158">
        <v>35.1</v>
      </c>
      <c r="F308" s="156"/>
      <c r="G308" s="156"/>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188</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54"/>
      <c r="B309" s="155"/>
      <c r="C309" s="769"/>
      <c r="D309" s="770"/>
      <c r="E309" s="770"/>
      <c r="F309" s="770"/>
      <c r="G309" s="770"/>
      <c r="H309" s="156"/>
      <c r="I309" s="156"/>
      <c r="J309" s="156"/>
      <c r="K309" s="156"/>
      <c r="L309" s="156"/>
      <c r="M309" s="156"/>
      <c r="N309" s="156"/>
      <c r="O309" s="156"/>
      <c r="P309" s="156"/>
      <c r="Q309" s="156"/>
      <c r="R309" s="156"/>
      <c r="S309" s="156"/>
      <c r="T309" s="156"/>
      <c r="U309" s="156"/>
      <c r="V309" s="156"/>
      <c r="W309" s="156"/>
      <c r="X309" s="156"/>
      <c r="Y309" s="147"/>
      <c r="Z309" s="147"/>
      <c r="AA309" s="147"/>
      <c r="AB309" s="147"/>
      <c r="AC309" s="147"/>
      <c r="AD309" s="147"/>
      <c r="AE309" s="147"/>
      <c r="AF309" s="147"/>
      <c r="AG309" s="147" t="s">
        <v>190</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68">
        <v>45</v>
      </c>
      <c r="B310" s="169" t="s">
        <v>420</v>
      </c>
      <c r="C310" s="178" t="s">
        <v>421</v>
      </c>
      <c r="D310" s="170" t="s">
        <v>181</v>
      </c>
      <c r="E310" s="171">
        <v>33.5</v>
      </c>
      <c r="F310" s="172"/>
      <c r="G310" s="173">
        <f>ROUND(E310*F310,2)</f>
        <v>0</v>
      </c>
      <c r="H310" s="172"/>
      <c r="I310" s="173">
        <f>ROUND(E310*H310,2)</f>
        <v>0</v>
      </c>
      <c r="J310" s="172"/>
      <c r="K310" s="173">
        <f>ROUND(E310*J310,2)</f>
        <v>0</v>
      </c>
      <c r="L310" s="173">
        <v>21</v>
      </c>
      <c r="M310" s="173">
        <f>G310*(1+L310/100)</f>
        <v>0</v>
      </c>
      <c r="N310" s="173">
        <v>1.9269999999999999E-2</v>
      </c>
      <c r="O310" s="173">
        <f>ROUND(E310*N310,2)</f>
        <v>0.65</v>
      </c>
      <c r="P310" s="173">
        <v>0</v>
      </c>
      <c r="Q310" s="173">
        <f>ROUND(E310*P310,2)</f>
        <v>0</v>
      </c>
      <c r="R310" s="173"/>
      <c r="S310" s="173" t="s">
        <v>219</v>
      </c>
      <c r="T310" s="174" t="s">
        <v>220</v>
      </c>
      <c r="U310" s="156">
        <v>0</v>
      </c>
      <c r="V310" s="156">
        <f>ROUND(E310*U310,2)</f>
        <v>0</v>
      </c>
      <c r="W310" s="156"/>
      <c r="X310" s="156" t="s">
        <v>185</v>
      </c>
      <c r="Y310" s="147"/>
      <c r="Z310" s="147"/>
      <c r="AA310" s="147"/>
      <c r="AB310" s="147"/>
      <c r="AC310" s="147"/>
      <c r="AD310" s="147"/>
      <c r="AE310" s="147"/>
      <c r="AF310" s="147"/>
      <c r="AG310" s="147" t="s">
        <v>186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328</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329</v>
      </c>
      <c r="D312" s="157"/>
      <c r="E312" s="158"/>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179" t="s">
        <v>330</v>
      </c>
      <c r="D313" s="157"/>
      <c r="E313" s="158"/>
      <c r="F313" s="156"/>
      <c r="G313" s="156"/>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188</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179" t="s">
        <v>407</v>
      </c>
      <c r="D314" s="157"/>
      <c r="E314" s="158"/>
      <c r="F314" s="156"/>
      <c r="G314" s="156"/>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188</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54"/>
      <c r="B315" s="155"/>
      <c r="C315" s="179" t="s">
        <v>422</v>
      </c>
      <c r="D315" s="157"/>
      <c r="E315" s="158"/>
      <c r="F315" s="156"/>
      <c r="G315" s="156"/>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188</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333</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334</v>
      </c>
      <c r="D317" s="157"/>
      <c r="E317" s="158"/>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179" t="s">
        <v>418</v>
      </c>
      <c r="D318" s="157"/>
      <c r="E318" s="158"/>
      <c r="F318" s="156"/>
      <c r="G318" s="156"/>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188</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54"/>
      <c r="B319" s="155"/>
      <c r="C319" s="179" t="s">
        <v>336</v>
      </c>
      <c r="D319" s="157"/>
      <c r="E319" s="158"/>
      <c r="F319" s="156"/>
      <c r="G319" s="156"/>
      <c r="H319" s="156"/>
      <c r="I319" s="156"/>
      <c r="J319" s="156"/>
      <c r="K319" s="156"/>
      <c r="L319" s="156"/>
      <c r="M319" s="156"/>
      <c r="N319" s="156"/>
      <c r="O319" s="156"/>
      <c r="P319" s="156"/>
      <c r="Q319" s="156"/>
      <c r="R319" s="156"/>
      <c r="S319" s="156"/>
      <c r="T319" s="156"/>
      <c r="U319" s="156"/>
      <c r="V319" s="156"/>
      <c r="W319" s="156"/>
      <c r="X319" s="156"/>
      <c r="Y319" s="147"/>
      <c r="Z319" s="147"/>
      <c r="AA319" s="147"/>
      <c r="AB319" s="147"/>
      <c r="AC319" s="147"/>
      <c r="AD319" s="147"/>
      <c r="AE319" s="147"/>
      <c r="AF319" s="147"/>
      <c r="AG319" s="147" t="s">
        <v>188</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179" t="s">
        <v>423</v>
      </c>
      <c r="D320" s="157"/>
      <c r="E320" s="158">
        <v>33.5</v>
      </c>
      <c r="F320" s="156"/>
      <c r="G320" s="156"/>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188</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769"/>
      <c r="D321" s="770"/>
      <c r="E321" s="770"/>
      <c r="F321" s="770"/>
      <c r="G321" s="770"/>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190</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68">
        <v>46</v>
      </c>
      <c r="B322" s="169" t="s">
        <v>424</v>
      </c>
      <c r="C322" s="178" t="s">
        <v>425</v>
      </c>
      <c r="D322" s="170" t="s">
        <v>181</v>
      </c>
      <c r="E322" s="171">
        <v>26.1</v>
      </c>
      <c r="F322" s="172"/>
      <c r="G322" s="173">
        <f>ROUND(E322*F322,2)</f>
        <v>0</v>
      </c>
      <c r="H322" s="172"/>
      <c r="I322" s="173">
        <f>ROUND(E322*H322,2)</f>
        <v>0</v>
      </c>
      <c r="J322" s="172"/>
      <c r="K322" s="173">
        <f>ROUND(E322*J322,2)</f>
        <v>0</v>
      </c>
      <c r="L322" s="173">
        <v>21</v>
      </c>
      <c r="M322" s="173">
        <f>G322*(1+L322/100)</f>
        <v>0</v>
      </c>
      <c r="N322" s="173">
        <v>2.6100000000000002E-2</v>
      </c>
      <c r="O322" s="173">
        <f>ROUND(E322*N322,2)</f>
        <v>0.68</v>
      </c>
      <c r="P322" s="173">
        <v>0</v>
      </c>
      <c r="Q322" s="173">
        <f>ROUND(E322*P322,2)</f>
        <v>0</v>
      </c>
      <c r="R322" s="173"/>
      <c r="S322" s="173" t="s">
        <v>219</v>
      </c>
      <c r="T322" s="174" t="s">
        <v>220</v>
      </c>
      <c r="U322" s="156">
        <v>0</v>
      </c>
      <c r="V322" s="156">
        <f>ROUND(E322*U322,2)</f>
        <v>0</v>
      </c>
      <c r="W322" s="156"/>
      <c r="X322" s="156" t="s">
        <v>185</v>
      </c>
      <c r="Y322" s="147"/>
      <c r="Z322" s="147"/>
      <c r="AA322" s="147"/>
      <c r="AB322" s="147"/>
      <c r="AC322" s="147"/>
      <c r="AD322" s="147"/>
      <c r="AE322" s="147"/>
      <c r="AF322" s="147"/>
      <c r="AG322" s="147" t="s">
        <v>186</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179" t="s">
        <v>328</v>
      </c>
      <c r="D323" s="157"/>
      <c r="E323" s="158"/>
      <c r="F323" s="156"/>
      <c r="G323" s="156"/>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188</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179" t="s">
        <v>329</v>
      </c>
      <c r="D324" s="157"/>
      <c r="E324" s="158"/>
      <c r="F324" s="156"/>
      <c r="G324" s="156"/>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188</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54"/>
      <c r="B325" s="155"/>
      <c r="C325" s="179" t="s">
        <v>330</v>
      </c>
      <c r="D325" s="157"/>
      <c r="E325" s="158"/>
      <c r="F325" s="156"/>
      <c r="G325" s="156"/>
      <c r="H325" s="156"/>
      <c r="I325" s="156"/>
      <c r="J325" s="156"/>
      <c r="K325" s="156"/>
      <c r="L325" s="156"/>
      <c r="M325" s="156"/>
      <c r="N325" s="156"/>
      <c r="O325" s="156"/>
      <c r="P325" s="156"/>
      <c r="Q325" s="156"/>
      <c r="R325" s="156"/>
      <c r="S325" s="156"/>
      <c r="T325" s="156"/>
      <c r="U325" s="156"/>
      <c r="V325" s="156"/>
      <c r="W325" s="156"/>
      <c r="X325" s="156"/>
      <c r="Y325" s="147"/>
      <c r="Z325" s="147"/>
      <c r="AA325" s="147"/>
      <c r="AB325" s="147"/>
      <c r="AC325" s="147"/>
      <c r="AD325" s="147"/>
      <c r="AE325" s="147"/>
      <c r="AF325" s="147"/>
      <c r="AG325" s="147" t="s">
        <v>188</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179" t="s">
        <v>331</v>
      </c>
      <c r="D326" s="157"/>
      <c r="E326" s="158"/>
      <c r="F326" s="156"/>
      <c r="G326" s="156"/>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188</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ht="22.5" outlineLevel="1" x14ac:dyDescent="0.2">
      <c r="A327" s="154"/>
      <c r="B327" s="155"/>
      <c r="C327" s="179" t="s">
        <v>426</v>
      </c>
      <c r="D327" s="157"/>
      <c r="E327" s="158"/>
      <c r="F327" s="156"/>
      <c r="G327" s="156"/>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188</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333</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334</v>
      </c>
      <c r="D329" s="157"/>
      <c r="E329" s="158"/>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179" t="s">
        <v>335</v>
      </c>
      <c r="D330" s="157"/>
      <c r="E330" s="158"/>
      <c r="F330" s="156"/>
      <c r="G330" s="156"/>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188</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54"/>
      <c r="B331" s="155"/>
      <c r="C331" s="179" t="s">
        <v>336</v>
      </c>
      <c r="D331" s="157"/>
      <c r="E331" s="158"/>
      <c r="F331" s="156"/>
      <c r="G331" s="156"/>
      <c r="H331" s="156"/>
      <c r="I331" s="156"/>
      <c r="J331" s="156"/>
      <c r="K331" s="156"/>
      <c r="L331" s="156"/>
      <c r="M331" s="156"/>
      <c r="N331" s="156"/>
      <c r="O331" s="156"/>
      <c r="P331" s="156"/>
      <c r="Q331" s="156"/>
      <c r="R331" s="156"/>
      <c r="S331" s="156"/>
      <c r="T331" s="156"/>
      <c r="U331" s="156"/>
      <c r="V331" s="156"/>
      <c r="W331" s="156"/>
      <c r="X331" s="156"/>
      <c r="Y331" s="147"/>
      <c r="Z331" s="147"/>
      <c r="AA331" s="147"/>
      <c r="AB331" s="147"/>
      <c r="AC331" s="147"/>
      <c r="AD331" s="147"/>
      <c r="AE331" s="147"/>
      <c r="AF331" s="147"/>
      <c r="AG331" s="147" t="s">
        <v>188</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427</v>
      </c>
      <c r="D332" s="157"/>
      <c r="E332" s="158">
        <v>26.1</v>
      </c>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769"/>
      <c r="D333" s="770"/>
      <c r="E333" s="770"/>
      <c r="F333" s="770"/>
      <c r="G333" s="770"/>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190</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68">
        <v>47</v>
      </c>
      <c r="B334" s="169" t="s">
        <v>428</v>
      </c>
      <c r="C334" s="178" t="s">
        <v>429</v>
      </c>
      <c r="D334" s="170" t="s">
        <v>181</v>
      </c>
      <c r="E334" s="171">
        <v>1198.8240000000001</v>
      </c>
      <c r="F334" s="172"/>
      <c r="G334" s="173">
        <f>ROUND(E334*F334,2)</f>
        <v>0</v>
      </c>
      <c r="H334" s="172"/>
      <c r="I334" s="173">
        <f>ROUND(E334*H334,2)</f>
        <v>0</v>
      </c>
      <c r="J334" s="172"/>
      <c r="K334" s="173">
        <f>ROUND(E334*J334,2)</f>
        <v>0</v>
      </c>
      <c r="L334" s="173">
        <v>21</v>
      </c>
      <c r="M334" s="173">
        <f>G334*(1+L334/100)</f>
        <v>0</v>
      </c>
      <c r="N334" s="173">
        <v>0</v>
      </c>
      <c r="O334" s="173">
        <f>ROUND(E334*N334,2)</f>
        <v>0</v>
      </c>
      <c r="P334" s="173">
        <v>0</v>
      </c>
      <c r="Q334" s="173">
        <f>ROUND(E334*P334,2)</f>
        <v>0</v>
      </c>
      <c r="R334" s="173"/>
      <c r="S334" s="173" t="s">
        <v>219</v>
      </c>
      <c r="T334" s="174" t="s">
        <v>220</v>
      </c>
      <c r="U334" s="156">
        <v>0</v>
      </c>
      <c r="V334" s="156">
        <f>ROUND(E334*U334,2)</f>
        <v>0</v>
      </c>
      <c r="W334" s="156"/>
      <c r="X334" s="156" t="s">
        <v>185</v>
      </c>
      <c r="Y334" s="147"/>
      <c r="Z334" s="147"/>
      <c r="AA334" s="147"/>
      <c r="AB334" s="147"/>
      <c r="AC334" s="147"/>
      <c r="AD334" s="147"/>
      <c r="AE334" s="147"/>
      <c r="AF334" s="147"/>
      <c r="AG334" s="147" t="s">
        <v>186</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1" x14ac:dyDescent="0.2">
      <c r="A335" s="154"/>
      <c r="B335" s="155"/>
      <c r="C335" s="179" t="s">
        <v>430</v>
      </c>
      <c r="D335" s="157"/>
      <c r="E335" s="158">
        <v>1008.85</v>
      </c>
      <c r="F335" s="156"/>
      <c r="G335" s="156"/>
      <c r="H335" s="156"/>
      <c r="I335" s="156"/>
      <c r="J335" s="156"/>
      <c r="K335" s="156"/>
      <c r="L335" s="156"/>
      <c r="M335" s="156"/>
      <c r="N335" s="156"/>
      <c r="O335" s="156"/>
      <c r="P335" s="156"/>
      <c r="Q335" s="156"/>
      <c r="R335" s="156"/>
      <c r="S335" s="156"/>
      <c r="T335" s="156"/>
      <c r="U335" s="156"/>
      <c r="V335" s="156"/>
      <c r="W335" s="156"/>
      <c r="X335" s="156"/>
      <c r="Y335" s="147"/>
      <c r="Z335" s="147"/>
      <c r="AA335" s="147"/>
      <c r="AB335" s="147"/>
      <c r="AC335" s="147"/>
      <c r="AD335" s="147"/>
      <c r="AE335" s="147"/>
      <c r="AF335" s="147"/>
      <c r="AG335" s="147" t="s">
        <v>188</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179" t="s">
        <v>431</v>
      </c>
      <c r="D336" s="157"/>
      <c r="E336" s="158">
        <v>55.69</v>
      </c>
      <c r="F336" s="156"/>
      <c r="G336" s="156"/>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188</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179" t="s">
        <v>432</v>
      </c>
      <c r="D337" s="157"/>
      <c r="E337" s="158">
        <v>19.66</v>
      </c>
      <c r="F337" s="156"/>
      <c r="G337" s="156"/>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188</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433</v>
      </c>
      <c r="D338" s="157"/>
      <c r="E338" s="158">
        <v>2.42</v>
      </c>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434</v>
      </c>
      <c r="D339" s="157"/>
      <c r="E339" s="158">
        <v>12.68</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179" t="s">
        <v>435</v>
      </c>
      <c r="D340" s="157"/>
      <c r="E340" s="158">
        <v>15.88</v>
      </c>
      <c r="F340" s="156"/>
      <c r="G340" s="156"/>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188</v>
      </c>
      <c r="AH340" s="147">
        <v>0</v>
      </c>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54"/>
      <c r="B341" s="155"/>
      <c r="C341" s="179" t="s">
        <v>436</v>
      </c>
      <c r="D341" s="157"/>
      <c r="E341" s="158">
        <v>29.4</v>
      </c>
      <c r="F341" s="156"/>
      <c r="G341" s="156"/>
      <c r="H341" s="156"/>
      <c r="I341" s="156"/>
      <c r="J341" s="156"/>
      <c r="K341" s="156"/>
      <c r="L341" s="156"/>
      <c r="M341" s="156"/>
      <c r="N341" s="156"/>
      <c r="O341" s="156"/>
      <c r="P341" s="156"/>
      <c r="Q341" s="156"/>
      <c r="R341" s="156"/>
      <c r="S341" s="156"/>
      <c r="T341" s="156"/>
      <c r="U341" s="156"/>
      <c r="V341" s="156"/>
      <c r="W341" s="156"/>
      <c r="X341" s="156"/>
      <c r="Y341" s="147"/>
      <c r="Z341" s="147"/>
      <c r="AA341" s="147"/>
      <c r="AB341" s="147"/>
      <c r="AC341" s="147"/>
      <c r="AD341" s="147"/>
      <c r="AE341" s="147"/>
      <c r="AF341" s="147"/>
      <c r="AG341" s="147" t="s">
        <v>188</v>
      </c>
      <c r="AH341" s="147">
        <v>0</v>
      </c>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179" t="s">
        <v>437</v>
      </c>
      <c r="D342" s="157"/>
      <c r="E342" s="158">
        <v>29</v>
      </c>
      <c r="F342" s="156"/>
      <c r="G342" s="156"/>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188</v>
      </c>
      <c r="AH342" s="147">
        <v>0</v>
      </c>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179" t="s">
        <v>438</v>
      </c>
      <c r="D343" s="157"/>
      <c r="E343" s="158">
        <v>3.4</v>
      </c>
      <c r="F343" s="156"/>
      <c r="G343" s="156"/>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188</v>
      </c>
      <c r="AH343" s="147">
        <v>0</v>
      </c>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439</v>
      </c>
      <c r="D344" s="157"/>
      <c r="E344" s="158">
        <v>2.8</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179" t="s">
        <v>440</v>
      </c>
      <c r="D345" s="157"/>
      <c r="E345" s="158">
        <v>19.05</v>
      </c>
      <c r="F345" s="156"/>
      <c r="G345" s="156"/>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188</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9"/>
      <c r="D346" s="770"/>
      <c r="E346" s="770"/>
      <c r="F346" s="770"/>
      <c r="G346" s="770"/>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48</v>
      </c>
      <c r="B347" s="169" t="s">
        <v>441</v>
      </c>
      <c r="C347" s="178" t="s">
        <v>442</v>
      </c>
      <c r="D347" s="170" t="s">
        <v>181</v>
      </c>
      <c r="E347" s="171">
        <v>210.29</v>
      </c>
      <c r="F347" s="172"/>
      <c r="G347" s="173">
        <f>ROUND(E347*F347,2)</f>
        <v>0</v>
      </c>
      <c r="H347" s="172"/>
      <c r="I347" s="173">
        <f>ROUND(E347*H347,2)</f>
        <v>0</v>
      </c>
      <c r="J347" s="172"/>
      <c r="K347" s="173">
        <f>ROUND(E347*J347,2)</f>
        <v>0</v>
      </c>
      <c r="L347" s="173">
        <v>21</v>
      </c>
      <c r="M347" s="173">
        <f>G347*(1+L347/100)</f>
        <v>0</v>
      </c>
      <c r="N347" s="173">
        <v>2.6599999999999999E-2</v>
      </c>
      <c r="O347" s="173">
        <f>ROUND(E347*N347,2)</f>
        <v>5.59</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179" t="s">
        <v>409</v>
      </c>
      <c r="D348" s="157"/>
      <c r="E348" s="158">
        <v>90.89</v>
      </c>
      <c r="F348" s="156"/>
      <c r="G348" s="156"/>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188</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54"/>
      <c r="B349" s="155"/>
      <c r="C349" s="179" t="s">
        <v>345</v>
      </c>
      <c r="D349" s="157"/>
      <c r="E349" s="158">
        <v>155.19999999999999</v>
      </c>
      <c r="F349" s="156"/>
      <c r="G349" s="156"/>
      <c r="H349" s="156"/>
      <c r="I349" s="156"/>
      <c r="J349" s="156"/>
      <c r="K349" s="156"/>
      <c r="L349" s="156"/>
      <c r="M349" s="156"/>
      <c r="N349" s="156"/>
      <c r="O349" s="156"/>
      <c r="P349" s="156"/>
      <c r="Q349" s="156"/>
      <c r="R349" s="156"/>
      <c r="S349" s="156"/>
      <c r="T349" s="156"/>
      <c r="U349" s="156"/>
      <c r="V349" s="156"/>
      <c r="W349" s="156"/>
      <c r="X349" s="156"/>
      <c r="Y349" s="147"/>
      <c r="Z349" s="147"/>
      <c r="AA349" s="147"/>
      <c r="AB349" s="147"/>
      <c r="AC349" s="147"/>
      <c r="AD349" s="147"/>
      <c r="AE349" s="147"/>
      <c r="AF349" s="147"/>
      <c r="AG349" s="147" t="s">
        <v>188</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179" t="s">
        <v>346</v>
      </c>
      <c r="D350" s="157"/>
      <c r="E350" s="158">
        <v>18.600000000000001</v>
      </c>
      <c r="F350" s="156"/>
      <c r="G350" s="156"/>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188</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180" t="s">
        <v>347</v>
      </c>
      <c r="D351" s="159"/>
      <c r="E351" s="160"/>
      <c r="F351" s="156"/>
      <c r="G351" s="156"/>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188</v>
      </c>
      <c r="AH351" s="147">
        <v>1</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179" t="s">
        <v>443</v>
      </c>
      <c r="D352" s="157"/>
      <c r="E352" s="158">
        <v>-54.4</v>
      </c>
      <c r="F352" s="156"/>
      <c r="G352" s="156"/>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188</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54"/>
      <c r="B353" s="155"/>
      <c r="C353" s="769"/>
      <c r="D353" s="770"/>
      <c r="E353" s="770"/>
      <c r="F353" s="770"/>
      <c r="G353" s="770"/>
      <c r="H353" s="156"/>
      <c r="I353" s="156"/>
      <c r="J353" s="156"/>
      <c r="K353" s="156"/>
      <c r="L353" s="156"/>
      <c r="M353" s="156"/>
      <c r="N353" s="156"/>
      <c r="O353" s="156"/>
      <c r="P353" s="156"/>
      <c r="Q353" s="156"/>
      <c r="R353" s="156"/>
      <c r="S353" s="156"/>
      <c r="T353" s="156"/>
      <c r="U353" s="156"/>
      <c r="V353" s="156"/>
      <c r="W353" s="156"/>
      <c r="X353" s="156"/>
      <c r="Y353" s="147"/>
      <c r="Z353" s="147"/>
      <c r="AA353" s="147"/>
      <c r="AB353" s="147"/>
      <c r="AC353" s="147"/>
      <c r="AD353" s="147"/>
      <c r="AE353" s="147"/>
      <c r="AF353" s="147"/>
      <c r="AG353" s="147" t="s">
        <v>190</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x14ac:dyDescent="0.2">
      <c r="A354" s="162" t="s">
        <v>177</v>
      </c>
      <c r="B354" s="163" t="s">
        <v>79</v>
      </c>
      <c r="C354" s="177" t="s">
        <v>80</v>
      </c>
      <c r="D354" s="164"/>
      <c r="E354" s="165"/>
      <c r="F354" s="166"/>
      <c r="G354" s="166">
        <f>SUMIF(AG355:AG358,"&lt;&gt;NOR",G355:G358)</f>
        <v>0</v>
      </c>
      <c r="H354" s="166"/>
      <c r="I354" s="166">
        <f>SUM(I355:I358)</f>
        <v>0</v>
      </c>
      <c r="J354" s="166"/>
      <c r="K354" s="166">
        <f>SUM(K355:K358)</f>
        <v>0</v>
      </c>
      <c r="L354" s="166"/>
      <c r="M354" s="166">
        <f>SUM(M355:M358)</f>
        <v>0</v>
      </c>
      <c r="N354" s="166"/>
      <c r="O354" s="166">
        <f>SUM(O355:O358)</f>
        <v>0</v>
      </c>
      <c r="P354" s="166"/>
      <c r="Q354" s="166">
        <f>SUM(Q355:Q358)</f>
        <v>0</v>
      </c>
      <c r="R354" s="166"/>
      <c r="S354" s="166"/>
      <c r="T354" s="167"/>
      <c r="U354" s="161"/>
      <c r="V354" s="161">
        <f>SUM(V355:V358)</f>
        <v>0</v>
      </c>
      <c r="W354" s="161"/>
      <c r="X354" s="161"/>
      <c r="AG354" t="s">
        <v>178</v>
      </c>
    </row>
    <row r="355" spans="1:60" outlineLevel="1" x14ac:dyDescent="0.2">
      <c r="A355" s="168">
        <v>49</v>
      </c>
      <c r="B355" s="169" t="s">
        <v>444</v>
      </c>
      <c r="C355" s="178" t="s">
        <v>445</v>
      </c>
      <c r="D355" s="170" t="s">
        <v>294</v>
      </c>
      <c r="E355" s="171">
        <v>10</v>
      </c>
      <c r="F355" s="172"/>
      <c r="G355" s="173">
        <f>ROUND(E355*F355,2)</f>
        <v>0</v>
      </c>
      <c r="H355" s="172"/>
      <c r="I355" s="173">
        <f>ROUND(E355*H355,2)</f>
        <v>0</v>
      </c>
      <c r="J355" s="172"/>
      <c r="K355" s="173">
        <f>ROUND(E355*J355,2)</f>
        <v>0</v>
      </c>
      <c r="L355" s="173">
        <v>21</v>
      </c>
      <c r="M355" s="173">
        <f>G355*(1+L355/100)</f>
        <v>0</v>
      </c>
      <c r="N355" s="173">
        <v>0</v>
      </c>
      <c r="O355" s="173">
        <f>ROUND(E355*N355,2)</f>
        <v>0</v>
      </c>
      <c r="P355" s="173">
        <v>0</v>
      </c>
      <c r="Q355" s="173">
        <f>ROUND(E355*P355,2)</f>
        <v>0</v>
      </c>
      <c r="R355" s="173"/>
      <c r="S355" s="173" t="s">
        <v>219</v>
      </c>
      <c r="T355" s="174" t="s">
        <v>220</v>
      </c>
      <c r="U355" s="156">
        <v>0</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7"/>
      <c r="D356" s="768"/>
      <c r="E356" s="768"/>
      <c r="F356" s="768"/>
      <c r="G356" s="768"/>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50</v>
      </c>
      <c r="B357" s="169" t="s">
        <v>446</v>
      </c>
      <c r="C357" s="178" t="s">
        <v>447</v>
      </c>
      <c r="D357" s="170" t="s">
        <v>294</v>
      </c>
      <c r="E357" s="171">
        <v>1</v>
      </c>
      <c r="F357" s="172"/>
      <c r="G357" s="173">
        <f>ROUND(E357*F357,2)</f>
        <v>0</v>
      </c>
      <c r="H357" s="172"/>
      <c r="I357" s="173">
        <f>ROUND(E357*H357,2)</f>
        <v>0</v>
      </c>
      <c r="J357" s="172"/>
      <c r="K357" s="173">
        <f>ROUND(E357*J357,2)</f>
        <v>0</v>
      </c>
      <c r="L357" s="173">
        <v>21</v>
      </c>
      <c r="M357" s="173">
        <f>G357*(1+L357/100)</f>
        <v>0</v>
      </c>
      <c r="N357" s="173">
        <v>0</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186</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7"/>
      <c r="D358" s="768"/>
      <c r="E358" s="768"/>
      <c r="F358" s="768"/>
      <c r="G358" s="768"/>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x14ac:dyDescent="0.2">
      <c r="A359" s="162" t="s">
        <v>177</v>
      </c>
      <c r="B359" s="163" t="s">
        <v>81</v>
      </c>
      <c r="C359" s="177" t="s">
        <v>82</v>
      </c>
      <c r="D359" s="164"/>
      <c r="E359" s="165"/>
      <c r="F359" s="166"/>
      <c r="G359" s="166">
        <f>SUMIF(AG360:AG367,"&lt;&gt;NOR",G360:G367)</f>
        <v>0</v>
      </c>
      <c r="H359" s="166"/>
      <c r="I359" s="166">
        <f>SUM(I360:I367)</f>
        <v>0</v>
      </c>
      <c r="J359" s="166"/>
      <c r="K359" s="166">
        <f>SUM(K360:K367)</f>
        <v>0</v>
      </c>
      <c r="L359" s="166"/>
      <c r="M359" s="166">
        <f>SUM(M360:M367)</f>
        <v>0</v>
      </c>
      <c r="N359" s="166"/>
      <c r="O359" s="166">
        <f>SUM(O360:O367)</f>
        <v>0.03</v>
      </c>
      <c r="P359" s="166"/>
      <c r="Q359" s="166">
        <f>SUM(Q360:Q367)</f>
        <v>0</v>
      </c>
      <c r="R359" s="166"/>
      <c r="S359" s="166"/>
      <c r="T359" s="167"/>
      <c r="U359" s="161"/>
      <c r="V359" s="161">
        <f>SUM(V360:V367)</f>
        <v>0</v>
      </c>
      <c r="W359" s="161"/>
      <c r="X359" s="161"/>
      <c r="AG359" t="s">
        <v>178</v>
      </c>
    </row>
    <row r="360" spans="1:60" ht="22.5" outlineLevel="1" x14ac:dyDescent="0.2">
      <c r="A360" s="168">
        <v>51</v>
      </c>
      <c r="B360" s="169" t="s">
        <v>448</v>
      </c>
      <c r="C360" s="178" t="s">
        <v>449</v>
      </c>
      <c r="D360" s="170" t="s">
        <v>181</v>
      </c>
      <c r="E360" s="171">
        <v>2.1</v>
      </c>
      <c r="F360" s="172"/>
      <c r="G360" s="173">
        <f>ROUND(E360*F360,2)</f>
        <v>0</v>
      </c>
      <c r="H360" s="172"/>
      <c r="I360" s="173">
        <f>ROUND(E360*H360,2)</f>
        <v>0</v>
      </c>
      <c r="J360" s="172"/>
      <c r="K360" s="173">
        <f>ROUND(E360*J360,2)</f>
        <v>0</v>
      </c>
      <c r="L360" s="173">
        <v>21</v>
      </c>
      <c r="M360" s="173">
        <f>G360*(1+L360/100)</f>
        <v>0</v>
      </c>
      <c r="N360" s="173">
        <v>1.299E-2</v>
      </c>
      <c r="O360" s="173">
        <f>ROUND(E360*N360,2)</f>
        <v>0.03</v>
      </c>
      <c r="P360" s="173">
        <v>0</v>
      </c>
      <c r="Q360" s="173">
        <f>ROUND(E360*P360,2)</f>
        <v>0</v>
      </c>
      <c r="R360" s="173" t="s">
        <v>295</v>
      </c>
      <c r="S360" s="173" t="s">
        <v>183</v>
      </c>
      <c r="T360" s="174" t="s">
        <v>184</v>
      </c>
      <c r="U360" s="156">
        <v>0</v>
      </c>
      <c r="V360" s="156">
        <f>ROUND(E360*U360,2)</f>
        <v>0</v>
      </c>
      <c r="W360" s="156"/>
      <c r="X360" s="156" t="s">
        <v>185</v>
      </c>
      <c r="Y360" s="147"/>
      <c r="Z360" s="147"/>
      <c r="AA360" s="147"/>
      <c r="AB360" s="147"/>
      <c r="AC360" s="147"/>
      <c r="AD360" s="147"/>
      <c r="AE360" s="147"/>
      <c r="AF360" s="147"/>
      <c r="AG360" s="147" t="s">
        <v>186</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771" t="s">
        <v>450</v>
      </c>
      <c r="D361" s="772"/>
      <c r="E361" s="772"/>
      <c r="F361" s="772"/>
      <c r="G361" s="772"/>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196</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179" t="s">
        <v>451</v>
      </c>
      <c r="D362" s="157"/>
      <c r="E362" s="158"/>
      <c r="F362" s="156"/>
      <c r="G362" s="156"/>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188</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54"/>
      <c r="B363" s="155"/>
      <c r="C363" s="179" t="s">
        <v>452</v>
      </c>
      <c r="D363" s="157"/>
      <c r="E363" s="158">
        <v>2.1</v>
      </c>
      <c r="F363" s="156"/>
      <c r="G363" s="156"/>
      <c r="H363" s="156"/>
      <c r="I363" s="156"/>
      <c r="J363" s="156"/>
      <c r="K363" s="156"/>
      <c r="L363" s="156"/>
      <c r="M363" s="156"/>
      <c r="N363" s="156"/>
      <c r="O363" s="156"/>
      <c r="P363" s="156"/>
      <c r="Q363" s="156"/>
      <c r="R363" s="156"/>
      <c r="S363" s="156"/>
      <c r="T363" s="156"/>
      <c r="U363" s="156"/>
      <c r="V363" s="156"/>
      <c r="W363" s="156"/>
      <c r="X363" s="156"/>
      <c r="Y363" s="147"/>
      <c r="Z363" s="147"/>
      <c r="AA363" s="147"/>
      <c r="AB363" s="147"/>
      <c r="AC363" s="147"/>
      <c r="AD363" s="147"/>
      <c r="AE363" s="147"/>
      <c r="AF363" s="147"/>
      <c r="AG363" s="147" t="s">
        <v>188</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9"/>
      <c r="D364" s="770"/>
      <c r="E364" s="770"/>
      <c r="F364" s="770"/>
      <c r="G364" s="770"/>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52</v>
      </c>
      <c r="B365" s="169" t="s">
        <v>453</v>
      </c>
      <c r="C365" s="178" t="s">
        <v>454</v>
      </c>
      <c r="D365" s="170" t="s">
        <v>181</v>
      </c>
      <c r="E365" s="171">
        <v>38.700000000000003</v>
      </c>
      <c r="F365" s="172"/>
      <c r="G365" s="173">
        <f>ROUND(E365*F365,2)</f>
        <v>0</v>
      </c>
      <c r="H365" s="172"/>
      <c r="I365" s="173">
        <f>ROUND(E365*H365,2)</f>
        <v>0</v>
      </c>
      <c r="J365" s="172"/>
      <c r="K365" s="173">
        <f>ROUND(E365*J365,2)</f>
        <v>0</v>
      </c>
      <c r="L365" s="173">
        <v>21</v>
      </c>
      <c r="M365" s="173">
        <f>G365*(1+L365/100)</f>
        <v>0</v>
      </c>
      <c r="N365" s="173">
        <v>0</v>
      </c>
      <c r="O365" s="173">
        <f>ROUND(E365*N365,2)</f>
        <v>0</v>
      </c>
      <c r="P365" s="173">
        <v>0</v>
      </c>
      <c r="Q365" s="173">
        <f>ROUND(E365*P365,2)</f>
        <v>0</v>
      </c>
      <c r="R365" s="173" t="s">
        <v>455</v>
      </c>
      <c r="S365" s="173" t="s">
        <v>183</v>
      </c>
      <c r="T365" s="174" t="s">
        <v>184</v>
      </c>
      <c r="U365" s="156">
        <v>0</v>
      </c>
      <c r="V365" s="156">
        <f>ROUND(E365*U365,2)</f>
        <v>0</v>
      </c>
      <c r="W365" s="156"/>
      <c r="X365" s="156" t="s">
        <v>221</v>
      </c>
      <c r="Y365" s="147"/>
      <c r="Z365" s="147"/>
      <c r="AA365" s="147"/>
      <c r="AB365" s="147"/>
      <c r="AC365" s="147"/>
      <c r="AD365" s="147"/>
      <c r="AE365" s="147"/>
      <c r="AF365" s="147"/>
      <c r="AG365" s="147" t="s">
        <v>222</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179" t="s">
        <v>456</v>
      </c>
      <c r="D366" s="157"/>
      <c r="E366" s="158">
        <v>38.700000000000003</v>
      </c>
      <c r="F366" s="156"/>
      <c r="G366" s="156"/>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188</v>
      </c>
      <c r="AH366" s="147">
        <v>0</v>
      </c>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54"/>
      <c r="B367" s="155"/>
      <c r="C367" s="769"/>
      <c r="D367" s="770"/>
      <c r="E367" s="770"/>
      <c r="F367" s="770"/>
      <c r="G367" s="770"/>
      <c r="H367" s="156"/>
      <c r="I367" s="156"/>
      <c r="J367" s="156"/>
      <c r="K367" s="156"/>
      <c r="L367" s="156"/>
      <c r="M367" s="156"/>
      <c r="N367" s="156"/>
      <c r="O367" s="156"/>
      <c r="P367" s="156"/>
      <c r="Q367" s="156"/>
      <c r="R367" s="156"/>
      <c r="S367" s="156"/>
      <c r="T367" s="156"/>
      <c r="U367" s="156"/>
      <c r="V367" s="156"/>
      <c r="W367" s="156"/>
      <c r="X367" s="156"/>
      <c r="Y367" s="147"/>
      <c r="Z367" s="147"/>
      <c r="AA367" s="147"/>
      <c r="AB367" s="147"/>
      <c r="AC367" s="147"/>
      <c r="AD367" s="147"/>
      <c r="AE367" s="147"/>
      <c r="AF367" s="147"/>
      <c r="AG367" s="147" t="s">
        <v>190</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x14ac:dyDescent="0.2">
      <c r="A368" s="162" t="s">
        <v>177</v>
      </c>
      <c r="B368" s="163" t="s">
        <v>85</v>
      </c>
      <c r="C368" s="177" t="s">
        <v>86</v>
      </c>
      <c r="D368" s="164"/>
      <c r="E368" s="165"/>
      <c r="F368" s="166"/>
      <c r="G368" s="166">
        <f>SUMIF(AG369:AG372,"&lt;&gt;NOR",G369:G372)</f>
        <v>0</v>
      </c>
      <c r="H368" s="166"/>
      <c r="I368" s="166">
        <f>SUM(I369:I372)</f>
        <v>0</v>
      </c>
      <c r="J368" s="166"/>
      <c r="K368" s="166">
        <f>SUM(K369:K372)</f>
        <v>0</v>
      </c>
      <c r="L368" s="166"/>
      <c r="M368" s="166">
        <f>SUM(M369:M372)</f>
        <v>0</v>
      </c>
      <c r="N368" s="166"/>
      <c r="O368" s="166">
        <f>SUM(O369:O372)</f>
        <v>0.04</v>
      </c>
      <c r="P368" s="166"/>
      <c r="Q368" s="166">
        <f>SUM(Q369:Q372)</f>
        <v>0</v>
      </c>
      <c r="R368" s="166"/>
      <c r="S368" s="166"/>
      <c r="T368" s="167"/>
      <c r="U368" s="161"/>
      <c r="V368" s="161">
        <f>SUM(V369:V372)</f>
        <v>1.36</v>
      </c>
      <c r="W368" s="161"/>
      <c r="X368" s="161"/>
      <c r="AG368" t="s">
        <v>178</v>
      </c>
    </row>
    <row r="369" spans="1:60" outlineLevel="1" x14ac:dyDescent="0.2">
      <c r="A369" s="168">
        <v>53</v>
      </c>
      <c r="B369" s="169" t="s">
        <v>457</v>
      </c>
      <c r="C369" s="178" t="s">
        <v>458</v>
      </c>
      <c r="D369" s="170" t="s">
        <v>294</v>
      </c>
      <c r="E369" s="171">
        <v>2</v>
      </c>
      <c r="F369" s="172"/>
      <c r="G369" s="173">
        <f>ROUND(E369*F369,2)</f>
        <v>0</v>
      </c>
      <c r="H369" s="172"/>
      <c r="I369" s="173">
        <f>ROUND(E369*H369,2)</f>
        <v>0</v>
      </c>
      <c r="J369" s="172"/>
      <c r="K369" s="173">
        <f>ROUND(E369*J369,2)</f>
        <v>0</v>
      </c>
      <c r="L369" s="173">
        <v>21</v>
      </c>
      <c r="M369" s="173">
        <f>G369*(1+L369/100)</f>
        <v>0</v>
      </c>
      <c r="N369" s="173">
        <v>1.9179999999999999E-2</v>
      </c>
      <c r="O369" s="173">
        <f>ROUND(E369*N369,2)</f>
        <v>0.04</v>
      </c>
      <c r="P369" s="173">
        <v>0</v>
      </c>
      <c r="Q369" s="173">
        <f>ROUND(E369*P369,2)</f>
        <v>0</v>
      </c>
      <c r="R369" s="173"/>
      <c r="S369" s="173" t="s">
        <v>219</v>
      </c>
      <c r="T369" s="174" t="s">
        <v>220</v>
      </c>
      <c r="U369" s="156">
        <v>0.68</v>
      </c>
      <c r="V369" s="156">
        <f>ROUND(E369*U369,2)</f>
        <v>1.36</v>
      </c>
      <c r="W369" s="156"/>
      <c r="X369" s="156" t="s">
        <v>185</v>
      </c>
      <c r="Y369" s="147"/>
      <c r="Z369" s="147"/>
      <c r="AA369" s="147"/>
      <c r="AB369" s="147"/>
      <c r="AC369" s="147"/>
      <c r="AD369" s="147"/>
      <c r="AE369" s="147"/>
      <c r="AF369" s="147"/>
      <c r="AG369" s="147" t="s">
        <v>186</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179" t="s">
        <v>459</v>
      </c>
      <c r="D370" s="157"/>
      <c r="E370" s="158">
        <v>2</v>
      </c>
      <c r="F370" s="156"/>
      <c r="G370" s="156"/>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188</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179" t="s">
        <v>460</v>
      </c>
      <c r="D371" s="157"/>
      <c r="E371" s="158"/>
      <c r="F371" s="156"/>
      <c r="G371" s="156"/>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188</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9"/>
      <c r="D372" s="770"/>
      <c r="E372" s="770"/>
      <c r="F372" s="770"/>
      <c r="G372" s="770"/>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x14ac:dyDescent="0.2">
      <c r="A373" s="162" t="s">
        <v>177</v>
      </c>
      <c r="B373" s="163" t="s">
        <v>87</v>
      </c>
      <c r="C373" s="177" t="s">
        <v>88</v>
      </c>
      <c r="D373" s="164"/>
      <c r="E373" s="165"/>
      <c r="F373" s="166"/>
      <c r="G373" s="166">
        <f>SUMIF(AG374:AG377,"&lt;&gt;NOR",G374:G377)</f>
        <v>0</v>
      </c>
      <c r="H373" s="166"/>
      <c r="I373" s="166">
        <f>SUM(I374:I377)</f>
        <v>0</v>
      </c>
      <c r="J373" s="166"/>
      <c r="K373" s="166">
        <f>SUM(K374:K377)</f>
        <v>0</v>
      </c>
      <c r="L373" s="166"/>
      <c r="M373" s="166">
        <f>SUM(M374:M377)</f>
        <v>0</v>
      </c>
      <c r="N373" s="166"/>
      <c r="O373" s="166">
        <f>SUM(O374:O377)</f>
        <v>0</v>
      </c>
      <c r="P373" s="166"/>
      <c r="Q373" s="166">
        <f>SUM(Q374:Q377)</f>
        <v>0</v>
      </c>
      <c r="R373" s="166"/>
      <c r="S373" s="166"/>
      <c r="T373" s="167"/>
      <c r="U373" s="161"/>
      <c r="V373" s="161">
        <f>SUM(V374:V377)</f>
        <v>0</v>
      </c>
      <c r="W373" s="161"/>
      <c r="X373" s="161"/>
      <c r="AG373" t="s">
        <v>178</v>
      </c>
    </row>
    <row r="374" spans="1:60" outlineLevel="1" x14ac:dyDescent="0.2">
      <c r="A374" s="168">
        <v>54</v>
      </c>
      <c r="B374" s="169" t="s">
        <v>461</v>
      </c>
      <c r="C374" s="178" t="s">
        <v>462</v>
      </c>
      <c r="D374" s="170" t="s">
        <v>284</v>
      </c>
      <c r="E374" s="171">
        <v>4.4000000000000004</v>
      </c>
      <c r="F374" s="172"/>
      <c r="G374" s="173">
        <f>ROUND(E374*F374,2)</f>
        <v>0</v>
      </c>
      <c r="H374" s="172"/>
      <c r="I374" s="173">
        <f>ROUND(E374*H374,2)</f>
        <v>0</v>
      </c>
      <c r="J374" s="172"/>
      <c r="K374" s="173">
        <f>ROUND(E374*J374,2)</f>
        <v>0</v>
      </c>
      <c r="L374" s="173">
        <v>21</v>
      </c>
      <c r="M374" s="173">
        <f>G374*(1+L374/100)</f>
        <v>0</v>
      </c>
      <c r="N374" s="173">
        <v>0</v>
      </c>
      <c r="O374" s="173">
        <f>ROUND(E374*N374,2)</f>
        <v>0</v>
      </c>
      <c r="P374" s="173">
        <v>0</v>
      </c>
      <c r="Q374" s="173">
        <f>ROUND(E374*P374,2)</f>
        <v>0</v>
      </c>
      <c r="R374" s="173" t="s">
        <v>182</v>
      </c>
      <c r="S374" s="173" t="s">
        <v>183</v>
      </c>
      <c r="T374" s="174" t="s">
        <v>184</v>
      </c>
      <c r="U374" s="156">
        <v>0</v>
      </c>
      <c r="V374" s="156">
        <f>ROUND(E374*U374,2)</f>
        <v>0</v>
      </c>
      <c r="W374" s="156"/>
      <c r="X374" s="156" t="s">
        <v>185</v>
      </c>
      <c r="Y374" s="147"/>
      <c r="Z374" s="147"/>
      <c r="AA374" s="147"/>
      <c r="AB374" s="147"/>
      <c r="AC374" s="147"/>
      <c r="AD374" s="147"/>
      <c r="AE374" s="147"/>
      <c r="AF374" s="147"/>
      <c r="AG374" s="147" t="s">
        <v>186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71" t="s">
        <v>463</v>
      </c>
      <c r="D375" s="772"/>
      <c r="E375" s="772"/>
      <c r="F375" s="772"/>
      <c r="G375" s="772"/>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196</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54"/>
      <c r="B376" s="155"/>
      <c r="C376" s="179" t="s">
        <v>464</v>
      </c>
      <c r="D376" s="157"/>
      <c r="E376" s="158">
        <v>4.4000000000000004</v>
      </c>
      <c r="F376" s="156"/>
      <c r="G376" s="156"/>
      <c r="H376" s="156"/>
      <c r="I376" s="156"/>
      <c r="J376" s="156"/>
      <c r="K376" s="156"/>
      <c r="L376" s="156"/>
      <c r="M376" s="156"/>
      <c r="N376" s="156"/>
      <c r="O376" s="156"/>
      <c r="P376" s="156"/>
      <c r="Q376" s="156"/>
      <c r="R376" s="156"/>
      <c r="S376" s="156"/>
      <c r="T376" s="156"/>
      <c r="U376" s="156"/>
      <c r="V376" s="156"/>
      <c r="W376" s="156"/>
      <c r="X376" s="156"/>
      <c r="Y376" s="147"/>
      <c r="Z376" s="147"/>
      <c r="AA376" s="147"/>
      <c r="AB376" s="147"/>
      <c r="AC376" s="147"/>
      <c r="AD376" s="147"/>
      <c r="AE376" s="147"/>
      <c r="AF376" s="147"/>
      <c r="AG376" s="147" t="s">
        <v>188</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69"/>
      <c r="D377" s="770"/>
      <c r="E377" s="770"/>
      <c r="F377" s="770"/>
      <c r="G377" s="770"/>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190</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x14ac:dyDescent="0.2">
      <c r="A378" s="162" t="s">
        <v>177</v>
      </c>
      <c r="B378" s="163" t="s">
        <v>89</v>
      </c>
      <c r="C378" s="177" t="s">
        <v>90</v>
      </c>
      <c r="D378" s="164"/>
      <c r="E378" s="165"/>
      <c r="F378" s="166"/>
      <c r="G378" s="166">
        <f>SUMIF(AG379:AG416,"&lt;&gt;NOR",G379:G416)</f>
        <v>0</v>
      </c>
      <c r="H378" s="166"/>
      <c r="I378" s="166">
        <f>SUM(I379:I416)</f>
        <v>0</v>
      </c>
      <c r="J378" s="166"/>
      <c r="K378" s="166">
        <f>SUM(K379:K416)</f>
        <v>0</v>
      </c>
      <c r="L378" s="166"/>
      <c r="M378" s="166">
        <f>SUM(M379:M416)</f>
        <v>0</v>
      </c>
      <c r="N378" s="166"/>
      <c r="O378" s="166">
        <f>SUM(O379:O416)</f>
        <v>40.549999999999997</v>
      </c>
      <c r="P378" s="166"/>
      <c r="Q378" s="166">
        <f>SUM(Q379:Q416)</f>
        <v>0</v>
      </c>
      <c r="R378" s="166"/>
      <c r="S378" s="166"/>
      <c r="T378" s="167"/>
      <c r="U378" s="161"/>
      <c r="V378" s="161">
        <f>SUM(V379:V416)</f>
        <v>0.18</v>
      </c>
      <c r="W378" s="161"/>
      <c r="X378" s="161"/>
      <c r="AG378" t="s">
        <v>178</v>
      </c>
    </row>
    <row r="379" spans="1:60" ht="22.5" outlineLevel="1" x14ac:dyDescent="0.2">
      <c r="A379" s="168">
        <v>55</v>
      </c>
      <c r="B379" s="169" t="s">
        <v>465</v>
      </c>
      <c r="C379" s="178" t="s">
        <v>466</v>
      </c>
      <c r="D379" s="170" t="s">
        <v>181</v>
      </c>
      <c r="E379" s="171">
        <v>1752.8</v>
      </c>
      <c r="F379" s="172"/>
      <c r="G379" s="173">
        <f>ROUND(E379*F379,2)</f>
        <v>0</v>
      </c>
      <c r="H379" s="172"/>
      <c r="I379" s="173">
        <f>ROUND(E379*H379,2)</f>
        <v>0</v>
      </c>
      <c r="J379" s="172"/>
      <c r="K379" s="173">
        <f>ROUND(E379*J379,2)</f>
        <v>0</v>
      </c>
      <c r="L379" s="173">
        <v>21</v>
      </c>
      <c r="M379" s="173">
        <f>G379*(1+L379/100)</f>
        <v>0</v>
      </c>
      <c r="N379" s="173">
        <v>1.8380000000000001E-2</v>
      </c>
      <c r="O379" s="173">
        <f>ROUND(E379*N379,2)</f>
        <v>32.22</v>
      </c>
      <c r="P379" s="173">
        <v>0</v>
      </c>
      <c r="Q379" s="173">
        <f>ROUND(E379*P379,2)</f>
        <v>0</v>
      </c>
      <c r="R379" s="173" t="s">
        <v>467</v>
      </c>
      <c r="S379" s="173" t="s">
        <v>183</v>
      </c>
      <c r="T379" s="174" t="s">
        <v>184</v>
      </c>
      <c r="U379" s="156">
        <v>0</v>
      </c>
      <c r="V379" s="156">
        <f>ROUND(E379*U379,2)</f>
        <v>0</v>
      </c>
      <c r="W379" s="156"/>
      <c r="X379" s="156" t="s">
        <v>185</v>
      </c>
      <c r="Y379" s="147"/>
      <c r="Z379" s="147"/>
      <c r="AA379" s="147"/>
      <c r="AB379" s="147"/>
      <c r="AC379" s="147"/>
      <c r="AD379" s="147"/>
      <c r="AE379" s="147"/>
      <c r="AF379" s="147"/>
      <c r="AG379" s="147" t="s">
        <v>186</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1" x14ac:dyDescent="0.2">
      <c r="A380" s="154"/>
      <c r="B380" s="155"/>
      <c r="C380" s="771" t="s">
        <v>468</v>
      </c>
      <c r="D380" s="772"/>
      <c r="E380" s="772"/>
      <c r="F380" s="772"/>
      <c r="G380" s="772"/>
      <c r="H380" s="156"/>
      <c r="I380" s="156"/>
      <c r="J380" s="156"/>
      <c r="K380" s="156"/>
      <c r="L380" s="156"/>
      <c r="M380" s="156"/>
      <c r="N380" s="156"/>
      <c r="O380" s="156"/>
      <c r="P380" s="156"/>
      <c r="Q380" s="156"/>
      <c r="R380" s="156"/>
      <c r="S380" s="156"/>
      <c r="T380" s="156"/>
      <c r="U380" s="156"/>
      <c r="V380" s="156"/>
      <c r="W380" s="156"/>
      <c r="X380" s="156"/>
      <c r="Y380" s="147"/>
      <c r="Z380" s="147"/>
      <c r="AA380" s="147"/>
      <c r="AB380" s="147"/>
      <c r="AC380" s="147"/>
      <c r="AD380" s="147"/>
      <c r="AE380" s="147"/>
      <c r="AF380" s="147"/>
      <c r="AG380" s="147" t="s">
        <v>196</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179" t="s">
        <v>469</v>
      </c>
      <c r="D381" s="157"/>
      <c r="E381" s="158">
        <v>336.4</v>
      </c>
      <c r="F381" s="156"/>
      <c r="G381" s="156"/>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188</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179" t="s">
        <v>470</v>
      </c>
      <c r="D382" s="157"/>
      <c r="E382" s="158">
        <v>540</v>
      </c>
      <c r="F382" s="156"/>
      <c r="G382" s="156"/>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188</v>
      </c>
      <c r="AH382" s="147">
        <v>0</v>
      </c>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179" t="s">
        <v>471</v>
      </c>
      <c r="D383" s="157"/>
      <c r="E383" s="158">
        <v>336.4</v>
      </c>
      <c r="F383" s="156"/>
      <c r="G383" s="156"/>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188</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1" x14ac:dyDescent="0.2">
      <c r="A384" s="154"/>
      <c r="B384" s="155"/>
      <c r="C384" s="179" t="s">
        <v>472</v>
      </c>
      <c r="D384" s="157"/>
      <c r="E384" s="158">
        <v>540</v>
      </c>
      <c r="F384" s="156"/>
      <c r="G384" s="156"/>
      <c r="H384" s="156"/>
      <c r="I384" s="156"/>
      <c r="J384" s="156"/>
      <c r="K384" s="156"/>
      <c r="L384" s="156"/>
      <c r="M384" s="156"/>
      <c r="N384" s="156"/>
      <c r="O384" s="156"/>
      <c r="P384" s="156"/>
      <c r="Q384" s="156"/>
      <c r="R384" s="156"/>
      <c r="S384" s="156"/>
      <c r="T384" s="156"/>
      <c r="U384" s="156"/>
      <c r="V384" s="156"/>
      <c r="W384" s="156"/>
      <c r="X384" s="156"/>
      <c r="Y384" s="147"/>
      <c r="Z384" s="147"/>
      <c r="AA384" s="147"/>
      <c r="AB384" s="147"/>
      <c r="AC384" s="147"/>
      <c r="AD384" s="147"/>
      <c r="AE384" s="147"/>
      <c r="AF384" s="147"/>
      <c r="AG384" s="147" t="s">
        <v>188</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9"/>
      <c r="D385" s="770"/>
      <c r="E385" s="770"/>
      <c r="F385" s="770"/>
      <c r="G385" s="770"/>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ht="33.75" outlineLevel="1" x14ac:dyDescent="0.2">
      <c r="A386" s="168">
        <v>56</v>
      </c>
      <c r="B386" s="169" t="s">
        <v>473</v>
      </c>
      <c r="C386" s="178" t="s">
        <v>474</v>
      </c>
      <c r="D386" s="170" t="s">
        <v>181</v>
      </c>
      <c r="E386" s="171">
        <v>8764</v>
      </c>
      <c r="F386" s="172"/>
      <c r="G386" s="173">
        <f>ROUND(E386*F386,2)</f>
        <v>0</v>
      </c>
      <c r="H386" s="172"/>
      <c r="I386" s="173">
        <f>ROUND(E386*H386,2)</f>
        <v>0</v>
      </c>
      <c r="J386" s="172"/>
      <c r="K386" s="173">
        <f>ROUND(E386*J386,2)</f>
        <v>0</v>
      </c>
      <c r="L386" s="173">
        <v>21</v>
      </c>
      <c r="M386" s="173">
        <f>G386*(1+L386/100)</f>
        <v>0</v>
      </c>
      <c r="N386" s="173">
        <v>9.5E-4</v>
      </c>
      <c r="O386" s="173">
        <f>ROUND(E386*N386,2)</f>
        <v>8.33</v>
      </c>
      <c r="P386" s="173">
        <v>0</v>
      </c>
      <c r="Q386" s="173">
        <f>ROUND(E386*P386,2)</f>
        <v>0</v>
      </c>
      <c r="R386" s="173" t="s">
        <v>467</v>
      </c>
      <c r="S386" s="173" t="s">
        <v>183</v>
      </c>
      <c r="T386" s="174" t="s">
        <v>184</v>
      </c>
      <c r="U386" s="156">
        <v>0</v>
      </c>
      <c r="V386" s="156">
        <f>ROUND(E386*U386,2)</f>
        <v>0</v>
      </c>
      <c r="W386" s="156"/>
      <c r="X386" s="156" t="s">
        <v>185</v>
      </c>
      <c r="Y386" s="147"/>
      <c r="Z386" s="147"/>
      <c r="AA386" s="147"/>
      <c r="AB386" s="147"/>
      <c r="AC386" s="147"/>
      <c r="AD386" s="147"/>
      <c r="AE386" s="147"/>
      <c r="AF386" s="147"/>
      <c r="AG386" s="147" t="s">
        <v>186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71" t="s">
        <v>468</v>
      </c>
      <c r="D387" s="772"/>
      <c r="E387" s="772"/>
      <c r="F387" s="772"/>
      <c r="G387" s="772"/>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179" t="s">
        <v>475</v>
      </c>
      <c r="D388" s="157"/>
      <c r="E388" s="158">
        <v>8764</v>
      </c>
      <c r="F388" s="156"/>
      <c r="G388" s="156"/>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188</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9"/>
      <c r="D389" s="770"/>
      <c r="E389" s="770"/>
      <c r="F389" s="770"/>
      <c r="G389" s="770"/>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ht="22.5" outlineLevel="1" x14ac:dyDescent="0.2">
      <c r="A390" s="168">
        <v>57</v>
      </c>
      <c r="B390" s="169" t="s">
        <v>476</v>
      </c>
      <c r="C390" s="178" t="s">
        <v>477</v>
      </c>
      <c r="D390" s="170" t="s">
        <v>181</v>
      </c>
      <c r="E390" s="171">
        <v>1752.8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467</v>
      </c>
      <c r="S390" s="173" t="s">
        <v>183</v>
      </c>
      <c r="T390" s="174" t="s">
        <v>184</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469</v>
      </c>
      <c r="D391" s="157"/>
      <c r="E391" s="158">
        <v>336.4</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470</v>
      </c>
      <c r="D392" s="157"/>
      <c r="E392" s="158">
        <v>540</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471</v>
      </c>
      <c r="D393" s="157"/>
      <c r="E393" s="158">
        <v>336.4</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179" t="s">
        <v>472</v>
      </c>
      <c r="D394" s="157"/>
      <c r="E394" s="158">
        <v>540</v>
      </c>
      <c r="F394" s="156"/>
      <c r="G394" s="156"/>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188</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9"/>
      <c r="D395" s="770"/>
      <c r="E395" s="770"/>
      <c r="F395" s="770"/>
      <c r="G395" s="770"/>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58</v>
      </c>
      <c r="B396" s="169" t="s">
        <v>478</v>
      </c>
      <c r="C396" s="178" t="s">
        <v>479</v>
      </c>
      <c r="D396" s="170" t="s">
        <v>181</v>
      </c>
      <c r="E396" s="171">
        <v>1752.8</v>
      </c>
      <c r="F396" s="172"/>
      <c r="G396" s="173">
        <f>ROUND(E396*F396,2)</f>
        <v>0</v>
      </c>
      <c r="H396" s="172"/>
      <c r="I396" s="173">
        <f>ROUND(E396*H396,2)</f>
        <v>0</v>
      </c>
      <c r="J396" s="172"/>
      <c r="K396" s="173">
        <f>ROUND(E396*J396,2)</f>
        <v>0</v>
      </c>
      <c r="L396" s="173">
        <v>21</v>
      </c>
      <c r="M396" s="173">
        <f>G396*(1+L396/100)</f>
        <v>0</v>
      </c>
      <c r="N396" s="173">
        <v>0</v>
      </c>
      <c r="O396" s="173">
        <f>ROUND(E396*N396,2)</f>
        <v>0</v>
      </c>
      <c r="P396" s="173">
        <v>0</v>
      </c>
      <c r="Q396" s="173">
        <f>ROUND(E396*P396,2)</f>
        <v>0</v>
      </c>
      <c r="R396" s="173" t="s">
        <v>467</v>
      </c>
      <c r="S396" s="173" t="s">
        <v>183</v>
      </c>
      <c r="T396" s="174" t="s">
        <v>184</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179" t="s">
        <v>480</v>
      </c>
      <c r="D397" s="157"/>
      <c r="E397" s="158">
        <v>1752.8</v>
      </c>
      <c r="F397" s="156"/>
      <c r="G397" s="156"/>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188</v>
      </c>
      <c r="AH397" s="147">
        <v>0</v>
      </c>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9"/>
      <c r="D398" s="770"/>
      <c r="E398" s="770"/>
      <c r="F398" s="770"/>
      <c r="G398" s="770"/>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ht="33.75" outlineLevel="1" x14ac:dyDescent="0.2">
      <c r="A399" s="168">
        <v>59</v>
      </c>
      <c r="B399" s="169" t="s">
        <v>481</v>
      </c>
      <c r="C399" s="178" t="s">
        <v>482</v>
      </c>
      <c r="D399" s="170" t="s">
        <v>181</v>
      </c>
      <c r="E399" s="171">
        <v>8764</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t="s">
        <v>467</v>
      </c>
      <c r="S399" s="173" t="s">
        <v>183</v>
      </c>
      <c r="T399" s="174" t="s">
        <v>184</v>
      </c>
      <c r="U399" s="156">
        <v>0</v>
      </c>
      <c r="V399" s="156">
        <f>ROUND(E399*U399,2)</f>
        <v>0</v>
      </c>
      <c r="W399" s="156"/>
      <c r="X399" s="156" t="s">
        <v>185</v>
      </c>
      <c r="Y399" s="147"/>
      <c r="Z399" s="147"/>
      <c r="AA399" s="147"/>
      <c r="AB399" s="147"/>
      <c r="AC399" s="147"/>
      <c r="AD399" s="147"/>
      <c r="AE399" s="147"/>
      <c r="AF399" s="147"/>
      <c r="AG399" s="147" t="s">
        <v>186</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179" t="s">
        <v>475</v>
      </c>
      <c r="D400" s="157"/>
      <c r="E400" s="158">
        <v>8764</v>
      </c>
      <c r="F400" s="156"/>
      <c r="G400" s="156"/>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188</v>
      </c>
      <c r="AH400" s="147">
        <v>0</v>
      </c>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9"/>
      <c r="D401" s="770"/>
      <c r="E401" s="770"/>
      <c r="F401" s="770"/>
      <c r="G401" s="770"/>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60</v>
      </c>
      <c r="B402" s="169" t="s">
        <v>483</v>
      </c>
      <c r="C402" s="178" t="s">
        <v>484</v>
      </c>
      <c r="D402" s="170" t="s">
        <v>181</v>
      </c>
      <c r="E402" s="171">
        <v>1752.8</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t="s">
        <v>467</v>
      </c>
      <c r="S402" s="173" t="s">
        <v>183</v>
      </c>
      <c r="T402" s="174" t="s">
        <v>184</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179" t="s">
        <v>480</v>
      </c>
      <c r="D403" s="157"/>
      <c r="E403" s="158">
        <v>1752.8</v>
      </c>
      <c r="F403" s="156"/>
      <c r="G403" s="156"/>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188</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9"/>
      <c r="D404" s="770"/>
      <c r="E404" s="770"/>
      <c r="F404" s="770"/>
      <c r="G404" s="770"/>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ht="22.5" outlineLevel="1" x14ac:dyDescent="0.2">
      <c r="A405" s="168">
        <v>61</v>
      </c>
      <c r="B405" s="169" t="s">
        <v>485</v>
      </c>
      <c r="C405" s="178" t="s">
        <v>486</v>
      </c>
      <c r="D405" s="170" t="s">
        <v>487</v>
      </c>
      <c r="E405" s="171">
        <v>4</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t="s">
        <v>467</v>
      </c>
      <c r="S405" s="173" t="s">
        <v>183</v>
      </c>
      <c r="T405" s="174" t="s">
        <v>184</v>
      </c>
      <c r="U405" s="156">
        <v>0</v>
      </c>
      <c r="V405" s="156">
        <f>ROUND(E405*U405,2)</f>
        <v>0</v>
      </c>
      <c r="W405" s="156"/>
      <c r="X405" s="156" t="s">
        <v>185</v>
      </c>
      <c r="Y405" s="147"/>
      <c r="Z405" s="147"/>
      <c r="AA405" s="147"/>
      <c r="AB405" s="147"/>
      <c r="AC405" s="147"/>
      <c r="AD405" s="147"/>
      <c r="AE405" s="147"/>
      <c r="AF405" s="147"/>
      <c r="AG405" s="147" t="s">
        <v>186</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179" t="s">
        <v>488</v>
      </c>
      <c r="D406" s="157"/>
      <c r="E406" s="158">
        <v>4</v>
      </c>
      <c r="F406" s="156"/>
      <c r="G406" s="156"/>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188</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9"/>
      <c r="D407" s="770"/>
      <c r="E407" s="770"/>
      <c r="F407" s="770"/>
      <c r="G407" s="770"/>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ht="33.75" outlineLevel="1" x14ac:dyDescent="0.2">
      <c r="A408" s="168">
        <v>62</v>
      </c>
      <c r="B408" s="169" t="s">
        <v>489</v>
      </c>
      <c r="C408" s="178" t="s">
        <v>490</v>
      </c>
      <c r="D408" s="170" t="s">
        <v>491</v>
      </c>
      <c r="E408" s="171">
        <v>80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467</v>
      </c>
      <c r="S408" s="173" t="s">
        <v>183</v>
      </c>
      <c r="T408" s="174" t="s">
        <v>184</v>
      </c>
      <c r="U408" s="156">
        <v>0</v>
      </c>
      <c r="V408" s="156">
        <f>ROUND(E408*U408,2)</f>
        <v>0</v>
      </c>
      <c r="W408" s="156"/>
      <c r="X408" s="156" t="s">
        <v>185</v>
      </c>
      <c r="Y408" s="147"/>
      <c r="Z408" s="147"/>
      <c r="AA408" s="147"/>
      <c r="AB408" s="147"/>
      <c r="AC408" s="147"/>
      <c r="AD408" s="147"/>
      <c r="AE408" s="147"/>
      <c r="AF408" s="147"/>
      <c r="AG408" s="147" t="s">
        <v>186</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179" t="s">
        <v>492</v>
      </c>
      <c r="D409" s="157"/>
      <c r="E409" s="158">
        <v>80</v>
      </c>
      <c r="F409" s="156"/>
      <c r="G409" s="156"/>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188</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ht="22.5" outlineLevel="1" x14ac:dyDescent="0.2">
      <c r="A411" s="168">
        <v>63</v>
      </c>
      <c r="B411" s="169" t="s">
        <v>493</v>
      </c>
      <c r="C411" s="178" t="s">
        <v>494</v>
      </c>
      <c r="D411" s="170" t="s">
        <v>487</v>
      </c>
      <c r="E411" s="171">
        <v>4</v>
      </c>
      <c r="F411" s="172"/>
      <c r="G411" s="173">
        <f>ROUND(E411*F411,2)</f>
        <v>0</v>
      </c>
      <c r="H411" s="172"/>
      <c r="I411" s="173">
        <f>ROUND(E411*H411,2)</f>
        <v>0</v>
      </c>
      <c r="J411" s="172"/>
      <c r="K411" s="173">
        <f>ROUND(E411*J411,2)</f>
        <v>0</v>
      </c>
      <c r="L411" s="173">
        <v>21</v>
      </c>
      <c r="M411" s="173">
        <f>G411*(1+L411/100)</f>
        <v>0</v>
      </c>
      <c r="N411" s="173">
        <v>0</v>
      </c>
      <c r="O411" s="173">
        <f>ROUND(E411*N411,2)</f>
        <v>0</v>
      </c>
      <c r="P411" s="173">
        <v>0</v>
      </c>
      <c r="Q411" s="173">
        <f>ROUND(E411*P411,2)</f>
        <v>0</v>
      </c>
      <c r="R411" s="173" t="s">
        <v>467</v>
      </c>
      <c r="S411" s="173" t="s">
        <v>183</v>
      </c>
      <c r="T411" s="174" t="s">
        <v>184</v>
      </c>
      <c r="U411" s="156">
        <v>0</v>
      </c>
      <c r="V411" s="156">
        <f>ROUND(E411*U411,2)</f>
        <v>0</v>
      </c>
      <c r="W411" s="156"/>
      <c r="X411" s="156" t="s">
        <v>185</v>
      </c>
      <c r="Y411" s="147"/>
      <c r="Z411" s="147"/>
      <c r="AA411" s="147"/>
      <c r="AB411" s="147"/>
      <c r="AC411" s="147"/>
      <c r="AD411" s="147"/>
      <c r="AE411" s="147"/>
      <c r="AF411" s="147"/>
      <c r="AG411" s="147" t="s">
        <v>186</v>
      </c>
      <c r="AH411" s="147"/>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767"/>
      <c r="D412" s="768"/>
      <c r="E412" s="768"/>
      <c r="F412" s="768"/>
      <c r="G412" s="768"/>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190</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68">
        <v>64</v>
      </c>
      <c r="B413" s="169" t="s">
        <v>495</v>
      </c>
      <c r="C413" s="178" t="s">
        <v>496</v>
      </c>
      <c r="D413" s="170" t="s">
        <v>294</v>
      </c>
      <c r="E413" s="171">
        <v>1</v>
      </c>
      <c r="F413" s="172"/>
      <c r="G413" s="173">
        <f>ROUND(E413*F413,2)</f>
        <v>0</v>
      </c>
      <c r="H413" s="172"/>
      <c r="I413" s="173">
        <f>ROUND(E413*H413,2)</f>
        <v>0</v>
      </c>
      <c r="J413" s="172"/>
      <c r="K413" s="173">
        <f>ROUND(E413*J413,2)</f>
        <v>0</v>
      </c>
      <c r="L413" s="173">
        <v>21</v>
      </c>
      <c r="M413" s="173">
        <f>G413*(1+L413/100)</f>
        <v>0</v>
      </c>
      <c r="N413" s="173">
        <v>1.2099999999999999E-3</v>
      </c>
      <c r="O413" s="173">
        <f>ROUND(E413*N413,2)</f>
        <v>0</v>
      </c>
      <c r="P413" s="173">
        <v>0</v>
      </c>
      <c r="Q413" s="173">
        <f>ROUND(E413*P413,2)</f>
        <v>0</v>
      </c>
      <c r="R413" s="173"/>
      <c r="S413" s="173" t="s">
        <v>219</v>
      </c>
      <c r="T413" s="174" t="s">
        <v>220</v>
      </c>
      <c r="U413" s="156">
        <v>0.17699999999999999</v>
      </c>
      <c r="V413" s="156">
        <f>ROUND(E413*U413,2)</f>
        <v>0.18</v>
      </c>
      <c r="W413" s="156"/>
      <c r="X413" s="156" t="s">
        <v>185</v>
      </c>
      <c r="Y413" s="147"/>
      <c r="Z413" s="147"/>
      <c r="AA413" s="147"/>
      <c r="AB413" s="147"/>
      <c r="AC413" s="147"/>
      <c r="AD413" s="147"/>
      <c r="AE413" s="147"/>
      <c r="AF413" s="147"/>
      <c r="AG413" s="147" t="s">
        <v>186</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54"/>
      <c r="B414" s="155"/>
      <c r="C414" s="767"/>
      <c r="D414" s="768"/>
      <c r="E414" s="768"/>
      <c r="F414" s="768"/>
      <c r="G414" s="768"/>
      <c r="H414" s="156"/>
      <c r="I414" s="156"/>
      <c r="J414" s="156"/>
      <c r="K414" s="156"/>
      <c r="L414" s="156"/>
      <c r="M414" s="156"/>
      <c r="N414" s="156"/>
      <c r="O414" s="156"/>
      <c r="P414" s="156"/>
      <c r="Q414" s="156"/>
      <c r="R414" s="156"/>
      <c r="S414" s="156"/>
      <c r="T414" s="156"/>
      <c r="U414" s="156"/>
      <c r="V414" s="156"/>
      <c r="W414" s="156"/>
      <c r="X414" s="156"/>
      <c r="Y414" s="147"/>
      <c r="Z414" s="147"/>
      <c r="AA414" s="147"/>
      <c r="AB414" s="147"/>
      <c r="AC414" s="147"/>
      <c r="AD414" s="147"/>
      <c r="AE414" s="147"/>
      <c r="AF414" s="147"/>
      <c r="AG414" s="147" t="s">
        <v>190</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68">
        <v>65</v>
      </c>
      <c r="B415" s="169" t="s">
        <v>497</v>
      </c>
      <c r="C415" s="178" t="s">
        <v>498</v>
      </c>
      <c r="D415" s="170" t="s">
        <v>294</v>
      </c>
      <c r="E415" s="171">
        <v>1</v>
      </c>
      <c r="F415" s="172"/>
      <c r="G415" s="173">
        <f>ROUND(E415*F415,2)</f>
        <v>0</v>
      </c>
      <c r="H415" s="172"/>
      <c r="I415" s="173">
        <f>ROUND(E415*H415,2)</f>
        <v>0</v>
      </c>
      <c r="J415" s="172"/>
      <c r="K415" s="173">
        <f>ROUND(E415*J415,2)</f>
        <v>0</v>
      </c>
      <c r="L415" s="173">
        <v>21</v>
      </c>
      <c r="M415" s="173">
        <f>G415*(1+L415/100)</f>
        <v>0</v>
      </c>
      <c r="N415" s="173">
        <v>0</v>
      </c>
      <c r="O415" s="173">
        <f>ROUND(E415*N415,2)</f>
        <v>0</v>
      </c>
      <c r="P415" s="173">
        <v>0</v>
      </c>
      <c r="Q415" s="173">
        <f>ROUND(E415*P415,2)</f>
        <v>0</v>
      </c>
      <c r="R415" s="173"/>
      <c r="S415" s="173" t="s">
        <v>219</v>
      </c>
      <c r="T415" s="174" t="s">
        <v>220</v>
      </c>
      <c r="U415" s="156">
        <v>0</v>
      </c>
      <c r="V415" s="156">
        <f>ROUND(E415*U415,2)</f>
        <v>0</v>
      </c>
      <c r="W415" s="156"/>
      <c r="X415" s="156" t="s">
        <v>185</v>
      </c>
      <c r="Y415" s="147"/>
      <c r="Z415" s="147"/>
      <c r="AA415" s="147"/>
      <c r="AB415" s="147"/>
      <c r="AC415" s="147"/>
      <c r="AD415" s="147"/>
      <c r="AE415" s="147"/>
      <c r="AF415" s="147"/>
      <c r="AG415" s="147" t="s">
        <v>186</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54"/>
      <c r="B416" s="155"/>
      <c r="C416" s="767"/>
      <c r="D416" s="768"/>
      <c r="E416" s="768"/>
      <c r="F416" s="768"/>
      <c r="G416" s="768"/>
      <c r="H416" s="156"/>
      <c r="I416" s="156"/>
      <c r="J416" s="156"/>
      <c r="K416" s="156"/>
      <c r="L416" s="156"/>
      <c r="M416" s="156"/>
      <c r="N416" s="156"/>
      <c r="O416" s="156"/>
      <c r="P416" s="156"/>
      <c r="Q416" s="156"/>
      <c r="R416" s="156"/>
      <c r="S416" s="156"/>
      <c r="T416" s="156"/>
      <c r="U416" s="156"/>
      <c r="V416" s="156"/>
      <c r="W416" s="156"/>
      <c r="X416" s="156"/>
      <c r="Y416" s="147"/>
      <c r="Z416" s="147"/>
      <c r="AA416" s="147"/>
      <c r="AB416" s="147"/>
      <c r="AC416" s="147"/>
      <c r="AD416" s="147"/>
      <c r="AE416" s="147"/>
      <c r="AF416" s="147"/>
      <c r="AG416" s="147" t="s">
        <v>190</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x14ac:dyDescent="0.2">
      <c r="A417" s="162" t="s">
        <v>177</v>
      </c>
      <c r="B417" s="163" t="s">
        <v>91</v>
      </c>
      <c r="C417" s="177" t="s">
        <v>92</v>
      </c>
      <c r="D417" s="164"/>
      <c r="E417" s="165"/>
      <c r="F417" s="166"/>
      <c r="G417" s="166">
        <f>SUMIF(AG418:AG427,"&lt;&gt;NOR",G418:G427)</f>
        <v>0</v>
      </c>
      <c r="H417" s="166"/>
      <c r="I417" s="166">
        <f>SUM(I418:I427)</f>
        <v>0</v>
      </c>
      <c r="J417" s="166"/>
      <c r="K417" s="166">
        <f>SUM(K418:K427)</f>
        <v>0</v>
      </c>
      <c r="L417" s="166"/>
      <c r="M417" s="166">
        <f>SUM(M418:M427)</f>
        <v>0</v>
      </c>
      <c r="N417" s="166"/>
      <c r="O417" s="166">
        <f>SUM(O418:O427)</f>
        <v>0.03</v>
      </c>
      <c r="P417" s="166"/>
      <c r="Q417" s="166">
        <f>SUM(Q418:Q427)</f>
        <v>0</v>
      </c>
      <c r="R417" s="166"/>
      <c r="S417" s="166"/>
      <c r="T417" s="167"/>
      <c r="U417" s="161"/>
      <c r="V417" s="161">
        <f>SUM(V418:V427)</f>
        <v>0</v>
      </c>
      <c r="W417" s="161"/>
      <c r="X417" s="161"/>
      <c r="AG417" t="s">
        <v>178</v>
      </c>
    </row>
    <row r="418" spans="1:60" outlineLevel="1" x14ac:dyDescent="0.2">
      <c r="A418" s="168">
        <v>66</v>
      </c>
      <c r="B418" s="169" t="s">
        <v>499</v>
      </c>
      <c r="C418" s="178" t="s">
        <v>500</v>
      </c>
      <c r="D418" s="170" t="s">
        <v>294</v>
      </c>
      <c r="E418" s="171">
        <v>1</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186</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67</v>
      </c>
      <c r="B420" s="169" t="s">
        <v>501</v>
      </c>
      <c r="C420" s="178" t="s">
        <v>502</v>
      </c>
      <c r="D420" s="170" t="s">
        <v>181</v>
      </c>
      <c r="E420" s="171">
        <v>670</v>
      </c>
      <c r="F420" s="172"/>
      <c r="G420" s="173">
        <f>ROUND(E420*F420,2)</f>
        <v>0</v>
      </c>
      <c r="H420" s="172"/>
      <c r="I420" s="173">
        <f>ROUND(E420*H420,2)</f>
        <v>0</v>
      </c>
      <c r="J420" s="172"/>
      <c r="K420" s="173">
        <f>ROUND(E420*J420,2)</f>
        <v>0</v>
      </c>
      <c r="L420" s="173">
        <v>21</v>
      </c>
      <c r="M420" s="173">
        <f>G420*(1+L420/100)</f>
        <v>0</v>
      </c>
      <c r="N420" s="173">
        <v>4.0000000000000003E-5</v>
      </c>
      <c r="O420" s="173">
        <f>ROUND(E420*N420,2)</f>
        <v>0.03</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186</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179" t="s">
        <v>271</v>
      </c>
      <c r="D421" s="157"/>
      <c r="E421" s="158">
        <v>670</v>
      </c>
      <c r="F421" s="156"/>
      <c r="G421" s="156"/>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188</v>
      </c>
      <c r="AH421" s="147">
        <v>0</v>
      </c>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54"/>
      <c r="B422" s="155"/>
      <c r="C422" s="769"/>
      <c r="D422" s="770"/>
      <c r="E422" s="770"/>
      <c r="F422" s="770"/>
      <c r="G422" s="770"/>
      <c r="H422" s="156"/>
      <c r="I422" s="156"/>
      <c r="J422" s="156"/>
      <c r="K422" s="156"/>
      <c r="L422" s="156"/>
      <c r="M422" s="156"/>
      <c r="N422" s="156"/>
      <c r="O422" s="156"/>
      <c r="P422" s="156"/>
      <c r="Q422" s="156"/>
      <c r="R422" s="156"/>
      <c r="S422" s="156"/>
      <c r="T422" s="156"/>
      <c r="U422" s="156"/>
      <c r="V422" s="156"/>
      <c r="W422" s="156"/>
      <c r="X422" s="156"/>
      <c r="Y422" s="147"/>
      <c r="Z422" s="147"/>
      <c r="AA422" s="147"/>
      <c r="AB422" s="147"/>
      <c r="AC422" s="147"/>
      <c r="AD422" s="147"/>
      <c r="AE422" s="147"/>
      <c r="AF422" s="147"/>
      <c r="AG422" s="147" t="s">
        <v>190</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ht="22.5" outlineLevel="1" x14ac:dyDescent="0.2">
      <c r="A423" s="168">
        <v>68</v>
      </c>
      <c r="B423" s="169" t="s">
        <v>503</v>
      </c>
      <c r="C423" s="178" t="s">
        <v>504</v>
      </c>
      <c r="D423" s="170" t="s">
        <v>294</v>
      </c>
      <c r="E423" s="171">
        <v>5</v>
      </c>
      <c r="F423" s="172"/>
      <c r="G423" s="173">
        <f>ROUND(E423*F423,2)</f>
        <v>0</v>
      </c>
      <c r="H423" s="172"/>
      <c r="I423" s="173">
        <f>ROUND(E423*H423,2)</f>
        <v>0</v>
      </c>
      <c r="J423" s="172"/>
      <c r="K423" s="173">
        <f>ROUND(E423*J423,2)</f>
        <v>0</v>
      </c>
      <c r="L423" s="173">
        <v>21</v>
      </c>
      <c r="M423" s="173">
        <f>G423*(1+L423/100)</f>
        <v>0</v>
      </c>
      <c r="N423" s="173">
        <v>0</v>
      </c>
      <c r="O423" s="173">
        <f>ROUND(E423*N423,2)</f>
        <v>0</v>
      </c>
      <c r="P423" s="173">
        <v>0</v>
      </c>
      <c r="Q423" s="173">
        <f>ROUND(E423*P423,2)</f>
        <v>0</v>
      </c>
      <c r="R423" s="173"/>
      <c r="S423" s="173" t="s">
        <v>219</v>
      </c>
      <c r="T423" s="174" t="s">
        <v>220</v>
      </c>
      <c r="U423" s="156">
        <v>0</v>
      </c>
      <c r="V423" s="156">
        <f>ROUND(E423*U423,2)</f>
        <v>0</v>
      </c>
      <c r="W423" s="156"/>
      <c r="X423" s="156" t="s">
        <v>185</v>
      </c>
      <c r="Y423" s="147"/>
      <c r="Z423" s="147"/>
      <c r="AA423" s="147"/>
      <c r="AB423" s="147"/>
      <c r="AC423" s="147"/>
      <c r="AD423" s="147"/>
      <c r="AE423" s="147"/>
      <c r="AF423" s="147"/>
      <c r="AG423" s="147" t="s">
        <v>186</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54"/>
      <c r="B424" s="155"/>
      <c r="C424" s="767"/>
      <c r="D424" s="768"/>
      <c r="E424" s="768"/>
      <c r="F424" s="768"/>
      <c r="G424" s="768"/>
      <c r="H424" s="156"/>
      <c r="I424" s="156"/>
      <c r="J424" s="156"/>
      <c r="K424" s="156"/>
      <c r="L424" s="156"/>
      <c r="M424" s="156"/>
      <c r="N424" s="156"/>
      <c r="O424" s="156"/>
      <c r="P424" s="156"/>
      <c r="Q424" s="156"/>
      <c r="R424" s="156"/>
      <c r="S424" s="156"/>
      <c r="T424" s="156"/>
      <c r="U424" s="156"/>
      <c r="V424" s="156"/>
      <c r="W424" s="156"/>
      <c r="X424" s="156"/>
      <c r="Y424" s="147"/>
      <c r="Z424" s="147"/>
      <c r="AA424" s="147"/>
      <c r="AB424" s="147"/>
      <c r="AC424" s="147"/>
      <c r="AD424" s="147"/>
      <c r="AE424" s="147"/>
      <c r="AF424" s="147"/>
      <c r="AG424" s="147" t="s">
        <v>190</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68">
        <v>69</v>
      </c>
      <c r="B425" s="169" t="s">
        <v>505</v>
      </c>
      <c r="C425" s="178" t="s">
        <v>506</v>
      </c>
      <c r="D425" s="170" t="s">
        <v>294</v>
      </c>
      <c r="E425" s="171">
        <v>10</v>
      </c>
      <c r="F425" s="172"/>
      <c r="G425" s="173">
        <f>ROUND(E425*F425,2)</f>
        <v>0</v>
      </c>
      <c r="H425" s="172"/>
      <c r="I425" s="173">
        <f>ROUND(E425*H425,2)</f>
        <v>0</v>
      </c>
      <c r="J425" s="172"/>
      <c r="K425" s="173">
        <f>ROUND(E425*J425,2)</f>
        <v>0</v>
      </c>
      <c r="L425" s="173">
        <v>21</v>
      </c>
      <c r="M425" s="173">
        <f>G425*(1+L425/100)</f>
        <v>0</v>
      </c>
      <c r="N425" s="173">
        <v>0</v>
      </c>
      <c r="O425" s="173">
        <f>ROUND(E425*N425,2)</f>
        <v>0</v>
      </c>
      <c r="P425" s="173">
        <v>0</v>
      </c>
      <c r="Q425" s="173">
        <f>ROUND(E425*P425,2)</f>
        <v>0</v>
      </c>
      <c r="R425" s="173"/>
      <c r="S425" s="173" t="s">
        <v>219</v>
      </c>
      <c r="T425" s="174" t="s">
        <v>220</v>
      </c>
      <c r="U425" s="156">
        <v>0</v>
      </c>
      <c r="V425" s="156">
        <f>ROUND(E425*U425,2)</f>
        <v>0</v>
      </c>
      <c r="W425" s="156"/>
      <c r="X425" s="156" t="s">
        <v>185</v>
      </c>
      <c r="Y425" s="147"/>
      <c r="Z425" s="147"/>
      <c r="AA425" s="147"/>
      <c r="AB425" s="147"/>
      <c r="AC425" s="147"/>
      <c r="AD425" s="147"/>
      <c r="AE425" s="147"/>
      <c r="AF425" s="147"/>
      <c r="AG425" s="147" t="s">
        <v>186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179" t="s">
        <v>507</v>
      </c>
      <c r="D426" s="157"/>
      <c r="E426" s="158">
        <v>10</v>
      </c>
      <c r="F426" s="156"/>
      <c r="G426" s="156"/>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188</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9"/>
      <c r="D427" s="770"/>
      <c r="E427" s="770"/>
      <c r="F427" s="770"/>
      <c r="G427" s="770"/>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x14ac:dyDescent="0.2">
      <c r="A428" s="162" t="s">
        <v>177</v>
      </c>
      <c r="B428" s="163" t="s">
        <v>93</v>
      </c>
      <c r="C428" s="177" t="s">
        <v>94</v>
      </c>
      <c r="D428" s="164"/>
      <c r="E428" s="165"/>
      <c r="F428" s="166"/>
      <c r="G428" s="166">
        <f>SUMIF(AG429:AG475,"&lt;&gt;NOR",G429:G475)</f>
        <v>0</v>
      </c>
      <c r="H428" s="166"/>
      <c r="I428" s="166">
        <f>SUM(I429:I475)</f>
        <v>0</v>
      </c>
      <c r="J428" s="166"/>
      <c r="K428" s="166">
        <f>SUM(K429:K475)</f>
        <v>0</v>
      </c>
      <c r="L428" s="166"/>
      <c r="M428" s="166">
        <f>SUM(M429:M475)</f>
        <v>0</v>
      </c>
      <c r="N428" s="166"/>
      <c r="O428" s="166">
        <f>SUM(O429:O475)</f>
        <v>0.04</v>
      </c>
      <c r="P428" s="166"/>
      <c r="Q428" s="166">
        <f>SUM(Q429:Q475)</f>
        <v>15.489999999999998</v>
      </c>
      <c r="R428" s="166"/>
      <c r="S428" s="166"/>
      <c r="T428" s="167"/>
      <c r="U428" s="161"/>
      <c r="V428" s="161">
        <f>SUM(V429:V475)</f>
        <v>10.47</v>
      </c>
      <c r="W428" s="161"/>
      <c r="X428" s="161"/>
      <c r="AG428" t="s">
        <v>178</v>
      </c>
    </row>
    <row r="429" spans="1:60" outlineLevel="1" x14ac:dyDescent="0.2">
      <c r="A429" s="168">
        <v>70</v>
      </c>
      <c r="B429" s="169" t="s">
        <v>508</v>
      </c>
      <c r="C429" s="178" t="s">
        <v>509</v>
      </c>
      <c r="D429" s="170" t="s">
        <v>181</v>
      </c>
      <c r="E429" s="171">
        <v>46.031999999999996</v>
      </c>
      <c r="F429" s="172"/>
      <c r="G429" s="173">
        <f>ROUND(E429*F429,2)</f>
        <v>0</v>
      </c>
      <c r="H429" s="172"/>
      <c r="I429" s="173">
        <f>ROUND(E429*H429,2)</f>
        <v>0</v>
      </c>
      <c r="J429" s="172"/>
      <c r="K429" s="173">
        <f>ROUND(E429*J429,2)</f>
        <v>0</v>
      </c>
      <c r="L429" s="173">
        <v>21</v>
      </c>
      <c r="M429" s="173">
        <f>G429*(1+L429/100)</f>
        <v>0</v>
      </c>
      <c r="N429" s="173">
        <v>3.4000000000000002E-4</v>
      </c>
      <c r="O429" s="173">
        <f>ROUND(E429*N429,2)</f>
        <v>0.02</v>
      </c>
      <c r="P429" s="173">
        <v>0.25</v>
      </c>
      <c r="Q429" s="173">
        <f>ROUND(E429*P429,2)</f>
        <v>11.51</v>
      </c>
      <c r="R429" s="173" t="s">
        <v>510</v>
      </c>
      <c r="S429" s="173" t="s">
        <v>183</v>
      </c>
      <c r="T429" s="174" t="s">
        <v>184</v>
      </c>
      <c r="U429" s="156">
        <v>0</v>
      </c>
      <c r="V429" s="156">
        <f>ROUND(E429*U429,2)</f>
        <v>0</v>
      </c>
      <c r="W429" s="156"/>
      <c r="X429" s="156" t="s">
        <v>185</v>
      </c>
      <c r="Y429" s="147"/>
      <c r="Z429" s="147"/>
      <c r="AA429" s="147"/>
      <c r="AB429" s="147"/>
      <c r="AC429" s="147"/>
      <c r="AD429" s="147"/>
      <c r="AE429" s="147"/>
      <c r="AF429" s="147"/>
      <c r="AG429" s="147" t="s">
        <v>186</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54"/>
      <c r="B430" s="155"/>
      <c r="C430" s="771" t="s">
        <v>511</v>
      </c>
      <c r="D430" s="772"/>
      <c r="E430" s="772"/>
      <c r="F430" s="772"/>
      <c r="G430" s="772"/>
      <c r="H430" s="156"/>
      <c r="I430" s="156"/>
      <c r="J430" s="156"/>
      <c r="K430" s="156"/>
      <c r="L430" s="156"/>
      <c r="M430" s="156"/>
      <c r="N430" s="156"/>
      <c r="O430" s="156"/>
      <c r="P430" s="156"/>
      <c r="Q430" s="156"/>
      <c r="R430" s="156"/>
      <c r="S430" s="156"/>
      <c r="T430" s="156"/>
      <c r="U430" s="156"/>
      <c r="V430" s="156"/>
      <c r="W430" s="156"/>
      <c r="X430" s="156"/>
      <c r="Y430" s="147"/>
      <c r="Z430" s="147"/>
      <c r="AA430" s="147"/>
      <c r="AB430" s="147"/>
      <c r="AC430" s="147"/>
      <c r="AD430" s="147"/>
      <c r="AE430" s="147"/>
      <c r="AF430" s="147"/>
      <c r="AG430" s="147" t="s">
        <v>196</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179" t="s">
        <v>512</v>
      </c>
      <c r="D431" s="157"/>
      <c r="E431" s="158">
        <v>46.03</v>
      </c>
      <c r="F431" s="156"/>
      <c r="G431" s="156"/>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188</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9"/>
      <c r="D432" s="770"/>
      <c r="E432" s="770"/>
      <c r="F432" s="770"/>
      <c r="G432" s="770"/>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1" x14ac:dyDescent="0.2">
      <c r="A433" s="168">
        <v>71</v>
      </c>
      <c r="B433" s="169" t="s">
        <v>513</v>
      </c>
      <c r="C433" s="178" t="s">
        <v>514</v>
      </c>
      <c r="D433" s="170" t="s">
        <v>181</v>
      </c>
      <c r="E433" s="171">
        <v>1.5</v>
      </c>
      <c r="F433" s="172"/>
      <c r="G433" s="173">
        <f>ROUND(E433*F433,2)</f>
        <v>0</v>
      </c>
      <c r="H433" s="172"/>
      <c r="I433" s="173">
        <f>ROUND(E433*H433,2)</f>
        <v>0</v>
      </c>
      <c r="J433" s="172"/>
      <c r="K433" s="173">
        <f>ROUND(E433*J433,2)</f>
        <v>0</v>
      </c>
      <c r="L433" s="173">
        <v>21</v>
      </c>
      <c r="M433" s="173">
        <f>G433*(1+L433/100)</f>
        <v>0</v>
      </c>
      <c r="N433" s="173">
        <v>0</v>
      </c>
      <c r="O433" s="173">
        <f>ROUND(E433*N433,2)</f>
        <v>0</v>
      </c>
      <c r="P433" s="173">
        <v>0.432</v>
      </c>
      <c r="Q433" s="173">
        <f>ROUND(E433*P433,2)</f>
        <v>0.65</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186</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179" t="s">
        <v>515</v>
      </c>
      <c r="D434" s="157"/>
      <c r="E434" s="158">
        <v>1.5</v>
      </c>
      <c r="F434" s="156"/>
      <c r="G434" s="156"/>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188</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1" x14ac:dyDescent="0.2">
      <c r="A435" s="154"/>
      <c r="B435" s="155"/>
      <c r="C435" s="769"/>
      <c r="D435" s="770"/>
      <c r="E435" s="770"/>
      <c r="F435" s="770"/>
      <c r="G435" s="770"/>
      <c r="H435" s="156"/>
      <c r="I435" s="156"/>
      <c r="J435" s="156"/>
      <c r="K435" s="156"/>
      <c r="L435" s="156"/>
      <c r="M435" s="156"/>
      <c r="N435" s="156"/>
      <c r="O435" s="156"/>
      <c r="P435" s="156"/>
      <c r="Q435" s="156"/>
      <c r="R435" s="156"/>
      <c r="S435" s="156"/>
      <c r="T435" s="156"/>
      <c r="U435" s="156"/>
      <c r="V435" s="156"/>
      <c r="W435" s="156"/>
      <c r="X435" s="156"/>
      <c r="Y435" s="147"/>
      <c r="Z435" s="147"/>
      <c r="AA435" s="147"/>
      <c r="AB435" s="147"/>
      <c r="AC435" s="147"/>
      <c r="AD435" s="147"/>
      <c r="AE435" s="147"/>
      <c r="AF435" s="147"/>
      <c r="AG435" s="147" t="s">
        <v>190</v>
      </c>
      <c r="AH435" s="147"/>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1" x14ac:dyDescent="0.2">
      <c r="A436" s="168">
        <v>72</v>
      </c>
      <c r="B436" s="169" t="s">
        <v>516</v>
      </c>
      <c r="C436" s="178" t="s">
        <v>517</v>
      </c>
      <c r="D436" s="170" t="s">
        <v>193</v>
      </c>
      <c r="E436" s="171">
        <v>1</v>
      </c>
      <c r="F436" s="172"/>
      <c r="G436" s="173">
        <f>ROUND(E436*F436,2)</f>
        <v>0</v>
      </c>
      <c r="H436" s="172"/>
      <c r="I436" s="173">
        <f>ROUND(E436*H436,2)</f>
        <v>0</v>
      </c>
      <c r="J436" s="172"/>
      <c r="K436" s="173">
        <f>ROUND(E436*J436,2)</f>
        <v>0</v>
      </c>
      <c r="L436" s="173">
        <v>21</v>
      </c>
      <c r="M436" s="173">
        <f>G436*(1+L436/100)</f>
        <v>0</v>
      </c>
      <c r="N436" s="173">
        <v>0</v>
      </c>
      <c r="O436" s="173">
        <f>ROUND(E436*N436,2)</f>
        <v>0</v>
      </c>
      <c r="P436" s="173">
        <v>2.2000000000000002</v>
      </c>
      <c r="Q436" s="173">
        <f>ROUND(E436*P436,2)</f>
        <v>2.2000000000000002</v>
      </c>
      <c r="R436" s="173"/>
      <c r="S436" s="173" t="s">
        <v>219</v>
      </c>
      <c r="T436" s="174" t="s">
        <v>220</v>
      </c>
      <c r="U436" s="156">
        <v>10.47</v>
      </c>
      <c r="V436" s="156">
        <f>ROUND(E436*U436,2)</f>
        <v>10.47</v>
      </c>
      <c r="W436" s="156"/>
      <c r="X436" s="156" t="s">
        <v>185</v>
      </c>
      <c r="Y436" s="147"/>
      <c r="Z436" s="147"/>
      <c r="AA436" s="147"/>
      <c r="AB436" s="147"/>
      <c r="AC436" s="147"/>
      <c r="AD436" s="147"/>
      <c r="AE436" s="147"/>
      <c r="AF436" s="147"/>
      <c r="AG436" s="147" t="s">
        <v>186</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179" t="s">
        <v>518</v>
      </c>
      <c r="D437" s="157"/>
      <c r="E437" s="158">
        <v>1</v>
      </c>
      <c r="F437" s="156"/>
      <c r="G437" s="156"/>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188</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54"/>
      <c r="B438" s="155"/>
      <c r="C438" s="179" t="s">
        <v>519</v>
      </c>
      <c r="D438" s="157"/>
      <c r="E438" s="158"/>
      <c r="F438" s="156"/>
      <c r="G438" s="156"/>
      <c r="H438" s="156"/>
      <c r="I438" s="156"/>
      <c r="J438" s="156"/>
      <c r="K438" s="156"/>
      <c r="L438" s="156"/>
      <c r="M438" s="156"/>
      <c r="N438" s="156"/>
      <c r="O438" s="156"/>
      <c r="P438" s="156"/>
      <c r="Q438" s="156"/>
      <c r="R438" s="156"/>
      <c r="S438" s="156"/>
      <c r="T438" s="156"/>
      <c r="U438" s="156"/>
      <c r="V438" s="156"/>
      <c r="W438" s="156"/>
      <c r="X438" s="156"/>
      <c r="Y438" s="147"/>
      <c r="Z438" s="147"/>
      <c r="AA438" s="147"/>
      <c r="AB438" s="147"/>
      <c r="AC438" s="147"/>
      <c r="AD438" s="147"/>
      <c r="AE438" s="147"/>
      <c r="AF438" s="147"/>
      <c r="AG438" s="147" t="s">
        <v>188</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9"/>
      <c r="D439" s="770"/>
      <c r="E439" s="770"/>
      <c r="F439" s="770"/>
      <c r="G439" s="770"/>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73</v>
      </c>
      <c r="B440" s="169" t="s">
        <v>520</v>
      </c>
      <c r="C440" s="178" t="s">
        <v>521</v>
      </c>
      <c r="D440" s="170" t="s">
        <v>181</v>
      </c>
      <c r="E440" s="171">
        <v>18.239999999999998</v>
      </c>
      <c r="F440" s="172"/>
      <c r="G440" s="173">
        <f>ROUND(E440*F440,2)</f>
        <v>0</v>
      </c>
      <c r="H440" s="172"/>
      <c r="I440" s="173">
        <f>ROUND(E440*H440,2)</f>
        <v>0</v>
      </c>
      <c r="J440" s="172"/>
      <c r="K440" s="173">
        <f>ROUND(E440*J440,2)</f>
        <v>0</v>
      </c>
      <c r="L440" s="173">
        <v>21</v>
      </c>
      <c r="M440" s="173">
        <f>G440*(1+L440/100)</f>
        <v>0</v>
      </c>
      <c r="N440" s="173">
        <v>1E-3</v>
      </c>
      <c r="O440" s="173">
        <f>ROUND(E440*N440,2)</f>
        <v>0.02</v>
      </c>
      <c r="P440" s="173">
        <v>6.2E-2</v>
      </c>
      <c r="Q440" s="173">
        <f>ROUND(E440*P440,2)</f>
        <v>1.1299999999999999</v>
      </c>
      <c r="R440" s="173"/>
      <c r="S440" s="173" t="s">
        <v>219</v>
      </c>
      <c r="T440" s="174" t="s">
        <v>220</v>
      </c>
      <c r="U440" s="156">
        <v>0</v>
      </c>
      <c r="V440" s="156">
        <f>ROUND(E440*U440,2)</f>
        <v>0</v>
      </c>
      <c r="W440" s="156"/>
      <c r="X440" s="156" t="s">
        <v>185</v>
      </c>
      <c r="Y440" s="147"/>
      <c r="Z440" s="147"/>
      <c r="AA440" s="147"/>
      <c r="AB440" s="147"/>
      <c r="AC440" s="147"/>
      <c r="AD440" s="147"/>
      <c r="AE440" s="147"/>
      <c r="AF440" s="147"/>
      <c r="AG440" s="147" t="s">
        <v>186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1" x14ac:dyDescent="0.2">
      <c r="A441" s="154"/>
      <c r="B441" s="155"/>
      <c r="C441" s="179" t="s">
        <v>250</v>
      </c>
      <c r="D441" s="157"/>
      <c r="E441" s="158"/>
      <c r="F441" s="156"/>
      <c r="G441" s="156"/>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188</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1" x14ac:dyDescent="0.2">
      <c r="A442" s="154"/>
      <c r="B442" s="155"/>
      <c r="C442" s="179" t="s">
        <v>289</v>
      </c>
      <c r="D442" s="157"/>
      <c r="E442" s="158">
        <v>7.2</v>
      </c>
      <c r="F442" s="156"/>
      <c r="G442" s="156"/>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188</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1" x14ac:dyDescent="0.2">
      <c r="A443" s="154"/>
      <c r="B443" s="155"/>
      <c r="C443" s="179" t="s">
        <v>290</v>
      </c>
      <c r="D443" s="157"/>
      <c r="E443" s="158">
        <v>9.24</v>
      </c>
      <c r="F443" s="156"/>
      <c r="G443" s="156"/>
      <c r="H443" s="156"/>
      <c r="I443" s="156"/>
      <c r="J443" s="156"/>
      <c r="K443" s="156"/>
      <c r="L443" s="156"/>
      <c r="M443" s="156"/>
      <c r="N443" s="156"/>
      <c r="O443" s="156"/>
      <c r="P443" s="156"/>
      <c r="Q443" s="156"/>
      <c r="R443" s="156"/>
      <c r="S443" s="156"/>
      <c r="T443" s="156"/>
      <c r="U443" s="156"/>
      <c r="V443" s="156"/>
      <c r="W443" s="156"/>
      <c r="X443" s="156"/>
      <c r="Y443" s="147"/>
      <c r="Z443" s="147"/>
      <c r="AA443" s="147"/>
      <c r="AB443" s="147"/>
      <c r="AC443" s="147"/>
      <c r="AD443" s="147"/>
      <c r="AE443" s="147"/>
      <c r="AF443" s="147"/>
      <c r="AG443" s="147" t="s">
        <v>188</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1" x14ac:dyDescent="0.2">
      <c r="A444" s="154"/>
      <c r="B444" s="155"/>
      <c r="C444" s="179" t="s">
        <v>291</v>
      </c>
      <c r="D444" s="157"/>
      <c r="E444" s="158">
        <v>1.8</v>
      </c>
      <c r="F444" s="156"/>
      <c r="G444" s="156"/>
      <c r="H444" s="156"/>
      <c r="I444" s="156"/>
      <c r="J444" s="156"/>
      <c r="K444" s="156"/>
      <c r="L444" s="156"/>
      <c r="M444" s="156"/>
      <c r="N444" s="156"/>
      <c r="O444" s="156"/>
      <c r="P444" s="156"/>
      <c r="Q444" s="156"/>
      <c r="R444" s="156"/>
      <c r="S444" s="156"/>
      <c r="T444" s="156"/>
      <c r="U444" s="156"/>
      <c r="V444" s="156"/>
      <c r="W444" s="156"/>
      <c r="X444" s="156"/>
      <c r="Y444" s="147"/>
      <c r="Z444" s="147"/>
      <c r="AA444" s="147"/>
      <c r="AB444" s="147"/>
      <c r="AC444" s="147"/>
      <c r="AD444" s="147"/>
      <c r="AE444" s="147"/>
      <c r="AF444" s="147"/>
      <c r="AG444" s="147" t="s">
        <v>188</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9"/>
      <c r="D445" s="770"/>
      <c r="E445" s="770"/>
      <c r="F445" s="770"/>
      <c r="G445" s="770"/>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74</v>
      </c>
      <c r="B446" s="169" t="s">
        <v>522</v>
      </c>
      <c r="C446" s="178" t="s">
        <v>523</v>
      </c>
      <c r="D446" s="170" t="s">
        <v>294</v>
      </c>
      <c r="E446" s="171">
        <v>1</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ht="22.5" outlineLevel="1" x14ac:dyDescent="0.2">
      <c r="A447" s="154"/>
      <c r="B447" s="155"/>
      <c r="C447" s="179" t="s">
        <v>524</v>
      </c>
      <c r="D447" s="157"/>
      <c r="E447" s="158">
        <v>1</v>
      </c>
      <c r="F447" s="156"/>
      <c r="G447" s="156"/>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188</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54"/>
      <c r="B448" s="155"/>
      <c r="C448" s="179" t="s">
        <v>525</v>
      </c>
      <c r="D448" s="157"/>
      <c r="E448" s="158"/>
      <c r="F448" s="156"/>
      <c r="G448" s="156"/>
      <c r="H448" s="156"/>
      <c r="I448" s="156"/>
      <c r="J448" s="156"/>
      <c r="K448" s="156"/>
      <c r="L448" s="156"/>
      <c r="M448" s="156"/>
      <c r="N448" s="156"/>
      <c r="O448" s="156"/>
      <c r="P448" s="156"/>
      <c r="Q448" s="156"/>
      <c r="R448" s="156"/>
      <c r="S448" s="156"/>
      <c r="T448" s="156"/>
      <c r="U448" s="156"/>
      <c r="V448" s="156"/>
      <c r="W448" s="156"/>
      <c r="X448" s="156"/>
      <c r="Y448" s="147"/>
      <c r="Z448" s="147"/>
      <c r="AA448" s="147"/>
      <c r="AB448" s="147"/>
      <c r="AC448" s="147"/>
      <c r="AD448" s="147"/>
      <c r="AE448" s="147"/>
      <c r="AF448" s="147"/>
      <c r="AG448" s="147" t="s">
        <v>188</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9"/>
      <c r="D449" s="770"/>
      <c r="E449" s="770"/>
      <c r="F449" s="770"/>
      <c r="G449" s="770"/>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75</v>
      </c>
      <c r="B450" s="169" t="s">
        <v>526</v>
      </c>
      <c r="C450" s="178" t="s">
        <v>527</v>
      </c>
      <c r="D450" s="170" t="s">
        <v>294</v>
      </c>
      <c r="E450" s="171">
        <v>1</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186</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ht="22.5" outlineLevel="1" x14ac:dyDescent="0.2">
      <c r="A451" s="154"/>
      <c r="B451" s="155"/>
      <c r="C451" s="179" t="s">
        <v>528</v>
      </c>
      <c r="D451" s="157"/>
      <c r="E451" s="158">
        <v>1</v>
      </c>
      <c r="F451" s="156"/>
      <c r="G451" s="156"/>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188</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54"/>
      <c r="B452" s="155"/>
      <c r="C452" s="769"/>
      <c r="D452" s="770"/>
      <c r="E452" s="770"/>
      <c r="F452" s="770"/>
      <c r="G452" s="770"/>
      <c r="H452" s="156"/>
      <c r="I452" s="156"/>
      <c r="J452" s="156"/>
      <c r="K452" s="156"/>
      <c r="L452" s="156"/>
      <c r="M452" s="156"/>
      <c r="N452" s="156"/>
      <c r="O452" s="156"/>
      <c r="P452" s="156"/>
      <c r="Q452" s="156"/>
      <c r="R452" s="156"/>
      <c r="S452" s="156"/>
      <c r="T452" s="156"/>
      <c r="U452" s="156"/>
      <c r="V452" s="156"/>
      <c r="W452" s="156"/>
      <c r="X452" s="156"/>
      <c r="Y452" s="147"/>
      <c r="Z452" s="147"/>
      <c r="AA452" s="147"/>
      <c r="AB452" s="147"/>
      <c r="AC452" s="147"/>
      <c r="AD452" s="147"/>
      <c r="AE452" s="147"/>
      <c r="AF452" s="147"/>
      <c r="AG452" s="147" t="s">
        <v>190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68">
        <v>76</v>
      </c>
      <c r="B453" s="169" t="s">
        <v>529</v>
      </c>
      <c r="C453" s="178" t="s">
        <v>530</v>
      </c>
      <c r="D453" s="170" t="s">
        <v>294</v>
      </c>
      <c r="E453" s="171">
        <v>1</v>
      </c>
      <c r="F453" s="172"/>
      <c r="G453" s="173">
        <f>ROUND(E453*F453,2)</f>
        <v>0</v>
      </c>
      <c r="H453" s="172"/>
      <c r="I453" s="173">
        <f>ROUND(E453*H453,2)</f>
        <v>0</v>
      </c>
      <c r="J453" s="172"/>
      <c r="K453" s="173">
        <f>ROUND(E453*J453,2)</f>
        <v>0</v>
      </c>
      <c r="L453" s="173">
        <v>21</v>
      </c>
      <c r="M453" s="173">
        <f>G453*(1+L453/100)</f>
        <v>0</v>
      </c>
      <c r="N453" s="173">
        <v>0</v>
      </c>
      <c r="O453" s="173">
        <f>ROUND(E453*N453,2)</f>
        <v>0</v>
      </c>
      <c r="P453" s="173">
        <v>0</v>
      </c>
      <c r="Q453" s="173">
        <f>ROUND(E453*P453,2)</f>
        <v>0</v>
      </c>
      <c r="R453" s="173"/>
      <c r="S453" s="173" t="s">
        <v>219</v>
      </c>
      <c r="T453" s="174" t="s">
        <v>220</v>
      </c>
      <c r="U453" s="156">
        <v>0</v>
      </c>
      <c r="V453" s="156">
        <f>ROUND(E453*U453,2)</f>
        <v>0</v>
      </c>
      <c r="W453" s="156"/>
      <c r="X453" s="156" t="s">
        <v>185</v>
      </c>
      <c r="Y453" s="147"/>
      <c r="Z453" s="147"/>
      <c r="AA453" s="147"/>
      <c r="AB453" s="147"/>
      <c r="AC453" s="147"/>
      <c r="AD453" s="147"/>
      <c r="AE453" s="147"/>
      <c r="AF453" s="147"/>
      <c r="AG453" s="147" t="s">
        <v>186</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54"/>
      <c r="B454" s="155"/>
      <c r="C454" s="179" t="s">
        <v>531</v>
      </c>
      <c r="D454" s="157"/>
      <c r="E454" s="158">
        <v>1</v>
      </c>
      <c r="F454" s="156"/>
      <c r="G454" s="156"/>
      <c r="H454" s="156"/>
      <c r="I454" s="156"/>
      <c r="J454" s="156"/>
      <c r="K454" s="156"/>
      <c r="L454" s="156"/>
      <c r="M454" s="156"/>
      <c r="N454" s="156"/>
      <c r="O454" s="156"/>
      <c r="P454" s="156"/>
      <c r="Q454" s="156"/>
      <c r="R454" s="156"/>
      <c r="S454" s="156"/>
      <c r="T454" s="156"/>
      <c r="U454" s="156"/>
      <c r="V454" s="156"/>
      <c r="W454" s="156"/>
      <c r="X454" s="156"/>
      <c r="Y454" s="147"/>
      <c r="Z454" s="147"/>
      <c r="AA454" s="147"/>
      <c r="AB454" s="147"/>
      <c r="AC454" s="147"/>
      <c r="AD454" s="147"/>
      <c r="AE454" s="147"/>
      <c r="AF454" s="147"/>
      <c r="AG454" s="147" t="s">
        <v>188</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ht="22.5" outlineLevel="1" x14ac:dyDescent="0.2">
      <c r="A455" s="154"/>
      <c r="B455" s="155"/>
      <c r="C455" s="179" t="s">
        <v>532</v>
      </c>
      <c r="D455" s="157"/>
      <c r="E455" s="158"/>
      <c r="F455" s="156"/>
      <c r="G455" s="156"/>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188</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54"/>
      <c r="B456" s="155"/>
      <c r="C456" s="769"/>
      <c r="D456" s="770"/>
      <c r="E456" s="770"/>
      <c r="F456" s="770"/>
      <c r="G456" s="770"/>
      <c r="H456" s="156"/>
      <c r="I456" s="156"/>
      <c r="J456" s="156"/>
      <c r="K456" s="156"/>
      <c r="L456" s="156"/>
      <c r="M456" s="156"/>
      <c r="N456" s="156"/>
      <c r="O456" s="156"/>
      <c r="P456" s="156"/>
      <c r="Q456" s="156"/>
      <c r="R456" s="156"/>
      <c r="S456" s="156"/>
      <c r="T456" s="156"/>
      <c r="U456" s="156"/>
      <c r="V456" s="156"/>
      <c r="W456" s="156"/>
      <c r="X456" s="156"/>
      <c r="Y456" s="147"/>
      <c r="Z456" s="147"/>
      <c r="AA456" s="147"/>
      <c r="AB456" s="147"/>
      <c r="AC456" s="147"/>
      <c r="AD456" s="147"/>
      <c r="AE456" s="147"/>
      <c r="AF456" s="147"/>
      <c r="AG456" s="147" t="s">
        <v>190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68">
        <v>77</v>
      </c>
      <c r="B457" s="169" t="s">
        <v>533</v>
      </c>
      <c r="C457" s="178" t="s">
        <v>534</v>
      </c>
      <c r="D457" s="170" t="s">
        <v>294</v>
      </c>
      <c r="E457" s="171">
        <v>1</v>
      </c>
      <c r="F457" s="172"/>
      <c r="G457" s="173">
        <f>ROUND(E457*F457,2)</f>
        <v>0</v>
      </c>
      <c r="H457" s="172"/>
      <c r="I457" s="173">
        <f>ROUND(E457*H457,2)</f>
        <v>0</v>
      </c>
      <c r="J457" s="172"/>
      <c r="K457" s="173">
        <f>ROUND(E457*J457,2)</f>
        <v>0</v>
      </c>
      <c r="L457" s="173">
        <v>21</v>
      </c>
      <c r="M457" s="173">
        <f>G457*(1+L457/100)</f>
        <v>0</v>
      </c>
      <c r="N457" s="173">
        <v>0</v>
      </c>
      <c r="O457" s="173">
        <f>ROUND(E457*N457,2)</f>
        <v>0</v>
      </c>
      <c r="P457" s="173">
        <v>0</v>
      </c>
      <c r="Q457" s="173">
        <f>ROUND(E457*P457,2)</f>
        <v>0</v>
      </c>
      <c r="R457" s="173"/>
      <c r="S457" s="173" t="s">
        <v>219</v>
      </c>
      <c r="T457" s="174" t="s">
        <v>220</v>
      </c>
      <c r="U457" s="156">
        <v>0</v>
      </c>
      <c r="V457" s="156">
        <f>ROUND(E457*U457,2)</f>
        <v>0</v>
      </c>
      <c r="W457" s="156"/>
      <c r="X457" s="156" t="s">
        <v>185</v>
      </c>
      <c r="Y457" s="147"/>
      <c r="Z457" s="147"/>
      <c r="AA457" s="147"/>
      <c r="AB457" s="147"/>
      <c r="AC457" s="147"/>
      <c r="AD457" s="147"/>
      <c r="AE457" s="147"/>
      <c r="AF457" s="147"/>
      <c r="AG457" s="147" t="s">
        <v>186</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ht="22.5" outlineLevel="1" x14ac:dyDescent="0.2">
      <c r="A458" s="154"/>
      <c r="B458" s="155"/>
      <c r="C458" s="179" t="s">
        <v>535</v>
      </c>
      <c r="D458" s="157"/>
      <c r="E458" s="158">
        <v>1</v>
      </c>
      <c r="F458" s="156"/>
      <c r="G458" s="156"/>
      <c r="H458" s="156"/>
      <c r="I458" s="156"/>
      <c r="J458" s="156"/>
      <c r="K458" s="156"/>
      <c r="L458" s="156"/>
      <c r="M458" s="156"/>
      <c r="N458" s="156"/>
      <c r="O458" s="156"/>
      <c r="P458" s="156"/>
      <c r="Q458" s="156"/>
      <c r="R458" s="156"/>
      <c r="S458" s="156"/>
      <c r="T458" s="156"/>
      <c r="U458" s="156"/>
      <c r="V458" s="156"/>
      <c r="W458" s="156"/>
      <c r="X458" s="156"/>
      <c r="Y458" s="147"/>
      <c r="Z458" s="147"/>
      <c r="AA458" s="147"/>
      <c r="AB458" s="147"/>
      <c r="AC458" s="147"/>
      <c r="AD458" s="147"/>
      <c r="AE458" s="147"/>
      <c r="AF458" s="147"/>
      <c r="AG458" s="147" t="s">
        <v>188</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9"/>
      <c r="D459" s="770"/>
      <c r="E459" s="770"/>
      <c r="F459" s="770"/>
      <c r="G459" s="770"/>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ht="22.5" outlineLevel="1" x14ac:dyDescent="0.2">
      <c r="A460" s="168">
        <v>78</v>
      </c>
      <c r="B460" s="169" t="s">
        <v>536</v>
      </c>
      <c r="C460" s="178" t="s">
        <v>537</v>
      </c>
      <c r="D460" s="170" t="s">
        <v>181</v>
      </c>
      <c r="E460" s="171">
        <v>4185</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185</v>
      </c>
      <c r="Y460" s="147"/>
      <c r="Z460" s="147"/>
      <c r="AA460" s="147"/>
      <c r="AB460" s="147"/>
      <c r="AC460" s="147"/>
      <c r="AD460" s="147"/>
      <c r="AE460" s="147"/>
      <c r="AF460" s="147"/>
      <c r="AG460" s="147" t="s">
        <v>186</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ht="22.5" outlineLevel="1" x14ac:dyDescent="0.2">
      <c r="A461" s="154"/>
      <c r="B461" s="155"/>
      <c r="C461" s="179" t="s">
        <v>538</v>
      </c>
      <c r="D461" s="157"/>
      <c r="E461" s="158">
        <v>4185</v>
      </c>
      <c r="F461" s="156"/>
      <c r="G461" s="156"/>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188</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54"/>
      <c r="B462" s="155"/>
      <c r="C462" s="179" t="s">
        <v>539</v>
      </c>
      <c r="D462" s="157"/>
      <c r="E462" s="158"/>
      <c r="F462" s="156"/>
      <c r="G462" s="156"/>
      <c r="H462" s="156"/>
      <c r="I462" s="156"/>
      <c r="J462" s="156"/>
      <c r="K462" s="156"/>
      <c r="L462" s="156"/>
      <c r="M462" s="156"/>
      <c r="N462" s="156"/>
      <c r="O462" s="156"/>
      <c r="P462" s="156"/>
      <c r="Q462" s="156"/>
      <c r="R462" s="156"/>
      <c r="S462" s="156"/>
      <c r="T462" s="156"/>
      <c r="U462" s="156"/>
      <c r="V462" s="156"/>
      <c r="W462" s="156"/>
      <c r="X462" s="156"/>
      <c r="Y462" s="147"/>
      <c r="Z462" s="147"/>
      <c r="AA462" s="147"/>
      <c r="AB462" s="147"/>
      <c r="AC462" s="147"/>
      <c r="AD462" s="147"/>
      <c r="AE462" s="147"/>
      <c r="AF462" s="147"/>
      <c r="AG462" s="147" t="s">
        <v>188</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9"/>
      <c r="D463" s="770"/>
      <c r="E463" s="770"/>
      <c r="F463" s="770"/>
      <c r="G463" s="770"/>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79</v>
      </c>
      <c r="B464" s="169" t="s">
        <v>540</v>
      </c>
      <c r="C464" s="178" t="s">
        <v>541</v>
      </c>
      <c r="D464" s="170" t="s">
        <v>181</v>
      </c>
      <c r="E464" s="171">
        <v>1560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185</v>
      </c>
      <c r="Y464" s="147"/>
      <c r="Z464" s="147"/>
      <c r="AA464" s="147"/>
      <c r="AB464" s="147"/>
      <c r="AC464" s="147"/>
      <c r="AD464" s="147"/>
      <c r="AE464" s="147"/>
      <c r="AF464" s="147"/>
      <c r="AG464" s="147" t="s">
        <v>186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ht="22.5" outlineLevel="1" x14ac:dyDescent="0.2">
      <c r="A465" s="154"/>
      <c r="B465" s="155"/>
      <c r="C465" s="179" t="s">
        <v>542</v>
      </c>
      <c r="D465" s="157"/>
      <c r="E465" s="158">
        <v>1560</v>
      </c>
      <c r="F465" s="156"/>
      <c r="G465" s="156"/>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188</v>
      </c>
      <c r="AH465" s="147">
        <v>0</v>
      </c>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54"/>
      <c r="B466" s="155"/>
      <c r="C466" s="179" t="s">
        <v>543</v>
      </c>
      <c r="D466" s="157"/>
      <c r="E466" s="158"/>
      <c r="F466" s="156"/>
      <c r="G466" s="156"/>
      <c r="H466" s="156"/>
      <c r="I466" s="156"/>
      <c r="J466" s="156"/>
      <c r="K466" s="156"/>
      <c r="L466" s="156"/>
      <c r="M466" s="156"/>
      <c r="N466" s="156"/>
      <c r="O466" s="156"/>
      <c r="P466" s="156"/>
      <c r="Q466" s="156"/>
      <c r="R466" s="156"/>
      <c r="S466" s="156"/>
      <c r="T466" s="156"/>
      <c r="U466" s="156"/>
      <c r="V466" s="156"/>
      <c r="W466" s="156"/>
      <c r="X466" s="156"/>
      <c r="Y466" s="147"/>
      <c r="Z466" s="147"/>
      <c r="AA466" s="147"/>
      <c r="AB466" s="147"/>
      <c r="AC466" s="147"/>
      <c r="AD466" s="147"/>
      <c r="AE466" s="147"/>
      <c r="AF466" s="147"/>
      <c r="AG466" s="147" t="s">
        <v>188</v>
      </c>
      <c r="AH466" s="147">
        <v>0</v>
      </c>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9"/>
      <c r="D467" s="770"/>
      <c r="E467" s="770"/>
      <c r="F467" s="770"/>
      <c r="G467" s="770"/>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80</v>
      </c>
      <c r="B468" s="169" t="s">
        <v>544</v>
      </c>
      <c r="C468" s="178" t="s">
        <v>545</v>
      </c>
      <c r="D468" s="170" t="s">
        <v>231</v>
      </c>
      <c r="E468" s="171">
        <v>120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185</v>
      </c>
      <c r="Y468" s="147"/>
      <c r="Z468" s="147"/>
      <c r="AA468" s="147"/>
      <c r="AB468" s="147"/>
      <c r="AC468" s="147"/>
      <c r="AD468" s="147"/>
      <c r="AE468" s="147"/>
      <c r="AF468" s="147"/>
      <c r="AG468" s="147" t="s">
        <v>186</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54"/>
      <c r="B469" s="155"/>
      <c r="C469" s="179" t="s">
        <v>546</v>
      </c>
      <c r="D469" s="157"/>
      <c r="E469" s="158">
        <v>120</v>
      </c>
      <c r="F469" s="156"/>
      <c r="G469" s="156"/>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188</v>
      </c>
      <c r="AH469" s="147">
        <v>0</v>
      </c>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54"/>
      <c r="B470" s="155"/>
      <c r="C470" s="769"/>
      <c r="D470" s="770"/>
      <c r="E470" s="770"/>
      <c r="F470" s="770"/>
      <c r="G470" s="770"/>
      <c r="H470" s="156"/>
      <c r="I470" s="156"/>
      <c r="J470" s="156"/>
      <c r="K470" s="156"/>
      <c r="L470" s="156"/>
      <c r="M470" s="156"/>
      <c r="N470" s="156"/>
      <c r="O470" s="156"/>
      <c r="P470" s="156"/>
      <c r="Q470" s="156"/>
      <c r="R470" s="156"/>
      <c r="S470" s="156"/>
      <c r="T470" s="156"/>
      <c r="U470" s="156"/>
      <c r="V470" s="156"/>
      <c r="W470" s="156"/>
      <c r="X470" s="156"/>
      <c r="Y470" s="147"/>
      <c r="Z470" s="147"/>
      <c r="AA470" s="147"/>
      <c r="AB470" s="147"/>
      <c r="AC470" s="147"/>
      <c r="AD470" s="147"/>
      <c r="AE470" s="147"/>
      <c r="AF470" s="147"/>
      <c r="AG470" s="147" t="s">
        <v>190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68">
        <v>81</v>
      </c>
      <c r="B471" s="169" t="s">
        <v>547</v>
      </c>
      <c r="C471" s="178" t="s">
        <v>548</v>
      </c>
      <c r="D471" s="170" t="s">
        <v>549</v>
      </c>
      <c r="E471" s="171">
        <v>10</v>
      </c>
      <c r="F471" s="172"/>
      <c r="G471" s="173">
        <f>ROUND(E471*F471,2)</f>
        <v>0</v>
      </c>
      <c r="H471" s="172"/>
      <c r="I471" s="173">
        <f>ROUND(E471*H471,2)</f>
        <v>0</v>
      </c>
      <c r="J471" s="172"/>
      <c r="K471" s="173">
        <f>ROUND(E471*J471,2)</f>
        <v>0</v>
      </c>
      <c r="L471" s="173">
        <v>21</v>
      </c>
      <c r="M471" s="173">
        <f>G471*(1+L471/100)</f>
        <v>0</v>
      </c>
      <c r="N471" s="173">
        <v>0</v>
      </c>
      <c r="O471" s="173">
        <f>ROUND(E471*N471,2)</f>
        <v>0</v>
      </c>
      <c r="P471" s="173">
        <v>0</v>
      </c>
      <c r="Q471" s="173">
        <f>ROUND(E471*P471,2)</f>
        <v>0</v>
      </c>
      <c r="R471" s="173"/>
      <c r="S471" s="173" t="s">
        <v>219</v>
      </c>
      <c r="T471" s="174" t="s">
        <v>220</v>
      </c>
      <c r="U471" s="156">
        <v>0</v>
      </c>
      <c r="V471" s="156">
        <f>ROUND(E471*U471,2)</f>
        <v>0</v>
      </c>
      <c r="W471" s="156"/>
      <c r="X471" s="156" t="s">
        <v>185</v>
      </c>
      <c r="Y471" s="147"/>
      <c r="Z471" s="147"/>
      <c r="AA471" s="147"/>
      <c r="AB471" s="147"/>
      <c r="AC471" s="147"/>
      <c r="AD471" s="147"/>
      <c r="AE471" s="147"/>
      <c r="AF471" s="147"/>
      <c r="AG471" s="147" t="s">
        <v>186</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ht="22.5" outlineLevel="1" x14ac:dyDescent="0.2">
      <c r="A472" s="154"/>
      <c r="B472" s="155"/>
      <c r="C472" s="179" t="s">
        <v>550</v>
      </c>
      <c r="D472" s="157"/>
      <c r="E472" s="158">
        <v>10</v>
      </c>
      <c r="F472" s="156"/>
      <c r="G472" s="156"/>
      <c r="H472" s="156"/>
      <c r="I472" s="156"/>
      <c r="J472" s="156"/>
      <c r="K472" s="156"/>
      <c r="L472" s="156"/>
      <c r="M472" s="156"/>
      <c r="N472" s="156"/>
      <c r="O472" s="156"/>
      <c r="P472" s="156"/>
      <c r="Q472" s="156"/>
      <c r="R472" s="156"/>
      <c r="S472" s="156"/>
      <c r="T472" s="156"/>
      <c r="U472" s="156"/>
      <c r="V472" s="156"/>
      <c r="W472" s="156"/>
      <c r="X472" s="156"/>
      <c r="Y472" s="147"/>
      <c r="Z472" s="147"/>
      <c r="AA472" s="147"/>
      <c r="AB472" s="147"/>
      <c r="AC472" s="147"/>
      <c r="AD472" s="147"/>
      <c r="AE472" s="147"/>
      <c r="AF472" s="147"/>
      <c r="AG472" s="147" t="s">
        <v>188</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9"/>
      <c r="D473" s="770"/>
      <c r="E473" s="770"/>
      <c r="F473" s="770"/>
      <c r="G473" s="770"/>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1" x14ac:dyDescent="0.2">
      <c r="A474" s="168">
        <v>82</v>
      </c>
      <c r="B474" s="169" t="s">
        <v>551</v>
      </c>
      <c r="C474" s="178" t="s">
        <v>552</v>
      </c>
      <c r="D474" s="170" t="s">
        <v>549</v>
      </c>
      <c r="E474" s="171">
        <v>1</v>
      </c>
      <c r="F474" s="172"/>
      <c r="G474" s="173">
        <f>ROUND(E474*F474,2)</f>
        <v>0</v>
      </c>
      <c r="H474" s="172"/>
      <c r="I474" s="173">
        <f>ROUND(E474*H474,2)</f>
        <v>0</v>
      </c>
      <c r="J474" s="172"/>
      <c r="K474" s="173">
        <f>ROUND(E474*J474,2)</f>
        <v>0</v>
      </c>
      <c r="L474" s="173">
        <v>21</v>
      </c>
      <c r="M474" s="173">
        <f>G474*(1+L474/100)</f>
        <v>0</v>
      </c>
      <c r="N474" s="173">
        <v>0</v>
      </c>
      <c r="O474" s="173">
        <f>ROUND(E474*N474,2)</f>
        <v>0</v>
      </c>
      <c r="P474" s="173">
        <v>0</v>
      </c>
      <c r="Q474" s="173">
        <f>ROUND(E474*P474,2)</f>
        <v>0</v>
      </c>
      <c r="R474" s="173"/>
      <c r="S474" s="173" t="s">
        <v>219</v>
      </c>
      <c r="T474" s="174" t="s">
        <v>220</v>
      </c>
      <c r="U474" s="156">
        <v>0</v>
      </c>
      <c r="V474" s="156">
        <f>ROUND(E474*U474,2)</f>
        <v>0</v>
      </c>
      <c r="W474" s="156"/>
      <c r="X474" s="156" t="s">
        <v>185</v>
      </c>
      <c r="Y474" s="147"/>
      <c r="Z474" s="147"/>
      <c r="AA474" s="147"/>
      <c r="AB474" s="147"/>
      <c r="AC474" s="147"/>
      <c r="AD474" s="147"/>
      <c r="AE474" s="147"/>
      <c r="AF474" s="147"/>
      <c r="AG474" s="147" t="s">
        <v>186</v>
      </c>
      <c r="AH474" s="147"/>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1" x14ac:dyDescent="0.2">
      <c r="A475" s="154"/>
      <c r="B475" s="155"/>
      <c r="C475" s="767"/>
      <c r="D475" s="768"/>
      <c r="E475" s="768"/>
      <c r="F475" s="768"/>
      <c r="G475" s="768"/>
      <c r="H475" s="156"/>
      <c r="I475" s="156"/>
      <c r="J475" s="156"/>
      <c r="K475" s="156"/>
      <c r="L475" s="156"/>
      <c r="M475" s="156"/>
      <c r="N475" s="156"/>
      <c r="O475" s="156"/>
      <c r="P475" s="156"/>
      <c r="Q475" s="156"/>
      <c r="R475" s="156"/>
      <c r="S475" s="156"/>
      <c r="T475" s="156"/>
      <c r="U475" s="156"/>
      <c r="V475" s="156"/>
      <c r="W475" s="156"/>
      <c r="X475" s="156"/>
      <c r="Y475" s="147"/>
      <c r="Z475" s="147"/>
      <c r="AA475" s="147"/>
      <c r="AB475" s="147"/>
      <c r="AC475" s="147"/>
      <c r="AD475" s="147"/>
      <c r="AE475" s="147"/>
      <c r="AF475" s="147"/>
      <c r="AG475" s="147" t="s">
        <v>190</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x14ac:dyDescent="0.2">
      <c r="A476" s="162" t="s">
        <v>177</v>
      </c>
      <c r="B476" s="163" t="s">
        <v>95</v>
      </c>
      <c r="C476" s="177" t="s">
        <v>96</v>
      </c>
      <c r="D476" s="164"/>
      <c r="E476" s="165"/>
      <c r="F476" s="166"/>
      <c r="G476" s="166">
        <f>SUMIF(AG477:AG522,"&lt;&gt;NOR",G477:G522)</f>
        <v>0</v>
      </c>
      <c r="H476" s="166"/>
      <c r="I476" s="166">
        <f>SUM(I477:I522)</f>
        <v>0</v>
      </c>
      <c r="J476" s="166"/>
      <c r="K476" s="166">
        <f>SUM(K477:K522)</f>
        <v>0</v>
      </c>
      <c r="L476" s="166"/>
      <c r="M476" s="166">
        <f>SUM(M477:M522)</f>
        <v>0</v>
      </c>
      <c r="N476" s="166"/>
      <c r="O476" s="166">
        <f>SUM(O477:O522)</f>
        <v>0</v>
      </c>
      <c r="P476" s="166"/>
      <c r="Q476" s="166">
        <f>SUM(Q477:Q522)</f>
        <v>14.62</v>
      </c>
      <c r="R476" s="166"/>
      <c r="S476" s="166"/>
      <c r="T476" s="167"/>
      <c r="U476" s="161"/>
      <c r="V476" s="161">
        <f>SUM(V477:V522)</f>
        <v>269.44</v>
      </c>
      <c r="W476" s="161"/>
      <c r="X476" s="161"/>
      <c r="AG476" t="s">
        <v>178</v>
      </c>
    </row>
    <row r="477" spans="1:60" ht="22.5" outlineLevel="1" x14ac:dyDescent="0.2">
      <c r="A477" s="168">
        <v>83</v>
      </c>
      <c r="B477" s="169" t="s">
        <v>553</v>
      </c>
      <c r="C477" s="178" t="s">
        <v>554</v>
      </c>
      <c r="D477" s="170" t="s">
        <v>284</v>
      </c>
      <c r="E477" s="171">
        <v>8.81</v>
      </c>
      <c r="F477" s="172"/>
      <c r="G477" s="173">
        <f>ROUND(E477*F477,2)</f>
        <v>0</v>
      </c>
      <c r="H477" s="172"/>
      <c r="I477" s="173">
        <f>ROUND(E477*H477,2)</f>
        <v>0</v>
      </c>
      <c r="J477" s="172"/>
      <c r="K477" s="173">
        <f>ROUND(E477*J477,2)</f>
        <v>0</v>
      </c>
      <c r="L477" s="173">
        <v>21</v>
      </c>
      <c r="M477" s="173">
        <f>G477*(1+L477/100)</f>
        <v>0</v>
      </c>
      <c r="N477" s="173">
        <v>4.8999999999999998E-4</v>
      </c>
      <c r="O477" s="173">
        <f>ROUND(E477*N477,2)</f>
        <v>0</v>
      </c>
      <c r="P477" s="173">
        <v>5.3999999999999999E-2</v>
      </c>
      <c r="Q477" s="173">
        <f>ROUND(E477*P477,2)</f>
        <v>0.48</v>
      </c>
      <c r="R477" s="173" t="s">
        <v>510</v>
      </c>
      <c r="S477" s="173" t="s">
        <v>183</v>
      </c>
      <c r="T477" s="174" t="s">
        <v>184</v>
      </c>
      <c r="U477" s="156">
        <v>0</v>
      </c>
      <c r="V477" s="156">
        <f>ROUND(E477*U477,2)</f>
        <v>0</v>
      </c>
      <c r="W477" s="156"/>
      <c r="X477" s="156" t="s">
        <v>185</v>
      </c>
      <c r="Y477" s="147"/>
      <c r="Z477" s="147"/>
      <c r="AA477" s="147"/>
      <c r="AB477" s="147"/>
      <c r="AC477" s="147"/>
      <c r="AD477" s="147"/>
      <c r="AE477" s="147"/>
      <c r="AF477" s="147"/>
      <c r="AG477" s="147" t="s">
        <v>186</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179" t="s">
        <v>555</v>
      </c>
      <c r="D478" s="157"/>
      <c r="E478" s="158">
        <v>8.81</v>
      </c>
      <c r="F478" s="156"/>
      <c r="G478" s="156"/>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188</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1" x14ac:dyDescent="0.2">
      <c r="A479" s="154"/>
      <c r="B479" s="155"/>
      <c r="C479" s="769"/>
      <c r="D479" s="770"/>
      <c r="E479" s="770"/>
      <c r="F479" s="770"/>
      <c r="G479" s="770"/>
      <c r="H479" s="156"/>
      <c r="I479" s="156"/>
      <c r="J479" s="156"/>
      <c r="K479" s="156"/>
      <c r="L479" s="156"/>
      <c r="M479" s="156"/>
      <c r="N479" s="156"/>
      <c r="O479" s="156"/>
      <c r="P479" s="156"/>
      <c r="Q479" s="156"/>
      <c r="R479" s="156"/>
      <c r="S479" s="156"/>
      <c r="T479" s="156"/>
      <c r="U479" s="156"/>
      <c r="V479" s="156"/>
      <c r="W479" s="156"/>
      <c r="X479" s="156"/>
      <c r="Y479" s="147"/>
      <c r="Z479" s="147"/>
      <c r="AA479" s="147"/>
      <c r="AB479" s="147"/>
      <c r="AC479" s="147"/>
      <c r="AD479" s="147"/>
      <c r="AE479" s="147"/>
      <c r="AF479" s="147"/>
      <c r="AG479" s="147" t="s">
        <v>190</v>
      </c>
      <c r="AH479" s="147"/>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ht="22.5" outlineLevel="1" x14ac:dyDescent="0.2">
      <c r="A480" s="168">
        <v>84</v>
      </c>
      <c r="B480" s="169" t="s">
        <v>556</v>
      </c>
      <c r="C480" s="178" t="s">
        <v>557</v>
      </c>
      <c r="D480" s="170" t="s">
        <v>181</v>
      </c>
      <c r="E480" s="171">
        <v>6.5350000000000001</v>
      </c>
      <c r="F480" s="172"/>
      <c r="G480" s="173">
        <f>ROUND(E480*F480,2)</f>
        <v>0</v>
      </c>
      <c r="H480" s="172"/>
      <c r="I480" s="173">
        <f>ROUND(E480*H480,2)</f>
        <v>0</v>
      </c>
      <c r="J480" s="172"/>
      <c r="K480" s="173">
        <f>ROUND(E480*J480,2)</f>
        <v>0</v>
      </c>
      <c r="L480" s="173">
        <v>21</v>
      </c>
      <c r="M480" s="173">
        <f>G480*(1+L480/100)</f>
        <v>0</v>
      </c>
      <c r="N480" s="173">
        <v>0</v>
      </c>
      <c r="O480" s="173">
        <f>ROUND(E480*N480,2)</f>
        <v>0</v>
      </c>
      <c r="P480" s="173">
        <v>8.8999999999999996E-2</v>
      </c>
      <c r="Q480" s="173">
        <f>ROUND(E480*P480,2)</f>
        <v>0.57999999999999996</v>
      </c>
      <c r="R480" s="173" t="s">
        <v>510</v>
      </c>
      <c r="S480" s="173" t="s">
        <v>183</v>
      </c>
      <c r="T480" s="174" t="s">
        <v>184</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71" t="s">
        <v>558</v>
      </c>
      <c r="D481" s="772"/>
      <c r="E481" s="772"/>
      <c r="F481" s="772"/>
      <c r="G481" s="772"/>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196</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1" x14ac:dyDescent="0.2">
      <c r="A482" s="154"/>
      <c r="B482" s="155"/>
      <c r="C482" s="179" t="s">
        <v>394</v>
      </c>
      <c r="D482" s="157"/>
      <c r="E482" s="158"/>
      <c r="F482" s="156"/>
      <c r="G482" s="156"/>
      <c r="H482" s="156"/>
      <c r="I482" s="156"/>
      <c r="J482" s="156"/>
      <c r="K482" s="156"/>
      <c r="L482" s="156"/>
      <c r="M482" s="156"/>
      <c r="N482" s="156"/>
      <c r="O482" s="156"/>
      <c r="P482" s="156"/>
      <c r="Q482" s="156"/>
      <c r="R482" s="156"/>
      <c r="S482" s="156"/>
      <c r="T482" s="156"/>
      <c r="U482" s="156"/>
      <c r="V482" s="156"/>
      <c r="W482" s="156"/>
      <c r="X482" s="156"/>
      <c r="Y482" s="147"/>
      <c r="Z482" s="147"/>
      <c r="AA482" s="147"/>
      <c r="AB482" s="147"/>
      <c r="AC482" s="147"/>
      <c r="AD482" s="147"/>
      <c r="AE482" s="147"/>
      <c r="AF482" s="147"/>
      <c r="AG482" s="147" t="s">
        <v>188</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outlineLevel="1" x14ac:dyDescent="0.2">
      <c r="A483" s="154"/>
      <c r="B483" s="155"/>
      <c r="C483" s="179" t="s">
        <v>559</v>
      </c>
      <c r="D483" s="157"/>
      <c r="E483" s="158">
        <v>5.04</v>
      </c>
      <c r="F483" s="156"/>
      <c r="G483" s="156"/>
      <c r="H483" s="156"/>
      <c r="I483" s="156"/>
      <c r="J483" s="156"/>
      <c r="K483" s="156"/>
      <c r="L483" s="156"/>
      <c r="M483" s="156"/>
      <c r="N483" s="156"/>
      <c r="O483" s="156"/>
      <c r="P483" s="156"/>
      <c r="Q483" s="156"/>
      <c r="R483" s="156"/>
      <c r="S483" s="156"/>
      <c r="T483" s="156"/>
      <c r="U483" s="156"/>
      <c r="V483" s="156"/>
      <c r="W483" s="156"/>
      <c r="X483" s="156"/>
      <c r="Y483" s="147"/>
      <c r="Z483" s="147"/>
      <c r="AA483" s="147"/>
      <c r="AB483" s="147"/>
      <c r="AC483" s="147"/>
      <c r="AD483" s="147"/>
      <c r="AE483" s="147"/>
      <c r="AF483" s="147"/>
      <c r="AG483" s="147" t="s">
        <v>188</v>
      </c>
      <c r="AH483" s="147">
        <v>0</v>
      </c>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179" t="s">
        <v>560</v>
      </c>
      <c r="D484" s="157"/>
      <c r="E484" s="158">
        <v>1.5</v>
      </c>
      <c r="F484" s="156"/>
      <c r="G484" s="156"/>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188</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54"/>
      <c r="B485" s="155"/>
      <c r="C485" s="769"/>
      <c r="D485" s="770"/>
      <c r="E485" s="770"/>
      <c r="F485" s="770"/>
      <c r="G485" s="770"/>
      <c r="H485" s="156"/>
      <c r="I485" s="156"/>
      <c r="J485" s="156"/>
      <c r="K485" s="156"/>
      <c r="L485" s="156"/>
      <c r="M485" s="156"/>
      <c r="N485" s="156"/>
      <c r="O485" s="156"/>
      <c r="P485" s="156"/>
      <c r="Q485" s="156"/>
      <c r="R485" s="156"/>
      <c r="S485" s="156"/>
      <c r="T485" s="156"/>
      <c r="U485" s="156"/>
      <c r="V485" s="156"/>
      <c r="W485" s="156"/>
      <c r="X485" s="156"/>
      <c r="Y485" s="147"/>
      <c r="Z485" s="147"/>
      <c r="AA485" s="147"/>
      <c r="AB485" s="147"/>
      <c r="AC485" s="147"/>
      <c r="AD485" s="147"/>
      <c r="AE485" s="147"/>
      <c r="AF485" s="147"/>
      <c r="AG485" s="147" t="s">
        <v>190</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68">
        <v>85</v>
      </c>
      <c r="B486" s="169" t="s">
        <v>561</v>
      </c>
      <c r="C486" s="178" t="s">
        <v>562</v>
      </c>
      <c r="D486" s="170" t="s">
        <v>193</v>
      </c>
      <c r="E486" s="171">
        <v>0.19650000000000001</v>
      </c>
      <c r="F486" s="172"/>
      <c r="G486" s="173">
        <f>ROUND(E486*F486,2)</f>
        <v>0</v>
      </c>
      <c r="H486" s="172"/>
      <c r="I486" s="173">
        <f>ROUND(E486*H486,2)</f>
        <v>0</v>
      </c>
      <c r="J486" s="172"/>
      <c r="K486" s="173">
        <f>ROUND(E486*J486,2)</f>
        <v>0</v>
      </c>
      <c r="L486" s="173">
        <v>21</v>
      </c>
      <c r="M486" s="173">
        <f>G486*(1+L486/100)</f>
        <v>0</v>
      </c>
      <c r="N486" s="173">
        <v>1.82E-3</v>
      </c>
      <c r="O486" s="173">
        <f>ROUND(E486*N486,2)</f>
        <v>0</v>
      </c>
      <c r="P486" s="173">
        <v>1.8</v>
      </c>
      <c r="Q486" s="173">
        <f>ROUND(E486*P486,2)</f>
        <v>0.35</v>
      </c>
      <c r="R486" s="173"/>
      <c r="S486" s="173" t="s">
        <v>219</v>
      </c>
      <c r="T486" s="174" t="s">
        <v>220</v>
      </c>
      <c r="U486" s="156">
        <v>5.016</v>
      </c>
      <c r="V486" s="156">
        <f>ROUND(E486*U486,2)</f>
        <v>0.99</v>
      </c>
      <c r="W486" s="156"/>
      <c r="X486" s="156" t="s">
        <v>185</v>
      </c>
      <c r="Y486" s="147"/>
      <c r="Z486" s="147"/>
      <c r="AA486" s="147"/>
      <c r="AB486" s="147"/>
      <c r="AC486" s="147"/>
      <c r="AD486" s="147"/>
      <c r="AE486" s="147"/>
      <c r="AF486" s="147"/>
      <c r="AG486" s="147" t="s">
        <v>186</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1" x14ac:dyDescent="0.2">
      <c r="A487" s="154"/>
      <c r="B487" s="155"/>
      <c r="C487" s="179" t="s">
        <v>563</v>
      </c>
      <c r="D487" s="157"/>
      <c r="E487" s="158">
        <v>0.17</v>
      </c>
      <c r="F487" s="156"/>
      <c r="G487" s="156"/>
      <c r="H487" s="156"/>
      <c r="I487" s="156"/>
      <c r="J487" s="156"/>
      <c r="K487" s="156"/>
      <c r="L487" s="156"/>
      <c r="M487" s="156"/>
      <c r="N487" s="156"/>
      <c r="O487" s="156"/>
      <c r="P487" s="156"/>
      <c r="Q487" s="156"/>
      <c r="R487" s="156"/>
      <c r="S487" s="156"/>
      <c r="T487" s="156"/>
      <c r="U487" s="156"/>
      <c r="V487" s="156"/>
      <c r="W487" s="156"/>
      <c r="X487" s="156"/>
      <c r="Y487" s="147"/>
      <c r="Z487" s="147"/>
      <c r="AA487" s="147"/>
      <c r="AB487" s="147"/>
      <c r="AC487" s="147"/>
      <c r="AD487" s="147"/>
      <c r="AE487" s="147"/>
      <c r="AF487" s="147"/>
      <c r="AG487" s="147" t="s">
        <v>188</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179" t="s">
        <v>564</v>
      </c>
      <c r="D488" s="157"/>
      <c r="E488" s="158">
        <v>0.02</v>
      </c>
      <c r="F488" s="156"/>
      <c r="G488" s="156"/>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188</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54"/>
      <c r="B489" s="155"/>
      <c r="C489" s="769"/>
      <c r="D489" s="770"/>
      <c r="E489" s="770"/>
      <c r="F489" s="770"/>
      <c r="G489" s="770"/>
      <c r="H489" s="156"/>
      <c r="I489" s="156"/>
      <c r="J489" s="156"/>
      <c r="K489" s="156"/>
      <c r="L489" s="156"/>
      <c r="M489" s="156"/>
      <c r="N489" s="156"/>
      <c r="O489" s="156"/>
      <c r="P489" s="156"/>
      <c r="Q489" s="156"/>
      <c r="R489" s="156"/>
      <c r="S489" s="156"/>
      <c r="T489" s="156"/>
      <c r="U489" s="156"/>
      <c r="V489" s="156"/>
      <c r="W489" s="156"/>
      <c r="X489" s="156"/>
      <c r="Y489" s="147"/>
      <c r="Z489" s="147"/>
      <c r="AA489" s="147"/>
      <c r="AB489" s="147"/>
      <c r="AC489" s="147"/>
      <c r="AD489" s="147"/>
      <c r="AE489" s="147"/>
      <c r="AF489" s="147"/>
      <c r="AG489" s="147" t="s">
        <v>190</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68">
        <v>86</v>
      </c>
      <c r="B490" s="169" t="s">
        <v>565</v>
      </c>
      <c r="C490" s="178" t="s">
        <v>566</v>
      </c>
      <c r="D490" s="170" t="s">
        <v>181</v>
      </c>
      <c r="E490" s="171">
        <v>210.29</v>
      </c>
      <c r="F490" s="172"/>
      <c r="G490" s="173">
        <f>ROUND(E490*F490,2)</f>
        <v>0</v>
      </c>
      <c r="H490" s="172"/>
      <c r="I490" s="173">
        <f>ROUND(E490*H490,2)</f>
        <v>0</v>
      </c>
      <c r="J490" s="172"/>
      <c r="K490" s="173">
        <f>ROUND(E490*J490,2)</f>
        <v>0</v>
      </c>
      <c r="L490" s="173">
        <v>21</v>
      </c>
      <c r="M490" s="173">
        <f>G490*(1+L490/100)</f>
        <v>0</v>
      </c>
      <c r="N490" s="173">
        <v>0</v>
      </c>
      <c r="O490" s="173">
        <f>ROUND(E490*N490,2)</f>
        <v>0</v>
      </c>
      <c r="P490" s="173">
        <v>0.01</v>
      </c>
      <c r="Q490" s="173">
        <f>ROUND(E490*P490,2)</f>
        <v>2.1</v>
      </c>
      <c r="R490" s="173"/>
      <c r="S490" s="173" t="s">
        <v>219</v>
      </c>
      <c r="T490" s="174" t="s">
        <v>220</v>
      </c>
      <c r="U490" s="156">
        <v>0</v>
      </c>
      <c r="V490" s="156">
        <f>ROUND(E490*U490,2)</f>
        <v>0</v>
      </c>
      <c r="W490" s="156"/>
      <c r="X490" s="156" t="s">
        <v>185</v>
      </c>
      <c r="Y490" s="147"/>
      <c r="Z490" s="147"/>
      <c r="AA490" s="147"/>
      <c r="AB490" s="147"/>
      <c r="AC490" s="147"/>
      <c r="AD490" s="147"/>
      <c r="AE490" s="147"/>
      <c r="AF490" s="147"/>
      <c r="AG490" s="147" t="s">
        <v>186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179" t="s">
        <v>409</v>
      </c>
      <c r="D491" s="157"/>
      <c r="E491" s="158">
        <v>90.89</v>
      </c>
      <c r="F491" s="156"/>
      <c r="G491" s="156"/>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188</v>
      </c>
      <c r="AH491" s="147">
        <v>0</v>
      </c>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54"/>
      <c r="B492" s="155"/>
      <c r="C492" s="179" t="s">
        <v>345</v>
      </c>
      <c r="D492" s="157"/>
      <c r="E492" s="158">
        <v>155.19999999999999</v>
      </c>
      <c r="F492" s="156"/>
      <c r="G492" s="156"/>
      <c r="H492" s="156"/>
      <c r="I492" s="156"/>
      <c r="J492" s="156"/>
      <c r="K492" s="156"/>
      <c r="L492" s="156"/>
      <c r="M492" s="156"/>
      <c r="N492" s="156"/>
      <c r="O492" s="156"/>
      <c r="P492" s="156"/>
      <c r="Q492" s="156"/>
      <c r="R492" s="156"/>
      <c r="S492" s="156"/>
      <c r="T492" s="156"/>
      <c r="U492" s="156"/>
      <c r="V492" s="156"/>
      <c r="W492" s="156"/>
      <c r="X492" s="156"/>
      <c r="Y492" s="147"/>
      <c r="Z492" s="147"/>
      <c r="AA492" s="147"/>
      <c r="AB492" s="147"/>
      <c r="AC492" s="147"/>
      <c r="AD492" s="147"/>
      <c r="AE492" s="147"/>
      <c r="AF492" s="147"/>
      <c r="AG492" s="147" t="s">
        <v>188</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179" t="s">
        <v>346</v>
      </c>
      <c r="D493" s="157"/>
      <c r="E493" s="158">
        <v>18.600000000000001</v>
      </c>
      <c r="F493" s="156"/>
      <c r="G493" s="156"/>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188</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180" t="s">
        <v>347</v>
      </c>
      <c r="D494" s="159"/>
      <c r="E494" s="160"/>
      <c r="F494" s="156"/>
      <c r="G494" s="156"/>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188</v>
      </c>
      <c r="AH494" s="147">
        <v>1</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54"/>
      <c r="B495" s="155"/>
      <c r="C495" s="179" t="s">
        <v>443</v>
      </c>
      <c r="D495" s="157"/>
      <c r="E495" s="158">
        <v>-54.4</v>
      </c>
      <c r="F495" s="156"/>
      <c r="G495" s="156"/>
      <c r="H495" s="156"/>
      <c r="I495" s="156"/>
      <c r="J495" s="156"/>
      <c r="K495" s="156"/>
      <c r="L495" s="156"/>
      <c r="M495" s="156"/>
      <c r="N495" s="156"/>
      <c r="O495" s="156"/>
      <c r="P495" s="156"/>
      <c r="Q495" s="156"/>
      <c r="R495" s="156"/>
      <c r="S495" s="156"/>
      <c r="T495" s="156"/>
      <c r="U495" s="156"/>
      <c r="V495" s="156"/>
      <c r="W495" s="156"/>
      <c r="X495" s="156"/>
      <c r="Y495" s="147"/>
      <c r="Z495" s="147"/>
      <c r="AA495" s="147"/>
      <c r="AB495" s="147"/>
      <c r="AC495" s="147"/>
      <c r="AD495" s="147"/>
      <c r="AE495" s="147"/>
      <c r="AF495" s="147"/>
      <c r="AG495" s="147" t="s">
        <v>188</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9"/>
      <c r="D496" s="770"/>
      <c r="E496" s="770"/>
      <c r="F496" s="770"/>
      <c r="G496" s="770"/>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1" x14ac:dyDescent="0.2">
      <c r="A497" s="168">
        <v>87</v>
      </c>
      <c r="B497" s="169" t="s">
        <v>567</v>
      </c>
      <c r="C497" s="178" t="s">
        <v>568</v>
      </c>
      <c r="D497" s="170" t="s">
        <v>181</v>
      </c>
      <c r="E497" s="171">
        <v>188.29</v>
      </c>
      <c r="F497" s="172"/>
      <c r="G497" s="173">
        <f>ROUND(E497*F497,2)</f>
        <v>0</v>
      </c>
      <c r="H497" s="172"/>
      <c r="I497" s="173">
        <f>ROUND(E497*H497,2)</f>
        <v>0</v>
      </c>
      <c r="J497" s="172"/>
      <c r="K497" s="173">
        <f>ROUND(E497*J497,2)</f>
        <v>0</v>
      </c>
      <c r="L497" s="173">
        <v>21</v>
      </c>
      <c r="M497" s="173">
        <f>G497*(1+L497/100)</f>
        <v>0</v>
      </c>
      <c r="N497" s="173">
        <v>0</v>
      </c>
      <c r="O497" s="173">
        <f>ROUND(E497*N497,2)</f>
        <v>0</v>
      </c>
      <c r="P497" s="173">
        <v>5.8999999999999997E-2</v>
      </c>
      <c r="Q497" s="173">
        <f>ROUND(E497*P497,2)</f>
        <v>11.11</v>
      </c>
      <c r="R497" s="173"/>
      <c r="S497" s="173" t="s">
        <v>219</v>
      </c>
      <c r="T497" s="174" t="s">
        <v>220</v>
      </c>
      <c r="U497" s="156">
        <v>0</v>
      </c>
      <c r="V497" s="156">
        <f>ROUND(E497*U497,2)</f>
        <v>0</v>
      </c>
      <c r="W497" s="156"/>
      <c r="X497" s="156" t="s">
        <v>185</v>
      </c>
      <c r="Y497" s="147"/>
      <c r="Z497" s="147"/>
      <c r="AA497" s="147"/>
      <c r="AB497" s="147"/>
      <c r="AC497" s="147"/>
      <c r="AD497" s="147"/>
      <c r="AE497" s="147"/>
      <c r="AF497" s="147"/>
      <c r="AG497" s="147" t="s">
        <v>186</v>
      </c>
      <c r="AH497" s="147"/>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outlineLevel="1" x14ac:dyDescent="0.2">
      <c r="A498" s="154"/>
      <c r="B498" s="155"/>
      <c r="C498" s="179" t="s">
        <v>394</v>
      </c>
      <c r="D498" s="157"/>
      <c r="E498" s="158"/>
      <c r="F498" s="156"/>
      <c r="G498" s="156"/>
      <c r="H498" s="156"/>
      <c r="I498" s="156"/>
      <c r="J498" s="156"/>
      <c r="K498" s="156"/>
      <c r="L498" s="156"/>
      <c r="M498" s="156"/>
      <c r="N498" s="156"/>
      <c r="O498" s="156"/>
      <c r="P498" s="156"/>
      <c r="Q498" s="156"/>
      <c r="R498" s="156"/>
      <c r="S498" s="156"/>
      <c r="T498" s="156"/>
      <c r="U498" s="156"/>
      <c r="V498" s="156"/>
      <c r="W498" s="156"/>
      <c r="X498" s="156"/>
      <c r="Y498" s="147"/>
      <c r="Z498" s="147"/>
      <c r="AA498" s="147"/>
      <c r="AB498" s="147"/>
      <c r="AC498" s="147"/>
      <c r="AD498" s="147"/>
      <c r="AE498" s="147"/>
      <c r="AF498" s="147"/>
      <c r="AG498" s="147" t="s">
        <v>188</v>
      </c>
      <c r="AH498" s="147">
        <v>0</v>
      </c>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1" x14ac:dyDescent="0.2">
      <c r="A499" s="154"/>
      <c r="B499" s="155"/>
      <c r="C499" s="179" t="s">
        <v>395</v>
      </c>
      <c r="D499" s="157"/>
      <c r="E499" s="158">
        <v>90.89</v>
      </c>
      <c r="F499" s="156"/>
      <c r="G499" s="156"/>
      <c r="H499" s="156"/>
      <c r="I499" s="156"/>
      <c r="J499" s="156"/>
      <c r="K499" s="156"/>
      <c r="L499" s="156"/>
      <c r="M499" s="156"/>
      <c r="N499" s="156"/>
      <c r="O499" s="156"/>
      <c r="P499" s="156"/>
      <c r="Q499" s="156"/>
      <c r="R499" s="156"/>
      <c r="S499" s="156"/>
      <c r="T499" s="156"/>
      <c r="U499" s="156"/>
      <c r="V499" s="156"/>
      <c r="W499" s="156"/>
      <c r="X499" s="156"/>
      <c r="Y499" s="147"/>
      <c r="Z499" s="147"/>
      <c r="AA499" s="147"/>
      <c r="AB499" s="147"/>
      <c r="AC499" s="147"/>
      <c r="AD499" s="147"/>
      <c r="AE499" s="147"/>
      <c r="AF499" s="147"/>
      <c r="AG499" s="147" t="s">
        <v>188</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c r="B500" s="155"/>
      <c r="C500" s="179" t="s">
        <v>396</v>
      </c>
      <c r="D500" s="157"/>
      <c r="E500" s="158">
        <v>97.4</v>
      </c>
      <c r="F500" s="156"/>
      <c r="G500" s="156"/>
      <c r="H500" s="156"/>
      <c r="I500" s="156"/>
      <c r="J500" s="156"/>
      <c r="K500" s="156"/>
      <c r="L500" s="156"/>
      <c r="M500" s="156"/>
      <c r="N500" s="156"/>
      <c r="O500" s="156"/>
      <c r="P500" s="156"/>
      <c r="Q500" s="156"/>
      <c r="R500" s="156"/>
      <c r="S500" s="156"/>
      <c r="T500" s="156"/>
      <c r="U500" s="156"/>
      <c r="V500" s="156"/>
      <c r="W500" s="156"/>
      <c r="X500" s="156"/>
      <c r="Y500" s="147"/>
      <c r="Z500" s="147"/>
      <c r="AA500" s="147"/>
      <c r="AB500" s="147"/>
      <c r="AC500" s="147"/>
      <c r="AD500" s="147"/>
      <c r="AE500" s="147"/>
      <c r="AF500" s="147"/>
      <c r="AG500" s="147" t="s">
        <v>188</v>
      </c>
      <c r="AH500" s="147">
        <v>0</v>
      </c>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1" x14ac:dyDescent="0.2">
      <c r="A501" s="154"/>
      <c r="B501" s="155"/>
      <c r="C501" s="769"/>
      <c r="D501" s="770"/>
      <c r="E501" s="770"/>
      <c r="F501" s="770"/>
      <c r="G501" s="770"/>
      <c r="H501" s="156"/>
      <c r="I501" s="156"/>
      <c r="J501" s="156"/>
      <c r="K501" s="156"/>
      <c r="L501" s="156"/>
      <c r="M501" s="156"/>
      <c r="N501" s="156"/>
      <c r="O501" s="156"/>
      <c r="P501" s="156"/>
      <c r="Q501" s="156"/>
      <c r="R501" s="156"/>
      <c r="S501" s="156"/>
      <c r="T501" s="156"/>
      <c r="U501" s="156"/>
      <c r="V501" s="156"/>
      <c r="W501" s="156"/>
      <c r="X501" s="156"/>
      <c r="Y501" s="147"/>
      <c r="Z501" s="147"/>
      <c r="AA501" s="147"/>
      <c r="AB501" s="147"/>
      <c r="AC501" s="147"/>
      <c r="AD501" s="147"/>
      <c r="AE501" s="147"/>
      <c r="AF501" s="147"/>
      <c r="AG501" s="147" t="s">
        <v>190</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outlineLevel="1" x14ac:dyDescent="0.2">
      <c r="A502" s="168">
        <v>88</v>
      </c>
      <c r="B502" s="169" t="s">
        <v>569</v>
      </c>
      <c r="C502" s="178" t="s">
        <v>570</v>
      </c>
      <c r="D502" s="170" t="s">
        <v>181</v>
      </c>
      <c r="E502" s="171">
        <v>210.29</v>
      </c>
      <c r="F502" s="172"/>
      <c r="G502" s="173">
        <f>ROUND(E502*F502,2)</f>
        <v>0</v>
      </c>
      <c r="H502" s="172"/>
      <c r="I502" s="173">
        <f>ROUND(E502*H502,2)</f>
        <v>0</v>
      </c>
      <c r="J502" s="172"/>
      <c r="K502" s="173">
        <f>ROUND(E502*J502,2)</f>
        <v>0</v>
      </c>
      <c r="L502" s="173">
        <v>21</v>
      </c>
      <c r="M502" s="173">
        <f>G502*(1+L502/100)</f>
        <v>0</v>
      </c>
      <c r="N502" s="173">
        <v>0</v>
      </c>
      <c r="O502" s="173">
        <f>ROUND(E502*N502,2)</f>
        <v>0</v>
      </c>
      <c r="P502" s="173">
        <v>0</v>
      </c>
      <c r="Q502" s="173">
        <f>ROUND(E502*P502,2)</f>
        <v>0</v>
      </c>
      <c r="R502" s="173"/>
      <c r="S502" s="173" t="s">
        <v>219</v>
      </c>
      <c r="T502" s="174" t="s">
        <v>220</v>
      </c>
      <c r="U502" s="156">
        <v>0</v>
      </c>
      <c r="V502" s="156">
        <f>ROUND(E502*U502,2)</f>
        <v>0</v>
      </c>
      <c r="W502" s="156"/>
      <c r="X502" s="156" t="s">
        <v>185</v>
      </c>
      <c r="Y502" s="147"/>
      <c r="Z502" s="147"/>
      <c r="AA502" s="147"/>
      <c r="AB502" s="147"/>
      <c r="AC502" s="147"/>
      <c r="AD502" s="147"/>
      <c r="AE502" s="147"/>
      <c r="AF502" s="147"/>
      <c r="AG502" s="147" t="s">
        <v>186</v>
      </c>
      <c r="AH502" s="147"/>
      <c r="AI502" s="147"/>
      <c r="AJ502" s="147"/>
      <c r="AK502" s="147"/>
      <c r="AL502" s="147"/>
      <c r="AM502" s="147"/>
      <c r="AN502" s="147"/>
      <c r="AO502" s="147"/>
      <c r="AP502" s="147"/>
      <c r="AQ502" s="147"/>
      <c r="AR502" s="147"/>
      <c r="AS502" s="147"/>
      <c r="AT502" s="147"/>
      <c r="AU502" s="147"/>
      <c r="AV502" s="147"/>
      <c r="AW502" s="147"/>
      <c r="AX502" s="147"/>
      <c r="AY502" s="147"/>
      <c r="AZ502" s="147"/>
      <c r="BA502" s="147"/>
      <c r="BB502" s="147"/>
      <c r="BC502" s="147"/>
      <c r="BD502" s="147"/>
      <c r="BE502" s="147"/>
      <c r="BF502" s="147"/>
      <c r="BG502" s="147"/>
      <c r="BH502" s="147"/>
    </row>
    <row r="503" spans="1:60" outlineLevel="1" x14ac:dyDescent="0.2">
      <c r="A503" s="154"/>
      <c r="B503" s="155"/>
      <c r="C503" s="179" t="s">
        <v>409</v>
      </c>
      <c r="D503" s="157"/>
      <c r="E503" s="158">
        <v>90.89</v>
      </c>
      <c r="F503" s="156"/>
      <c r="G503" s="156"/>
      <c r="H503" s="156"/>
      <c r="I503" s="156"/>
      <c r="J503" s="156"/>
      <c r="K503" s="156"/>
      <c r="L503" s="156"/>
      <c r="M503" s="156"/>
      <c r="N503" s="156"/>
      <c r="O503" s="156"/>
      <c r="P503" s="156"/>
      <c r="Q503" s="156"/>
      <c r="R503" s="156"/>
      <c r="S503" s="156"/>
      <c r="T503" s="156"/>
      <c r="U503" s="156"/>
      <c r="V503" s="156"/>
      <c r="W503" s="156"/>
      <c r="X503" s="156"/>
      <c r="Y503" s="147"/>
      <c r="Z503" s="147"/>
      <c r="AA503" s="147"/>
      <c r="AB503" s="147"/>
      <c r="AC503" s="147"/>
      <c r="AD503" s="147"/>
      <c r="AE503" s="147"/>
      <c r="AF503" s="147"/>
      <c r="AG503" s="147" t="s">
        <v>188</v>
      </c>
      <c r="AH503" s="147">
        <v>0</v>
      </c>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1" x14ac:dyDescent="0.2">
      <c r="A504" s="154"/>
      <c r="B504" s="155"/>
      <c r="C504" s="179" t="s">
        <v>345</v>
      </c>
      <c r="D504" s="157"/>
      <c r="E504" s="158">
        <v>155.19999999999999</v>
      </c>
      <c r="F504" s="156"/>
      <c r="G504" s="156"/>
      <c r="H504" s="156"/>
      <c r="I504" s="156"/>
      <c r="J504" s="156"/>
      <c r="K504" s="156"/>
      <c r="L504" s="156"/>
      <c r="M504" s="156"/>
      <c r="N504" s="156"/>
      <c r="O504" s="156"/>
      <c r="P504" s="156"/>
      <c r="Q504" s="156"/>
      <c r="R504" s="156"/>
      <c r="S504" s="156"/>
      <c r="T504" s="156"/>
      <c r="U504" s="156"/>
      <c r="V504" s="156"/>
      <c r="W504" s="156"/>
      <c r="X504" s="156"/>
      <c r="Y504" s="147"/>
      <c r="Z504" s="147"/>
      <c r="AA504" s="147"/>
      <c r="AB504" s="147"/>
      <c r="AC504" s="147"/>
      <c r="AD504" s="147"/>
      <c r="AE504" s="147"/>
      <c r="AF504" s="147"/>
      <c r="AG504" s="147" t="s">
        <v>188</v>
      </c>
      <c r="AH504" s="147">
        <v>0</v>
      </c>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54"/>
      <c r="B505" s="155"/>
      <c r="C505" s="179" t="s">
        <v>346</v>
      </c>
      <c r="D505" s="157"/>
      <c r="E505" s="158">
        <v>18.600000000000001</v>
      </c>
      <c r="F505" s="156"/>
      <c r="G505" s="156"/>
      <c r="H505" s="156"/>
      <c r="I505" s="156"/>
      <c r="J505" s="156"/>
      <c r="K505" s="156"/>
      <c r="L505" s="156"/>
      <c r="M505" s="156"/>
      <c r="N505" s="156"/>
      <c r="O505" s="156"/>
      <c r="P505" s="156"/>
      <c r="Q505" s="156"/>
      <c r="R505" s="156"/>
      <c r="S505" s="156"/>
      <c r="T505" s="156"/>
      <c r="U505" s="156"/>
      <c r="V505" s="156"/>
      <c r="W505" s="156"/>
      <c r="X505" s="156"/>
      <c r="Y505" s="147"/>
      <c r="Z505" s="147"/>
      <c r="AA505" s="147"/>
      <c r="AB505" s="147"/>
      <c r="AC505" s="147"/>
      <c r="AD505" s="147"/>
      <c r="AE505" s="147"/>
      <c r="AF505" s="147"/>
      <c r="AG505" s="147" t="s">
        <v>188</v>
      </c>
      <c r="AH505" s="147">
        <v>0</v>
      </c>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1" x14ac:dyDescent="0.2">
      <c r="A506" s="154"/>
      <c r="B506" s="155"/>
      <c r="C506" s="180" t="s">
        <v>347</v>
      </c>
      <c r="D506" s="159"/>
      <c r="E506" s="160"/>
      <c r="F506" s="156"/>
      <c r="G506" s="156"/>
      <c r="H506" s="156"/>
      <c r="I506" s="156"/>
      <c r="J506" s="156"/>
      <c r="K506" s="156"/>
      <c r="L506" s="156"/>
      <c r="M506" s="156"/>
      <c r="N506" s="156"/>
      <c r="O506" s="156"/>
      <c r="P506" s="156"/>
      <c r="Q506" s="156"/>
      <c r="R506" s="156"/>
      <c r="S506" s="156"/>
      <c r="T506" s="156"/>
      <c r="U506" s="156"/>
      <c r="V506" s="156"/>
      <c r="W506" s="156"/>
      <c r="X506" s="156"/>
      <c r="Y506" s="147"/>
      <c r="Z506" s="147"/>
      <c r="AA506" s="147"/>
      <c r="AB506" s="147"/>
      <c r="AC506" s="147"/>
      <c r="AD506" s="147"/>
      <c r="AE506" s="147"/>
      <c r="AF506" s="147"/>
      <c r="AG506" s="147" t="s">
        <v>188</v>
      </c>
      <c r="AH506" s="147">
        <v>1</v>
      </c>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outlineLevel="1" x14ac:dyDescent="0.2">
      <c r="A507" s="154"/>
      <c r="B507" s="155"/>
      <c r="C507" s="179" t="s">
        <v>443</v>
      </c>
      <c r="D507" s="157"/>
      <c r="E507" s="158">
        <v>-54.4</v>
      </c>
      <c r="F507" s="156"/>
      <c r="G507" s="156"/>
      <c r="H507" s="156"/>
      <c r="I507" s="156"/>
      <c r="J507" s="156"/>
      <c r="K507" s="156"/>
      <c r="L507" s="156"/>
      <c r="M507" s="156"/>
      <c r="N507" s="156"/>
      <c r="O507" s="156"/>
      <c r="P507" s="156"/>
      <c r="Q507" s="156"/>
      <c r="R507" s="156"/>
      <c r="S507" s="156"/>
      <c r="T507" s="156"/>
      <c r="U507" s="156"/>
      <c r="V507" s="156"/>
      <c r="W507" s="156"/>
      <c r="X507" s="156"/>
      <c r="Y507" s="147"/>
      <c r="Z507" s="147"/>
      <c r="AA507" s="147"/>
      <c r="AB507" s="147"/>
      <c r="AC507" s="147"/>
      <c r="AD507" s="147"/>
      <c r="AE507" s="147"/>
      <c r="AF507" s="147"/>
      <c r="AG507" s="147" t="s">
        <v>188</v>
      </c>
      <c r="AH507" s="147">
        <v>0</v>
      </c>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1" x14ac:dyDescent="0.2">
      <c r="A508" s="154"/>
      <c r="B508" s="155"/>
      <c r="C508" s="769"/>
      <c r="D508" s="770"/>
      <c r="E508" s="770"/>
      <c r="F508" s="770"/>
      <c r="G508" s="770"/>
      <c r="H508" s="156"/>
      <c r="I508" s="156"/>
      <c r="J508" s="156"/>
      <c r="K508" s="156"/>
      <c r="L508" s="156"/>
      <c r="M508" s="156"/>
      <c r="N508" s="156"/>
      <c r="O508" s="156"/>
      <c r="P508" s="156"/>
      <c r="Q508" s="156"/>
      <c r="R508" s="156"/>
      <c r="S508" s="156"/>
      <c r="T508" s="156"/>
      <c r="U508" s="156"/>
      <c r="V508" s="156"/>
      <c r="W508" s="156"/>
      <c r="X508" s="156"/>
      <c r="Y508" s="147"/>
      <c r="Z508" s="147"/>
      <c r="AA508" s="147"/>
      <c r="AB508" s="147"/>
      <c r="AC508" s="147"/>
      <c r="AD508" s="147"/>
      <c r="AE508" s="147"/>
      <c r="AF508" s="147"/>
      <c r="AG508" s="147" t="s">
        <v>190</v>
      </c>
      <c r="AH508" s="147"/>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ht="22.5" outlineLevel="1" x14ac:dyDescent="0.2">
      <c r="A509" s="168">
        <v>89</v>
      </c>
      <c r="B509" s="169" t="s">
        <v>571</v>
      </c>
      <c r="C509" s="178" t="s">
        <v>572</v>
      </c>
      <c r="D509" s="170" t="s">
        <v>231</v>
      </c>
      <c r="E509" s="171">
        <v>114.86915</v>
      </c>
      <c r="F509" s="172"/>
      <c r="G509" s="173">
        <f>ROUND(E509*F509,2)</f>
        <v>0</v>
      </c>
      <c r="H509" s="172"/>
      <c r="I509" s="173">
        <f>ROUND(E509*H509,2)</f>
        <v>0</v>
      </c>
      <c r="J509" s="172"/>
      <c r="K509" s="173">
        <f>ROUND(E509*J509,2)</f>
        <v>0</v>
      </c>
      <c r="L509" s="173">
        <v>21</v>
      </c>
      <c r="M509" s="173">
        <f>G509*(1+L509/100)</f>
        <v>0</v>
      </c>
      <c r="N509" s="173">
        <v>0</v>
      </c>
      <c r="O509" s="173">
        <f>ROUND(E509*N509,2)</f>
        <v>0</v>
      </c>
      <c r="P509" s="173">
        <v>0</v>
      </c>
      <c r="Q509" s="173">
        <f>ROUND(E509*P509,2)</f>
        <v>0</v>
      </c>
      <c r="R509" s="173" t="s">
        <v>510</v>
      </c>
      <c r="S509" s="173" t="s">
        <v>183</v>
      </c>
      <c r="T509" s="174" t="s">
        <v>184</v>
      </c>
      <c r="U509" s="156">
        <v>0.93300000000000005</v>
      </c>
      <c r="V509" s="156">
        <f>ROUND(E509*U509,2)</f>
        <v>107.17</v>
      </c>
      <c r="W509" s="156"/>
      <c r="X509" s="156" t="s">
        <v>573</v>
      </c>
      <c r="Y509" s="147"/>
      <c r="Z509" s="147"/>
      <c r="AA509" s="147"/>
      <c r="AB509" s="147"/>
      <c r="AC509" s="147"/>
      <c r="AD509" s="147"/>
      <c r="AE509" s="147"/>
      <c r="AF509" s="147"/>
      <c r="AG509" s="147" t="s">
        <v>574</v>
      </c>
      <c r="AH509" s="147"/>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1" x14ac:dyDescent="0.2">
      <c r="A510" s="154"/>
      <c r="B510" s="155"/>
      <c r="C510" s="767"/>
      <c r="D510" s="768"/>
      <c r="E510" s="768"/>
      <c r="F510" s="768"/>
      <c r="G510" s="768"/>
      <c r="H510" s="156"/>
      <c r="I510" s="156"/>
      <c r="J510" s="156"/>
      <c r="K510" s="156"/>
      <c r="L510" s="156"/>
      <c r="M510" s="156"/>
      <c r="N510" s="156"/>
      <c r="O510" s="156"/>
      <c r="P510" s="156"/>
      <c r="Q510" s="156"/>
      <c r="R510" s="156"/>
      <c r="S510" s="156"/>
      <c r="T510" s="156"/>
      <c r="U510" s="156"/>
      <c r="V510" s="156"/>
      <c r="W510" s="156"/>
      <c r="X510" s="156"/>
      <c r="Y510" s="147"/>
      <c r="Z510" s="147"/>
      <c r="AA510" s="147"/>
      <c r="AB510" s="147"/>
      <c r="AC510" s="147"/>
      <c r="AD510" s="147"/>
      <c r="AE510" s="147"/>
      <c r="AF510" s="147"/>
      <c r="AG510" s="147" t="s">
        <v>190</v>
      </c>
      <c r="AH510" s="147"/>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1" x14ac:dyDescent="0.2">
      <c r="A511" s="168">
        <v>90</v>
      </c>
      <c r="B511" s="169" t="s">
        <v>575</v>
      </c>
      <c r="C511" s="178" t="s">
        <v>576</v>
      </c>
      <c r="D511" s="170" t="s">
        <v>231</v>
      </c>
      <c r="E511" s="171">
        <v>114.86915</v>
      </c>
      <c r="F511" s="172"/>
      <c r="G511" s="173">
        <f>ROUND(E511*F511,2)</f>
        <v>0</v>
      </c>
      <c r="H511" s="172"/>
      <c r="I511" s="173">
        <f>ROUND(E511*H511,2)</f>
        <v>0</v>
      </c>
      <c r="J511" s="172"/>
      <c r="K511" s="173">
        <f>ROUND(E511*J511,2)</f>
        <v>0</v>
      </c>
      <c r="L511" s="173">
        <v>21</v>
      </c>
      <c r="M511" s="173">
        <f>G511*(1+L511/100)</f>
        <v>0</v>
      </c>
      <c r="N511" s="173">
        <v>0</v>
      </c>
      <c r="O511" s="173">
        <f>ROUND(E511*N511,2)</f>
        <v>0</v>
      </c>
      <c r="P511" s="173">
        <v>0</v>
      </c>
      <c r="Q511" s="173">
        <f>ROUND(E511*P511,2)</f>
        <v>0</v>
      </c>
      <c r="R511" s="173" t="s">
        <v>510</v>
      </c>
      <c r="S511" s="173" t="s">
        <v>183</v>
      </c>
      <c r="T511" s="174" t="s">
        <v>184</v>
      </c>
      <c r="U511" s="156">
        <v>0.94199999999999995</v>
      </c>
      <c r="V511" s="156">
        <f>ROUND(E511*U511,2)</f>
        <v>108.21</v>
      </c>
      <c r="W511" s="156"/>
      <c r="X511" s="156" t="s">
        <v>573</v>
      </c>
      <c r="Y511" s="147"/>
      <c r="Z511" s="147"/>
      <c r="AA511" s="147"/>
      <c r="AB511" s="147"/>
      <c r="AC511" s="147"/>
      <c r="AD511" s="147"/>
      <c r="AE511" s="147"/>
      <c r="AF511" s="147"/>
      <c r="AG511" s="147" t="s">
        <v>574</v>
      </c>
      <c r="AH511" s="147"/>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1" x14ac:dyDescent="0.2">
      <c r="A512" s="154"/>
      <c r="B512" s="155"/>
      <c r="C512" s="767"/>
      <c r="D512" s="768"/>
      <c r="E512" s="768"/>
      <c r="F512" s="768"/>
      <c r="G512" s="768"/>
      <c r="H512" s="156"/>
      <c r="I512" s="156"/>
      <c r="J512" s="156"/>
      <c r="K512" s="156"/>
      <c r="L512" s="156"/>
      <c r="M512" s="156"/>
      <c r="N512" s="156"/>
      <c r="O512" s="156"/>
      <c r="P512" s="156"/>
      <c r="Q512" s="156"/>
      <c r="R512" s="156"/>
      <c r="S512" s="156"/>
      <c r="T512" s="156"/>
      <c r="U512" s="156"/>
      <c r="V512" s="156"/>
      <c r="W512" s="156"/>
      <c r="X512" s="156"/>
      <c r="Y512" s="147"/>
      <c r="Z512" s="147"/>
      <c r="AA512" s="147"/>
      <c r="AB512" s="147"/>
      <c r="AC512" s="147"/>
      <c r="AD512" s="147"/>
      <c r="AE512" s="147"/>
      <c r="AF512" s="147"/>
      <c r="AG512" s="147" t="s">
        <v>190</v>
      </c>
      <c r="AH512" s="147"/>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ht="22.5" outlineLevel="1" x14ac:dyDescent="0.2">
      <c r="A513" s="168">
        <v>91</v>
      </c>
      <c r="B513" s="169" t="s">
        <v>577</v>
      </c>
      <c r="C513" s="178" t="s">
        <v>578</v>
      </c>
      <c r="D513" s="170" t="s">
        <v>231</v>
      </c>
      <c r="E513" s="171">
        <v>459.47658000000001</v>
      </c>
      <c r="F513" s="172"/>
      <c r="G513" s="173">
        <f>ROUND(E513*F513,2)</f>
        <v>0</v>
      </c>
      <c r="H513" s="172"/>
      <c r="I513" s="173">
        <f>ROUND(E513*H513,2)</f>
        <v>0</v>
      </c>
      <c r="J513" s="172"/>
      <c r="K513" s="173">
        <f>ROUND(E513*J513,2)</f>
        <v>0</v>
      </c>
      <c r="L513" s="173">
        <v>21</v>
      </c>
      <c r="M513" s="173">
        <f>G513*(1+L513/100)</f>
        <v>0</v>
      </c>
      <c r="N513" s="173">
        <v>0</v>
      </c>
      <c r="O513" s="173">
        <f>ROUND(E513*N513,2)</f>
        <v>0</v>
      </c>
      <c r="P513" s="173">
        <v>0</v>
      </c>
      <c r="Q513" s="173">
        <f>ROUND(E513*P513,2)</f>
        <v>0</v>
      </c>
      <c r="R513" s="173" t="s">
        <v>510</v>
      </c>
      <c r="S513" s="173" t="s">
        <v>183</v>
      </c>
      <c r="T513" s="174" t="s">
        <v>184</v>
      </c>
      <c r="U513" s="156">
        <v>0.105</v>
      </c>
      <c r="V513" s="156">
        <f>ROUND(E513*U513,2)</f>
        <v>48.25</v>
      </c>
      <c r="W513" s="156"/>
      <c r="X513" s="156" t="s">
        <v>573</v>
      </c>
      <c r="Y513" s="147"/>
      <c r="Z513" s="147"/>
      <c r="AA513" s="147"/>
      <c r="AB513" s="147"/>
      <c r="AC513" s="147"/>
      <c r="AD513" s="147"/>
      <c r="AE513" s="147"/>
      <c r="AF513" s="147"/>
      <c r="AG513" s="147" t="s">
        <v>574</v>
      </c>
      <c r="AH513" s="147"/>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1" x14ac:dyDescent="0.2">
      <c r="A514" s="154"/>
      <c r="B514" s="155"/>
      <c r="C514" s="767"/>
      <c r="D514" s="768"/>
      <c r="E514" s="768"/>
      <c r="F514" s="768"/>
      <c r="G514" s="768"/>
      <c r="H514" s="156"/>
      <c r="I514" s="156"/>
      <c r="J514" s="156"/>
      <c r="K514" s="156"/>
      <c r="L514" s="156"/>
      <c r="M514" s="156"/>
      <c r="N514" s="156"/>
      <c r="O514" s="156"/>
      <c r="P514" s="156"/>
      <c r="Q514" s="156"/>
      <c r="R514" s="156"/>
      <c r="S514" s="156"/>
      <c r="T514" s="156"/>
      <c r="U514" s="156"/>
      <c r="V514" s="156"/>
      <c r="W514" s="156"/>
      <c r="X514" s="156"/>
      <c r="Y514" s="147"/>
      <c r="Z514" s="147"/>
      <c r="AA514" s="147"/>
      <c r="AB514" s="147"/>
      <c r="AC514" s="147"/>
      <c r="AD514" s="147"/>
      <c r="AE514" s="147"/>
      <c r="AF514" s="147"/>
      <c r="AG514" s="147" t="s">
        <v>190</v>
      </c>
      <c r="AH514" s="147"/>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1" x14ac:dyDescent="0.2">
      <c r="A515" s="168">
        <v>92</v>
      </c>
      <c r="B515" s="169" t="s">
        <v>579</v>
      </c>
      <c r="C515" s="178" t="s">
        <v>580</v>
      </c>
      <c r="D515" s="170" t="s">
        <v>231</v>
      </c>
      <c r="E515" s="171">
        <v>114.86915</v>
      </c>
      <c r="F515" s="172"/>
      <c r="G515" s="173">
        <f>ROUND(E515*F515,2)</f>
        <v>0</v>
      </c>
      <c r="H515" s="172"/>
      <c r="I515" s="173">
        <f>ROUND(E515*H515,2)</f>
        <v>0</v>
      </c>
      <c r="J515" s="172"/>
      <c r="K515" s="173">
        <f>ROUND(E515*J515,2)</f>
        <v>0</v>
      </c>
      <c r="L515" s="173">
        <v>21</v>
      </c>
      <c r="M515" s="173">
        <f>G515*(1+L515/100)</f>
        <v>0</v>
      </c>
      <c r="N515" s="173">
        <v>0</v>
      </c>
      <c r="O515" s="173">
        <f>ROUND(E515*N515,2)</f>
        <v>0</v>
      </c>
      <c r="P515" s="173">
        <v>0</v>
      </c>
      <c r="Q515" s="173">
        <f>ROUND(E515*P515,2)</f>
        <v>0</v>
      </c>
      <c r="R515" s="173" t="s">
        <v>581</v>
      </c>
      <c r="S515" s="173" t="s">
        <v>183</v>
      </c>
      <c r="T515" s="174" t="s">
        <v>184</v>
      </c>
      <c r="U515" s="156">
        <v>4.2000000000000003E-2</v>
      </c>
      <c r="V515" s="156">
        <f>ROUND(E515*U515,2)</f>
        <v>4.82</v>
      </c>
      <c r="W515" s="156"/>
      <c r="X515" s="156" t="s">
        <v>573</v>
      </c>
      <c r="Y515" s="147"/>
      <c r="Z515" s="147"/>
      <c r="AA515" s="147"/>
      <c r="AB515" s="147"/>
      <c r="AC515" s="147"/>
      <c r="AD515" s="147"/>
      <c r="AE515" s="147"/>
      <c r="AF515" s="147"/>
      <c r="AG515" s="147" t="s">
        <v>574</v>
      </c>
      <c r="AH515" s="147"/>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1" x14ac:dyDescent="0.2">
      <c r="A516" s="154"/>
      <c r="B516" s="155"/>
      <c r="C516" s="771" t="s">
        <v>582</v>
      </c>
      <c r="D516" s="772"/>
      <c r="E516" s="772"/>
      <c r="F516" s="772"/>
      <c r="G516" s="772"/>
      <c r="H516" s="156"/>
      <c r="I516" s="156"/>
      <c r="J516" s="156"/>
      <c r="K516" s="156"/>
      <c r="L516" s="156"/>
      <c r="M516" s="156"/>
      <c r="N516" s="156"/>
      <c r="O516" s="156"/>
      <c r="P516" s="156"/>
      <c r="Q516" s="156"/>
      <c r="R516" s="156"/>
      <c r="S516" s="156"/>
      <c r="T516" s="156"/>
      <c r="U516" s="156"/>
      <c r="V516" s="156"/>
      <c r="W516" s="156"/>
      <c r="X516" s="156"/>
      <c r="Y516" s="147"/>
      <c r="Z516" s="147"/>
      <c r="AA516" s="147"/>
      <c r="AB516" s="147"/>
      <c r="AC516" s="147"/>
      <c r="AD516" s="147"/>
      <c r="AE516" s="147"/>
      <c r="AF516" s="147"/>
      <c r="AG516" s="147" t="s">
        <v>196</v>
      </c>
      <c r="AH516" s="147"/>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1" x14ac:dyDescent="0.2">
      <c r="A517" s="154"/>
      <c r="B517" s="155"/>
      <c r="C517" s="769"/>
      <c r="D517" s="770"/>
      <c r="E517" s="770"/>
      <c r="F517" s="770"/>
      <c r="G517" s="770"/>
      <c r="H517" s="156"/>
      <c r="I517" s="156"/>
      <c r="J517" s="156"/>
      <c r="K517" s="156"/>
      <c r="L517" s="156"/>
      <c r="M517" s="156"/>
      <c r="N517" s="156"/>
      <c r="O517" s="156"/>
      <c r="P517" s="156"/>
      <c r="Q517" s="156"/>
      <c r="R517" s="156"/>
      <c r="S517" s="156"/>
      <c r="T517" s="156"/>
      <c r="U517" s="156"/>
      <c r="V517" s="156"/>
      <c r="W517" s="156"/>
      <c r="X517" s="156"/>
      <c r="Y517" s="147"/>
      <c r="Z517" s="147"/>
      <c r="AA517" s="147"/>
      <c r="AB517" s="147"/>
      <c r="AC517" s="147"/>
      <c r="AD517" s="147"/>
      <c r="AE517" s="147"/>
      <c r="AF517" s="147"/>
      <c r="AG517" s="147" t="s">
        <v>190</v>
      </c>
      <c r="AH517" s="147"/>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1" x14ac:dyDescent="0.2">
      <c r="A518" s="168">
        <v>93</v>
      </c>
      <c r="B518" s="169" t="s">
        <v>583</v>
      </c>
      <c r="C518" s="178" t="s">
        <v>584</v>
      </c>
      <c r="D518" s="170" t="s">
        <v>231</v>
      </c>
      <c r="E518" s="171">
        <v>1608.16803</v>
      </c>
      <c r="F518" s="172"/>
      <c r="G518" s="173">
        <f>ROUND(E518*F518,2)</f>
        <v>0</v>
      </c>
      <c r="H518" s="172"/>
      <c r="I518" s="173">
        <f>ROUND(E518*H518,2)</f>
        <v>0</v>
      </c>
      <c r="J518" s="172"/>
      <c r="K518" s="173">
        <f>ROUND(E518*J518,2)</f>
        <v>0</v>
      </c>
      <c r="L518" s="173">
        <v>21</v>
      </c>
      <c r="M518" s="173">
        <f>G518*(1+L518/100)</f>
        <v>0</v>
      </c>
      <c r="N518" s="173">
        <v>0</v>
      </c>
      <c r="O518" s="173">
        <f>ROUND(E518*N518,2)</f>
        <v>0</v>
      </c>
      <c r="P518" s="173">
        <v>0</v>
      </c>
      <c r="Q518" s="173">
        <f>ROUND(E518*P518,2)</f>
        <v>0</v>
      </c>
      <c r="R518" s="173" t="s">
        <v>581</v>
      </c>
      <c r="S518" s="173" t="s">
        <v>183</v>
      </c>
      <c r="T518" s="174" t="s">
        <v>184</v>
      </c>
      <c r="U518" s="156">
        <v>0</v>
      </c>
      <c r="V518" s="156">
        <f>ROUND(E518*U518,2)</f>
        <v>0</v>
      </c>
      <c r="W518" s="156"/>
      <c r="X518" s="156" t="s">
        <v>573</v>
      </c>
      <c r="Y518" s="147"/>
      <c r="Z518" s="147"/>
      <c r="AA518" s="147"/>
      <c r="AB518" s="147"/>
      <c r="AC518" s="147"/>
      <c r="AD518" s="147"/>
      <c r="AE518" s="147"/>
      <c r="AF518" s="147"/>
      <c r="AG518" s="147" t="s">
        <v>574</v>
      </c>
      <c r="AH518" s="147"/>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1" x14ac:dyDescent="0.2">
      <c r="A519" s="154"/>
      <c r="B519" s="155"/>
      <c r="C519" s="771" t="s">
        <v>582</v>
      </c>
      <c r="D519" s="772"/>
      <c r="E519" s="772"/>
      <c r="F519" s="772"/>
      <c r="G519" s="772"/>
      <c r="H519" s="156"/>
      <c r="I519" s="156"/>
      <c r="J519" s="156"/>
      <c r="K519" s="156"/>
      <c r="L519" s="156"/>
      <c r="M519" s="156"/>
      <c r="N519" s="156"/>
      <c r="O519" s="156"/>
      <c r="P519" s="156"/>
      <c r="Q519" s="156"/>
      <c r="R519" s="156"/>
      <c r="S519" s="156"/>
      <c r="T519" s="156"/>
      <c r="U519" s="156"/>
      <c r="V519" s="156"/>
      <c r="W519" s="156"/>
      <c r="X519" s="156"/>
      <c r="Y519" s="147"/>
      <c r="Z519" s="147"/>
      <c r="AA519" s="147"/>
      <c r="AB519" s="147"/>
      <c r="AC519" s="147"/>
      <c r="AD519" s="147"/>
      <c r="AE519" s="147"/>
      <c r="AF519" s="147"/>
      <c r="AG519" s="147" t="s">
        <v>196</v>
      </c>
      <c r="AH519" s="147"/>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1" x14ac:dyDescent="0.2">
      <c r="A520" s="154"/>
      <c r="B520" s="155"/>
      <c r="C520" s="769"/>
      <c r="D520" s="770"/>
      <c r="E520" s="770"/>
      <c r="F520" s="770"/>
      <c r="G520" s="770"/>
      <c r="H520" s="156"/>
      <c r="I520" s="156"/>
      <c r="J520" s="156"/>
      <c r="K520" s="156"/>
      <c r="L520" s="156"/>
      <c r="M520" s="156"/>
      <c r="N520" s="156"/>
      <c r="O520" s="156"/>
      <c r="P520" s="156"/>
      <c r="Q520" s="156"/>
      <c r="R520" s="156"/>
      <c r="S520" s="156"/>
      <c r="T520" s="156"/>
      <c r="U520" s="156"/>
      <c r="V520" s="156"/>
      <c r="W520" s="156"/>
      <c r="X520" s="156"/>
      <c r="Y520" s="147"/>
      <c r="Z520" s="147"/>
      <c r="AA520" s="147"/>
      <c r="AB520" s="147"/>
      <c r="AC520" s="147"/>
      <c r="AD520" s="147"/>
      <c r="AE520" s="147"/>
      <c r="AF520" s="147"/>
      <c r="AG520" s="147" t="s">
        <v>190</v>
      </c>
      <c r="AH520" s="147"/>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1" x14ac:dyDescent="0.2">
      <c r="A521" s="168">
        <v>94</v>
      </c>
      <c r="B521" s="169" t="s">
        <v>585</v>
      </c>
      <c r="C521" s="178" t="s">
        <v>586</v>
      </c>
      <c r="D521" s="170" t="s">
        <v>231</v>
      </c>
      <c r="E521" s="171">
        <v>114.86915</v>
      </c>
      <c r="F521" s="172"/>
      <c r="G521" s="173">
        <f>ROUND(E521*F521,2)</f>
        <v>0</v>
      </c>
      <c r="H521" s="172"/>
      <c r="I521" s="173">
        <f>ROUND(E521*H521,2)</f>
        <v>0</v>
      </c>
      <c r="J521" s="172"/>
      <c r="K521" s="173">
        <f>ROUND(E521*J521,2)</f>
        <v>0</v>
      </c>
      <c r="L521" s="173">
        <v>21</v>
      </c>
      <c r="M521" s="173">
        <f>G521*(1+L521/100)</f>
        <v>0</v>
      </c>
      <c r="N521" s="173">
        <v>0</v>
      </c>
      <c r="O521" s="173">
        <f>ROUND(E521*N521,2)</f>
        <v>0</v>
      </c>
      <c r="P521" s="173">
        <v>0</v>
      </c>
      <c r="Q521" s="173">
        <f>ROUND(E521*P521,2)</f>
        <v>0</v>
      </c>
      <c r="R521" s="173" t="s">
        <v>510</v>
      </c>
      <c r="S521" s="173" t="s">
        <v>183</v>
      </c>
      <c r="T521" s="174" t="s">
        <v>184</v>
      </c>
      <c r="U521" s="156">
        <v>0</v>
      </c>
      <c r="V521" s="156">
        <f>ROUND(E521*U521,2)</f>
        <v>0</v>
      </c>
      <c r="W521" s="156"/>
      <c r="X521" s="156" t="s">
        <v>573</v>
      </c>
      <c r="Y521" s="147"/>
      <c r="Z521" s="147"/>
      <c r="AA521" s="147"/>
      <c r="AB521" s="147"/>
      <c r="AC521" s="147"/>
      <c r="AD521" s="147"/>
      <c r="AE521" s="147"/>
      <c r="AF521" s="147"/>
      <c r="AG521" s="147" t="s">
        <v>574</v>
      </c>
      <c r="AH521" s="147"/>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1" x14ac:dyDescent="0.2">
      <c r="A522" s="154"/>
      <c r="B522" s="155"/>
      <c r="C522" s="767"/>
      <c r="D522" s="768"/>
      <c r="E522" s="768"/>
      <c r="F522" s="768"/>
      <c r="G522" s="768"/>
      <c r="H522" s="156"/>
      <c r="I522" s="156"/>
      <c r="J522" s="156"/>
      <c r="K522" s="156"/>
      <c r="L522" s="156"/>
      <c r="M522" s="156"/>
      <c r="N522" s="156"/>
      <c r="O522" s="156"/>
      <c r="P522" s="156"/>
      <c r="Q522" s="156"/>
      <c r="R522" s="156"/>
      <c r="S522" s="156"/>
      <c r="T522" s="156"/>
      <c r="U522" s="156"/>
      <c r="V522" s="156"/>
      <c r="W522" s="156"/>
      <c r="X522" s="156"/>
      <c r="Y522" s="147"/>
      <c r="Z522" s="147"/>
      <c r="AA522" s="147"/>
      <c r="AB522" s="147"/>
      <c r="AC522" s="147"/>
      <c r="AD522" s="147"/>
      <c r="AE522" s="147"/>
      <c r="AF522" s="147"/>
      <c r="AG522" s="147" t="s">
        <v>190</v>
      </c>
      <c r="AH522" s="147"/>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x14ac:dyDescent="0.2">
      <c r="A523" s="162" t="s">
        <v>177</v>
      </c>
      <c r="B523" s="163" t="s">
        <v>97</v>
      </c>
      <c r="C523" s="177" t="s">
        <v>98</v>
      </c>
      <c r="D523" s="164"/>
      <c r="E523" s="165"/>
      <c r="F523" s="166"/>
      <c r="G523" s="166">
        <f>SUMIF(AG524:AG526,"&lt;&gt;NOR",G524:G526)</f>
        <v>0</v>
      </c>
      <c r="H523" s="166"/>
      <c r="I523" s="166">
        <f>SUM(I524:I526)</f>
        <v>0</v>
      </c>
      <c r="J523" s="166"/>
      <c r="K523" s="166">
        <f>SUM(K524:K526)</f>
        <v>0</v>
      </c>
      <c r="L523" s="166"/>
      <c r="M523" s="166">
        <f>SUM(M524:M526)</f>
        <v>0</v>
      </c>
      <c r="N523" s="166"/>
      <c r="O523" s="166">
        <f>SUM(O524:O526)</f>
        <v>0</v>
      </c>
      <c r="P523" s="166"/>
      <c r="Q523" s="166">
        <f>SUM(Q524:Q526)</f>
        <v>0</v>
      </c>
      <c r="R523" s="166"/>
      <c r="S523" s="166"/>
      <c r="T523" s="167"/>
      <c r="U523" s="161"/>
      <c r="V523" s="161">
        <f>SUM(V524:V526)</f>
        <v>0</v>
      </c>
      <c r="W523" s="161"/>
      <c r="X523" s="161"/>
      <c r="AG523" t="s">
        <v>178</v>
      </c>
    </row>
    <row r="524" spans="1:60" ht="33.75" outlineLevel="1" x14ac:dyDescent="0.2">
      <c r="A524" s="168">
        <v>95</v>
      </c>
      <c r="B524" s="169" t="s">
        <v>587</v>
      </c>
      <c r="C524" s="178" t="s">
        <v>588</v>
      </c>
      <c r="D524" s="170" t="s">
        <v>231</v>
      </c>
      <c r="E524" s="171">
        <v>206.28576000000001</v>
      </c>
      <c r="F524" s="172"/>
      <c r="G524" s="173">
        <f>ROUND(E524*F524,2)</f>
        <v>0</v>
      </c>
      <c r="H524" s="172"/>
      <c r="I524" s="173">
        <f>ROUND(E524*H524,2)</f>
        <v>0</v>
      </c>
      <c r="J524" s="172"/>
      <c r="K524" s="173">
        <f>ROUND(E524*J524,2)</f>
        <v>0</v>
      </c>
      <c r="L524" s="173">
        <v>21</v>
      </c>
      <c r="M524" s="173">
        <f>G524*(1+L524/100)</f>
        <v>0</v>
      </c>
      <c r="N524" s="173">
        <v>0</v>
      </c>
      <c r="O524" s="173">
        <f>ROUND(E524*N524,2)</f>
        <v>0</v>
      </c>
      <c r="P524" s="173">
        <v>0</v>
      </c>
      <c r="Q524" s="173">
        <f>ROUND(E524*P524,2)</f>
        <v>0</v>
      </c>
      <c r="R524" s="173" t="s">
        <v>295</v>
      </c>
      <c r="S524" s="173" t="s">
        <v>183</v>
      </c>
      <c r="T524" s="174" t="s">
        <v>184</v>
      </c>
      <c r="U524" s="156">
        <v>0</v>
      </c>
      <c r="V524" s="156">
        <f>ROUND(E524*U524,2)</f>
        <v>0</v>
      </c>
      <c r="W524" s="156"/>
      <c r="X524" s="156" t="s">
        <v>185</v>
      </c>
      <c r="Y524" s="147"/>
      <c r="Z524" s="147"/>
      <c r="AA524" s="147"/>
      <c r="AB524" s="147"/>
      <c r="AC524" s="147"/>
      <c r="AD524" s="147"/>
      <c r="AE524" s="147"/>
      <c r="AF524" s="147"/>
      <c r="AG524" s="147" t="s">
        <v>186</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1" x14ac:dyDescent="0.2">
      <c r="A525" s="154"/>
      <c r="B525" s="155"/>
      <c r="C525" s="771" t="s">
        <v>589</v>
      </c>
      <c r="D525" s="772"/>
      <c r="E525" s="772"/>
      <c r="F525" s="772"/>
      <c r="G525" s="772"/>
      <c r="H525" s="156"/>
      <c r="I525" s="156"/>
      <c r="J525" s="156"/>
      <c r="K525" s="156"/>
      <c r="L525" s="156"/>
      <c r="M525" s="156"/>
      <c r="N525" s="156"/>
      <c r="O525" s="156"/>
      <c r="P525" s="156"/>
      <c r="Q525" s="156"/>
      <c r="R525" s="156"/>
      <c r="S525" s="156"/>
      <c r="T525" s="156"/>
      <c r="U525" s="156"/>
      <c r="V525" s="156"/>
      <c r="W525" s="156"/>
      <c r="X525" s="156"/>
      <c r="Y525" s="147"/>
      <c r="Z525" s="147"/>
      <c r="AA525" s="147"/>
      <c r="AB525" s="147"/>
      <c r="AC525" s="147"/>
      <c r="AD525" s="147"/>
      <c r="AE525" s="147"/>
      <c r="AF525" s="147"/>
      <c r="AG525" s="147" t="s">
        <v>196</v>
      </c>
      <c r="AH525" s="147"/>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1" x14ac:dyDescent="0.2">
      <c r="A526" s="154"/>
      <c r="B526" s="155"/>
      <c r="C526" s="769"/>
      <c r="D526" s="770"/>
      <c r="E526" s="770"/>
      <c r="F526" s="770"/>
      <c r="G526" s="770"/>
      <c r="H526" s="156"/>
      <c r="I526" s="156"/>
      <c r="J526" s="156"/>
      <c r="K526" s="156"/>
      <c r="L526" s="156"/>
      <c r="M526" s="156"/>
      <c r="N526" s="156"/>
      <c r="O526" s="156"/>
      <c r="P526" s="156"/>
      <c r="Q526" s="156"/>
      <c r="R526" s="156"/>
      <c r="S526" s="156"/>
      <c r="T526" s="156"/>
      <c r="U526" s="156"/>
      <c r="V526" s="156"/>
      <c r="W526" s="156"/>
      <c r="X526" s="156"/>
      <c r="Y526" s="147"/>
      <c r="Z526" s="147"/>
      <c r="AA526" s="147"/>
      <c r="AB526" s="147"/>
      <c r="AC526" s="147"/>
      <c r="AD526" s="147"/>
      <c r="AE526" s="147"/>
      <c r="AF526" s="147"/>
      <c r="AG526" s="147" t="s">
        <v>190</v>
      </c>
      <c r="AH526" s="147"/>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x14ac:dyDescent="0.2">
      <c r="A527" s="162" t="s">
        <v>177</v>
      </c>
      <c r="B527" s="163" t="s">
        <v>99</v>
      </c>
      <c r="C527" s="177" t="s">
        <v>100</v>
      </c>
      <c r="D527" s="164"/>
      <c r="E527" s="165"/>
      <c r="F527" s="166"/>
      <c r="G527" s="166">
        <f>SUMIF(AG528:AG559,"&lt;&gt;NOR",G528:G559)</f>
        <v>0</v>
      </c>
      <c r="H527" s="166"/>
      <c r="I527" s="166">
        <f>SUM(I528:I559)</f>
        <v>0</v>
      </c>
      <c r="J527" s="166"/>
      <c r="K527" s="166">
        <f>SUM(K528:K559)</f>
        <v>0</v>
      </c>
      <c r="L527" s="166"/>
      <c r="M527" s="166">
        <f>SUM(M528:M559)</f>
        <v>0</v>
      </c>
      <c r="N527" s="166"/>
      <c r="O527" s="166">
        <f>SUM(O528:O559)</f>
        <v>2.4300000000000002</v>
      </c>
      <c r="P527" s="166"/>
      <c r="Q527" s="166">
        <f>SUM(Q528:Q559)</f>
        <v>0</v>
      </c>
      <c r="R527" s="166"/>
      <c r="S527" s="166"/>
      <c r="T527" s="167"/>
      <c r="U527" s="161"/>
      <c r="V527" s="161">
        <f>SUM(V528:V559)</f>
        <v>3.87</v>
      </c>
      <c r="W527" s="161"/>
      <c r="X527" s="161"/>
      <c r="AG527" t="s">
        <v>178</v>
      </c>
    </row>
    <row r="528" spans="1:60" ht="33.75" outlineLevel="1" x14ac:dyDescent="0.2">
      <c r="A528" s="168">
        <v>96</v>
      </c>
      <c r="B528" s="169" t="s">
        <v>590</v>
      </c>
      <c r="C528" s="178" t="s">
        <v>591</v>
      </c>
      <c r="D528" s="170" t="s">
        <v>181</v>
      </c>
      <c r="E528" s="171">
        <v>188.29</v>
      </c>
      <c r="F528" s="172"/>
      <c r="G528" s="173">
        <f>ROUND(E528*F528,2)</f>
        <v>0</v>
      </c>
      <c r="H528" s="172"/>
      <c r="I528" s="173">
        <f>ROUND(E528*H528,2)</f>
        <v>0</v>
      </c>
      <c r="J528" s="172"/>
      <c r="K528" s="173">
        <f>ROUND(E528*J528,2)</f>
        <v>0</v>
      </c>
      <c r="L528" s="173">
        <v>21</v>
      </c>
      <c r="M528" s="173">
        <f>G528*(1+L528/100)</f>
        <v>0</v>
      </c>
      <c r="N528" s="173">
        <v>5.1999999999999995E-4</v>
      </c>
      <c r="O528" s="173">
        <f>ROUND(E528*N528,2)</f>
        <v>0.1</v>
      </c>
      <c r="P528" s="173">
        <v>0</v>
      </c>
      <c r="Q528" s="173">
        <f>ROUND(E528*P528,2)</f>
        <v>0</v>
      </c>
      <c r="R528" s="173" t="s">
        <v>592</v>
      </c>
      <c r="S528" s="173" t="s">
        <v>183</v>
      </c>
      <c r="T528" s="174" t="s">
        <v>184</v>
      </c>
      <c r="U528" s="156">
        <v>0</v>
      </c>
      <c r="V528" s="156">
        <f>ROUND(E528*U528,2)</f>
        <v>0</v>
      </c>
      <c r="W528" s="156"/>
      <c r="X528" s="156" t="s">
        <v>185</v>
      </c>
      <c r="Y528" s="147"/>
      <c r="Z528" s="147"/>
      <c r="AA528" s="147"/>
      <c r="AB528" s="147"/>
      <c r="AC528" s="147"/>
      <c r="AD528" s="147"/>
      <c r="AE528" s="147"/>
      <c r="AF528" s="147"/>
      <c r="AG528" s="147" t="s">
        <v>593</v>
      </c>
      <c r="AH528" s="147"/>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1" x14ac:dyDescent="0.2">
      <c r="A529" s="154"/>
      <c r="B529" s="155"/>
      <c r="C529" s="179" t="s">
        <v>394</v>
      </c>
      <c r="D529" s="157"/>
      <c r="E529" s="158"/>
      <c r="F529" s="156"/>
      <c r="G529" s="156"/>
      <c r="H529" s="156"/>
      <c r="I529" s="156"/>
      <c r="J529" s="156"/>
      <c r="K529" s="156"/>
      <c r="L529" s="156"/>
      <c r="M529" s="156"/>
      <c r="N529" s="156"/>
      <c r="O529" s="156"/>
      <c r="P529" s="156"/>
      <c r="Q529" s="156"/>
      <c r="R529" s="156"/>
      <c r="S529" s="156"/>
      <c r="T529" s="156"/>
      <c r="U529" s="156"/>
      <c r="V529" s="156"/>
      <c r="W529" s="156"/>
      <c r="X529" s="156"/>
      <c r="Y529" s="147"/>
      <c r="Z529" s="147"/>
      <c r="AA529" s="147"/>
      <c r="AB529" s="147"/>
      <c r="AC529" s="147"/>
      <c r="AD529" s="147"/>
      <c r="AE529" s="147"/>
      <c r="AF529" s="147"/>
      <c r="AG529" s="147" t="s">
        <v>188</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1" x14ac:dyDescent="0.2">
      <c r="A530" s="154"/>
      <c r="B530" s="155"/>
      <c r="C530" s="179" t="s">
        <v>395</v>
      </c>
      <c r="D530" s="157"/>
      <c r="E530" s="158">
        <v>90.89</v>
      </c>
      <c r="F530" s="156"/>
      <c r="G530" s="156"/>
      <c r="H530" s="156"/>
      <c r="I530" s="156"/>
      <c r="J530" s="156"/>
      <c r="K530" s="156"/>
      <c r="L530" s="156"/>
      <c r="M530" s="156"/>
      <c r="N530" s="156"/>
      <c r="O530" s="156"/>
      <c r="P530" s="156"/>
      <c r="Q530" s="156"/>
      <c r="R530" s="156"/>
      <c r="S530" s="156"/>
      <c r="T530" s="156"/>
      <c r="U530" s="156"/>
      <c r="V530" s="156"/>
      <c r="W530" s="156"/>
      <c r="X530" s="156"/>
      <c r="Y530" s="147"/>
      <c r="Z530" s="147"/>
      <c r="AA530" s="147"/>
      <c r="AB530" s="147"/>
      <c r="AC530" s="147"/>
      <c r="AD530" s="147"/>
      <c r="AE530" s="147"/>
      <c r="AF530" s="147"/>
      <c r="AG530" s="147" t="s">
        <v>188</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1" x14ac:dyDescent="0.2">
      <c r="A531" s="154"/>
      <c r="B531" s="155"/>
      <c r="C531" s="179" t="s">
        <v>396</v>
      </c>
      <c r="D531" s="157"/>
      <c r="E531" s="158">
        <v>97.4</v>
      </c>
      <c r="F531" s="156"/>
      <c r="G531" s="156"/>
      <c r="H531" s="156"/>
      <c r="I531" s="156"/>
      <c r="J531" s="156"/>
      <c r="K531" s="156"/>
      <c r="L531" s="156"/>
      <c r="M531" s="156"/>
      <c r="N531" s="156"/>
      <c r="O531" s="156"/>
      <c r="P531" s="156"/>
      <c r="Q531" s="156"/>
      <c r="R531" s="156"/>
      <c r="S531" s="156"/>
      <c r="T531" s="156"/>
      <c r="U531" s="156"/>
      <c r="V531" s="156"/>
      <c r="W531" s="156"/>
      <c r="X531" s="156"/>
      <c r="Y531" s="147"/>
      <c r="Z531" s="147"/>
      <c r="AA531" s="147"/>
      <c r="AB531" s="147"/>
      <c r="AC531" s="147"/>
      <c r="AD531" s="147"/>
      <c r="AE531" s="147"/>
      <c r="AF531" s="147"/>
      <c r="AG531" s="147" t="s">
        <v>188</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1" x14ac:dyDescent="0.2">
      <c r="A532" s="154"/>
      <c r="B532" s="155"/>
      <c r="C532" s="769"/>
      <c r="D532" s="770"/>
      <c r="E532" s="770"/>
      <c r="F532" s="770"/>
      <c r="G532" s="770"/>
      <c r="H532" s="156"/>
      <c r="I532" s="156"/>
      <c r="J532" s="156"/>
      <c r="K532" s="156"/>
      <c r="L532" s="156"/>
      <c r="M532" s="156"/>
      <c r="N532" s="156"/>
      <c r="O532" s="156"/>
      <c r="P532" s="156"/>
      <c r="Q532" s="156"/>
      <c r="R532" s="156"/>
      <c r="S532" s="156"/>
      <c r="T532" s="156"/>
      <c r="U532" s="156"/>
      <c r="V532" s="156"/>
      <c r="W532" s="156"/>
      <c r="X532" s="156"/>
      <c r="Y532" s="147"/>
      <c r="Z532" s="147"/>
      <c r="AA532" s="147"/>
      <c r="AB532" s="147"/>
      <c r="AC532" s="147"/>
      <c r="AD532" s="147"/>
      <c r="AE532" s="147"/>
      <c r="AF532" s="147"/>
      <c r="AG532" s="147" t="s">
        <v>190</v>
      </c>
      <c r="AH532" s="147"/>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ht="22.5" outlineLevel="1" x14ac:dyDescent="0.2">
      <c r="A533" s="168">
        <v>97</v>
      </c>
      <c r="B533" s="169" t="s">
        <v>594</v>
      </c>
      <c r="C533" s="178" t="s">
        <v>595</v>
      </c>
      <c r="D533" s="170" t="s">
        <v>181</v>
      </c>
      <c r="E533" s="171">
        <v>188.29</v>
      </c>
      <c r="F533" s="172"/>
      <c r="G533" s="173">
        <f>ROUND(E533*F533,2)</f>
        <v>0</v>
      </c>
      <c r="H533" s="172"/>
      <c r="I533" s="173">
        <f>ROUND(E533*H533,2)</f>
        <v>0</v>
      </c>
      <c r="J533" s="172"/>
      <c r="K533" s="173">
        <f>ROUND(E533*J533,2)</f>
        <v>0</v>
      </c>
      <c r="L533" s="173">
        <v>21</v>
      </c>
      <c r="M533" s="173">
        <f>G533*(1+L533/100)</f>
        <v>0</v>
      </c>
      <c r="N533" s="173">
        <v>8.0000000000000007E-5</v>
      </c>
      <c r="O533" s="173">
        <f>ROUND(E533*N533,2)</f>
        <v>0.02</v>
      </c>
      <c r="P533" s="173">
        <v>0</v>
      </c>
      <c r="Q533" s="173">
        <f>ROUND(E533*P533,2)</f>
        <v>0</v>
      </c>
      <c r="R533" s="173" t="s">
        <v>592</v>
      </c>
      <c r="S533" s="173" t="s">
        <v>183</v>
      </c>
      <c r="T533" s="174" t="s">
        <v>184</v>
      </c>
      <c r="U533" s="156">
        <v>0</v>
      </c>
      <c r="V533" s="156">
        <f>ROUND(E533*U533,2)</f>
        <v>0</v>
      </c>
      <c r="W533" s="156"/>
      <c r="X533" s="156" t="s">
        <v>185</v>
      </c>
      <c r="Y533" s="147"/>
      <c r="Z533" s="147"/>
      <c r="AA533" s="147"/>
      <c r="AB533" s="147"/>
      <c r="AC533" s="147"/>
      <c r="AD533" s="147"/>
      <c r="AE533" s="147"/>
      <c r="AF533" s="147"/>
      <c r="AG533" s="147" t="s">
        <v>593</v>
      </c>
      <c r="AH533" s="147"/>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1" x14ac:dyDescent="0.2">
      <c r="A534" s="154"/>
      <c r="B534" s="155"/>
      <c r="C534" s="179" t="s">
        <v>394</v>
      </c>
      <c r="D534" s="157"/>
      <c r="E534" s="158"/>
      <c r="F534" s="156"/>
      <c r="G534" s="156"/>
      <c r="H534" s="156"/>
      <c r="I534" s="156"/>
      <c r="J534" s="156"/>
      <c r="K534" s="156"/>
      <c r="L534" s="156"/>
      <c r="M534" s="156"/>
      <c r="N534" s="156"/>
      <c r="O534" s="156"/>
      <c r="P534" s="156"/>
      <c r="Q534" s="156"/>
      <c r="R534" s="156"/>
      <c r="S534" s="156"/>
      <c r="T534" s="156"/>
      <c r="U534" s="156"/>
      <c r="V534" s="156"/>
      <c r="W534" s="156"/>
      <c r="X534" s="156"/>
      <c r="Y534" s="147"/>
      <c r="Z534" s="147"/>
      <c r="AA534" s="147"/>
      <c r="AB534" s="147"/>
      <c r="AC534" s="147"/>
      <c r="AD534" s="147"/>
      <c r="AE534" s="147"/>
      <c r="AF534" s="147"/>
      <c r="AG534" s="147" t="s">
        <v>188</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1" x14ac:dyDescent="0.2">
      <c r="A535" s="154"/>
      <c r="B535" s="155"/>
      <c r="C535" s="179" t="s">
        <v>395</v>
      </c>
      <c r="D535" s="157"/>
      <c r="E535" s="158">
        <v>90.89</v>
      </c>
      <c r="F535" s="156"/>
      <c r="G535" s="156"/>
      <c r="H535" s="156"/>
      <c r="I535" s="156"/>
      <c r="J535" s="156"/>
      <c r="K535" s="156"/>
      <c r="L535" s="156"/>
      <c r="M535" s="156"/>
      <c r="N535" s="156"/>
      <c r="O535" s="156"/>
      <c r="P535" s="156"/>
      <c r="Q535" s="156"/>
      <c r="R535" s="156"/>
      <c r="S535" s="156"/>
      <c r="T535" s="156"/>
      <c r="U535" s="156"/>
      <c r="V535" s="156"/>
      <c r="W535" s="156"/>
      <c r="X535" s="156"/>
      <c r="Y535" s="147"/>
      <c r="Z535" s="147"/>
      <c r="AA535" s="147"/>
      <c r="AB535" s="147"/>
      <c r="AC535" s="147"/>
      <c r="AD535" s="147"/>
      <c r="AE535" s="147"/>
      <c r="AF535" s="147"/>
      <c r="AG535" s="147" t="s">
        <v>188</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1" x14ac:dyDescent="0.2">
      <c r="A536" s="154"/>
      <c r="B536" s="155"/>
      <c r="C536" s="179" t="s">
        <v>396</v>
      </c>
      <c r="D536" s="157"/>
      <c r="E536" s="158">
        <v>97.4</v>
      </c>
      <c r="F536" s="156"/>
      <c r="G536" s="156"/>
      <c r="H536" s="156"/>
      <c r="I536" s="156"/>
      <c r="J536" s="156"/>
      <c r="K536" s="156"/>
      <c r="L536" s="156"/>
      <c r="M536" s="156"/>
      <c r="N536" s="156"/>
      <c r="O536" s="156"/>
      <c r="P536" s="156"/>
      <c r="Q536" s="156"/>
      <c r="R536" s="156"/>
      <c r="S536" s="156"/>
      <c r="T536" s="156"/>
      <c r="U536" s="156"/>
      <c r="V536" s="156"/>
      <c r="W536" s="156"/>
      <c r="X536" s="156"/>
      <c r="Y536" s="147"/>
      <c r="Z536" s="147"/>
      <c r="AA536" s="147"/>
      <c r="AB536" s="147"/>
      <c r="AC536" s="147"/>
      <c r="AD536" s="147"/>
      <c r="AE536" s="147"/>
      <c r="AF536" s="147"/>
      <c r="AG536" s="147" t="s">
        <v>188</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1" x14ac:dyDescent="0.2">
      <c r="A537" s="154"/>
      <c r="B537" s="155"/>
      <c r="C537" s="769"/>
      <c r="D537" s="770"/>
      <c r="E537" s="770"/>
      <c r="F537" s="770"/>
      <c r="G537" s="770"/>
      <c r="H537" s="156"/>
      <c r="I537" s="156"/>
      <c r="J537" s="156"/>
      <c r="K537" s="156"/>
      <c r="L537" s="156"/>
      <c r="M537" s="156"/>
      <c r="N537" s="156"/>
      <c r="O537" s="156"/>
      <c r="P537" s="156"/>
      <c r="Q537" s="156"/>
      <c r="R537" s="156"/>
      <c r="S537" s="156"/>
      <c r="T537" s="156"/>
      <c r="U537" s="156"/>
      <c r="V537" s="156"/>
      <c r="W537" s="156"/>
      <c r="X537" s="156"/>
      <c r="Y537" s="147"/>
      <c r="Z537" s="147"/>
      <c r="AA537" s="147"/>
      <c r="AB537" s="147"/>
      <c r="AC537" s="147"/>
      <c r="AD537" s="147"/>
      <c r="AE537" s="147"/>
      <c r="AF537" s="147"/>
      <c r="AG537" s="147" t="s">
        <v>190</v>
      </c>
      <c r="AH537" s="147"/>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ht="22.5" outlineLevel="1" x14ac:dyDescent="0.2">
      <c r="A538" s="168">
        <v>98</v>
      </c>
      <c r="B538" s="169" t="s">
        <v>596</v>
      </c>
      <c r="C538" s="178" t="s">
        <v>597</v>
      </c>
      <c r="D538" s="170" t="s">
        <v>181</v>
      </c>
      <c r="E538" s="171">
        <v>188.29</v>
      </c>
      <c r="F538" s="172"/>
      <c r="G538" s="173">
        <f>ROUND(E538*F538,2)</f>
        <v>0</v>
      </c>
      <c r="H538" s="172"/>
      <c r="I538" s="173">
        <f>ROUND(E538*H538,2)</f>
        <v>0</v>
      </c>
      <c r="J538" s="172"/>
      <c r="K538" s="173">
        <f>ROUND(E538*J538,2)</f>
        <v>0</v>
      </c>
      <c r="L538" s="173">
        <v>21</v>
      </c>
      <c r="M538" s="173">
        <f>G538*(1+L538/100)</f>
        <v>0</v>
      </c>
      <c r="N538" s="173">
        <v>1.179E-2</v>
      </c>
      <c r="O538" s="173">
        <f>ROUND(E538*N538,2)</f>
        <v>2.2200000000000002</v>
      </c>
      <c r="P538" s="173">
        <v>0</v>
      </c>
      <c r="Q538" s="173">
        <f>ROUND(E538*P538,2)</f>
        <v>0</v>
      </c>
      <c r="R538" s="173" t="s">
        <v>592</v>
      </c>
      <c r="S538" s="173" t="s">
        <v>183</v>
      </c>
      <c r="T538" s="174" t="s">
        <v>184</v>
      </c>
      <c r="U538" s="156">
        <v>0</v>
      </c>
      <c r="V538" s="156">
        <f>ROUND(E538*U538,2)</f>
        <v>0</v>
      </c>
      <c r="W538" s="156"/>
      <c r="X538" s="156" t="s">
        <v>185</v>
      </c>
      <c r="Y538" s="147"/>
      <c r="Z538" s="147"/>
      <c r="AA538" s="147"/>
      <c r="AB538" s="147"/>
      <c r="AC538" s="147"/>
      <c r="AD538" s="147"/>
      <c r="AE538" s="147"/>
      <c r="AF538" s="147"/>
      <c r="AG538" s="147" t="s">
        <v>593</v>
      </c>
      <c r="AH538" s="147"/>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1" x14ac:dyDescent="0.2">
      <c r="A539" s="154"/>
      <c r="B539" s="155"/>
      <c r="C539" s="179" t="s">
        <v>394</v>
      </c>
      <c r="D539" s="157"/>
      <c r="E539" s="158"/>
      <c r="F539" s="156"/>
      <c r="G539" s="156"/>
      <c r="H539" s="156"/>
      <c r="I539" s="156"/>
      <c r="J539" s="156"/>
      <c r="K539" s="156"/>
      <c r="L539" s="156"/>
      <c r="M539" s="156"/>
      <c r="N539" s="156"/>
      <c r="O539" s="156"/>
      <c r="P539" s="156"/>
      <c r="Q539" s="156"/>
      <c r="R539" s="156"/>
      <c r="S539" s="156"/>
      <c r="T539" s="156"/>
      <c r="U539" s="156"/>
      <c r="V539" s="156"/>
      <c r="W539" s="156"/>
      <c r="X539" s="156"/>
      <c r="Y539" s="147"/>
      <c r="Z539" s="147"/>
      <c r="AA539" s="147"/>
      <c r="AB539" s="147"/>
      <c r="AC539" s="147"/>
      <c r="AD539" s="147"/>
      <c r="AE539" s="147"/>
      <c r="AF539" s="147"/>
      <c r="AG539" s="147" t="s">
        <v>188</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1" x14ac:dyDescent="0.2">
      <c r="A540" s="154"/>
      <c r="B540" s="155"/>
      <c r="C540" s="179" t="s">
        <v>395</v>
      </c>
      <c r="D540" s="157"/>
      <c r="E540" s="158">
        <v>90.89</v>
      </c>
      <c r="F540" s="156"/>
      <c r="G540" s="156"/>
      <c r="H540" s="156"/>
      <c r="I540" s="156"/>
      <c r="J540" s="156"/>
      <c r="K540" s="156"/>
      <c r="L540" s="156"/>
      <c r="M540" s="156"/>
      <c r="N540" s="156"/>
      <c r="O540" s="156"/>
      <c r="P540" s="156"/>
      <c r="Q540" s="156"/>
      <c r="R540" s="156"/>
      <c r="S540" s="156"/>
      <c r="T540" s="156"/>
      <c r="U540" s="156"/>
      <c r="V540" s="156"/>
      <c r="W540" s="156"/>
      <c r="X540" s="156"/>
      <c r="Y540" s="147"/>
      <c r="Z540" s="147"/>
      <c r="AA540" s="147"/>
      <c r="AB540" s="147"/>
      <c r="AC540" s="147"/>
      <c r="AD540" s="147"/>
      <c r="AE540" s="147"/>
      <c r="AF540" s="147"/>
      <c r="AG540" s="147" t="s">
        <v>188</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outlineLevel="1" x14ac:dyDescent="0.2">
      <c r="A541" s="154"/>
      <c r="B541" s="155"/>
      <c r="C541" s="179" t="s">
        <v>396</v>
      </c>
      <c r="D541" s="157"/>
      <c r="E541" s="158">
        <v>97.4</v>
      </c>
      <c r="F541" s="156"/>
      <c r="G541" s="156"/>
      <c r="H541" s="156"/>
      <c r="I541" s="156"/>
      <c r="J541" s="156"/>
      <c r="K541" s="156"/>
      <c r="L541" s="156"/>
      <c r="M541" s="156"/>
      <c r="N541" s="156"/>
      <c r="O541" s="156"/>
      <c r="P541" s="156"/>
      <c r="Q541" s="156"/>
      <c r="R541" s="156"/>
      <c r="S541" s="156"/>
      <c r="T541" s="156"/>
      <c r="U541" s="156"/>
      <c r="V541" s="156"/>
      <c r="W541" s="156"/>
      <c r="X541" s="156"/>
      <c r="Y541" s="147"/>
      <c r="Z541" s="147"/>
      <c r="AA541" s="147"/>
      <c r="AB541" s="147"/>
      <c r="AC541" s="147"/>
      <c r="AD541" s="147"/>
      <c r="AE541" s="147"/>
      <c r="AF541" s="147"/>
      <c r="AG541" s="147" t="s">
        <v>188</v>
      </c>
      <c r="AH541" s="147">
        <v>0</v>
      </c>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1" x14ac:dyDescent="0.2">
      <c r="A542" s="154"/>
      <c r="B542" s="155"/>
      <c r="C542" s="769"/>
      <c r="D542" s="770"/>
      <c r="E542" s="770"/>
      <c r="F542" s="770"/>
      <c r="G542" s="770"/>
      <c r="H542" s="156"/>
      <c r="I542" s="156"/>
      <c r="J542" s="156"/>
      <c r="K542" s="156"/>
      <c r="L542" s="156"/>
      <c r="M542" s="156"/>
      <c r="N542" s="156"/>
      <c r="O542" s="156"/>
      <c r="P542" s="156"/>
      <c r="Q542" s="156"/>
      <c r="R542" s="156"/>
      <c r="S542" s="156"/>
      <c r="T542" s="156"/>
      <c r="U542" s="156"/>
      <c r="V542" s="156"/>
      <c r="W542" s="156"/>
      <c r="X542" s="156"/>
      <c r="Y542" s="147"/>
      <c r="Z542" s="147"/>
      <c r="AA542" s="147"/>
      <c r="AB542" s="147"/>
      <c r="AC542" s="147"/>
      <c r="AD542" s="147"/>
      <c r="AE542" s="147"/>
      <c r="AF542" s="147"/>
      <c r="AG542" s="147" t="s">
        <v>190</v>
      </c>
      <c r="AH542" s="147"/>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ht="22.5" outlineLevel="1" x14ac:dyDescent="0.2">
      <c r="A543" s="168">
        <v>99</v>
      </c>
      <c r="B543" s="169" t="s">
        <v>598</v>
      </c>
      <c r="C543" s="178" t="s">
        <v>599</v>
      </c>
      <c r="D543" s="170" t="s">
        <v>181</v>
      </c>
      <c r="E543" s="171">
        <v>119.69</v>
      </c>
      <c r="F543" s="172"/>
      <c r="G543" s="173">
        <f>ROUND(E543*F543,2)</f>
        <v>0</v>
      </c>
      <c r="H543" s="172"/>
      <c r="I543" s="173">
        <f>ROUND(E543*H543,2)</f>
        <v>0</v>
      </c>
      <c r="J543" s="172"/>
      <c r="K543" s="173">
        <f>ROUND(E543*J543,2)</f>
        <v>0</v>
      </c>
      <c r="L543" s="173">
        <v>21</v>
      </c>
      <c r="M543" s="173">
        <f>G543*(1+L543/100)</f>
        <v>0</v>
      </c>
      <c r="N543" s="173">
        <v>5.1999999999999995E-4</v>
      </c>
      <c r="O543" s="173">
        <f>ROUND(E543*N543,2)</f>
        <v>0.06</v>
      </c>
      <c r="P543" s="173">
        <v>0</v>
      </c>
      <c r="Q543" s="173">
        <f>ROUND(E543*P543,2)</f>
        <v>0</v>
      </c>
      <c r="R543" s="173" t="s">
        <v>592</v>
      </c>
      <c r="S543" s="173" t="s">
        <v>184</v>
      </c>
      <c r="T543" s="174" t="s">
        <v>184</v>
      </c>
      <c r="U543" s="156">
        <v>0</v>
      </c>
      <c r="V543" s="156">
        <f>ROUND(E543*U543,2)</f>
        <v>0</v>
      </c>
      <c r="W543" s="156"/>
      <c r="X543" s="156" t="s">
        <v>185</v>
      </c>
      <c r="Y543" s="147"/>
      <c r="Z543" s="147"/>
      <c r="AA543" s="147"/>
      <c r="AB543" s="147"/>
      <c r="AC543" s="147"/>
      <c r="AD543" s="147"/>
      <c r="AE543" s="147"/>
      <c r="AF543" s="147"/>
      <c r="AG543" s="147" t="s">
        <v>593</v>
      </c>
      <c r="AH543" s="147"/>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1" x14ac:dyDescent="0.2">
      <c r="A544" s="154"/>
      <c r="B544" s="155"/>
      <c r="C544" s="179" t="s">
        <v>394</v>
      </c>
      <c r="D544" s="157"/>
      <c r="E544" s="158"/>
      <c r="F544" s="156"/>
      <c r="G544" s="156"/>
      <c r="H544" s="156"/>
      <c r="I544" s="156"/>
      <c r="J544" s="156"/>
      <c r="K544" s="156"/>
      <c r="L544" s="156"/>
      <c r="M544" s="156"/>
      <c r="N544" s="156"/>
      <c r="O544" s="156"/>
      <c r="P544" s="156"/>
      <c r="Q544" s="156"/>
      <c r="R544" s="156"/>
      <c r="S544" s="156"/>
      <c r="T544" s="156"/>
      <c r="U544" s="156"/>
      <c r="V544" s="156"/>
      <c r="W544" s="156"/>
      <c r="X544" s="156"/>
      <c r="Y544" s="147"/>
      <c r="Z544" s="147"/>
      <c r="AA544" s="147"/>
      <c r="AB544" s="147"/>
      <c r="AC544" s="147"/>
      <c r="AD544" s="147"/>
      <c r="AE544" s="147"/>
      <c r="AF544" s="147"/>
      <c r="AG544" s="147" t="s">
        <v>188</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1" x14ac:dyDescent="0.2">
      <c r="A545" s="154"/>
      <c r="B545" s="155"/>
      <c r="C545" s="179" t="s">
        <v>395</v>
      </c>
      <c r="D545" s="157"/>
      <c r="E545" s="158">
        <v>90.89</v>
      </c>
      <c r="F545" s="156"/>
      <c r="G545" s="156"/>
      <c r="H545" s="156"/>
      <c r="I545" s="156"/>
      <c r="J545" s="156"/>
      <c r="K545" s="156"/>
      <c r="L545" s="156"/>
      <c r="M545" s="156"/>
      <c r="N545" s="156"/>
      <c r="O545" s="156"/>
      <c r="P545" s="156"/>
      <c r="Q545" s="156"/>
      <c r="R545" s="156"/>
      <c r="S545" s="156"/>
      <c r="T545" s="156"/>
      <c r="U545" s="156"/>
      <c r="V545" s="156"/>
      <c r="W545" s="156"/>
      <c r="X545" s="156"/>
      <c r="Y545" s="147"/>
      <c r="Z545" s="147"/>
      <c r="AA545" s="147"/>
      <c r="AB545" s="147"/>
      <c r="AC545" s="147"/>
      <c r="AD545" s="147"/>
      <c r="AE545" s="147"/>
      <c r="AF545" s="147"/>
      <c r="AG545" s="147" t="s">
        <v>188</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1" x14ac:dyDescent="0.2">
      <c r="A546" s="154"/>
      <c r="B546" s="155"/>
      <c r="C546" s="179" t="s">
        <v>396</v>
      </c>
      <c r="D546" s="157"/>
      <c r="E546" s="158">
        <v>97.4</v>
      </c>
      <c r="F546" s="156"/>
      <c r="G546" s="156"/>
      <c r="H546" s="156"/>
      <c r="I546" s="156"/>
      <c r="J546" s="156"/>
      <c r="K546" s="156"/>
      <c r="L546" s="156"/>
      <c r="M546" s="156"/>
      <c r="N546" s="156"/>
      <c r="O546" s="156"/>
      <c r="P546" s="156"/>
      <c r="Q546" s="156"/>
      <c r="R546" s="156"/>
      <c r="S546" s="156"/>
      <c r="T546" s="156"/>
      <c r="U546" s="156"/>
      <c r="V546" s="156"/>
      <c r="W546" s="156"/>
      <c r="X546" s="156"/>
      <c r="Y546" s="147"/>
      <c r="Z546" s="147"/>
      <c r="AA546" s="147"/>
      <c r="AB546" s="147"/>
      <c r="AC546" s="147"/>
      <c r="AD546" s="147"/>
      <c r="AE546" s="147"/>
      <c r="AF546" s="147"/>
      <c r="AG546" s="147" t="s">
        <v>188</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1" x14ac:dyDescent="0.2">
      <c r="A547" s="154"/>
      <c r="B547" s="155"/>
      <c r="C547" s="180" t="s">
        <v>347</v>
      </c>
      <c r="D547" s="159"/>
      <c r="E547" s="160"/>
      <c r="F547" s="156"/>
      <c r="G547" s="156"/>
      <c r="H547" s="156"/>
      <c r="I547" s="156"/>
      <c r="J547" s="156"/>
      <c r="K547" s="156"/>
      <c r="L547" s="156"/>
      <c r="M547" s="156"/>
      <c r="N547" s="156"/>
      <c r="O547" s="156"/>
      <c r="P547" s="156"/>
      <c r="Q547" s="156"/>
      <c r="R547" s="156"/>
      <c r="S547" s="156"/>
      <c r="T547" s="156"/>
      <c r="U547" s="156"/>
      <c r="V547" s="156"/>
      <c r="W547" s="156"/>
      <c r="X547" s="156"/>
      <c r="Y547" s="147"/>
      <c r="Z547" s="147"/>
      <c r="AA547" s="147"/>
      <c r="AB547" s="147"/>
      <c r="AC547" s="147"/>
      <c r="AD547" s="147"/>
      <c r="AE547" s="147"/>
      <c r="AF547" s="147"/>
      <c r="AG547" s="147" t="s">
        <v>188</v>
      </c>
      <c r="AH547" s="147">
        <v>1</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c r="B548" s="155"/>
      <c r="C548" s="179" t="s">
        <v>600</v>
      </c>
      <c r="D548" s="157"/>
      <c r="E548" s="158">
        <v>-68.599999999999994</v>
      </c>
      <c r="F548" s="156"/>
      <c r="G548" s="156"/>
      <c r="H548" s="156"/>
      <c r="I548" s="156"/>
      <c r="J548" s="156"/>
      <c r="K548" s="156"/>
      <c r="L548" s="156"/>
      <c r="M548" s="156"/>
      <c r="N548" s="156"/>
      <c r="O548" s="156"/>
      <c r="P548" s="156"/>
      <c r="Q548" s="156"/>
      <c r="R548" s="156"/>
      <c r="S548" s="156"/>
      <c r="T548" s="156"/>
      <c r="U548" s="156"/>
      <c r="V548" s="156"/>
      <c r="W548" s="156"/>
      <c r="X548" s="156"/>
      <c r="Y548" s="147"/>
      <c r="Z548" s="147"/>
      <c r="AA548" s="147"/>
      <c r="AB548" s="147"/>
      <c r="AC548" s="147"/>
      <c r="AD548" s="147"/>
      <c r="AE548" s="147"/>
      <c r="AF548" s="147"/>
      <c r="AG548" s="147" t="s">
        <v>188</v>
      </c>
      <c r="AH548" s="147">
        <v>0</v>
      </c>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1" x14ac:dyDescent="0.2">
      <c r="A549" s="154"/>
      <c r="B549" s="155"/>
      <c r="C549" s="769"/>
      <c r="D549" s="770"/>
      <c r="E549" s="770"/>
      <c r="F549" s="770"/>
      <c r="G549" s="770"/>
      <c r="H549" s="156"/>
      <c r="I549" s="156"/>
      <c r="J549" s="156"/>
      <c r="K549" s="156"/>
      <c r="L549" s="156"/>
      <c r="M549" s="156"/>
      <c r="N549" s="156"/>
      <c r="O549" s="156"/>
      <c r="P549" s="156"/>
      <c r="Q549" s="156"/>
      <c r="R549" s="156"/>
      <c r="S549" s="156"/>
      <c r="T549" s="156"/>
      <c r="U549" s="156"/>
      <c r="V549" s="156"/>
      <c r="W549" s="156"/>
      <c r="X549" s="156"/>
      <c r="Y549" s="147"/>
      <c r="Z549" s="147"/>
      <c r="AA549" s="147"/>
      <c r="AB549" s="147"/>
      <c r="AC549" s="147"/>
      <c r="AD549" s="147"/>
      <c r="AE549" s="147"/>
      <c r="AF549" s="147"/>
      <c r="AG549" s="147" t="s">
        <v>190</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outlineLevel="1" x14ac:dyDescent="0.2">
      <c r="A550" s="168">
        <v>100</v>
      </c>
      <c r="B550" s="169" t="s">
        <v>601</v>
      </c>
      <c r="C550" s="178" t="s">
        <v>602</v>
      </c>
      <c r="D550" s="170" t="s">
        <v>181</v>
      </c>
      <c r="E550" s="171">
        <v>137.64349999999999</v>
      </c>
      <c r="F550" s="172"/>
      <c r="G550" s="173">
        <f>ROUND(E550*F550,2)</f>
        <v>0</v>
      </c>
      <c r="H550" s="172"/>
      <c r="I550" s="173">
        <f>ROUND(E550*H550,2)</f>
        <v>0</v>
      </c>
      <c r="J550" s="172"/>
      <c r="K550" s="173">
        <f>ROUND(E550*J550,2)</f>
        <v>0</v>
      </c>
      <c r="L550" s="173">
        <v>21</v>
      </c>
      <c r="M550" s="173">
        <f>G550*(1+L550/100)</f>
        <v>0</v>
      </c>
      <c r="N550" s="173">
        <v>2.0000000000000001E-4</v>
      </c>
      <c r="O550" s="173">
        <f>ROUND(E550*N550,2)</f>
        <v>0.03</v>
      </c>
      <c r="P550" s="173">
        <v>0</v>
      </c>
      <c r="Q550" s="173">
        <f>ROUND(E550*P550,2)</f>
        <v>0</v>
      </c>
      <c r="R550" s="173"/>
      <c r="S550" s="173" t="s">
        <v>219</v>
      </c>
      <c r="T550" s="174" t="s">
        <v>220</v>
      </c>
      <c r="U550" s="156">
        <v>0</v>
      </c>
      <c r="V550" s="156">
        <f>ROUND(E550*U550,2)</f>
        <v>0</v>
      </c>
      <c r="W550" s="156"/>
      <c r="X550" s="156" t="s">
        <v>258</v>
      </c>
      <c r="Y550" s="147"/>
      <c r="Z550" s="147"/>
      <c r="AA550" s="147"/>
      <c r="AB550" s="147"/>
      <c r="AC550" s="147"/>
      <c r="AD550" s="147"/>
      <c r="AE550" s="147"/>
      <c r="AF550" s="147"/>
      <c r="AG550" s="147" t="s">
        <v>259</v>
      </c>
      <c r="AH550" s="147"/>
      <c r="AI550" s="147"/>
      <c r="AJ550" s="147"/>
      <c r="AK550" s="147"/>
      <c r="AL550" s="147"/>
      <c r="AM550" s="147"/>
      <c r="AN550" s="147"/>
      <c r="AO550" s="147"/>
      <c r="AP550" s="147"/>
      <c r="AQ550" s="147"/>
      <c r="AR550" s="147"/>
      <c r="AS550" s="147"/>
      <c r="AT550" s="147"/>
      <c r="AU550" s="147"/>
      <c r="AV550" s="147"/>
      <c r="AW550" s="147"/>
      <c r="AX550" s="147"/>
      <c r="AY550" s="147"/>
      <c r="AZ550" s="147"/>
      <c r="BA550" s="147"/>
      <c r="BB550" s="147"/>
      <c r="BC550" s="147"/>
      <c r="BD550" s="147"/>
      <c r="BE550" s="147"/>
      <c r="BF550" s="147"/>
      <c r="BG550" s="147"/>
      <c r="BH550" s="147"/>
    </row>
    <row r="551" spans="1:60" outlineLevel="1" x14ac:dyDescent="0.2">
      <c r="A551" s="154"/>
      <c r="B551" s="155"/>
      <c r="C551" s="179" t="s">
        <v>394</v>
      </c>
      <c r="D551" s="157"/>
      <c r="E551" s="158"/>
      <c r="F551" s="156"/>
      <c r="G551" s="156"/>
      <c r="H551" s="156"/>
      <c r="I551" s="156"/>
      <c r="J551" s="156"/>
      <c r="K551" s="156"/>
      <c r="L551" s="156"/>
      <c r="M551" s="156"/>
      <c r="N551" s="156"/>
      <c r="O551" s="156"/>
      <c r="P551" s="156"/>
      <c r="Q551" s="156"/>
      <c r="R551" s="156"/>
      <c r="S551" s="156"/>
      <c r="T551" s="156"/>
      <c r="U551" s="156"/>
      <c r="V551" s="156"/>
      <c r="W551" s="156"/>
      <c r="X551" s="156"/>
      <c r="Y551" s="147"/>
      <c r="Z551" s="147"/>
      <c r="AA551" s="147"/>
      <c r="AB551" s="147"/>
      <c r="AC551" s="147"/>
      <c r="AD551" s="147"/>
      <c r="AE551" s="147"/>
      <c r="AF551" s="147"/>
      <c r="AG551" s="147" t="s">
        <v>188</v>
      </c>
      <c r="AH551" s="147">
        <v>0</v>
      </c>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1" x14ac:dyDescent="0.2">
      <c r="A552" s="154"/>
      <c r="B552" s="155"/>
      <c r="C552" s="179" t="s">
        <v>603</v>
      </c>
      <c r="D552" s="157"/>
      <c r="E552" s="158">
        <v>104.52</v>
      </c>
      <c r="F552" s="156"/>
      <c r="G552" s="156"/>
      <c r="H552" s="156"/>
      <c r="I552" s="156"/>
      <c r="J552" s="156"/>
      <c r="K552" s="156"/>
      <c r="L552" s="156"/>
      <c r="M552" s="156"/>
      <c r="N552" s="156"/>
      <c r="O552" s="156"/>
      <c r="P552" s="156"/>
      <c r="Q552" s="156"/>
      <c r="R552" s="156"/>
      <c r="S552" s="156"/>
      <c r="T552" s="156"/>
      <c r="U552" s="156"/>
      <c r="V552" s="156"/>
      <c r="W552" s="156"/>
      <c r="X552" s="156"/>
      <c r="Y552" s="147"/>
      <c r="Z552" s="147"/>
      <c r="AA552" s="147"/>
      <c r="AB552" s="147"/>
      <c r="AC552" s="147"/>
      <c r="AD552" s="147"/>
      <c r="AE552" s="147"/>
      <c r="AF552" s="147"/>
      <c r="AG552" s="147" t="s">
        <v>188</v>
      </c>
      <c r="AH552" s="147">
        <v>0</v>
      </c>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outlineLevel="1" x14ac:dyDescent="0.2">
      <c r="A553" s="154"/>
      <c r="B553" s="155"/>
      <c r="C553" s="179" t="s">
        <v>604</v>
      </c>
      <c r="D553" s="157"/>
      <c r="E553" s="158">
        <v>112.01</v>
      </c>
      <c r="F553" s="156"/>
      <c r="G553" s="156"/>
      <c r="H553" s="156"/>
      <c r="I553" s="156"/>
      <c r="J553" s="156"/>
      <c r="K553" s="156"/>
      <c r="L553" s="156"/>
      <c r="M553" s="156"/>
      <c r="N553" s="156"/>
      <c r="O553" s="156"/>
      <c r="P553" s="156"/>
      <c r="Q553" s="156"/>
      <c r="R553" s="156"/>
      <c r="S553" s="156"/>
      <c r="T553" s="156"/>
      <c r="U553" s="156"/>
      <c r="V553" s="156"/>
      <c r="W553" s="156"/>
      <c r="X553" s="156"/>
      <c r="Y553" s="147"/>
      <c r="Z553" s="147"/>
      <c r="AA553" s="147"/>
      <c r="AB553" s="147"/>
      <c r="AC553" s="147"/>
      <c r="AD553" s="147"/>
      <c r="AE553" s="147"/>
      <c r="AF553" s="147"/>
      <c r="AG553" s="147" t="s">
        <v>188</v>
      </c>
      <c r="AH553" s="147">
        <v>0</v>
      </c>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1" x14ac:dyDescent="0.2">
      <c r="A554" s="154"/>
      <c r="B554" s="155"/>
      <c r="C554" s="180" t="s">
        <v>347</v>
      </c>
      <c r="D554" s="159"/>
      <c r="E554" s="160"/>
      <c r="F554" s="156"/>
      <c r="G554" s="156"/>
      <c r="H554" s="156"/>
      <c r="I554" s="156"/>
      <c r="J554" s="156"/>
      <c r="K554" s="156"/>
      <c r="L554" s="156"/>
      <c r="M554" s="156"/>
      <c r="N554" s="156"/>
      <c r="O554" s="156"/>
      <c r="P554" s="156"/>
      <c r="Q554" s="156"/>
      <c r="R554" s="156"/>
      <c r="S554" s="156"/>
      <c r="T554" s="156"/>
      <c r="U554" s="156"/>
      <c r="V554" s="156"/>
      <c r="W554" s="156"/>
      <c r="X554" s="156"/>
      <c r="Y554" s="147"/>
      <c r="Z554" s="147"/>
      <c r="AA554" s="147"/>
      <c r="AB554" s="147"/>
      <c r="AC554" s="147"/>
      <c r="AD554" s="147"/>
      <c r="AE554" s="147"/>
      <c r="AF554" s="147"/>
      <c r="AG554" s="147" t="s">
        <v>188</v>
      </c>
      <c r="AH554" s="147">
        <v>1</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1" x14ac:dyDescent="0.2">
      <c r="A555" s="154"/>
      <c r="B555" s="155"/>
      <c r="C555" s="179" t="s">
        <v>605</v>
      </c>
      <c r="D555" s="157"/>
      <c r="E555" s="158">
        <v>-78.89</v>
      </c>
      <c r="F555" s="156"/>
      <c r="G555" s="156"/>
      <c r="H555" s="156"/>
      <c r="I555" s="156"/>
      <c r="J555" s="156"/>
      <c r="K555" s="156"/>
      <c r="L555" s="156"/>
      <c r="M555" s="156"/>
      <c r="N555" s="156"/>
      <c r="O555" s="156"/>
      <c r="P555" s="156"/>
      <c r="Q555" s="156"/>
      <c r="R555" s="156"/>
      <c r="S555" s="156"/>
      <c r="T555" s="156"/>
      <c r="U555" s="156"/>
      <c r="V555" s="156"/>
      <c r="W555" s="156"/>
      <c r="X555" s="156"/>
      <c r="Y555" s="147"/>
      <c r="Z555" s="147"/>
      <c r="AA555" s="147"/>
      <c r="AB555" s="147"/>
      <c r="AC555" s="147"/>
      <c r="AD555" s="147"/>
      <c r="AE555" s="147"/>
      <c r="AF555" s="147"/>
      <c r="AG555" s="147" t="s">
        <v>188</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1" x14ac:dyDescent="0.2">
      <c r="A556" s="154"/>
      <c r="B556" s="155"/>
      <c r="C556" s="769"/>
      <c r="D556" s="770"/>
      <c r="E556" s="770"/>
      <c r="F556" s="770"/>
      <c r="G556" s="770"/>
      <c r="H556" s="156"/>
      <c r="I556" s="156"/>
      <c r="J556" s="156"/>
      <c r="K556" s="156"/>
      <c r="L556" s="156"/>
      <c r="M556" s="156"/>
      <c r="N556" s="156"/>
      <c r="O556" s="156"/>
      <c r="P556" s="156"/>
      <c r="Q556" s="156"/>
      <c r="R556" s="156"/>
      <c r="S556" s="156"/>
      <c r="T556" s="156"/>
      <c r="U556" s="156"/>
      <c r="V556" s="156"/>
      <c r="W556" s="156"/>
      <c r="X556" s="156"/>
      <c r="Y556" s="147"/>
      <c r="Z556" s="147"/>
      <c r="AA556" s="147"/>
      <c r="AB556" s="147"/>
      <c r="AC556" s="147"/>
      <c r="AD556" s="147"/>
      <c r="AE556" s="147"/>
      <c r="AF556" s="147"/>
      <c r="AG556" s="147" t="s">
        <v>190</v>
      </c>
      <c r="AH556" s="147"/>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1" x14ac:dyDescent="0.2">
      <c r="A557" s="168">
        <v>101</v>
      </c>
      <c r="B557" s="169" t="s">
        <v>606</v>
      </c>
      <c r="C557" s="178" t="s">
        <v>607</v>
      </c>
      <c r="D557" s="170" t="s">
        <v>231</v>
      </c>
      <c r="E557" s="171">
        <v>2.4226800000000002</v>
      </c>
      <c r="F557" s="172"/>
      <c r="G557" s="173">
        <f>ROUND(E557*F557,2)</f>
        <v>0</v>
      </c>
      <c r="H557" s="172"/>
      <c r="I557" s="173">
        <f>ROUND(E557*H557,2)</f>
        <v>0</v>
      </c>
      <c r="J557" s="172"/>
      <c r="K557" s="173">
        <f>ROUND(E557*J557,2)</f>
        <v>0</v>
      </c>
      <c r="L557" s="173">
        <v>21</v>
      </c>
      <c r="M557" s="173">
        <f>G557*(1+L557/100)</f>
        <v>0</v>
      </c>
      <c r="N557" s="173">
        <v>0</v>
      </c>
      <c r="O557" s="173">
        <f>ROUND(E557*N557,2)</f>
        <v>0</v>
      </c>
      <c r="P557" s="173">
        <v>0</v>
      </c>
      <c r="Q557" s="173">
        <f>ROUND(E557*P557,2)</f>
        <v>0</v>
      </c>
      <c r="R557" s="173" t="s">
        <v>592</v>
      </c>
      <c r="S557" s="173" t="s">
        <v>183</v>
      </c>
      <c r="T557" s="174" t="s">
        <v>184</v>
      </c>
      <c r="U557" s="156">
        <v>1.5980000000000001</v>
      </c>
      <c r="V557" s="156">
        <f>ROUND(E557*U557,2)</f>
        <v>3.87</v>
      </c>
      <c r="W557" s="156"/>
      <c r="X557" s="156" t="s">
        <v>608</v>
      </c>
      <c r="Y557" s="147"/>
      <c r="Z557" s="147"/>
      <c r="AA557" s="147"/>
      <c r="AB557" s="147"/>
      <c r="AC557" s="147"/>
      <c r="AD557" s="147"/>
      <c r="AE557" s="147"/>
      <c r="AF557" s="147"/>
      <c r="AG557" s="147" t="s">
        <v>609</v>
      </c>
      <c r="AH557" s="147"/>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1" x14ac:dyDescent="0.2">
      <c r="A558" s="154"/>
      <c r="B558" s="155"/>
      <c r="C558" s="771" t="s">
        <v>610</v>
      </c>
      <c r="D558" s="772"/>
      <c r="E558" s="772"/>
      <c r="F558" s="772"/>
      <c r="G558" s="772"/>
      <c r="H558" s="156"/>
      <c r="I558" s="156"/>
      <c r="J558" s="156"/>
      <c r="K558" s="156"/>
      <c r="L558" s="156"/>
      <c r="M558" s="156"/>
      <c r="N558" s="156"/>
      <c r="O558" s="156"/>
      <c r="P558" s="156"/>
      <c r="Q558" s="156"/>
      <c r="R558" s="156"/>
      <c r="S558" s="156"/>
      <c r="T558" s="156"/>
      <c r="U558" s="156"/>
      <c r="V558" s="156"/>
      <c r="W558" s="156"/>
      <c r="X558" s="156"/>
      <c r="Y558" s="147"/>
      <c r="Z558" s="147"/>
      <c r="AA558" s="147"/>
      <c r="AB558" s="147"/>
      <c r="AC558" s="147"/>
      <c r="AD558" s="147"/>
      <c r="AE558" s="147"/>
      <c r="AF558" s="147"/>
      <c r="AG558" s="147" t="s">
        <v>196</v>
      </c>
      <c r="AH558" s="147"/>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1" x14ac:dyDescent="0.2">
      <c r="A559" s="154"/>
      <c r="B559" s="155"/>
      <c r="C559" s="769"/>
      <c r="D559" s="770"/>
      <c r="E559" s="770"/>
      <c r="F559" s="770"/>
      <c r="G559" s="770"/>
      <c r="H559" s="156"/>
      <c r="I559" s="156"/>
      <c r="J559" s="156"/>
      <c r="K559" s="156"/>
      <c r="L559" s="156"/>
      <c r="M559" s="156"/>
      <c r="N559" s="156"/>
      <c r="O559" s="156"/>
      <c r="P559" s="156"/>
      <c r="Q559" s="156"/>
      <c r="R559" s="156"/>
      <c r="S559" s="156"/>
      <c r="T559" s="156"/>
      <c r="U559" s="156"/>
      <c r="V559" s="156"/>
      <c r="W559" s="156"/>
      <c r="X559" s="156"/>
      <c r="Y559" s="147"/>
      <c r="Z559" s="147"/>
      <c r="AA559" s="147"/>
      <c r="AB559" s="147"/>
      <c r="AC559" s="147"/>
      <c r="AD559" s="147"/>
      <c r="AE559" s="147"/>
      <c r="AF559" s="147"/>
      <c r="AG559" s="147" t="s">
        <v>190</v>
      </c>
      <c r="AH559" s="147"/>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x14ac:dyDescent="0.2">
      <c r="A560" s="162" t="s">
        <v>177</v>
      </c>
      <c r="B560" s="163" t="s">
        <v>101</v>
      </c>
      <c r="C560" s="177" t="s">
        <v>102</v>
      </c>
      <c r="D560" s="164"/>
      <c r="E560" s="165"/>
      <c r="F560" s="166"/>
      <c r="G560" s="166">
        <f>SUMIF(AG561:AG671,"&lt;&gt;NOR",G561:G671)</f>
        <v>0</v>
      </c>
      <c r="H560" s="166"/>
      <c r="I560" s="166">
        <f>SUM(I561:I671)</f>
        <v>0</v>
      </c>
      <c r="J560" s="166"/>
      <c r="K560" s="166">
        <f>SUM(K561:K671)</f>
        <v>0</v>
      </c>
      <c r="L560" s="166"/>
      <c r="M560" s="166">
        <f>SUM(M561:M671)</f>
        <v>0</v>
      </c>
      <c r="N560" s="166"/>
      <c r="O560" s="166">
        <f>SUM(O561:O671)</f>
        <v>13.830000000000002</v>
      </c>
      <c r="P560" s="166"/>
      <c r="Q560" s="166">
        <f>SUM(Q561:Q671)</f>
        <v>21.76</v>
      </c>
      <c r="R560" s="166"/>
      <c r="S560" s="166"/>
      <c r="T560" s="167"/>
      <c r="U560" s="161"/>
      <c r="V560" s="161">
        <f>SUM(V561:V671)</f>
        <v>22.24</v>
      </c>
      <c r="W560" s="161"/>
      <c r="X560" s="161"/>
      <c r="AG560" t="s">
        <v>178</v>
      </c>
    </row>
    <row r="561" spans="1:60" ht="22.5" outlineLevel="1" x14ac:dyDescent="0.2">
      <c r="A561" s="168">
        <v>102</v>
      </c>
      <c r="B561" s="169" t="s">
        <v>611</v>
      </c>
      <c r="C561" s="178" t="s">
        <v>612</v>
      </c>
      <c r="D561" s="170" t="s">
        <v>181</v>
      </c>
      <c r="E561" s="171">
        <v>14.9</v>
      </c>
      <c r="F561" s="172"/>
      <c r="G561" s="173">
        <f>ROUND(E561*F561,2)</f>
        <v>0</v>
      </c>
      <c r="H561" s="172"/>
      <c r="I561" s="173">
        <f>ROUND(E561*H561,2)</f>
        <v>0</v>
      </c>
      <c r="J561" s="172"/>
      <c r="K561" s="173">
        <f>ROUND(E561*J561,2)</f>
        <v>0</v>
      </c>
      <c r="L561" s="173">
        <v>21</v>
      </c>
      <c r="M561" s="173">
        <f>G561*(1+L561/100)</f>
        <v>0</v>
      </c>
      <c r="N561" s="173">
        <v>0</v>
      </c>
      <c r="O561" s="173">
        <f>ROUND(E561*N561,2)</f>
        <v>0</v>
      </c>
      <c r="P561" s="173">
        <v>1.4E-2</v>
      </c>
      <c r="Q561" s="173">
        <f>ROUND(E561*P561,2)</f>
        <v>0.21</v>
      </c>
      <c r="R561" s="173" t="s">
        <v>592</v>
      </c>
      <c r="S561" s="173" t="s">
        <v>183</v>
      </c>
      <c r="T561" s="174" t="s">
        <v>184</v>
      </c>
      <c r="U561" s="156">
        <v>0</v>
      </c>
      <c r="V561" s="156">
        <f>ROUND(E561*U561,2)</f>
        <v>0</v>
      </c>
      <c r="W561" s="156"/>
      <c r="X561" s="156" t="s">
        <v>185</v>
      </c>
      <c r="Y561" s="147"/>
      <c r="Z561" s="147"/>
      <c r="AA561" s="147"/>
      <c r="AB561" s="147"/>
      <c r="AC561" s="147"/>
      <c r="AD561" s="147"/>
      <c r="AE561" s="147"/>
      <c r="AF561" s="147"/>
      <c r="AG561" s="147" t="s">
        <v>593</v>
      </c>
      <c r="AH561" s="147"/>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1" x14ac:dyDescent="0.2">
      <c r="A562" s="154"/>
      <c r="B562" s="155"/>
      <c r="C562" s="179" t="s">
        <v>394</v>
      </c>
      <c r="D562" s="157"/>
      <c r="E562" s="158"/>
      <c r="F562" s="156"/>
      <c r="G562" s="156"/>
      <c r="H562" s="156"/>
      <c r="I562" s="156"/>
      <c r="J562" s="156"/>
      <c r="K562" s="156"/>
      <c r="L562" s="156"/>
      <c r="M562" s="156"/>
      <c r="N562" s="156"/>
      <c r="O562" s="156"/>
      <c r="P562" s="156"/>
      <c r="Q562" s="156"/>
      <c r="R562" s="156"/>
      <c r="S562" s="156"/>
      <c r="T562" s="156"/>
      <c r="U562" s="156"/>
      <c r="V562" s="156"/>
      <c r="W562" s="156"/>
      <c r="X562" s="156"/>
      <c r="Y562" s="147"/>
      <c r="Z562" s="147"/>
      <c r="AA562" s="147"/>
      <c r="AB562" s="147"/>
      <c r="AC562" s="147"/>
      <c r="AD562" s="147"/>
      <c r="AE562" s="147"/>
      <c r="AF562" s="147"/>
      <c r="AG562" s="147" t="s">
        <v>188</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1" x14ac:dyDescent="0.2">
      <c r="A563" s="154"/>
      <c r="B563" s="155"/>
      <c r="C563" s="179" t="s">
        <v>613</v>
      </c>
      <c r="D563" s="157"/>
      <c r="E563" s="158">
        <v>14.9</v>
      </c>
      <c r="F563" s="156"/>
      <c r="G563" s="156"/>
      <c r="H563" s="156"/>
      <c r="I563" s="156"/>
      <c r="J563" s="156"/>
      <c r="K563" s="156"/>
      <c r="L563" s="156"/>
      <c r="M563" s="156"/>
      <c r="N563" s="156"/>
      <c r="O563" s="156"/>
      <c r="P563" s="156"/>
      <c r="Q563" s="156"/>
      <c r="R563" s="156"/>
      <c r="S563" s="156"/>
      <c r="T563" s="156"/>
      <c r="U563" s="156"/>
      <c r="V563" s="156"/>
      <c r="W563" s="156"/>
      <c r="X563" s="156"/>
      <c r="Y563" s="147"/>
      <c r="Z563" s="147"/>
      <c r="AA563" s="147"/>
      <c r="AB563" s="147"/>
      <c r="AC563" s="147"/>
      <c r="AD563" s="147"/>
      <c r="AE563" s="147"/>
      <c r="AF563" s="147"/>
      <c r="AG563" s="147" t="s">
        <v>188</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1" x14ac:dyDescent="0.2">
      <c r="A564" s="154"/>
      <c r="B564" s="155"/>
      <c r="C564" s="769"/>
      <c r="D564" s="770"/>
      <c r="E564" s="770"/>
      <c r="F564" s="770"/>
      <c r="G564" s="770"/>
      <c r="H564" s="156"/>
      <c r="I564" s="156"/>
      <c r="J564" s="156"/>
      <c r="K564" s="156"/>
      <c r="L564" s="156"/>
      <c r="M564" s="156"/>
      <c r="N564" s="156"/>
      <c r="O564" s="156"/>
      <c r="P564" s="156"/>
      <c r="Q564" s="156"/>
      <c r="R564" s="156"/>
      <c r="S564" s="156"/>
      <c r="T564" s="156"/>
      <c r="U564" s="156"/>
      <c r="V564" s="156"/>
      <c r="W564" s="156"/>
      <c r="X564" s="156"/>
      <c r="Y564" s="147"/>
      <c r="Z564" s="147"/>
      <c r="AA564" s="147"/>
      <c r="AB564" s="147"/>
      <c r="AC564" s="147"/>
      <c r="AD564" s="147"/>
      <c r="AE564" s="147"/>
      <c r="AF564" s="147"/>
      <c r="AG564" s="147" t="s">
        <v>190</v>
      </c>
      <c r="AH564" s="147"/>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ht="22.5" outlineLevel="1" x14ac:dyDescent="0.2">
      <c r="A565" s="168">
        <v>103</v>
      </c>
      <c r="B565" s="169" t="s">
        <v>614</v>
      </c>
      <c r="C565" s="178" t="s">
        <v>615</v>
      </c>
      <c r="D565" s="170" t="s">
        <v>181</v>
      </c>
      <c r="E565" s="171">
        <v>1538.99</v>
      </c>
      <c r="F565" s="172"/>
      <c r="G565" s="173">
        <f>ROUND(E565*F565,2)</f>
        <v>0</v>
      </c>
      <c r="H565" s="172"/>
      <c r="I565" s="173">
        <f>ROUND(E565*H565,2)</f>
        <v>0</v>
      </c>
      <c r="J565" s="172"/>
      <c r="K565" s="173">
        <f>ROUND(E565*J565,2)</f>
        <v>0</v>
      </c>
      <c r="L565" s="173">
        <v>21</v>
      </c>
      <c r="M565" s="173">
        <f>G565*(1+L565/100)</f>
        <v>0</v>
      </c>
      <c r="N565" s="173">
        <v>0</v>
      </c>
      <c r="O565" s="173">
        <f>ROUND(E565*N565,2)</f>
        <v>0</v>
      </c>
      <c r="P565" s="173">
        <v>1.4E-2</v>
      </c>
      <c r="Q565" s="173">
        <f>ROUND(E565*P565,2)</f>
        <v>21.55</v>
      </c>
      <c r="R565" s="173" t="s">
        <v>592</v>
      </c>
      <c r="S565" s="173" t="s">
        <v>183</v>
      </c>
      <c r="T565" s="174" t="s">
        <v>184</v>
      </c>
      <c r="U565" s="156">
        <v>0</v>
      </c>
      <c r="V565" s="156">
        <f>ROUND(E565*U565,2)</f>
        <v>0</v>
      </c>
      <c r="W565" s="156"/>
      <c r="X565" s="156" t="s">
        <v>185</v>
      </c>
      <c r="Y565" s="147"/>
      <c r="Z565" s="147"/>
      <c r="AA565" s="147"/>
      <c r="AB565" s="147"/>
      <c r="AC565" s="147"/>
      <c r="AD565" s="147"/>
      <c r="AE565" s="147"/>
      <c r="AF565" s="147"/>
      <c r="AG565" s="147" t="s">
        <v>593</v>
      </c>
      <c r="AH565" s="147"/>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1" x14ac:dyDescent="0.2">
      <c r="A566" s="154"/>
      <c r="B566" s="155"/>
      <c r="C566" s="179" t="s">
        <v>394</v>
      </c>
      <c r="D566" s="157"/>
      <c r="E566" s="158"/>
      <c r="F566" s="156"/>
      <c r="G566" s="156"/>
      <c r="H566" s="156"/>
      <c r="I566" s="156"/>
      <c r="J566" s="156"/>
      <c r="K566" s="156"/>
      <c r="L566" s="156"/>
      <c r="M566" s="156"/>
      <c r="N566" s="156"/>
      <c r="O566" s="156"/>
      <c r="P566" s="156"/>
      <c r="Q566" s="156"/>
      <c r="R566" s="156"/>
      <c r="S566" s="156"/>
      <c r="T566" s="156"/>
      <c r="U566" s="156"/>
      <c r="V566" s="156"/>
      <c r="W566" s="156"/>
      <c r="X566" s="156"/>
      <c r="Y566" s="147"/>
      <c r="Z566" s="147"/>
      <c r="AA566" s="147"/>
      <c r="AB566" s="147"/>
      <c r="AC566" s="147"/>
      <c r="AD566" s="147"/>
      <c r="AE566" s="147"/>
      <c r="AF566" s="147"/>
      <c r="AG566" s="147" t="s">
        <v>188</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1" x14ac:dyDescent="0.2">
      <c r="A567" s="154"/>
      <c r="B567" s="155"/>
      <c r="C567" s="179" t="s">
        <v>616</v>
      </c>
      <c r="D567" s="157"/>
      <c r="E567" s="158">
        <v>672.69</v>
      </c>
      <c r="F567" s="156"/>
      <c r="G567" s="156"/>
      <c r="H567" s="156"/>
      <c r="I567" s="156"/>
      <c r="J567" s="156"/>
      <c r="K567" s="156"/>
      <c r="L567" s="156"/>
      <c r="M567" s="156"/>
      <c r="N567" s="156"/>
      <c r="O567" s="156"/>
      <c r="P567" s="156"/>
      <c r="Q567" s="156"/>
      <c r="R567" s="156"/>
      <c r="S567" s="156"/>
      <c r="T567" s="156"/>
      <c r="U567" s="156"/>
      <c r="V567" s="156"/>
      <c r="W567" s="156"/>
      <c r="X567" s="156"/>
      <c r="Y567" s="147"/>
      <c r="Z567" s="147"/>
      <c r="AA567" s="147"/>
      <c r="AB567" s="147"/>
      <c r="AC567" s="147"/>
      <c r="AD567" s="147"/>
      <c r="AE567" s="147"/>
      <c r="AF567" s="147"/>
      <c r="AG567" s="147" t="s">
        <v>188</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1" x14ac:dyDescent="0.2">
      <c r="A568" s="154"/>
      <c r="B568" s="155"/>
      <c r="C568" s="179" t="s">
        <v>617</v>
      </c>
      <c r="D568" s="157"/>
      <c r="E568" s="158">
        <v>866.3</v>
      </c>
      <c r="F568" s="156"/>
      <c r="G568" s="156"/>
      <c r="H568" s="156"/>
      <c r="I568" s="156"/>
      <c r="J568" s="156"/>
      <c r="K568" s="156"/>
      <c r="L568" s="156"/>
      <c r="M568" s="156"/>
      <c r="N568" s="156"/>
      <c r="O568" s="156"/>
      <c r="P568" s="156"/>
      <c r="Q568" s="156"/>
      <c r="R568" s="156"/>
      <c r="S568" s="156"/>
      <c r="T568" s="156"/>
      <c r="U568" s="156"/>
      <c r="V568" s="156"/>
      <c r="W568" s="156"/>
      <c r="X568" s="156"/>
      <c r="Y568" s="147"/>
      <c r="Z568" s="147"/>
      <c r="AA568" s="147"/>
      <c r="AB568" s="147"/>
      <c r="AC568" s="147"/>
      <c r="AD568" s="147"/>
      <c r="AE568" s="147"/>
      <c r="AF568" s="147"/>
      <c r="AG568" s="147" t="s">
        <v>188</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1" x14ac:dyDescent="0.2">
      <c r="A569" s="154"/>
      <c r="B569" s="155"/>
      <c r="C569" s="769"/>
      <c r="D569" s="770"/>
      <c r="E569" s="770"/>
      <c r="F569" s="770"/>
      <c r="G569" s="770"/>
      <c r="H569" s="156"/>
      <c r="I569" s="156"/>
      <c r="J569" s="156"/>
      <c r="K569" s="156"/>
      <c r="L569" s="156"/>
      <c r="M569" s="156"/>
      <c r="N569" s="156"/>
      <c r="O569" s="156"/>
      <c r="P569" s="156"/>
      <c r="Q569" s="156"/>
      <c r="R569" s="156"/>
      <c r="S569" s="156"/>
      <c r="T569" s="156"/>
      <c r="U569" s="156"/>
      <c r="V569" s="156"/>
      <c r="W569" s="156"/>
      <c r="X569" s="156"/>
      <c r="Y569" s="147"/>
      <c r="Z569" s="147"/>
      <c r="AA569" s="147"/>
      <c r="AB569" s="147"/>
      <c r="AC569" s="147"/>
      <c r="AD569" s="147"/>
      <c r="AE569" s="147"/>
      <c r="AF569" s="147"/>
      <c r="AG569" s="147" t="s">
        <v>190</v>
      </c>
      <c r="AH569" s="147"/>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ht="22.5" outlineLevel="1" x14ac:dyDescent="0.2">
      <c r="A570" s="168">
        <v>104</v>
      </c>
      <c r="B570" s="169" t="s">
        <v>618</v>
      </c>
      <c r="C570" s="178" t="s">
        <v>619</v>
      </c>
      <c r="D570" s="170" t="s">
        <v>181</v>
      </c>
      <c r="E570" s="171">
        <v>1739.63</v>
      </c>
      <c r="F570" s="172"/>
      <c r="G570" s="173">
        <f>ROUND(E570*F570,2)</f>
        <v>0</v>
      </c>
      <c r="H570" s="172"/>
      <c r="I570" s="173">
        <f>ROUND(E570*H570,2)</f>
        <v>0</v>
      </c>
      <c r="J570" s="172"/>
      <c r="K570" s="173">
        <f>ROUND(E570*J570,2)</f>
        <v>0</v>
      </c>
      <c r="L570" s="173">
        <v>21</v>
      </c>
      <c r="M570" s="173">
        <f>G570*(1+L570/100)</f>
        <v>0</v>
      </c>
      <c r="N570" s="173">
        <v>2.9999999999999997E-4</v>
      </c>
      <c r="O570" s="173">
        <f>ROUND(E570*N570,2)</f>
        <v>0.52</v>
      </c>
      <c r="P570" s="173">
        <v>0</v>
      </c>
      <c r="Q570" s="173">
        <f>ROUND(E570*P570,2)</f>
        <v>0</v>
      </c>
      <c r="R570" s="173" t="s">
        <v>592</v>
      </c>
      <c r="S570" s="173" t="s">
        <v>183</v>
      </c>
      <c r="T570" s="174" t="s">
        <v>184</v>
      </c>
      <c r="U570" s="156">
        <v>0</v>
      </c>
      <c r="V570" s="156">
        <f>ROUND(E570*U570,2)</f>
        <v>0</v>
      </c>
      <c r="W570" s="156"/>
      <c r="X570" s="156" t="s">
        <v>185</v>
      </c>
      <c r="Y570" s="147"/>
      <c r="Z570" s="147"/>
      <c r="AA570" s="147"/>
      <c r="AB570" s="147"/>
      <c r="AC570" s="147"/>
      <c r="AD570" s="147"/>
      <c r="AE570" s="147"/>
      <c r="AF570" s="147"/>
      <c r="AG570" s="147" t="s">
        <v>593</v>
      </c>
      <c r="AH570" s="147"/>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1" x14ac:dyDescent="0.2">
      <c r="A571" s="154"/>
      <c r="B571" s="155"/>
      <c r="C571" s="179" t="s">
        <v>394</v>
      </c>
      <c r="D571" s="157"/>
      <c r="E571" s="158"/>
      <c r="F571" s="156"/>
      <c r="G571" s="156"/>
      <c r="H571" s="156"/>
      <c r="I571" s="156"/>
      <c r="J571" s="156"/>
      <c r="K571" s="156"/>
      <c r="L571" s="156"/>
      <c r="M571" s="156"/>
      <c r="N571" s="156"/>
      <c r="O571" s="156"/>
      <c r="P571" s="156"/>
      <c r="Q571" s="156"/>
      <c r="R571" s="156"/>
      <c r="S571" s="156"/>
      <c r="T571" s="156"/>
      <c r="U571" s="156"/>
      <c r="V571" s="156"/>
      <c r="W571" s="156"/>
      <c r="X571" s="156"/>
      <c r="Y571" s="147"/>
      <c r="Z571" s="147"/>
      <c r="AA571" s="147"/>
      <c r="AB571" s="147"/>
      <c r="AC571" s="147"/>
      <c r="AD571" s="147"/>
      <c r="AE571" s="147"/>
      <c r="AF571" s="147"/>
      <c r="AG571" s="147" t="s">
        <v>188</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1" x14ac:dyDescent="0.2">
      <c r="A572" s="154"/>
      <c r="B572" s="155"/>
      <c r="C572" s="179" t="s">
        <v>620</v>
      </c>
      <c r="D572" s="157"/>
      <c r="E572" s="158"/>
      <c r="F572" s="156"/>
      <c r="G572" s="156"/>
      <c r="H572" s="156"/>
      <c r="I572" s="156"/>
      <c r="J572" s="156"/>
      <c r="K572" s="156"/>
      <c r="L572" s="156"/>
      <c r="M572" s="156"/>
      <c r="N572" s="156"/>
      <c r="O572" s="156"/>
      <c r="P572" s="156"/>
      <c r="Q572" s="156"/>
      <c r="R572" s="156"/>
      <c r="S572" s="156"/>
      <c r="T572" s="156"/>
      <c r="U572" s="156"/>
      <c r="V572" s="156"/>
      <c r="W572" s="156"/>
      <c r="X572" s="156"/>
      <c r="Y572" s="147"/>
      <c r="Z572" s="147"/>
      <c r="AA572" s="147"/>
      <c r="AB572" s="147"/>
      <c r="AC572" s="147"/>
      <c r="AD572" s="147"/>
      <c r="AE572" s="147"/>
      <c r="AF572" s="147"/>
      <c r="AG572" s="147" t="s">
        <v>188</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1" x14ac:dyDescent="0.2">
      <c r="A573" s="154"/>
      <c r="B573" s="155"/>
      <c r="C573" s="179" t="s">
        <v>621</v>
      </c>
      <c r="D573" s="157"/>
      <c r="E573" s="158">
        <v>3.65</v>
      </c>
      <c r="F573" s="156"/>
      <c r="G573" s="156"/>
      <c r="H573" s="156"/>
      <c r="I573" s="156"/>
      <c r="J573" s="156"/>
      <c r="K573" s="156"/>
      <c r="L573" s="156"/>
      <c r="M573" s="156"/>
      <c r="N573" s="156"/>
      <c r="O573" s="156"/>
      <c r="P573" s="156"/>
      <c r="Q573" s="156"/>
      <c r="R573" s="156"/>
      <c r="S573" s="156"/>
      <c r="T573" s="156"/>
      <c r="U573" s="156"/>
      <c r="V573" s="156"/>
      <c r="W573" s="156"/>
      <c r="X573" s="156"/>
      <c r="Y573" s="147"/>
      <c r="Z573" s="147"/>
      <c r="AA573" s="147"/>
      <c r="AB573" s="147"/>
      <c r="AC573" s="147"/>
      <c r="AD573" s="147"/>
      <c r="AE573" s="147"/>
      <c r="AF573" s="147"/>
      <c r="AG573" s="147" t="s">
        <v>188</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1" x14ac:dyDescent="0.2">
      <c r="A574" s="154"/>
      <c r="B574" s="155"/>
      <c r="C574" s="179" t="s">
        <v>622</v>
      </c>
      <c r="D574" s="157"/>
      <c r="E574" s="158">
        <v>12.8</v>
      </c>
      <c r="F574" s="156"/>
      <c r="G574" s="156"/>
      <c r="H574" s="156"/>
      <c r="I574" s="156"/>
      <c r="J574" s="156"/>
      <c r="K574" s="156"/>
      <c r="L574" s="156"/>
      <c r="M574" s="156"/>
      <c r="N574" s="156"/>
      <c r="O574" s="156"/>
      <c r="P574" s="156"/>
      <c r="Q574" s="156"/>
      <c r="R574" s="156"/>
      <c r="S574" s="156"/>
      <c r="T574" s="156"/>
      <c r="U574" s="156"/>
      <c r="V574" s="156"/>
      <c r="W574" s="156"/>
      <c r="X574" s="156"/>
      <c r="Y574" s="147"/>
      <c r="Z574" s="147"/>
      <c r="AA574" s="147"/>
      <c r="AB574" s="147"/>
      <c r="AC574" s="147"/>
      <c r="AD574" s="147"/>
      <c r="AE574" s="147"/>
      <c r="AF574" s="147"/>
      <c r="AG574" s="147" t="s">
        <v>188</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1" x14ac:dyDescent="0.2">
      <c r="A575" s="154"/>
      <c r="B575" s="155"/>
      <c r="C575" s="179" t="s">
        <v>623</v>
      </c>
      <c r="D575" s="157"/>
      <c r="E575" s="158">
        <v>1.7</v>
      </c>
      <c r="F575" s="156"/>
      <c r="G575" s="156"/>
      <c r="H575" s="156"/>
      <c r="I575" s="156"/>
      <c r="J575" s="156"/>
      <c r="K575" s="156"/>
      <c r="L575" s="156"/>
      <c r="M575" s="156"/>
      <c r="N575" s="156"/>
      <c r="O575" s="156"/>
      <c r="P575" s="156"/>
      <c r="Q575" s="156"/>
      <c r="R575" s="156"/>
      <c r="S575" s="156"/>
      <c r="T575" s="156"/>
      <c r="U575" s="156"/>
      <c r="V575" s="156"/>
      <c r="W575" s="156"/>
      <c r="X575" s="156"/>
      <c r="Y575" s="147"/>
      <c r="Z575" s="147"/>
      <c r="AA575" s="147"/>
      <c r="AB575" s="147"/>
      <c r="AC575" s="147"/>
      <c r="AD575" s="147"/>
      <c r="AE575" s="147"/>
      <c r="AF575" s="147"/>
      <c r="AG575" s="147" t="s">
        <v>188</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1" x14ac:dyDescent="0.2">
      <c r="A576" s="154"/>
      <c r="B576" s="155"/>
      <c r="C576" s="179" t="s">
        <v>624</v>
      </c>
      <c r="D576" s="157"/>
      <c r="E576" s="158">
        <v>2.1</v>
      </c>
      <c r="F576" s="156"/>
      <c r="G576" s="156"/>
      <c r="H576" s="156"/>
      <c r="I576" s="156"/>
      <c r="J576" s="156"/>
      <c r="K576" s="156"/>
      <c r="L576" s="156"/>
      <c r="M576" s="156"/>
      <c r="N576" s="156"/>
      <c r="O576" s="156"/>
      <c r="P576" s="156"/>
      <c r="Q576" s="156"/>
      <c r="R576" s="156"/>
      <c r="S576" s="156"/>
      <c r="T576" s="156"/>
      <c r="U576" s="156"/>
      <c r="V576" s="156"/>
      <c r="W576" s="156"/>
      <c r="X576" s="156"/>
      <c r="Y576" s="147"/>
      <c r="Z576" s="147"/>
      <c r="AA576" s="147"/>
      <c r="AB576" s="147"/>
      <c r="AC576" s="147"/>
      <c r="AD576" s="147"/>
      <c r="AE576" s="147"/>
      <c r="AF576" s="147"/>
      <c r="AG576" s="147" t="s">
        <v>188</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1" x14ac:dyDescent="0.2">
      <c r="A577" s="154"/>
      <c r="B577" s="155"/>
      <c r="C577" s="180" t="s">
        <v>347</v>
      </c>
      <c r="D577" s="159"/>
      <c r="E577" s="160"/>
      <c r="F577" s="156"/>
      <c r="G577" s="156"/>
      <c r="H577" s="156"/>
      <c r="I577" s="156"/>
      <c r="J577" s="156"/>
      <c r="K577" s="156"/>
      <c r="L577" s="156"/>
      <c r="M577" s="156"/>
      <c r="N577" s="156"/>
      <c r="O577" s="156"/>
      <c r="P577" s="156"/>
      <c r="Q577" s="156"/>
      <c r="R577" s="156"/>
      <c r="S577" s="156"/>
      <c r="T577" s="156"/>
      <c r="U577" s="156"/>
      <c r="V577" s="156"/>
      <c r="W577" s="156"/>
      <c r="X577" s="156"/>
      <c r="Y577" s="147"/>
      <c r="Z577" s="147"/>
      <c r="AA577" s="147"/>
      <c r="AB577" s="147"/>
      <c r="AC577" s="147"/>
      <c r="AD577" s="147"/>
      <c r="AE577" s="147"/>
      <c r="AF577" s="147"/>
      <c r="AG577" s="147" t="s">
        <v>188</v>
      </c>
      <c r="AH577" s="147">
        <v>1</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1" x14ac:dyDescent="0.2">
      <c r="A578" s="154"/>
      <c r="B578" s="155"/>
      <c r="C578" s="179" t="s">
        <v>358</v>
      </c>
      <c r="D578" s="157"/>
      <c r="E578" s="158"/>
      <c r="F578" s="156"/>
      <c r="G578" s="156"/>
      <c r="H578" s="156"/>
      <c r="I578" s="156"/>
      <c r="J578" s="156"/>
      <c r="K578" s="156"/>
      <c r="L578" s="156"/>
      <c r="M578" s="156"/>
      <c r="N578" s="156"/>
      <c r="O578" s="156"/>
      <c r="P578" s="156"/>
      <c r="Q578" s="156"/>
      <c r="R578" s="156"/>
      <c r="S578" s="156"/>
      <c r="T578" s="156"/>
      <c r="U578" s="156"/>
      <c r="V578" s="156"/>
      <c r="W578" s="156"/>
      <c r="X578" s="156"/>
      <c r="Y578" s="147"/>
      <c r="Z578" s="147"/>
      <c r="AA578" s="147"/>
      <c r="AB578" s="147"/>
      <c r="AC578" s="147"/>
      <c r="AD578" s="147"/>
      <c r="AE578" s="147"/>
      <c r="AF578" s="147"/>
      <c r="AG578" s="147" t="s">
        <v>188</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outlineLevel="1" x14ac:dyDescent="0.2">
      <c r="A579" s="154"/>
      <c r="B579" s="155"/>
      <c r="C579" s="179" t="s">
        <v>625</v>
      </c>
      <c r="D579" s="157"/>
      <c r="E579" s="158">
        <v>25.1</v>
      </c>
      <c r="F579" s="156"/>
      <c r="G579" s="156"/>
      <c r="H579" s="156"/>
      <c r="I579" s="156"/>
      <c r="J579" s="156"/>
      <c r="K579" s="156"/>
      <c r="L579" s="156"/>
      <c r="M579" s="156"/>
      <c r="N579" s="156"/>
      <c r="O579" s="156"/>
      <c r="P579" s="156"/>
      <c r="Q579" s="156"/>
      <c r="R579" s="156"/>
      <c r="S579" s="156"/>
      <c r="T579" s="156"/>
      <c r="U579" s="156"/>
      <c r="V579" s="156"/>
      <c r="W579" s="156"/>
      <c r="X579" s="156"/>
      <c r="Y579" s="147"/>
      <c r="Z579" s="147"/>
      <c r="AA579" s="147"/>
      <c r="AB579" s="147"/>
      <c r="AC579" s="147"/>
      <c r="AD579" s="147"/>
      <c r="AE579" s="147"/>
      <c r="AF579" s="147"/>
      <c r="AG579" s="147" t="s">
        <v>188</v>
      </c>
      <c r="AH579" s="147">
        <v>0</v>
      </c>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54"/>
      <c r="B580" s="155"/>
      <c r="C580" s="179" t="s">
        <v>626</v>
      </c>
      <c r="D580" s="157"/>
      <c r="E580" s="158">
        <v>633.4</v>
      </c>
      <c r="F580" s="156"/>
      <c r="G580" s="156"/>
      <c r="H580" s="156"/>
      <c r="I580" s="156"/>
      <c r="J580" s="156"/>
      <c r="K580" s="156"/>
      <c r="L580" s="156"/>
      <c r="M580" s="156"/>
      <c r="N580" s="156"/>
      <c r="O580" s="156"/>
      <c r="P580" s="156"/>
      <c r="Q580" s="156"/>
      <c r="R580" s="156"/>
      <c r="S580" s="156"/>
      <c r="T580" s="156"/>
      <c r="U580" s="156"/>
      <c r="V580" s="156"/>
      <c r="W580" s="156"/>
      <c r="X580" s="156"/>
      <c r="Y580" s="147"/>
      <c r="Z580" s="147"/>
      <c r="AA580" s="147"/>
      <c r="AB580" s="147"/>
      <c r="AC580" s="147"/>
      <c r="AD580" s="147"/>
      <c r="AE580" s="147"/>
      <c r="AF580" s="147"/>
      <c r="AG580" s="147" t="s">
        <v>188</v>
      </c>
      <c r="AH580" s="147">
        <v>0</v>
      </c>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1" x14ac:dyDescent="0.2">
      <c r="A581" s="154"/>
      <c r="B581" s="155"/>
      <c r="C581" s="179" t="s">
        <v>627</v>
      </c>
      <c r="D581" s="157"/>
      <c r="E581" s="158">
        <v>14.98</v>
      </c>
      <c r="F581" s="156"/>
      <c r="G581" s="156"/>
      <c r="H581" s="156"/>
      <c r="I581" s="156"/>
      <c r="J581" s="156"/>
      <c r="K581" s="156"/>
      <c r="L581" s="156"/>
      <c r="M581" s="156"/>
      <c r="N581" s="156"/>
      <c r="O581" s="156"/>
      <c r="P581" s="156"/>
      <c r="Q581" s="156"/>
      <c r="R581" s="156"/>
      <c r="S581" s="156"/>
      <c r="T581" s="156"/>
      <c r="U581" s="156"/>
      <c r="V581" s="156"/>
      <c r="W581" s="156"/>
      <c r="X581" s="156"/>
      <c r="Y581" s="147"/>
      <c r="Z581" s="147"/>
      <c r="AA581" s="147"/>
      <c r="AB581" s="147"/>
      <c r="AC581" s="147"/>
      <c r="AD581" s="147"/>
      <c r="AE581" s="147"/>
      <c r="AF581" s="147"/>
      <c r="AG581" s="147" t="s">
        <v>188</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1" x14ac:dyDescent="0.2">
      <c r="A582" s="154"/>
      <c r="B582" s="155"/>
      <c r="C582" s="179" t="s">
        <v>628</v>
      </c>
      <c r="D582" s="157"/>
      <c r="E582" s="158">
        <v>18.3</v>
      </c>
      <c r="F582" s="156"/>
      <c r="G582" s="156"/>
      <c r="H582" s="156"/>
      <c r="I582" s="156"/>
      <c r="J582" s="156"/>
      <c r="K582" s="156"/>
      <c r="L582" s="156"/>
      <c r="M582" s="156"/>
      <c r="N582" s="156"/>
      <c r="O582" s="156"/>
      <c r="P582" s="156"/>
      <c r="Q582" s="156"/>
      <c r="R582" s="156"/>
      <c r="S582" s="156"/>
      <c r="T582" s="156"/>
      <c r="U582" s="156"/>
      <c r="V582" s="156"/>
      <c r="W582" s="156"/>
      <c r="X582" s="156"/>
      <c r="Y582" s="147"/>
      <c r="Z582" s="147"/>
      <c r="AA582" s="147"/>
      <c r="AB582" s="147"/>
      <c r="AC582" s="147"/>
      <c r="AD582" s="147"/>
      <c r="AE582" s="147"/>
      <c r="AF582" s="147"/>
      <c r="AG582" s="147" t="s">
        <v>188</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1" x14ac:dyDescent="0.2">
      <c r="A583" s="154"/>
      <c r="B583" s="155"/>
      <c r="C583" s="180" t="s">
        <v>347</v>
      </c>
      <c r="D583" s="159"/>
      <c r="E583" s="160"/>
      <c r="F583" s="156"/>
      <c r="G583" s="156"/>
      <c r="H583" s="156"/>
      <c r="I583" s="156"/>
      <c r="J583" s="156"/>
      <c r="K583" s="156"/>
      <c r="L583" s="156"/>
      <c r="M583" s="156"/>
      <c r="N583" s="156"/>
      <c r="O583" s="156"/>
      <c r="P583" s="156"/>
      <c r="Q583" s="156"/>
      <c r="R583" s="156"/>
      <c r="S583" s="156"/>
      <c r="T583" s="156"/>
      <c r="U583" s="156"/>
      <c r="V583" s="156"/>
      <c r="W583" s="156"/>
      <c r="X583" s="156"/>
      <c r="Y583" s="147"/>
      <c r="Z583" s="147"/>
      <c r="AA583" s="147"/>
      <c r="AB583" s="147"/>
      <c r="AC583" s="147"/>
      <c r="AD583" s="147"/>
      <c r="AE583" s="147"/>
      <c r="AF583" s="147"/>
      <c r="AG583" s="147" t="s">
        <v>188</v>
      </c>
      <c r="AH583" s="147">
        <v>1</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1" x14ac:dyDescent="0.2">
      <c r="A584" s="154"/>
      <c r="B584" s="155"/>
      <c r="C584" s="179" t="s">
        <v>363</v>
      </c>
      <c r="D584" s="157"/>
      <c r="E584" s="158"/>
      <c r="F584" s="156"/>
      <c r="G584" s="156"/>
      <c r="H584" s="156"/>
      <c r="I584" s="156"/>
      <c r="J584" s="156"/>
      <c r="K584" s="156"/>
      <c r="L584" s="156"/>
      <c r="M584" s="156"/>
      <c r="N584" s="156"/>
      <c r="O584" s="156"/>
      <c r="P584" s="156"/>
      <c r="Q584" s="156"/>
      <c r="R584" s="156"/>
      <c r="S584" s="156"/>
      <c r="T584" s="156"/>
      <c r="U584" s="156"/>
      <c r="V584" s="156"/>
      <c r="W584" s="156"/>
      <c r="X584" s="156"/>
      <c r="Y584" s="147"/>
      <c r="Z584" s="147"/>
      <c r="AA584" s="147"/>
      <c r="AB584" s="147"/>
      <c r="AC584" s="147"/>
      <c r="AD584" s="147"/>
      <c r="AE584" s="147"/>
      <c r="AF584" s="147"/>
      <c r="AG584" s="147" t="s">
        <v>188</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1" x14ac:dyDescent="0.2">
      <c r="A585" s="154"/>
      <c r="B585" s="155"/>
      <c r="C585" s="179" t="s">
        <v>629</v>
      </c>
      <c r="D585" s="157"/>
      <c r="E585" s="158">
        <v>41.9</v>
      </c>
      <c r="F585" s="156"/>
      <c r="G585" s="156"/>
      <c r="H585" s="156"/>
      <c r="I585" s="156"/>
      <c r="J585" s="156"/>
      <c r="K585" s="156"/>
      <c r="L585" s="156"/>
      <c r="M585" s="156"/>
      <c r="N585" s="156"/>
      <c r="O585" s="156"/>
      <c r="P585" s="156"/>
      <c r="Q585" s="156"/>
      <c r="R585" s="156"/>
      <c r="S585" s="156"/>
      <c r="T585" s="156"/>
      <c r="U585" s="156"/>
      <c r="V585" s="156"/>
      <c r="W585" s="156"/>
      <c r="X585" s="156"/>
      <c r="Y585" s="147"/>
      <c r="Z585" s="147"/>
      <c r="AA585" s="147"/>
      <c r="AB585" s="147"/>
      <c r="AC585" s="147"/>
      <c r="AD585" s="147"/>
      <c r="AE585" s="147"/>
      <c r="AF585" s="147"/>
      <c r="AG585" s="147" t="s">
        <v>188</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1" x14ac:dyDescent="0.2">
      <c r="A586" s="154"/>
      <c r="B586" s="155"/>
      <c r="C586" s="179" t="s">
        <v>630</v>
      </c>
      <c r="D586" s="157"/>
      <c r="E586" s="158">
        <v>863.3</v>
      </c>
      <c r="F586" s="156"/>
      <c r="G586" s="156"/>
      <c r="H586" s="156"/>
      <c r="I586" s="156"/>
      <c r="J586" s="156"/>
      <c r="K586" s="156"/>
      <c r="L586" s="156"/>
      <c r="M586" s="156"/>
      <c r="N586" s="156"/>
      <c r="O586" s="156"/>
      <c r="P586" s="156"/>
      <c r="Q586" s="156"/>
      <c r="R586" s="156"/>
      <c r="S586" s="156"/>
      <c r="T586" s="156"/>
      <c r="U586" s="156"/>
      <c r="V586" s="156"/>
      <c r="W586" s="156"/>
      <c r="X586" s="156"/>
      <c r="Y586" s="147"/>
      <c r="Z586" s="147"/>
      <c r="AA586" s="147"/>
      <c r="AB586" s="147"/>
      <c r="AC586" s="147"/>
      <c r="AD586" s="147"/>
      <c r="AE586" s="147"/>
      <c r="AF586" s="147"/>
      <c r="AG586" s="147" t="s">
        <v>188</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1" x14ac:dyDescent="0.2">
      <c r="A587" s="154"/>
      <c r="B587" s="155"/>
      <c r="C587" s="179" t="s">
        <v>631</v>
      </c>
      <c r="D587" s="157"/>
      <c r="E587" s="158">
        <v>122.4</v>
      </c>
      <c r="F587" s="156"/>
      <c r="G587" s="156"/>
      <c r="H587" s="156"/>
      <c r="I587" s="156"/>
      <c r="J587" s="156"/>
      <c r="K587" s="156"/>
      <c r="L587" s="156"/>
      <c r="M587" s="156"/>
      <c r="N587" s="156"/>
      <c r="O587" s="156"/>
      <c r="P587" s="156"/>
      <c r="Q587" s="156"/>
      <c r="R587" s="156"/>
      <c r="S587" s="156"/>
      <c r="T587" s="156"/>
      <c r="U587" s="156"/>
      <c r="V587" s="156"/>
      <c r="W587" s="156"/>
      <c r="X587" s="156"/>
      <c r="Y587" s="147"/>
      <c r="Z587" s="147"/>
      <c r="AA587" s="147"/>
      <c r="AB587" s="147"/>
      <c r="AC587" s="147"/>
      <c r="AD587" s="147"/>
      <c r="AE587" s="147"/>
      <c r="AF587" s="147"/>
      <c r="AG587" s="147" t="s">
        <v>188</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1" x14ac:dyDescent="0.2">
      <c r="A588" s="154"/>
      <c r="B588" s="155"/>
      <c r="C588" s="180" t="s">
        <v>347</v>
      </c>
      <c r="D588" s="159"/>
      <c r="E588" s="160"/>
      <c r="F588" s="156"/>
      <c r="G588" s="156"/>
      <c r="H588" s="156"/>
      <c r="I588" s="156"/>
      <c r="J588" s="156"/>
      <c r="K588" s="156"/>
      <c r="L588" s="156"/>
      <c r="M588" s="156"/>
      <c r="N588" s="156"/>
      <c r="O588" s="156"/>
      <c r="P588" s="156"/>
      <c r="Q588" s="156"/>
      <c r="R588" s="156"/>
      <c r="S588" s="156"/>
      <c r="T588" s="156"/>
      <c r="U588" s="156"/>
      <c r="V588" s="156"/>
      <c r="W588" s="156"/>
      <c r="X588" s="156"/>
      <c r="Y588" s="147"/>
      <c r="Z588" s="147"/>
      <c r="AA588" s="147"/>
      <c r="AB588" s="147"/>
      <c r="AC588" s="147"/>
      <c r="AD588" s="147"/>
      <c r="AE588" s="147"/>
      <c r="AF588" s="147"/>
      <c r="AG588" s="147" t="s">
        <v>188</v>
      </c>
      <c r="AH588" s="147">
        <v>1</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1" x14ac:dyDescent="0.2">
      <c r="A589" s="154"/>
      <c r="B589" s="155"/>
      <c r="C589" s="769"/>
      <c r="D589" s="770"/>
      <c r="E589" s="770"/>
      <c r="F589" s="770"/>
      <c r="G589" s="770"/>
      <c r="H589" s="156"/>
      <c r="I589" s="156"/>
      <c r="J589" s="156"/>
      <c r="K589" s="156"/>
      <c r="L589" s="156"/>
      <c r="M589" s="156"/>
      <c r="N589" s="156"/>
      <c r="O589" s="156"/>
      <c r="P589" s="156"/>
      <c r="Q589" s="156"/>
      <c r="R589" s="156"/>
      <c r="S589" s="156"/>
      <c r="T589" s="156"/>
      <c r="U589" s="156"/>
      <c r="V589" s="156"/>
      <c r="W589" s="156"/>
      <c r="X589" s="156"/>
      <c r="Y589" s="147"/>
      <c r="Z589" s="147"/>
      <c r="AA589" s="147"/>
      <c r="AB589" s="147"/>
      <c r="AC589" s="147"/>
      <c r="AD589" s="147"/>
      <c r="AE589" s="147"/>
      <c r="AF589" s="147"/>
      <c r="AG589" s="147" t="s">
        <v>190</v>
      </c>
      <c r="AH589" s="147"/>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ht="22.5" outlineLevel="1" x14ac:dyDescent="0.2">
      <c r="A590" s="168">
        <v>105</v>
      </c>
      <c r="B590" s="169" t="s">
        <v>632</v>
      </c>
      <c r="C590" s="178" t="s">
        <v>633</v>
      </c>
      <c r="D590" s="170" t="s">
        <v>181</v>
      </c>
      <c r="E590" s="171">
        <v>1739.63</v>
      </c>
      <c r="F590" s="172"/>
      <c r="G590" s="173">
        <f>ROUND(E590*F590,2)</f>
        <v>0</v>
      </c>
      <c r="H590" s="172"/>
      <c r="I590" s="173">
        <f>ROUND(E590*H590,2)</f>
        <v>0</v>
      </c>
      <c r="J590" s="172"/>
      <c r="K590" s="173">
        <f>ROUND(E590*J590,2)</f>
        <v>0</v>
      </c>
      <c r="L590" s="173">
        <v>21</v>
      </c>
      <c r="M590" s="173">
        <f>G590*(1+L590/100)</f>
        <v>0</v>
      </c>
      <c r="N590" s="173">
        <v>3.2000000000000003E-4</v>
      </c>
      <c r="O590" s="173">
        <f>ROUND(E590*N590,2)</f>
        <v>0.56000000000000005</v>
      </c>
      <c r="P590" s="173">
        <v>0</v>
      </c>
      <c r="Q590" s="173">
        <f>ROUND(E590*P590,2)</f>
        <v>0</v>
      </c>
      <c r="R590" s="173" t="s">
        <v>592</v>
      </c>
      <c r="S590" s="173" t="s">
        <v>184</v>
      </c>
      <c r="T590" s="174" t="s">
        <v>184</v>
      </c>
      <c r="U590" s="156">
        <v>0</v>
      </c>
      <c r="V590" s="156">
        <f>ROUND(E590*U590,2)</f>
        <v>0</v>
      </c>
      <c r="W590" s="156"/>
      <c r="X590" s="156" t="s">
        <v>185</v>
      </c>
      <c r="Y590" s="147"/>
      <c r="Z590" s="147"/>
      <c r="AA590" s="147"/>
      <c r="AB590" s="147"/>
      <c r="AC590" s="147"/>
      <c r="AD590" s="147"/>
      <c r="AE590" s="147"/>
      <c r="AF590" s="147"/>
      <c r="AG590" s="147" t="s">
        <v>593</v>
      </c>
      <c r="AH590" s="147"/>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1" x14ac:dyDescent="0.2">
      <c r="A591" s="154"/>
      <c r="B591" s="155"/>
      <c r="C591" s="179" t="s">
        <v>394</v>
      </c>
      <c r="D591" s="157"/>
      <c r="E591" s="158"/>
      <c r="F591" s="156"/>
      <c r="G591" s="156"/>
      <c r="H591" s="156"/>
      <c r="I591" s="156"/>
      <c r="J591" s="156"/>
      <c r="K591" s="156"/>
      <c r="L591" s="156"/>
      <c r="M591" s="156"/>
      <c r="N591" s="156"/>
      <c r="O591" s="156"/>
      <c r="P591" s="156"/>
      <c r="Q591" s="156"/>
      <c r="R591" s="156"/>
      <c r="S591" s="156"/>
      <c r="T591" s="156"/>
      <c r="U591" s="156"/>
      <c r="V591" s="156"/>
      <c r="W591" s="156"/>
      <c r="X591" s="156"/>
      <c r="Y591" s="147"/>
      <c r="Z591" s="147"/>
      <c r="AA591" s="147"/>
      <c r="AB591" s="147"/>
      <c r="AC591" s="147"/>
      <c r="AD591" s="147"/>
      <c r="AE591" s="147"/>
      <c r="AF591" s="147"/>
      <c r="AG591" s="147" t="s">
        <v>188</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1" x14ac:dyDescent="0.2">
      <c r="A592" s="154"/>
      <c r="B592" s="155"/>
      <c r="C592" s="179" t="s">
        <v>620</v>
      </c>
      <c r="D592" s="157"/>
      <c r="E592" s="158"/>
      <c r="F592" s="156"/>
      <c r="G592" s="156"/>
      <c r="H592" s="156"/>
      <c r="I592" s="156"/>
      <c r="J592" s="156"/>
      <c r="K592" s="156"/>
      <c r="L592" s="156"/>
      <c r="M592" s="156"/>
      <c r="N592" s="156"/>
      <c r="O592" s="156"/>
      <c r="P592" s="156"/>
      <c r="Q592" s="156"/>
      <c r="R592" s="156"/>
      <c r="S592" s="156"/>
      <c r="T592" s="156"/>
      <c r="U592" s="156"/>
      <c r="V592" s="156"/>
      <c r="W592" s="156"/>
      <c r="X592" s="156"/>
      <c r="Y592" s="147"/>
      <c r="Z592" s="147"/>
      <c r="AA592" s="147"/>
      <c r="AB592" s="147"/>
      <c r="AC592" s="147"/>
      <c r="AD592" s="147"/>
      <c r="AE592" s="147"/>
      <c r="AF592" s="147"/>
      <c r="AG592" s="147" t="s">
        <v>188</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1" x14ac:dyDescent="0.2">
      <c r="A593" s="154"/>
      <c r="B593" s="155"/>
      <c r="C593" s="179" t="s">
        <v>621</v>
      </c>
      <c r="D593" s="157"/>
      <c r="E593" s="158">
        <v>3.65</v>
      </c>
      <c r="F593" s="156"/>
      <c r="G593" s="156"/>
      <c r="H593" s="156"/>
      <c r="I593" s="156"/>
      <c r="J593" s="156"/>
      <c r="K593" s="156"/>
      <c r="L593" s="156"/>
      <c r="M593" s="156"/>
      <c r="N593" s="156"/>
      <c r="O593" s="156"/>
      <c r="P593" s="156"/>
      <c r="Q593" s="156"/>
      <c r="R593" s="156"/>
      <c r="S593" s="156"/>
      <c r="T593" s="156"/>
      <c r="U593" s="156"/>
      <c r="V593" s="156"/>
      <c r="W593" s="156"/>
      <c r="X593" s="156"/>
      <c r="Y593" s="147"/>
      <c r="Z593" s="147"/>
      <c r="AA593" s="147"/>
      <c r="AB593" s="147"/>
      <c r="AC593" s="147"/>
      <c r="AD593" s="147"/>
      <c r="AE593" s="147"/>
      <c r="AF593" s="147"/>
      <c r="AG593" s="147" t="s">
        <v>188</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1" x14ac:dyDescent="0.2">
      <c r="A594" s="154"/>
      <c r="B594" s="155"/>
      <c r="C594" s="179" t="s">
        <v>622</v>
      </c>
      <c r="D594" s="157"/>
      <c r="E594" s="158">
        <v>12.8</v>
      </c>
      <c r="F594" s="156"/>
      <c r="G594" s="156"/>
      <c r="H594" s="156"/>
      <c r="I594" s="156"/>
      <c r="J594" s="156"/>
      <c r="K594" s="156"/>
      <c r="L594" s="156"/>
      <c r="M594" s="156"/>
      <c r="N594" s="156"/>
      <c r="O594" s="156"/>
      <c r="P594" s="156"/>
      <c r="Q594" s="156"/>
      <c r="R594" s="156"/>
      <c r="S594" s="156"/>
      <c r="T594" s="156"/>
      <c r="U594" s="156"/>
      <c r="V594" s="156"/>
      <c r="W594" s="156"/>
      <c r="X594" s="156"/>
      <c r="Y594" s="147"/>
      <c r="Z594" s="147"/>
      <c r="AA594" s="147"/>
      <c r="AB594" s="147"/>
      <c r="AC594" s="147"/>
      <c r="AD594" s="147"/>
      <c r="AE594" s="147"/>
      <c r="AF594" s="147"/>
      <c r="AG594" s="147" t="s">
        <v>188</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1" x14ac:dyDescent="0.2">
      <c r="A595" s="154"/>
      <c r="B595" s="155"/>
      <c r="C595" s="179" t="s">
        <v>623</v>
      </c>
      <c r="D595" s="157"/>
      <c r="E595" s="158">
        <v>1.7</v>
      </c>
      <c r="F595" s="156"/>
      <c r="G595" s="156"/>
      <c r="H595" s="156"/>
      <c r="I595" s="156"/>
      <c r="J595" s="156"/>
      <c r="K595" s="156"/>
      <c r="L595" s="156"/>
      <c r="M595" s="156"/>
      <c r="N595" s="156"/>
      <c r="O595" s="156"/>
      <c r="P595" s="156"/>
      <c r="Q595" s="156"/>
      <c r="R595" s="156"/>
      <c r="S595" s="156"/>
      <c r="T595" s="156"/>
      <c r="U595" s="156"/>
      <c r="V595" s="156"/>
      <c r="W595" s="156"/>
      <c r="X595" s="156"/>
      <c r="Y595" s="147"/>
      <c r="Z595" s="147"/>
      <c r="AA595" s="147"/>
      <c r="AB595" s="147"/>
      <c r="AC595" s="147"/>
      <c r="AD595" s="147"/>
      <c r="AE595" s="147"/>
      <c r="AF595" s="147"/>
      <c r="AG595" s="147" t="s">
        <v>188</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1" x14ac:dyDescent="0.2">
      <c r="A596" s="154"/>
      <c r="B596" s="155"/>
      <c r="C596" s="179" t="s">
        <v>624</v>
      </c>
      <c r="D596" s="157"/>
      <c r="E596" s="158">
        <v>2.1</v>
      </c>
      <c r="F596" s="156"/>
      <c r="G596" s="156"/>
      <c r="H596" s="156"/>
      <c r="I596" s="156"/>
      <c r="J596" s="156"/>
      <c r="K596" s="156"/>
      <c r="L596" s="156"/>
      <c r="M596" s="156"/>
      <c r="N596" s="156"/>
      <c r="O596" s="156"/>
      <c r="P596" s="156"/>
      <c r="Q596" s="156"/>
      <c r="R596" s="156"/>
      <c r="S596" s="156"/>
      <c r="T596" s="156"/>
      <c r="U596" s="156"/>
      <c r="V596" s="156"/>
      <c r="W596" s="156"/>
      <c r="X596" s="156"/>
      <c r="Y596" s="147"/>
      <c r="Z596" s="147"/>
      <c r="AA596" s="147"/>
      <c r="AB596" s="147"/>
      <c r="AC596" s="147"/>
      <c r="AD596" s="147"/>
      <c r="AE596" s="147"/>
      <c r="AF596" s="147"/>
      <c r="AG596" s="147" t="s">
        <v>188</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1" x14ac:dyDescent="0.2">
      <c r="A597" s="154"/>
      <c r="B597" s="155"/>
      <c r="C597" s="180" t="s">
        <v>347</v>
      </c>
      <c r="D597" s="159"/>
      <c r="E597" s="160"/>
      <c r="F597" s="156"/>
      <c r="G597" s="156"/>
      <c r="H597" s="156"/>
      <c r="I597" s="156"/>
      <c r="J597" s="156"/>
      <c r="K597" s="156"/>
      <c r="L597" s="156"/>
      <c r="M597" s="156"/>
      <c r="N597" s="156"/>
      <c r="O597" s="156"/>
      <c r="P597" s="156"/>
      <c r="Q597" s="156"/>
      <c r="R597" s="156"/>
      <c r="S597" s="156"/>
      <c r="T597" s="156"/>
      <c r="U597" s="156"/>
      <c r="V597" s="156"/>
      <c r="W597" s="156"/>
      <c r="X597" s="156"/>
      <c r="Y597" s="147"/>
      <c r="Z597" s="147"/>
      <c r="AA597" s="147"/>
      <c r="AB597" s="147"/>
      <c r="AC597" s="147"/>
      <c r="AD597" s="147"/>
      <c r="AE597" s="147"/>
      <c r="AF597" s="147"/>
      <c r="AG597" s="147" t="s">
        <v>188</v>
      </c>
      <c r="AH597" s="147">
        <v>1</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1" x14ac:dyDescent="0.2">
      <c r="A598" s="154"/>
      <c r="B598" s="155"/>
      <c r="C598" s="179" t="s">
        <v>358</v>
      </c>
      <c r="D598" s="157"/>
      <c r="E598" s="158"/>
      <c r="F598" s="156"/>
      <c r="G598" s="156"/>
      <c r="H598" s="156"/>
      <c r="I598" s="156"/>
      <c r="J598" s="156"/>
      <c r="K598" s="156"/>
      <c r="L598" s="156"/>
      <c r="M598" s="156"/>
      <c r="N598" s="156"/>
      <c r="O598" s="156"/>
      <c r="P598" s="156"/>
      <c r="Q598" s="156"/>
      <c r="R598" s="156"/>
      <c r="S598" s="156"/>
      <c r="T598" s="156"/>
      <c r="U598" s="156"/>
      <c r="V598" s="156"/>
      <c r="W598" s="156"/>
      <c r="X598" s="156"/>
      <c r="Y598" s="147"/>
      <c r="Z598" s="147"/>
      <c r="AA598" s="147"/>
      <c r="AB598" s="147"/>
      <c r="AC598" s="147"/>
      <c r="AD598" s="147"/>
      <c r="AE598" s="147"/>
      <c r="AF598" s="147"/>
      <c r="AG598" s="147" t="s">
        <v>188</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1" x14ac:dyDescent="0.2">
      <c r="A599" s="154"/>
      <c r="B599" s="155"/>
      <c r="C599" s="179" t="s">
        <v>625</v>
      </c>
      <c r="D599" s="157"/>
      <c r="E599" s="158">
        <v>25.1</v>
      </c>
      <c r="F599" s="156"/>
      <c r="G599" s="156"/>
      <c r="H599" s="156"/>
      <c r="I599" s="156"/>
      <c r="J599" s="156"/>
      <c r="K599" s="156"/>
      <c r="L599" s="156"/>
      <c r="M599" s="156"/>
      <c r="N599" s="156"/>
      <c r="O599" s="156"/>
      <c r="P599" s="156"/>
      <c r="Q599" s="156"/>
      <c r="R599" s="156"/>
      <c r="S599" s="156"/>
      <c r="T599" s="156"/>
      <c r="U599" s="156"/>
      <c r="V599" s="156"/>
      <c r="W599" s="156"/>
      <c r="X599" s="156"/>
      <c r="Y599" s="147"/>
      <c r="Z599" s="147"/>
      <c r="AA599" s="147"/>
      <c r="AB599" s="147"/>
      <c r="AC599" s="147"/>
      <c r="AD599" s="147"/>
      <c r="AE599" s="147"/>
      <c r="AF599" s="147"/>
      <c r="AG599" s="147" t="s">
        <v>188</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1" x14ac:dyDescent="0.2">
      <c r="A600" s="154"/>
      <c r="B600" s="155"/>
      <c r="C600" s="179" t="s">
        <v>626</v>
      </c>
      <c r="D600" s="157"/>
      <c r="E600" s="158">
        <v>633.4</v>
      </c>
      <c r="F600" s="156"/>
      <c r="G600" s="156"/>
      <c r="H600" s="156"/>
      <c r="I600" s="156"/>
      <c r="J600" s="156"/>
      <c r="K600" s="156"/>
      <c r="L600" s="156"/>
      <c r="M600" s="156"/>
      <c r="N600" s="156"/>
      <c r="O600" s="156"/>
      <c r="P600" s="156"/>
      <c r="Q600" s="156"/>
      <c r="R600" s="156"/>
      <c r="S600" s="156"/>
      <c r="T600" s="156"/>
      <c r="U600" s="156"/>
      <c r="V600" s="156"/>
      <c r="W600" s="156"/>
      <c r="X600" s="156"/>
      <c r="Y600" s="147"/>
      <c r="Z600" s="147"/>
      <c r="AA600" s="147"/>
      <c r="AB600" s="147"/>
      <c r="AC600" s="147"/>
      <c r="AD600" s="147"/>
      <c r="AE600" s="147"/>
      <c r="AF600" s="147"/>
      <c r="AG600" s="147" t="s">
        <v>188</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1" x14ac:dyDescent="0.2">
      <c r="A601" s="154"/>
      <c r="B601" s="155"/>
      <c r="C601" s="179" t="s">
        <v>627</v>
      </c>
      <c r="D601" s="157"/>
      <c r="E601" s="158">
        <v>14.98</v>
      </c>
      <c r="F601" s="156"/>
      <c r="G601" s="156"/>
      <c r="H601" s="156"/>
      <c r="I601" s="156"/>
      <c r="J601" s="156"/>
      <c r="K601" s="156"/>
      <c r="L601" s="156"/>
      <c r="M601" s="156"/>
      <c r="N601" s="156"/>
      <c r="O601" s="156"/>
      <c r="P601" s="156"/>
      <c r="Q601" s="156"/>
      <c r="R601" s="156"/>
      <c r="S601" s="156"/>
      <c r="T601" s="156"/>
      <c r="U601" s="156"/>
      <c r="V601" s="156"/>
      <c r="W601" s="156"/>
      <c r="X601" s="156"/>
      <c r="Y601" s="147"/>
      <c r="Z601" s="147"/>
      <c r="AA601" s="147"/>
      <c r="AB601" s="147"/>
      <c r="AC601" s="147"/>
      <c r="AD601" s="147"/>
      <c r="AE601" s="147"/>
      <c r="AF601" s="147"/>
      <c r="AG601" s="147" t="s">
        <v>188</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1" x14ac:dyDescent="0.2">
      <c r="A602" s="154"/>
      <c r="B602" s="155"/>
      <c r="C602" s="179" t="s">
        <v>628</v>
      </c>
      <c r="D602" s="157"/>
      <c r="E602" s="158">
        <v>18.3</v>
      </c>
      <c r="F602" s="156"/>
      <c r="G602" s="156"/>
      <c r="H602" s="156"/>
      <c r="I602" s="156"/>
      <c r="J602" s="156"/>
      <c r="K602" s="156"/>
      <c r="L602" s="156"/>
      <c r="M602" s="156"/>
      <c r="N602" s="156"/>
      <c r="O602" s="156"/>
      <c r="P602" s="156"/>
      <c r="Q602" s="156"/>
      <c r="R602" s="156"/>
      <c r="S602" s="156"/>
      <c r="T602" s="156"/>
      <c r="U602" s="156"/>
      <c r="V602" s="156"/>
      <c r="W602" s="156"/>
      <c r="X602" s="156"/>
      <c r="Y602" s="147"/>
      <c r="Z602" s="147"/>
      <c r="AA602" s="147"/>
      <c r="AB602" s="147"/>
      <c r="AC602" s="147"/>
      <c r="AD602" s="147"/>
      <c r="AE602" s="147"/>
      <c r="AF602" s="147"/>
      <c r="AG602" s="147" t="s">
        <v>188</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1" x14ac:dyDescent="0.2">
      <c r="A603" s="154"/>
      <c r="B603" s="155"/>
      <c r="C603" s="180" t="s">
        <v>347</v>
      </c>
      <c r="D603" s="159"/>
      <c r="E603" s="160"/>
      <c r="F603" s="156"/>
      <c r="G603" s="156"/>
      <c r="H603" s="156"/>
      <c r="I603" s="156"/>
      <c r="J603" s="156"/>
      <c r="K603" s="156"/>
      <c r="L603" s="156"/>
      <c r="M603" s="156"/>
      <c r="N603" s="156"/>
      <c r="O603" s="156"/>
      <c r="P603" s="156"/>
      <c r="Q603" s="156"/>
      <c r="R603" s="156"/>
      <c r="S603" s="156"/>
      <c r="T603" s="156"/>
      <c r="U603" s="156"/>
      <c r="V603" s="156"/>
      <c r="W603" s="156"/>
      <c r="X603" s="156"/>
      <c r="Y603" s="147"/>
      <c r="Z603" s="147"/>
      <c r="AA603" s="147"/>
      <c r="AB603" s="147"/>
      <c r="AC603" s="147"/>
      <c r="AD603" s="147"/>
      <c r="AE603" s="147"/>
      <c r="AF603" s="147"/>
      <c r="AG603" s="147" t="s">
        <v>188</v>
      </c>
      <c r="AH603" s="147">
        <v>1</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1" x14ac:dyDescent="0.2">
      <c r="A604" s="154"/>
      <c r="B604" s="155"/>
      <c r="C604" s="179" t="s">
        <v>363</v>
      </c>
      <c r="D604" s="157"/>
      <c r="E604" s="158"/>
      <c r="F604" s="156"/>
      <c r="G604" s="156"/>
      <c r="H604" s="156"/>
      <c r="I604" s="156"/>
      <c r="J604" s="156"/>
      <c r="K604" s="156"/>
      <c r="L604" s="156"/>
      <c r="M604" s="156"/>
      <c r="N604" s="156"/>
      <c r="O604" s="156"/>
      <c r="P604" s="156"/>
      <c r="Q604" s="156"/>
      <c r="R604" s="156"/>
      <c r="S604" s="156"/>
      <c r="T604" s="156"/>
      <c r="U604" s="156"/>
      <c r="V604" s="156"/>
      <c r="W604" s="156"/>
      <c r="X604" s="156"/>
      <c r="Y604" s="147"/>
      <c r="Z604" s="147"/>
      <c r="AA604" s="147"/>
      <c r="AB604" s="147"/>
      <c r="AC604" s="147"/>
      <c r="AD604" s="147"/>
      <c r="AE604" s="147"/>
      <c r="AF604" s="147"/>
      <c r="AG604" s="147" t="s">
        <v>188</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1" x14ac:dyDescent="0.2">
      <c r="A605" s="154"/>
      <c r="B605" s="155"/>
      <c r="C605" s="179" t="s">
        <v>629</v>
      </c>
      <c r="D605" s="157"/>
      <c r="E605" s="158">
        <v>41.9</v>
      </c>
      <c r="F605" s="156"/>
      <c r="G605" s="156"/>
      <c r="H605" s="156"/>
      <c r="I605" s="156"/>
      <c r="J605" s="156"/>
      <c r="K605" s="156"/>
      <c r="L605" s="156"/>
      <c r="M605" s="156"/>
      <c r="N605" s="156"/>
      <c r="O605" s="156"/>
      <c r="P605" s="156"/>
      <c r="Q605" s="156"/>
      <c r="R605" s="156"/>
      <c r="S605" s="156"/>
      <c r="T605" s="156"/>
      <c r="U605" s="156"/>
      <c r="V605" s="156"/>
      <c r="W605" s="156"/>
      <c r="X605" s="156"/>
      <c r="Y605" s="147"/>
      <c r="Z605" s="147"/>
      <c r="AA605" s="147"/>
      <c r="AB605" s="147"/>
      <c r="AC605" s="147"/>
      <c r="AD605" s="147"/>
      <c r="AE605" s="147"/>
      <c r="AF605" s="147"/>
      <c r="AG605" s="147" t="s">
        <v>188</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54"/>
      <c r="B606" s="155"/>
      <c r="C606" s="179" t="s">
        <v>630</v>
      </c>
      <c r="D606" s="157"/>
      <c r="E606" s="158">
        <v>863.3</v>
      </c>
      <c r="F606" s="156"/>
      <c r="G606" s="156"/>
      <c r="H606" s="156"/>
      <c r="I606" s="156"/>
      <c r="J606" s="156"/>
      <c r="K606" s="156"/>
      <c r="L606" s="156"/>
      <c r="M606" s="156"/>
      <c r="N606" s="156"/>
      <c r="O606" s="156"/>
      <c r="P606" s="156"/>
      <c r="Q606" s="156"/>
      <c r="R606" s="156"/>
      <c r="S606" s="156"/>
      <c r="T606" s="156"/>
      <c r="U606" s="156"/>
      <c r="V606" s="156"/>
      <c r="W606" s="156"/>
      <c r="X606" s="156"/>
      <c r="Y606" s="147"/>
      <c r="Z606" s="147"/>
      <c r="AA606" s="147"/>
      <c r="AB606" s="147"/>
      <c r="AC606" s="147"/>
      <c r="AD606" s="147"/>
      <c r="AE606" s="147"/>
      <c r="AF606" s="147"/>
      <c r="AG606" s="147" t="s">
        <v>188</v>
      </c>
      <c r="AH606" s="147">
        <v>0</v>
      </c>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1" x14ac:dyDescent="0.2">
      <c r="A607" s="154"/>
      <c r="B607" s="155"/>
      <c r="C607" s="179" t="s">
        <v>631</v>
      </c>
      <c r="D607" s="157"/>
      <c r="E607" s="158">
        <v>122.4</v>
      </c>
      <c r="F607" s="156"/>
      <c r="G607" s="156"/>
      <c r="H607" s="156"/>
      <c r="I607" s="156"/>
      <c r="J607" s="156"/>
      <c r="K607" s="156"/>
      <c r="L607" s="156"/>
      <c r="M607" s="156"/>
      <c r="N607" s="156"/>
      <c r="O607" s="156"/>
      <c r="P607" s="156"/>
      <c r="Q607" s="156"/>
      <c r="R607" s="156"/>
      <c r="S607" s="156"/>
      <c r="T607" s="156"/>
      <c r="U607" s="156"/>
      <c r="V607" s="156"/>
      <c r="W607" s="156"/>
      <c r="X607" s="156"/>
      <c r="Y607" s="147"/>
      <c r="Z607" s="147"/>
      <c r="AA607" s="147"/>
      <c r="AB607" s="147"/>
      <c r="AC607" s="147"/>
      <c r="AD607" s="147"/>
      <c r="AE607" s="147"/>
      <c r="AF607" s="147"/>
      <c r="AG607" s="147" t="s">
        <v>188</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1" x14ac:dyDescent="0.2">
      <c r="A608" s="154"/>
      <c r="B608" s="155"/>
      <c r="C608" s="180" t="s">
        <v>347</v>
      </c>
      <c r="D608" s="159"/>
      <c r="E608" s="160"/>
      <c r="F608" s="156"/>
      <c r="G608" s="156"/>
      <c r="H608" s="156"/>
      <c r="I608" s="156"/>
      <c r="J608" s="156"/>
      <c r="K608" s="156"/>
      <c r="L608" s="156"/>
      <c r="M608" s="156"/>
      <c r="N608" s="156"/>
      <c r="O608" s="156"/>
      <c r="P608" s="156"/>
      <c r="Q608" s="156"/>
      <c r="R608" s="156"/>
      <c r="S608" s="156"/>
      <c r="T608" s="156"/>
      <c r="U608" s="156"/>
      <c r="V608" s="156"/>
      <c r="W608" s="156"/>
      <c r="X608" s="156"/>
      <c r="Y608" s="147"/>
      <c r="Z608" s="147"/>
      <c r="AA608" s="147"/>
      <c r="AB608" s="147"/>
      <c r="AC608" s="147"/>
      <c r="AD608" s="147"/>
      <c r="AE608" s="147"/>
      <c r="AF608" s="147"/>
      <c r="AG608" s="147" t="s">
        <v>188</v>
      </c>
      <c r="AH608" s="147">
        <v>1</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1" x14ac:dyDescent="0.2">
      <c r="A609" s="154"/>
      <c r="B609" s="155"/>
      <c r="C609" s="769"/>
      <c r="D609" s="770"/>
      <c r="E609" s="770"/>
      <c r="F609" s="770"/>
      <c r="G609" s="770"/>
      <c r="H609" s="156"/>
      <c r="I609" s="156"/>
      <c r="J609" s="156"/>
      <c r="K609" s="156"/>
      <c r="L609" s="156"/>
      <c r="M609" s="156"/>
      <c r="N609" s="156"/>
      <c r="O609" s="156"/>
      <c r="P609" s="156"/>
      <c r="Q609" s="156"/>
      <c r="R609" s="156"/>
      <c r="S609" s="156"/>
      <c r="T609" s="156"/>
      <c r="U609" s="156"/>
      <c r="V609" s="156"/>
      <c r="W609" s="156"/>
      <c r="X609" s="156"/>
      <c r="Y609" s="147"/>
      <c r="Z609" s="147"/>
      <c r="AA609" s="147"/>
      <c r="AB609" s="147"/>
      <c r="AC609" s="147"/>
      <c r="AD609" s="147"/>
      <c r="AE609" s="147"/>
      <c r="AF609" s="147"/>
      <c r="AG609" s="147" t="s">
        <v>190</v>
      </c>
      <c r="AH609" s="147"/>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1" x14ac:dyDescent="0.2">
      <c r="A610" s="168">
        <v>106</v>
      </c>
      <c r="B610" s="169" t="s">
        <v>634</v>
      </c>
      <c r="C610" s="178" t="s">
        <v>635</v>
      </c>
      <c r="D610" s="170" t="s">
        <v>181</v>
      </c>
      <c r="E610" s="171">
        <v>1739.63</v>
      </c>
      <c r="F610" s="172"/>
      <c r="G610" s="173">
        <f>ROUND(E610*F610,2)</f>
        <v>0</v>
      </c>
      <c r="H610" s="172"/>
      <c r="I610" s="173">
        <f>ROUND(E610*H610,2)</f>
        <v>0</v>
      </c>
      <c r="J610" s="172"/>
      <c r="K610" s="173">
        <f>ROUND(E610*J610,2)</f>
        <v>0</v>
      </c>
      <c r="L610" s="173">
        <v>21</v>
      </c>
      <c r="M610" s="173">
        <f>G610*(1+L610/100)</f>
        <v>0</v>
      </c>
      <c r="N610" s="173">
        <v>4.81E-3</v>
      </c>
      <c r="O610" s="173">
        <f>ROUND(E610*N610,2)</f>
        <v>8.3699999999999992</v>
      </c>
      <c r="P610" s="173">
        <v>0</v>
      </c>
      <c r="Q610" s="173">
        <f>ROUND(E610*P610,2)</f>
        <v>0</v>
      </c>
      <c r="R610" s="173"/>
      <c r="S610" s="173" t="s">
        <v>219</v>
      </c>
      <c r="T610" s="174" t="s">
        <v>220</v>
      </c>
      <c r="U610" s="156">
        <v>0</v>
      </c>
      <c r="V610" s="156">
        <f>ROUND(E610*U610,2)</f>
        <v>0</v>
      </c>
      <c r="W610" s="156"/>
      <c r="X610" s="156" t="s">
        <v>185</v>
      </c>
      <c r="Y610" s="147"/>
      <c r="Z610" s="147"/>
      <c r="AA610" s="147"/>
      <c r="AB610" s="147"/>
      <c r="AC610" s="147"/>
      <c r="AD610" s="147"/>
      <c r="AE610" s="147"/>
      <c r="AF610" s="147"/>
      <c r="AG610" s="147" t="s">
        <v>593</v>
      </c>
      <c r="AH610" s="147"/>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1" x14ac:dyDescent="0.2">
      <c r="A611" s="154"/>
      <c r="B611" s="155"/>
      <c r="C611" s="179" t="s">
        <v>394</v>
      </c>
      <c r="D611" s="157"/>
      <c r="E611" s="158"/>
      <c r="F611" s="156"/>
      <c r="G611" s="156"/>
      <c r="H611" s="156"/>
      <c r="I611" s="156"/>
      <c r="J611" s="156"/>
      <c r="K611" s="156"/>
      <c r="L611" s="156"/>
      <c r="M611" s="156"/>
      <c r="N611" s="156"/>
      <c r="O611" s="156"/>
      <c r="P611" s="156"/>
      <c r="Q611" s="156"/>
      <c r="R611" s="156"/>
      <c r="S611" s="156"/>
      <c r="T611" s="156"/>
      <c r="U611" s="156"/>
      <c r="V611" s="156"/>
      <c r="W611" s="156"/>
      <c r="X611" s="156"/>
      <c r="Y611" s="147"/>
      <c r="Z611" s="147"/>
      <c r="AA611" s="147"/>
      <c r="AB611" s="147"/>
      <c r="AC611" s="147"/>
      <c r="AD611" s="147"/>
      <c r="AE611" s="147"/>
      <c r="AF611" s="147"/>
      <c r="AG611" s="147" t="s">
        <v>188</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1" x14ac:dyDescent="0.2">
      <c r="A612" s="154"/>
      <c r="B612" s="155"/>
      <c r="C612" s="179" t="s">
        <v>620</v>
      </c>
      <c r="D612" s="157"/>
      <c r="E612" s="158"/>
      <c r="F612" s="156"/>
      <c r="G612" s="156"/>
      <c r="H612" s="156"/>
      <c r="I612" s="156"/>
      <c r="J612" s="156"/>
      <c r="K612" s="156"/>
      <c r="L612" s="156"/>
      <c r="M612" s="156"/>
      <c r="N612" s="156"/>
      <c r="O612" s="156"/>
      <c r="P612" s="156"/>
      <c r="Q612" s="156"/>
      <c r="R612" s="156"/>
      <c r="S612" s="156"/>
      <c r="T612" s="156"/>
      <c r="U612" s="156"/>
      <c r="V612" s="156"/>
      <c r="W612" s="156"/>
      <c r="X612" s="156"/>
      <c r="Y612" s="147"/>
      <c r="Z612" s="147"/>
      <c r="AA612" s="147"/>
      <c r="AB612" s="147"/>
      <c r="AC612" s="147"/>
      <c r="AD612" s="147"/>
      <c r="AE612" s="147"/>
      <c r="AF612" s="147"/>
      <c r="AG612" s="147" t="s">
        <v>188</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outlineLevel="1" x14ac:dyDescent="0.2">
      <c r="A613" s="154"/>
      <c r="B613" s="155"/>
      <c r="C613" s="179" t="s">
        <v>621</v>
      </c>
      <c r="D613" s="157"/>
      <c r="E613" s="158">
        <v>3.65</v>
      </c>
      <c r="F613" s="156"/>
      <c r="G613" s="156"/>
      <c r="H613" s="156"/>
      <c r="I613" s="156"/>
      <c r="J613" s="156"/>
      <c r="K613" s="156"/>
      <c r="L613" s="156"/>
      <c r="M613" s="156"/>
      <c r="N613" s="156"/>
      <c r="O613" s="156"/>
      <c r="P613" s="156"/>
      <c r="Q613" s="156"/>
      <c r="R613" s="156"/>
      <c r="S613" s="156"/>
      <c r="T613" s="156"/>
      <c r="U613" s="156"/>
      <c r="V613" s="156"/>
      <c r="W613" s="156"/>
      <c r="X613" s="156"/>
      <c r="Y613" s="147"/>
      <c r="Z613" s="147"/>
      <c r="AA613" s="147"/>
      <c r="AB613" s="147"/>
      <c r="AC613" s="147"/>
      <c r="AD613" s="147"/>
      <c r="AE613" s="147"/>
      <c r="AF613" s="147"/>
      <c r="AG613" s="147" t="s">
        <v>188</v>
      </c>
      <c r="AH613" s="147">
        <v>0</v>
      </c>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1" x14ac:dyDescent="0.2">
      <c r="A614" s="154"/>
      <c r="B614" s="155"/>
      <c r="C614" s="179" t="s">
        <v>622</v>
      </c>
      <c r="D614" s="157"/>
      <c r="E614" s="158">
        <v>12.8</v>
      </c>
      <c r="F614" s="156"/>
      <c r="G614" s="156"/>
      <c r="H614" s="156"/>
      <c r="I614" s="156"/>
      <c r="J614" s="156"/>
      <c r="K614" s="156"/>
      <c r="L614" s="156"/>
      <c r="M614" s="156"/>
      <c r="N614" s="156"/>
      <c r="O614" s="156"/>
      <c r="P614" s="156"/>
      <c r="Q614" s="156"/>
      <c r="R614" s="156"/>
      <c r="S614" s="156"/>
      <c r="T614" s="156"/>
      <c r="U614" s="156"/>
      <c r="V614" s="156"/>
      <c r="W614" s="156"/>
      <c r="X614" s="156"/>
      <c r="Y614" s="147"/>
      <c r="Z614" s="147"/>
      <c r="AA614" s="147"/>
      <c r="AB614" s="147"/>
      <c r="AC614" s="147"/>
      <c r="AD614" s="147"/>
      <c r="AE614" s="147"/>
      <c r="AF614" s="147"/>
      <c r="AG614" s="147" t="s">
        <v>188</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c r="B615" s="155"/>
      <c r="C615" s="179" t="s">
        <v>623</v>
      </c>
      <c r="D615" s="157"/>
      <c r="E615" s="158">
        <v>1.7</v>
      </c>
      <c r="F615" s="156"/>
      <c r="G615" s="156"/>
      <c r="H615" s="156"/>
      <c r="I615" s="156"/>
      <c r="J615" s="156"/>
      <c r="K615" s="156"/>
      <c r="L615" s="156"/>
      <c r="M615" s="156"/>
      <c r="N615" s="156"/>
      <c r="O615" s="156"/>
      <c r="P615" s="156"/>
      <c r="Q615" s="156"/>
      <c r="R615" s="156"/>
      <c r="S615" s="156"/>
      <c r="T615" s="156"/>
      <c r="U615" s="156"/>
      <c r="V615" s="156"/>
      <c r="W615" s="156"/>
      <c r="X615" s="156"/>
      <c r="Y615" s="147"/>
      <c r="Z615" s="147"/>
      <c r="AA615" s="147"/>
      <c r="AB615" s="147"/>
      <c r="AC615" s="147"/>
      <c r="AD615" s="147"/>
      <c r="AE615" s="147"/>
      <c r="AF615" s="147"/>
      <c r="AG615" s="147" t="s">
        <v>188</v>
      </c>
      <c r="AH615" s="147">
        <v>0</v>
      </c>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outlineLevel="1" x14ac:dyDescent="0.2">
      <c r="A616" s="154"/>
      <c r="B616" s="155"/>
      <c r="C616" s="179" t="s">
        <v>624</v>
      </c>
      <c r="D616" s="157"/>
      <c r="E616" s="158">
        <v>2.1</v>
      </c>
      <c r="F616" s="156"/>
      <c r="G616" s="156"/>
      <c r="H616" s="156"/>
      <c r="I616" s="156"/>
      <c r="J616" s="156"/>
      <c r="K616" s="156"/>
      <c r="L616" s="156"/>
      <c r="M616" s="156"/>
      <c r="N616" s="156"/>
      <c r="O616" s="156"/>
      <c r="P616" s="156"/>
      <c r="Q616" s="156"/>
      <c r="R616" s="156"/>
      <c r="S616" s="156"/>
      <c r="T616" s="156"/>
      <c r="U616" s="156"/>
      <c r="V616" s="156"/>
      <c r="W616" s="156"/>
      <c r="X616" s="156"/>
      <c r="Y616" s="147"/>
      <c r="Z616" s="147"/>
      <c r="AA616" s="147"/>
      <c r="AB616" s="147"/>
      <c r="AC616" s="147"/>
      <c r="AD616" s="147"/>
      <c r="AE616" s="147"/>
      <c r="AF616" s="147"/>
      <c r="AG616" s="147" t="s">
        <v>188</v>
      </c>
      <c r="AH616" s="147">
        <v>0</v>
      </c>
      <c r="AI616" s="147"/>
      <c r="AJ616" s="147"/>
      <c r="AK616" s="147"/>
      <c r="AL616" s="147"/>
      <c r="AM616" s="147"/>
      <c r="AN616" s="147"/>
      <c r="AO616" s="147"/>
      <c r="AP616" s="147"/>
      <c r="AQ616" s="147"/>
      <c r="AR616" s="147"/>
      <c r="AS616" s="147"/>
      <c r="AT616" s="147"/>
      <c r="AU616" s="147"/>
      <c r="AV616" s="147"/>
      <c r="AW616" s="147"/>
      <c r="AX616" s="147"/>
      <c r="AY616" s="147"/>
      <c r="AZ616" s="147"/>
      <c r="BA616" s="147"/>
      <c r="BB616" s="147"/>
      <c r="BC616" s="147"/>
      <c r="BD616" s="147"/>
      <c r="BE616" s="147"/>
      <c r="BF616" s="147"/>
      <c r="BG616" s="147"/>
      <c r="BH616" s="147"/>
    </row>
    <row r="617" spans="1:60" outlineLevel="1" x14ac:dyDescent="0.2">
      <c r="A617" s="154"/>
      <c r="B617" s="155"/>
      <c r="C617" s="180" t="s">
        <v>347</v>
      </c>
      <c r="D617" s="159"/>
      <c r="E617" s="160"/>
      <c r="F617" s="156"/>
      <c r="G617" s="156"/>
      <c r="H617" s="156"/>
      <c r="I617" s="156"/>
      <c r="J617" s="156"/>
      <c r="K617" s="156"/>
      <c r="L617" s="156"/>
      <c r="M617" s="156"/>
      <c r="N617" s="156"/>
      <c r="O617" s="156"/>
      <c r="P617" s="156"/>
      <c r="Q617" s="156"/>
      <c r="R617" s="156"/>
      <c r="S617" s="156"/>
      <c r="T617" s="156"/>
      <c r="U617" s="156"/>
      <c r="V617" s="156"/>
      <c r="W617" s="156"/>
      <c r="X617" s="156"/>
      <c r="Y617" s="147"/>
      <c r="Z617" s="147"/>
      <c r="AA617" s="147"/>
      <c r="AB617" s="147"/>
      <c r="AC617" s="147"/>
      <c r="AD617" s="147"/>
      <c r="AE617" s="147"/>
      <c r="AF617" s="147"/>
      <c r="AG617" s="147" t="s">
        <v>188</v>
      </c>
      <c r="AH617" s="147">
        <v>1</v>
      </c>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1" x14ac:dyDescent="0.2">
      <c r="A618" s="154"/>
      <c r="B618" s="155"/>
      <c r="C618" s="179" t="s">
        <v>358</v>
      </c>
      <c r="D618" s="157"/>
      <c r="E618" s="158"/>
      <c r="F618" s="156"/>
      <c r="G618" s="156"/>
      <c r="H618" s="156"/>
      <c r="I618" s="156"/>
      <c r="J618" s="156"/>
      <c r="K618" s="156"/>
      <c r="L618" s="156"/>
      <c r="M618" s="156"/>
      <c r="N618" s="156"/>
      <c r="O618" s="156"/>
      <c r="P618" s="156"/>
      <c r="Q618" s="156"/>
      <c r="R618" s="156"/>
      <c r="S618" s="156"/>
      <c r="T618" s="156"/>
      <c r="U618" s="156"/>
      <c r="V618" s="156"/>
      <c r="W618" s="156"/>
      <c r="X618" s="156"/>
      <c r="Y618" s="147"/>
      <c r="Z618" s="147"/>
      <c r="AA618" s="147"/>
      <c r="AB618" s="147"/>
      <c r="AC618" s="147"/>
      <c r="AD618" s="147"/>
      <c r="AE618" s="147"/>
      <c r="AF618" s="147"/>
      <c r="AG618" s="147" t="s">
        <v>188</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outlineLevel="1" x14ac:dyDescent="0.2">
      <c r="A619" s="154"/>
      <c r="B619" s="155"/>
      <c r="C619" s="179" t="s">
        <v>625</v>
      </c>
      <c r="D619" s="157"/>
      <c r="E619" s="158">
        <v>25.1</v>
      </c>
      <c r="F619" s="156"/>
      <c r="G619" s="156"/>
      <c r="H619" s="156"/>
      <c r="I619" s="156"/>
      <c r="J619" s="156"/>
      <c r="K619" s="156"/>
      <c r="L619" s="156"/>
      <c r="M619" s="156"/>
      <c r="N619" s="156"/>
      <c r="O619" s="156"/>
      <c r="P619" s="156"/>
      <c r="Q619" s="156"/>
      <c r="R619" s="156"/>
      <c r="S619" s="156"/>
      <c r="T619" s="156"/>
      <c r="U619" s="156"/>
      <c r="V619" s="156"/>
      <c r="W619" s="156"/>
      <c r="X619" s="156"/>
      <c r="Y619" s="147"/>
      <c r="Z619" s="147"/>
      <c r="AA619" s="147"/>
      <c r="AB619" s="147"/>
      <c r="AC619" s="147"/>
      <c r="AD619" s="147"/>
      <c r="AE619" s="147"/>
      <c r="AF619" s="147"/>
      <c r="AG619" s="147" t="s">
        <v>188</v>
      </c>
      <c r="AH619" s="147">
        <v>0</v>
      </c>
      <c r="AI619" s="147"/>
      <c r="AJ619" s="147"/>
      <c r="AK619" s="147"/>
      <c r="AL619" s="147"/>
      <c r="AM619" s="147"/>
      <c r="AN619" s="147"/>
      <c r="AO619" s="147"/>
      <c r="AP619" s="147"/>
      <c r="AQ619" s="147"/>
      <c r="AR619" s="147"/>
      <c r="AS619" s="147"/>
      <c r="AT619" s="147"/>
      <c r="AU619" s="147"/>
      <c r="AV619" s="147"/>
      <c r="AW619" s="147"/>
      <c r="AX619" s="147"/>
      <c r="AY619" s="147"/>
      <c r="AZ619" s="147"/>
      <c r="BA619" s="147"/>
      <c r="BB619" s="147"/>
      <c r="BC619" s="147"/>
      <c r="BD619" s="147"/>
      <c r="BE619" s="147"/>
      <c r="BF619" s="147"/>
      <c r="BG619" s="147"/>
      <c r="BH619" s="147"/>
    </row>
    <row r="620" spans="1:60" outlineLevel="1" x14ac:dyDescent="0.2">
      <c r="A620" s="154"/>
      <c r="B620" s="155"/>
      <c r="C620" s="179" t="s">
        <v>626</v>
      </c>
      <c r="D620" s="157"/>
      <c r="E620" s="158">
        <v>633.4</v>
      </c>
      <c r="F620" s="156"/>
      <c r="G620" s="156"/>
      <c r="H620" s="156"/>
      <c r="I620" s="156"/>
      <c r="J620" s="156"/>
      <c r="K620" s="156"/>
      <c r="L620" s="156"/>
      <c r="M620" s="156"/>
      <c r="N620" s="156"/>
      <c r="O620" s="156"/>
      <c r="P620" s="156"/>
      <c r="Q620" s="156"/>
      <c r="R620" s="156"/>
      <c r="S620" s="156"/>
      <c r="T620" s="156"/>
      <c r="U620" s="156"/>
      <c r="V620" s="156"/>
      <c r="W620" s="156"/>
      <c r="X620" s="156"/>
      <c r="Y620" s="147"/>
      <c r="Z620" s="147"/>
      <c r="AA620" s="147"/>
      <c r="AB620" s="147"/>
      <c r="AC620" s="147"/>
      <c r="AD620" s="147"/>
      <c r="AE620" s="147"/>
      <c r="AF620" s="147"/>
      <c r="AG620" s="147" t="s">
        <v>188</v>
      </c>
      <c r="AH620" s="147">
        <v>0</v>
      </c>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1" x14ac:dyDescent="0.2">
      <c r="A621" s="154"/>
      <c r="B621" s="155"/>
      <c r="C621" s="179" t="s">
        <v>627</v>
      </c>
      <c r="D621" s="157"/>
      <c r="E621" s="158">
        <v>14.98</v>
      </c>
      <c r="F621" s="156"/>
      <c r="G621" s="156"/>
      <c r="H621" s="156"/>
      <c r="I621" s="156"/>
      <c r="J621" s="156"/>
      <c r="K621" s="156"/>
      <c r="L621" s="156"/>
      <c r="M621" s="156"/>
      <c r="N621" s="156"/>
      <c r="O621" s="156"/>
      <c r="P621" s="156"/>
      <c r="Q621" s="156"/>
      <c r="R621" s="156"/>
      <c r="S621" s="156"/>
      <c r="T621" s="156"/>
      <c r="U621" s="156"/>
      <c r="V621" s="156"/>
      <c r="W621" s="156"/>
      <c r="X621" s="156"/>
      <c r="Y621" s="147"/>
      <c r="Z621" s="147"/>
      <c r="AA621" s="147"/>
      <c r="AB621" s="147"/>
      <c r="AC621" s="147"/>
      <c r="AD621" s="147"/>
      <c r="AE621" s="147"/>
      <c r="AF621" s="147"/>
      <c r="AG621" s="147" t="s">
        <v>188</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1" x14ac:dyDescent="0.2">
      <c r="A622" s="154"/>
      <c r="B622" s="155"/>
      <c r="C622" s="179" t="s">
        <v>628</v>
      </c>
      <c r="D622" s="157"/>
      <c r="E622" s="158">
        <v>18.3</v>
      </c>
      <c r="F622" s="156"/>
      <c r="G622" s="156"/>
      <c r="H622" s="156"/>
      <c r="I622" s="156"/>
      <c r="J622" s="156"/>
      <c r="K622" s="156"/>
      <c r="L622" s="156"/>
      <c r="M622" s="156"/>
      <c r="N622" s="156"/>
      <c r="O622" s="156"/>
      <c r="P622" s="156"/>
      <c r="Q622" s="156"/>
      <c r="R622" s="156"/>
      <c r="S622" s="156"/>
      <c r="T622" s="156"/>
      <c r="U622" s="156"/>
      <c r="V622" s="156"/>
      <c r="W622" s="156"/>
      <c r="X622" s="156"/>
      <c r="Y622" s="147"/>
      <c r="Z622" s="147"/>
      <c r="AA622" s="147"/>
      <c r="AB622" s="147"/>
      <c r="AC622" s="147"/>
      <c r="AD622" s="147"/>
      <c r="AE622" s="147"/>
      <c r="AF622" s="147"/>
      <c r="AG622" s="147" t="s">
        <v>188</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1" x14ac:dyDescent="0.2">
      <c r="A623" s="154"/>
      <c r="B623" s="155"/>
      <c r="C623" s="180" t="s">
        <v>347</v>
      </c>
      <c r="D623" s="159"/>
      <c r="E623" s="160"/>
      <c r="F623" s="156"/>
      <c r="G623" s="156"/>
      <c r="H623" s="156"/>
      <c r="I623" s="156"/>
      <c r="J623" s="156"/>
      <c r="K623" s="156"/>
      <c r="L623" s="156"/>
      <c r="M623" s="156"/>
      <c r="N623" s="156"/>
      <c r="O623" s="156"/>
      <c r="P623" s="156"/>
      <c r="Q623" s="156"/>
      <c r="R623" s="156"/>
      <c r="S623" s="156"/>
      <c r="T623" s="156"/>
      <c r="U623" s="156"/>
      <c r="V623" s="156"/>
      <c r="W623" s="156"/>
      <c r="X623" s="156"/>
      <c r="Y623" s="147"/>
      <c r="Z623" s="147"/>
      <c r="AA623" s="147"/>
      <c r="AB623" s="147"/>
      <c r="AC623" s="147"/>
      <c r="AD623" s="147"/>
      <c r="AE623" s="147"/>
      <c r="AF623" s="147"/>
      <c r="AG623" s="147" t="s">
        <v>188</v>
      </c>
      <c r="AH623" s="147">
        <v>1</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1" x14ac:dyDescent="0.2">
      <c r="A624" s="154"/>
      <c r="B624" s="155"/>
      <c r="C624" s="179" t="s">
        <v>363</v>
      </c>
      <c r="D624" s="157"/>
      <c r="E624" s="158"/>
      <c r="F624" s="156"/>
      <c r="G624" s="156"/>
      <c r="H624" s="156"/>
      <c r="I624" s="156"/>
      <c r="J624" s="156"/>
      <c r="K624" s="156"/>
      <c r="L624" s="156"/>
      <c r="M624" s="156"/>
      <c r="N624" s="156"/>
      <c r="O624" s="156"/>
      <c r="P624" s="156"/>
      <c r="Q624" s="156"/>
      <c r="R624" s="156"/>
      <c r="S624" s="156"/>
      <c r="T624" s="156"/>
      <c r="U624" s="156"/>
      <c r="V624" s="156"/>
      <c r="W624" s="156"/>
      <c r="X624" s="156"/>
      <c r="Y624" s="147"/>
      <c r="Z624" s="147"/>
      <c r="AA624" s="147"/>
      <c r="AB624" s="147"/>
      <c r="AC624" s="147"/>
      <c r="AD624" s="147"/>
      <c r="AE624" s="147"/>
      <c r="AF624" s="147"/>
      <c r="AG624" s="147" t="s">
        <v>188</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1" x14ac:dyDescent="0.2">
      <c r="A625" s="154"/>
      <c r="B625" s="155"/>
      <c r="C625" s="179" t="s">
        <v>629</v>
      </c>
      <c r="D625" s="157"/>
      <c r="E625" s="158">
        <v>41.9</v>
      </c>
      <c r="F625" s="156"/>
      <c r="G625" s="156"/>
      <c r="H625" s="156"/>
      <c r="I625" s="156"/>
      <c r="J625" s="156"/>
      <c r="K625" s="156"/>
      <c r="L625" s="156"/>
      <c r="M625" s="156"/>
      <c r="N625" s="156"/>
      <c r="O625" s="156"/>
      <c r="P625" s="156"/>
      <c r="Q625" s="156"/>
      <c r="R625" s="156"/>
      <c r="S625" s="156"/>
      <c r="T625" s="156"/>
      <c r="U625" s="156"/>
      <c r="V625" s="156"/>
      <c r="W625" s="156"/>
      <c r="X625" s="156"/>
      <c r="Y625" s="147"/>
      <c r="Z625" s="147"/>
      <c r="AA625" s="147"/>
      <c r="AB625" s="147"/>
      <c r="AC625" s="147"/>
      <c r="AD625" s="147"/>
      <c r="AE625" s="147"/>
      <c r="AF625" s="147"/>
      <c r="AG625" s="147" t="s">
        <v>188</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1" x14ac:dyDescent="0.2">
      <c r="A626" s="154"/>
      <c r="B626" s="155"/>
      <c r="C626" s="179" t="s">
        <v>630</v>
      </c>
      <c r="D626" s="157"/>
      <c r="E626" s="158">
        <v>863.3</v>
      </c>
      <c r="F626" s="156"/>
      <c r="G626" s="156"/>
      <c r="H626" s="156"/>
      <c r="I626" s="156"/>
      <c r="J626" s="156"/>
      <c r="K626" s="156"/>
      <c r="L626" s="156"/>
      <c r="M626" s="156"/>
      <c r="N626" s="156"/>
      <c r="O626" s="156"/>
      <c r="P626" s="156"/>
      <c r="Q626" s="156"/>
      <c r="R626" s="156"/>
      <c r="S626" s="156"/>
      <c r="T626" s="156"/>
      <c r="U626" s="156"/>
      <c r="V626" s="156"/>
      <c r="W626" s="156"/>
      <c r="X626" s="156"/>
      <c r="Y626" s="147"/>
      <c r="Z626" s="147"/>
      <c r="AA626" s="147"/>
      <c r="AB626" s="147"/>
      <c r="AC626" s="147"/>
      <c r="AD626" s="147"/>
      <c r="AE626" s="147"/>
      <c r="AF626" s="147"/>
      <c r="AG626" s="147" t="s">
        <v>188</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1" x14ac:dyDescent="0.2">
      <c r="A627" s="154"/>
      <c r="B627" s="155"/>
      <c r="C627" s="179" t="s">
        <v>631</v>
      </c>
      <c r="D627" s="157"/>
      <c r="E627" s="158">
        <v>122.4</v>
      </c>
      <c r="F627" s="156"/>
      <c r="G627" s="156"/>
      <c r="H627" s="156"/>
      <c r="I627" s="156"/>
      <c r="J627" s="156"/>
      <c r="K627" s="156"/>
      <c r="L627" s="156"/>
      <c r="M627" s="156"/>
      <c r="N627" s="156"/>
      <c r="O627" s="156"/>
      <c r="P627" s="156"/>
      <c r="Q627" s="156"/>
      <c r="R627" s="156"/>
      <c r="S627" s="156"/>
      <c r="T627" s="156"/>
      <c r="U627" s="156"/>
      <c r="V627" s="156"/>
      <c r="W627" s="156"/>
      <c r="X627" s="156"/>
      <c r="Y627" s="147"/>
      <c r="Z627" s="147"/>
      <c r="AA627" s="147"/>
      <c r="AB627" s="147"/>
      <c r="AC627" s="147"/>
      <c r="AD627" s="147"/>
      <c r="AE627" s="147"/>
      <c r="AF627" s="147"/>
      <c r="AG627" s="147" t="s">
        <v>188</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1" x14ac:dyDescent="0.2">
      <c r="A628" s="154"/>
      <c r="B628" s="155"/>
      <c r="C628" s="180" t="s">
        <v>347</v>
      </c>
      <c r="D628" s="159"/>
      <c r="E628" s="160"/>
      <c r="F628" s="156"/>
      <c r="G628" s="156"/>
      <c r="H628" s="156"/>
      <c r="I628" s="156"/>
      <c r="J628" s="156"/>
      <c r="K628" s="156"/>
      <c r="L628" s="156"/>
      <c r="M628" s="156"/>
      <c r="N628" s="156"/>
      <c r="O628" s="156"/>
      <c r="P628" s="156"/>
      <c r="Q628" s="156"/>
      <c r="R628" s="156"/>
      <c r="S628" s="156"/>
      <c r="T628" s="156"/>
      <c r="U628" s="156"/>
      <c r="V628" s="156"/>
      <c r="W628" s="156"/>
      <c r="X628" s="156"/>
      <c r="Y628" s="147"/>
      <c r="Z628" s="147"/>
      <c r="AA628" s="147"/>
      <c r="AB628" s="147"/>
      <c r="AC628" s="147"/>
      <c r="AD628" s="147"/>
      <c r="AE628" s="147"/>
      <c r="AF628" s="147"/>
      <c r="AG628" s="147" t="s">
        <v>188</v>
      </c>
      <c r="AH628" s="147">
        <v>1</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1" x14ac:dyDescent="0.2">
      <c r="A629" s="154"/>
      <c r="B629" s="155"/>
      <c r="C629" s="769"/>
      <c r="D629" s="770"/>
      <c r="E629" s="770"/>
      <c r="F629" s="770"/>
      <c r="G629" s="770"/>
      <c r="H629" s="156"/>
      <c r="I629" s="156"/>
      <c r="J629" s="156"/>
      <c r="K629" s="156"/>
      <c r="L629" s="156"/>
      <c r="M629" s="156"/>
      <c r="N629" s="156"/>
      <c r="O629" s="156"/>
      <c r="P629" s="156"/>
      <c r="Q629" s="156"/>
      <c r="R629" s="156"/>
      <c r="S629" s="156"/>
      <c r="T629" s="156"/>
      <c r="U629" s="156"/>
      <c r="V629" s="156"/>
      <c r="W629" s="156"/>
      <c r="X629" s="156"/>
      <c r="Y629" s="147"/>
      <c r="Z629" s="147"/>
      <c r="AA629" s="147"/>
      <c r="AB629" s="147"/>
      <c r="AC629" s="147"/>
      <c r="AD629" s="147"/>
      <c r="AE629" s="147"/>
      <c r="AF629" s="147"/>
      <c r="AG629" s="147" t="s">
        <v>190</v>
      </c>
      <c r="AH629" s="147"/>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1" x14ac:dyDescent="0.2">
      <c r="A630" s="168">
        <v>107</v>
      </c>
      <c r="B630" s="169" t="s">
        <v>636</v>
      </c>
      <c r="C630" s="178" t="s">
        <v>637</v>
      </c>
      <c r="D630" s="170" t="s">
        <v>181</v>
      </c>
      <c r="E630" s="171">
        <v>1739.63</v>
      </c>
      <c r="F630" s="172"/>
      <c r="G630" s="173">
        <f>ROUND(E630*F630,2)</f>
        <v>0</v>
      </c>
      <c r="H630" s="172"/>
      <c r="I630" s="173">
        <f>ROUND(E630*H630,2)</f>
        <v>0</v>
      </c>
      <c r="J630" s="172"/>
      <c r="K630" s="173">
        <f>ROUND(E630*J630,2)</f>
        <v>0</v>
      </c>
      <c r="L630" s="173">
        <v>21</v>
      </c>
      <c r="M630" s="173">
        <f>G630*(1+L630/100)</f>
        <v>0</v>
      </c>
      <c r="N630" s="173">
        <v>2.2000000000000001E-3</v>
      </c>
      <c r="O630" s="173">
        <f>ROUND(E630*N630,2)</f>
        <v>3.83</v>
      </c>
      <c r="P630" s="173">
        <v>0</v>
      </c>
      <c r="Q630" s="173">
        <f>ROUND(E630*P630,2)</f>
        <v>0</v>
      </c>
      <c r="R630" s="173"/>
      <c r="S630" s="173" t="s">
        <v>219</v>
      </c>
      <c r="T630" s="174" t="s">
        <v>220</v>
      </c>
      <c r="U630" s="156">
        <v>0</v>
      </c>
      <c r="V630" s="156">
        <f>ROUND(E630*U630,2)</f>
        <v>0</v>
      </c>
      <c r="W630" s="156"/>
      <c r="X630" s="156" t="s">
        <v>185</v>
      </c>
      <c r="Y630" s="147"/>
      <c r="Z630" s="147"/>
      <c r="AA630" s="147"/>
      <c r="AB630" s="147"/>
      <c r="AC630" s="147"/>
      <c r="AD630" s="147"/>
      <c r="AE630" s="147"/>
      <c r="AF630" s="147"/>
      <c r="AG630" s="147" t="s">
        <v>325</v>
      </c>
      <c r="AH630" s="147"/>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1" x14ac:dyDescent="0.2">
      <c r="A631" s="154"/>
      <c r="B631" s="155"/>
      <c r="C631" s="179" t="s">
        <v>394</v>
      </c>
      <c r="D631" s="157"/>
      <c r="E631" s="158"/>
      <c r="F631" s="156"/>
      <c r="G631" s="156"/>
      <c r="H631" s="156"/>
      <c r="I631" s="156"/>
      <c r="J631" s="156"/>
      <c r="K631" s="156"/>
      <c r="L631" s="156"/>
      <c r="M631" s="156"/>
      <c r="N631" s="156"/>
      <c r="O631" s="156"/>
      <c r="P631" s="156"/>
      <c r="Q631" s="156"/>
      <c r="R631" s="156"/>
      <c r="S631" s="156"/>
      <c r="T631" s="156"/>
      <c r="U631" s="156"/>
      <c r="V631" s="156"/>
      <c r="W631" s="156"/>
      <c r="X631" s="156"/>
      <c r="Y631" s="147"/>
      <c r="Z631" s="147"/>
      <c r="AA631" s="147"/>
      <c r="AB631" s="147"/>
      <c r="AC631" s="147"/>
      <c r="AD631" s="147"/>
      <c r="AE631" s="147"/>
      <c r="AF631" s="147"/>
      <c r="AG631" s="147" t="s">
        <v>188</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outlineLevel="1" x14ac:dyDescent="0.2">
      <c r="A632" s="154"/>
      <c r="B632" s="155"/>
      <c r="C632" s="179" t="s">
        <v>620</v>
      </c>
      <c r="D632" s="157"/>
      <c r="E632" s="158"/>
      <c r="F632" s="156"/>
      <c r="G632" s="156"/>
      <c r="H632" s="156"/>
      <c r="I632" s="156"/>
      <c r="J632" s="156"/>
      <c r="K632" s="156"/>
      <c r="L632" s="156"/>
      <c r="M632" s="156"/>
      <c r="N632" s="156"/>
      <c r="O632" s="156"/>
      <c r="P632" s="156"/>
      <c r="Q632" s="156"/>
      <c r="R632" s="156"/>
      <c r="S632" s="156"/>
      <c r="T632" s="156"/>
      <c r="U632" s="156"/>
      <c r="V632" s="156"/>
      <c r="W632" s="156"/>
      <c r="X632" s="156"/>
      <c r="Y632" s="147"/>
      <c r="Z632" s="147"/>
      <c r="AA632" s="147"/>
      <c r="AB632" s="147"/>
      <c r="AC632" s="147"/>
      <c r="AD632" s="147"/>
      <c r="AE632" s="147"/>
      <c r="AF632" s="147"/>
      <c r="AG632" s="147" t="s">
        <v>188</v>
      </c>
      <c r="AH632" s="147">
        <v>0</v>
      </c>
      <c r="AI632" s="147"/>
      <c r="AJ632" s="147"/>
      <c r="AK632" s="147"/>
      <c r="AL632" s="147"/>
      <c r="AM632" s="147"/>
      <c r="AN632" s="147"/>
      <c r="AO632" s="147"/>
      <c r="AP632" s="147"/>
      <c r="AQ632" s="147"/>
      <c r="AR632" s="147"/>
      <c r="AS632" s="147"/>
      <c r="AT632" s="147"/>
      <c r="AU632" s="147"/>
      <c r="AV632" s="147"/>
      <c r="AW632" s="147"/>
      <c r="AX632" s="147"/>
      <c r="AY632" s="147"/>
      <c r="AZ632" s="147"/>
      <c r="BA632" s="147"/>
      <c r="BB632" s="147"/>
      <c r="BC632" s="147"/>
      <c r="BD632" s="147"/>
      <c r="BE632" s="147"/>
      <c r="BF632" s="147"/>
      <c r="BG632" s="147"/>
      <c r="BH632" s="147"/>
    </row>
    <row r="633" spans="1:60" outlineLevel="1" x14ac:dyDescent="0.2">
      <c r="A633" s="154"/>
      <c r="B633" s="155"/>
      <c r="C633" s="179" t="s">
        <v>621</v>
      </c>
      <c r="D633" s="157"/>
      <c r="E633" s="158">
        <v>3.65</v>
      </c>
      <c r="F633" s="156"/>
      <c r="G633" s="156"/>
      <c r="H633" s="156"/>
      <c r="I633" s="156"/>
      <c r="J633" s="156"/>
      <c r="K633" s="156"/>
      <c r="L633" s="156"/>
      <c r="M633" s="156"/>
      <c r="N633" s="156"/>
      <c r="O633" s="156"/>
      <c r="P633" s="156"/>
      <c r="Q633" s="156"/>
      <c r="R633" s="156"/>
      <c r="S633" s="156"/>
      <c r="T633" s="156"/>
      <c r="U633" s="156"/>
      <c r="V633" s="156"/>
      <c r="W633" s="156"/>
      <c r="X633" s="156"/>
      <c r="Y633" s="147"/>
      <c r="Z633" s="147"/>
      <c r="AA633" s="147"/>
      <c r="AB633" s="147"/>
      <c r="AC633" s="147"/>
      <c r="AD633" s="147"/>
      <c r="AE633" s="147"/>
      <c r="AF633" s="147"/>
      <c r="AG633" s="147" t="s">
        <v>188</v>
      </c>
      <c r="AH633" s="147">
        <v>0</v>
      </c>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outlineLevel="1" x14ac:dyDescent="0.2">
      <c r="A634" s="154"/>
      <c r="B634" s="155"/>
      <c r="C634" s="179" t="s">
        <v>622</v>
      </c>
      <c r="D634" s="157"/>
      <c r="E634" s="158">
        <v>12.8</v>
      </c>
      <c r="F634" s="156"/>
      <c r="G634" s="156"/>
      <c r="H634" s="156"/>
      <c r="I634" s="156"/>
      <c r="J634" s="156"/>
      <c r="K634" s="156"/>
      <c r="L634" s="156"/>
      <c r="M634" s="156"/>
      <c r="N634" s="156"/>
      <c r="O634" s="156"/>
      <c r="P634" s="156"/>
      <c r="Q634" s="156"/>
      <c r="R634" s="156"/>
      <c r="S634" s="156"/>
      <c r="T634" s="156"/>
      <c r="U634" s="156"/>
      <c r="V634" s="156"/>
      <c r="W634" s="156"/>
      <c r="X634" s="156"/>
      <c r="Y634" s="147"/>
      <c r="Z634" s="147"/>
      <c r="AA634" s="147"/>
      <c r="AB634" s="147"/>
      <c r="AC634" s="147"/>
      <c r="AD634" s="147"/>
      <c r="AE634" s="147"/>
      <c r="AF634" s="147"/>
      <c r="AG634" s="147" t="s">
        <v>188</v>
      </c>
      <c r="AH634" s="147">
        <v>0</v>
      </c>
      <c r="AI634" s="147"/>
      <c r="AJ634" s="147"/>
      <c r="AK634" s="147"/>
      <c r="AL634" s="147"/>
      <c r="AM634" s="147"/>
      <c r="AN634" s="147"/>
      <c r="AO634" s="147"/>
      <c r="AP634" s="147"/>
      <c r="AQ634" s="147"/>
      <c r="AR634" s="147"/>
      <c r="AS634" s="147"/>
      <c r="AT634" s="147"/>
      <c r="AU634" s="147"/>
      <c r="AV634" s="147"/>
      <c r="AW634" s="147"/>
      <c r="AX634" s="147"/>
      <c r="AY634" s="147"/>
      <c r="AZ634" s="147"/>
      <c r="BA634" s="147"/>
      <c r="BB634" s="147"/>
      <c r="BC634" s="147"/>
      <c r="BD634" s="147"/>
      <c r="BE634" s="147"/>
      <c r="BF634" s="147"/>
      <c r="BG634" s="147"/>
      <c r="BH634" s="147"/>
    </row>
    <row r="635" spans="1:60" outlineLevel="1" x14ac:dyDescent="0.2">
      <c r="A635" s="154"/>
      <c r="B635" s="155"/>
      <c r="C635" s="179" t="s">
        <v>623</v>
      </c>
      <c r="D635" s="157"/>
      <c r="E635" s="158">
        <v>1.7</v>
      </c>
      <c r="F635" s="156"/>
      <c r="G635" s="156"/>
      <c r="H635" s="156"/>
      <c r="I635" s="156"/>
      <c r="J635" s="156"/>
      <c r="K635" s="156"/>
      <c r="L635" s="156"/>
      <c r="M635" s="156"/>
      <c r="N635" s="156"/>
      <c r="O635" s="156"/>
      <c r="P635" s="156"/>
      <c r="Q635" s="156"/>
      <c r="R635" s="156"/>
      <c r="S635" s="156"/>
      <c r="T635" s="156"/>
      <c r="U635" s="156"/>
      <c r="V635" s="156"/>
      <c r="W635" s="156"/>
      <c r="X635" s="156"/>
      <c r="Y635" s="147"/>
      <c r="Z635" s="147"/>
      <c r="AA635" s="147"/>
      <c r="AB635" s="147"/>
      <c r="AC635" s="147"/>
      <c r="AD635" s="147"/>
      <c r="AE635" s="147"/>
      <c r="AF635" s="147"/>
      <c r="AG635" s="147" t="s">
        <v>188</v>
      </c>
      <c r="AH635" s="147">
        <v>0</v>
      </c>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outlineLevel="1" x14ac:dyDescent="0.2">
      <c r="A636" s="154"/>
      <c r="B636" s="155"/>
      <c r="C636" s="179" t="s">
        <v>624</v>
      </c>
      <c r="D636" s="157"/>
      <c r="E636" s="158">
        <v>2.1</v>
      </c>
      <c r="F636" s="156"/>
      <c r="G636" s="156"/>
      <c r="H636" s="156"/>
      <c r="I636" s="156"/>
      <c r="J636" s="156"/>
      <c r="K636" s="156"/>
      <c r="L636" s="156"/>
      <c r="M636" s="156"/>
      <c r="N636" s="156"/>
      <c r="O636" s="156"/>
      <c r="P636" s="156"/>
      <c r="Q636" s="156"/>
      <c r="R636" s="156"/>
      <c r="S636" s="156"/>
      <c r="T636" s="156"/>
      <c r="U636" s="156"/>
      <c r="V636" s="156"/>
      <c r="W636" s="156"/>
      <c r="X636" s="156"/>
      <c r="Y636" s="147"/>
      <c r="Z636" s="147"/>
      <c r="AA636" s="147"/>
      <c r="AB636" s="147"/>
      <c r="AC636" s="147"/>
      <c r="AD636" s="147"/>
      <c r="AE636" s="147"/>
      <c r="AF636" s="147"/>
      <c r="AG636" s="147" t="s">
        <v>188</v>
      </c>
      <c r="AH636" s="147">
        <v>0</v>
      </c>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54"/>
      <c r="B637" s="155"/>
      <c r="C637" s="180" t="s">
        <v>347</v>
      </c>
      <c r="D637" s="159"/>
      <c r="E637" s="160"/>
      <c r="F637" s="156"/>
      <c r="G637" s="156"/>
      <c r="H637" s="156"/>
      <c r="I637" s="156"/>
      <c r="J637" s="156"/>
      <c r="K637" s="156"/>
      <c r="L637" s="156"/>
      <c r="M637" s="156"/>
      <c r="N637" s="156"/>
      <c r="O637" s="156"/>
      <c r="P637" s="156"/>
      <c r="Q637" s="156"/>
      <c r="R637" s="156"/>
      <c r="S637" s="156"/>
      <c r="T637" s="156"/>
      <c r="U637" s="156"/>
      <c r="V637" s="156"/>
      <c r="W637" s="156"/>
      <c r="X637" s="156"/>
      <c r="Y637" s="147"/>
      <c r="Z637" s="147"/>
      <c r="AA637" s="147"/>
      <c r="AB637" s="147"/>
      <c r="AC637" s="147"/>
      <c r="AD637" s="147"/>
      <c r="AE637" s="147"/>
      <c r="AF637" s="147"/>
      <c r="AG637" s="147" t="s">
        <v>188</v>
      </c>
      <c r="AH637" s="147">
        <v>1</v>
      </c>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outlineLevel="1" x14ac:dyDescent="0.2">
      <c r="A638" s="154"/>
      <c r="B638" s="155"/>
      <c r="C638" s="179" t="s">
        <v>358</v>
      </c>
      <c r="D638" s="157"/>
      <c r="E638" s="158"/>
      <c r="F638" s="156"/>
      <c r="G638" s="156"/>
      <c r="H638" s="156"/>
      <c r="I638" s="156"/>
      <c r="J638" s="156"/>
      <c r="K638" s="156"/>
      <c r="L638" s="156"/>
      <c r="M638" s="156"/>
      <c r="N638" s="156"/>
      <c r="O638" s="156"/>
      <c r="P638" s="156"/>
      <c r="Q638" s="156"/>
      <c r="R638" s="156"/>
      <c r="S638" s="156"/>
      <c r="T638" s="156"/>
      <c r="U638" s="156"/>
      <c r="V638" s="156"/>
      <c r="W638" s="156"/>
      <c r="X638" s="156"/>
      <c r="Y638" s="147"/>
      <c r="Z638" s="147"/>
      <c r="AA638" s="147"/>
      <c r="AB638" s="147"/>
      <c r="AC638" s="147"/>
      <c r="AD638" s="147"/>
      <c r="AE638" s="147"/>
      <c r="AF638" s="147"/>
      <c r="AG638" s="147" t="s">
        <v>188</v>
      </c>
      <c r="AH638" s="147">
        <v>0</v>
      </c>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outlineLevel="1" x14ac:dyDescent="0.2">
      <c r="A639" s="154"/>
      <c r="B639" s="155"/>
      <c r="C639" s="179" t="s">
        <v>625</v>
      </c>
      <c r="D639" s="157"/>
      <c r="E639" s="158">
        <v>25.1</v>
      </c>
      <c r="F639" s="156"/>
      <c r="G639" s="156"/>
      <c r="H639" s="156"/>
      <c r="I639" s="156"/>
      <c r="J639" s="156"/>
      <c r="K639" s="156"/>
      <c r="L639" s="156"/>
      <c r="M639" s="156"/>
      <c r="N639" s="156"/>
      <c r="O639" s="156"/>
      <c r="P639" s="156"/>
      <c r="Q639" s="156"/>
      <c r="R639" s="156"/>
      <c r="S639" s="156"/>
      <c r="T639" s="156"/>
      <c r="U639" s="156"/>
      <c r="V639" s="156"/>
      <c r="W639" s="156"/>
      <c r="X639" s="156"/>
      <c r="Y639" s="147"/>
      <c r="Z639" s="147"/>
      <c r="AA639" s="147"/>
      <c r="AB639" s="147"/>
      <c r="AC639" s="147"/>
      <c r="AD639" s="147"/>
      <c r="AE639" s="147"/>
      <c r="AF639" s="147"/>
      <c r="AG639" s="147" t="s">
        <v>188</v>
      </c>
      <c r="AH639" s="147">
        <v>0</v>
      </c>
      <c r="AI639" s="147"/>
      <c r="AJ639" s="147"/>
      <c r="AK639" s="147"/>
      <c r="AL639" s="147"/>
      <c r="AM639" s="147"/>
      <c r="AN639" s="147"/>
      <c r="AO639" s="147"/>
      <c r="AP639" s="147"/>
      <c r="AQ639" s="147"/>
      <c r="AR639" s="147"/>
      <c r="AS639" s="147"/>
      <c r="AT639" s="147"/>
      <c r="AU639" s="147"/>
      <c r="AV639" s="147"/>
      <c r="AW639" s="147"/>
      <c r="AX639" s="147"/>
      <c r="AY639" s="147"/>
      <c r="AZ639" s="147"/>
      <c r="BA639" s="147"/>
      <c r="BB639" s="147"/>
      <c r="BC639" s="147"/>
      <c r="BD639" s="147"/>
      <c r="BE639" s="147"/>
      <c r="BF639" s="147"/>
      <c r="BG639" s="147"/>
      <c r="BH639" s="147"/>
    </row>
    <row r="640" spans="1:60" outlineLevel="1" x14ac:dyDescent="0.2">
      <c r="A640" s="154"/>
      <c r="B640" s="155"/>
      <c r="C640" s="179" t="s">
        <v>626</v>
      </c>
      <c r="D640" s="157"/>
      <c r="E640" s="158">
        <v>633.4</v>
      </c>
      <c r="F640" s="156"/>
      <c r="G640" s="156"/>
      <c r="H640" s="156"/>
      <c r="I640" s="156"/>
      <c r="J640" s="156"/>
      <c r="K640" s="156"/>
      <c r="L640" s="156"/>
      <c r="M640" s="156"/>
      <c r="N640" s="156"/>
      <c r="O640" s="156"/>
      <c r="P640" s="156"/>
      <c r="Q640" s="156"/>
      <c r="R640" s="156"/>
      <c r="S640" s="156"/>
      <c r="T640" s="156"/>
      <c r="U640" s="156"/>
      <c r="V640" s="156"/>
      <c r="W640" s="156"/>
      <c r="X640" s="156"/>
      <c r="Y640" s="147"/>
      <c r="Z640" s="147"/>
      <c r="AA640" s="147"/>
      <c r="AB640" s="147"/>
      <c r="AC640" s="147"/>
      <c r="AD640" s="147"/>
      <c r="AE640" s="147"/>
      <c r="AF640" s="147"/>
      <c r="AG640" s="147" t="s">
        <v>188</v>
      </c>
      <c r="AH640" s="147">
        <v>0</v>
      </c>
      <c r="AI640" s="147"/>
      <c r="AJ640" s="147"/>
      <c r="AK640" s="147"/>
      <c r="AL640" s="147"/>
      <c r="AM640" s="147"/>
      <c r="AN640" s="147"/>
      <c r="AO640" s="147"/>
      <c r="AP640" s="147"/>
      <c r="AQ640" s="147"/>
      <c r="AR640" s="147"/>
      <c r="AS640" s="147"/>
      <c r="AT640" s="147"/>
      <c r="AU640" s="147"/>
      <c r="AV640" s="147"/>
      <c r="AW640" s="147"/>
      <c r="AX640" s="147"/>
      <c r="AY640" s="147"/>
      <c r="AZ640" s="147"/>
      <c r="BA640" s="147"/>
      <c r="BB640" s="147"/>
      <c r="BC640" s="147"/>
      <c r="BD640" s="147"/>
      <c r="BE640" s="147"/>
      <c r="BF640" s="147"/>
      <c r="BG640" s="147"/>
      <c r="BH640" s="147"/>
    </row>
    <row r="641" spans="1:60" outlineLevel="1" x14ac:dyDescent="0.2">
      <c r="A641" s="154"/>
      <c r="B641" s="155"/>
      <c r="C641" s="179" t="s">
        <v>627</v>
      </c>
      <c r="D641" s="157"/>
      <c r="E641" s="158">
        <v>14.98</v>
      </c>
      <c r="F641" s="156"/>
      <c r="G641" s="156"/>
      <c r="H641" s="156"/>
      <c r="I641" s="156"/>
      <c r="J641" s="156"/>
      <c r="K641" s="156"/>
      <c r="L641" s="156"/>
      <c r="M641" s="156"/>
      <c r="N641" s="156"/>
      <c r="O641" s="156"/>
      <c r="P641" s="156"/>
      <c r="Q641" s="156"/>
      <c r="R641" s="156"/>
      <c r="S641" s="156"/>
      <c r="T641" s="156"/>
      <c r="U641" s="156"/>
      <c r="V641" s="156"/>
      <c r="W641" s="156"/>
      <c r="X641" s="156"/>
      <c r="Y641" s="147"/>
      <c r="Z641" s="147"/>
      <c r="AA641" s="147"/>
      <c r="AB641" s="147"/>
      <c r="AC641" s="147"/>
      <c r="AD641" s="147"/>
      <c r="AE641" s="147"/>
      <c r="AF641" s="147"/>
      <c r="AG641" s="147" t="s">
        <v>188</v>
      </c>
      <c r="AH641" s="147">
        <v>0</v>
      </c>
      <c r="AI641" s="147"/>
      <c r="AJ641" s="147"/>
      <c r="AK641" s="147"/>
      <c r="AL641" s="147"/>
      <c r="AM641" s="147"/>
      <c r="AN641" s="147"/>
      <c r="AO641" s="147"/>
      <c r="AP641" s="147"/>
      <c r="AQ641" s="147"/>
      <c r="AR641" s="147"/>
      <c r="AS641" s="147"/>
      <c r="AT641" s="147"/>
      <c r="AU641" s="147"/>
      <c r="AV641" s="147"/>
      <c r="AW641" s="147"/>
      <c r="AX641" s="147"/>
      <c r="AY641" s="147"/>
      <c r="AZ641" s="147"/>
      <c r="BA641" s="147"/>
      <c r="BB641" s="147"/>
      <c r="BC641" s="147"/>
      <c r="BD641" s="147"/>
      <c r="BE641" s="147"/>
      <c r="BF641" s="147"/>
      <c r="BG641" s="147"/>
      <c r="BH641" s="147"/>
    </row>
    <row r="642" spans="1:60" outlineLevel="1" x14ac:dyDescent="0.2">
      <c r="A642" s="154"/>
      <c r="B642" s="155"/>
      <c r="C642" s="179" t="s">
        <v>628</v>
      </c>
      <c r="D642" s="157"/>
      <c r="E642" s="158">
        <v>18.3</v>
      </c>
      <c r="F642" s="156"/>
      <c r="G642" s="156"/>
      <c r="H642" s="156"/>
      <c r="I642" s="156"/>
      <c r="J642" s="156"/>
      <c r="K642" s="156"/>
      <c r="L642" s="156"/>
      <c r="M642" s="156"/>
      <c r="N642" s="156"/>
      <c r="O642" s="156"/>
      <c r="P642" s="156"/>
      <c r="Q642" s="156"/>
      <c r="R642" s="156"/>
      <c r="S642" s="156"/>
      <c r="T642" s="156"/>
      <c r="U642" s="156"/>
      <c r="V642" s="156"/>
      <c r="W642" s="156"/>
      <c r="X642" s="156"/>
      <c r="Y642" s="147"/>
      <c r="Z642" s="147"/>
      <c r="AA642" s="147"/>
      <c r="AB642" s="147"/>
      <c r="AC642" s="147"/>
      <c r="AD642" s="147"/>
      <c r="AE642" s="147"/>
      <c r="AF642" s="147"/>
      <c r="AG642" s="147" t="s">
        <v>188</v>
      </c>
      <c r="AH642" s="147">
        <v>0</v>
      </c>
      <c r="AI642" s="147"/>
      <c r="AJ642" s="147"/>
      <c r="AK642" s="147"/>
      <c r="AL642" s="147"/>
      <c r="AM642" s="147"/>
      <c r="AN642" s="147"/>
      <c r="AO642" s="147"/>
      <c r="AP642" s="147"/>
      <c r="AQ642" s="147"/>
      <c r="AR642" s="147"/>
      <c r="AS642" s="147"/>
      <c r="AT642" s="147"/>
      <c r="AU642" s="147"/>
      <c r="AV642" s="147"/>
      <c r="AW642" s="147"/>
      <c r="AX642" s="147"/>
      <c r="AY642" s="147"/>
      <c r="AZ642" s="147"/>
      <c r="BA642" s="147"/>
      <c r="BB642" s="147"/>
      <c r="BC642" s="147"/>
      <c r="BD642" s="147"/>
      <c r="BE642" s="147"/>
      <c r="BF642" s="147"/>
      <c r="BG642" s="147"/>
      <c r="BH642" s="147"/>
    </row>
    <row r="643" spans="1:60" outlineLevel="1" x14ac:dyDescent="0.2">
      <c r="A643" s="154"/>
      <c r="B643" s="155"/>
      <c r="C643" s="180" t="s">
        <v>347</v>
      </c>
      <c r="D643" s="159"/>
      <c r="E643" s="160"/>
      <c r="F643" s="156"/>
      <c r="G643" s="156"/>
      <c r="H643" s="156"/>
      <c r="I643" s="156"/>
      <c r="J643" s="156"/>
      <c r="K643" s="156"/>
      <c r="L643" s="156"/>
      <c r="M643" s="156"/>
      <c r="N643" s="156"/>
      <c r="O643" s="156"/>
      <c r="P643" s="156"/>
      <c r="Q643" s="156"/>
      <c r="R643" s="156"/>
      <c r="S643" s="156"/>
      <c r="T643" s="156"/>
      <c r="U643" s="156"/>
      <c r="V643" s="156"/>
      <c r="W643" s="156"/>
      <c r="X643" s="156"/>
      <c r="Y643" s="147"/>
      <c r="Z643" s="147"/>
      <c r="AA643" s="147"/>
      <c r="AB643" s="147"/>
      <c r="AC643" s="147"/>
      <c r="AD643" s="147"/>
      <c r="AE643" s="147"/>
      <c r="AF643" s="147"/>
      <c r="AG643" s="147" t="s">
        <v>188</v>
      </c>
      <c r="AH643" s="147">
        <v>1</v>
      </c>
      <c r="AI643" s="147"/>
      <c r="AJ643" s="147"/>
      <c r="AK643" s="147"/>
      <c r="AL643" s="147"/>
      <c r="AM643" s="147"/>
      <c r="AN643" s="147"/>
      <c r="AO643" s="147"/>
      <c r="AP643" s="147"/>
      <c r="AQ643" s="147"/>
      <c r="AR643" s="147"/>
      <c r="AS643" s="147"/>
      <c r="AT643" s="147"/>
      <c r="AU643" s="147"/>
      <c r="AV643" s="147"/>
      <c r="AW643" s="147"/>
      <c r="AX643" s="147"/>
      <c r="AY643" s="147"/>
      <c r="AZ643" s="147"/>
      <c r="BA643" s="147"/>
      <c r="BB643" s="147"/>
      <c r="BC643" s="147"/>
      <c r="BD643" s="147"/>
      <c r="BE643" s="147"/>
      <c r="BF643" s="147"/>
      <c r="BG643" s="147"/>
      <c r="BH643" s="147"/>
    </row>
    <row r="644" spans="1:60" outlineLevel="1" x14ac:dyDescent="0.2">
      <c r="A644" s="154"/>
      <c r="B644" s="155"/>
      <c r="C644" s="179" t="s">
        <v>363</v>
      </c>
      <c r="D644" s="157"/>
      <c r="E644" s="158"/>
      <c r="F644" s="156"/>
      <c r="G644" s="156"/>
      <c r="H644" s="156"/>
      <c r="I644" s="156"/>
      <c r="J644" s="156"/>
      <c r="K644" s="156"/>
      <c r="L644" s="156"/>
      <c r="M644" s="156"/>
      <c r="N644" s="156"/>
      <c r="O644" s="156"/>
      <c r="P644" s="156"/>
      <c r="Q644" s="156"/>
      <c r="R644" s="156"/>
      <c r="S644" s="156"/>
      <c r="T644" s="156"/>
      <c r="U644" s="156"/>
      <c r="V644" s="156"/>
      <c r="W644" s="156"/>
      <c r="X644" s="156"/>
      <c r="Y644" s="147"/>
      <c r="Z644" s="147"/>
      <c r="AA644" s="147"/>
      <c r="AB644" s="147"/>
      <c r="AC644" s="147"/>
      <c r="AD644" s="147"/>
      <c r="AE644" s="147"/>
      <c r="AF644" s="147"/>
      <c r="AG644" s="147" t="s">
        <v>188</v>
      </c>
      <c r="AH644" s="147">
        <v>0</v>
      </c>
      <c r="AI644" s="147"/>
      <c r="AJ644" s="147"/>
      <c r="AK644" s="147"/>
      <c r="AL644" s="147"/>
      <c r="AM644" s="147"/>
      <c r="AN644" s="147"/>
      <c r="AO644" s="147"/>
      <c r="AP644" s="147"/>
      <c r="AQ644" s="147"/>
      <c r="AR644" s="147"/>
      <c r="AS644" s="147"/>
      <c r="AT644" s="147"/>
      <c r="AU644" s="147"/>
      <c r="AV644" s="147"/>
      <c r="AW644" s="147"/>
      <c r="AX644" s="147"/>
      <c r="AY644" s="147"/>
      <c r="AZ644" s="147"/>
      <c r="BA644" s="147"/>
      <c r="BB644" s="147"/>
      <c r="BC644" s="147"/>
      <c r="BD644" s="147"/>
      <c r="BE644" s="147"/>
      <c r="BF644" s="147"/>
      <c r="BG644" s="147"/>
      <c r="BH644" s="147"/>
    </row>
    <row r="645" spans="1:60" outlineLevel="1" x14ac:dyDescent="0.2">
      <c r="A645" s="154"/>
      <c r="B645" s="155"/>
      <c r="C645" s="179" t="s">
        <v>629</v>
      </c>
      <c r="D645" s="157"/>
      <c r="E645" s="158">
        <v>41.9</v>
      </c>
      <c r="F645" s="156"/>
      <c r="G645" s="156"/>
      <c r="H645" s="156"/>
      <c r="I645" s="156"/>
      <c r="J645" s="156"/>
      <c r="K645" s="156"/>
      <c r="L645" s="156"/>
      <c r="M645" s="156"/>
      <c r="N645" s="156"/>
      <c r="O645" s="156"/>
      <c r="P645" s="156"/>
      <c r="Q645" s="156"/>
      <c r="R645" s="156"/>
      <c r="S645" s="156"/>
      <c r="T645" s="156"/>
      <c r="U645" s="156"/>
      <c r="V645" s="156"/>
      <c r="W645" s="156"/>
      <c r="X645" s="156"/>
      <c r="Y645" s="147"/>
      <c r="Z645" s="147"/>
      <c r="AA645" s="147"/>
      <c r="AB645" s="147"/>
      <c r="AC645" s="147"/>
      <c r="AD645" s="147"/>
      <c r="AE645" s="147"/>
      <c r="AF645" s="147"/>
      <c r="AG645" s="147" t="s">
        <v>188</v>
      </c>
      <c r="AH645" s="147">
        <v>0</v>
      </c>
      <c r="AI645" s="147"/>
      <c r="AJ645" s="147"/>
      <c r="AK645" s="147"/>
      <c r="AL645" s="147"/>
      <c r="AM645" s="147"/>
      <c r="AN645" s="147"/>
      <c r="AO645" s="147"/>
      <c r="AP645" s="147"/>
      <c r="AQ645" s="147"/>
      <c r="AR645" s="147"/>
      <c r="AS645" s="147"/>
      <c r="AT645" s="147"/>
      <c r="AU645" s="147"/>
      <c r="AV645" s="147"/>
      <c r="AW645" s="147"/>
      <c r="AX645" s="147"/>
      <c r="AY645" s="147"/>
      <c r="AZ645" s="147"/>
      <c r="BA645" s="147"/>
      <c r="BB645" s="147"/>
      <c r="BC645" s="147"/>
      <c r="BD645" s="147"/>
      <c r="BE645" s="147"/>
      <c r="BF645" s="147"/>
      <c r="BG645" s="147"/>
      <c r="BH645" s="147"/>
    </row>
    <row r="646" spans="1:60" outlineLevel="1" x14ac:dyDescent="0.2">
      <c r="A646" s="154"/>
      <c r="B646" s="155"/>
      <c r="C646" s="179" t="s">
        <v>630</v>
      </c>
      <c r="D646" s="157"/>
      <c r="E646" s="158">
        <v>863.3</v>
      </c>
      <c r="F646" s="156"/>
      <c r="G646" s="156"/>
      <c r="H646" s="156"/>
      <c r="I646" s="156"/>
      <c r="J646" s="156"/>
      <c r="K646" s="156"/>
      <c r="L646" s="156"/>
      <c r="M646" s="156"/>
      <c r="N646" s="156"/>
      <c r="O646" s="156"/>
      <c r="P646" s="156"/>
      <c r="Q646" s="156"/>
      <c r="R646" s="156"/>
      <c r="S646" s="156"/>
      <c r="T646" s="156"/>
      <c r="U646" s="156"/>
      <c r="V646" s="156"/>
      <c r="W646" s="156"/>
      <c r="X646" s="156"/>
      <c r="Y646" s="147"/>
      <c r="Z646" s="147"/>
      <c r="AA646" s="147"/>
      <c r="AB646" s="147"/>
      <c r="AC646" s="147"/>
      <c r="AD646" s="147"/>
      <c r="AE646" s="147"/>
      <c r="AF646" s="147"/>
      <c r="AG646" s="147" t="s">
        <v>188</v>
      </c>
      <c r="AH646" s="147">
        <v>0</v>
      </c>
      <c r="AI646" s="147"/>
      <c r="AJ646" s="147"/>
      <c r="AK646" s="147"/>
      <c r="AL646" s="147"/>
      <c r="AM646" s="147"/>
      <c r="AN646" s="147"/>
      <c r="AO646" s="147"/>
      <c r="AP646" s="147"/>
      <c r="AQ646" s="147"/>
      <c r="AR646" s="147"/>
      <c r="AS646" s="147"/>
      <c r="AT646" s="147"/>
      <c r="AU646" s="147"/>
      <c r="AV646" s="147"/>
      <c r="AW646" s="147"/>
      <c r="AX646" s="147"/>
      <c r="AY646" s="147"/>
      <c r="AZ646" s="147"/>
      <c r="BA646" s="147"/>
      <c r="BB646" s="147"/>
      <c r="BC646" s="147"/>
      <c r="BD646" s="147"/>
      <c r="BE646" s="147"/>
      <c r="BF646" s="147"/>
      <c r="BG646" s="147"/>
      <c r="BH646" s="147"/>
    </row>
    <row r="647" spans="1:60" outlineLevel="1" x14ac:dyDescent="0.2">
      <c r="A647" s="154"/>
      <c r="B647" s="155"/>
      <c r="C647" s="179" t="s">
        <v>631</v>
      </c>
      <c r="D647" s="157"/>
      <c r="E647" s="158">
        <v>122.4</v>
      </c>
      <c r="F647" s="156"/>
      <c r="G647" s="156"/>
      <c r="H647" s="156"/>
      <c r="I647" s="156"/>
      <c r="J647" s="156"/>
      <c r="K647" s="156"/>
      <c r="L647" s="156"/>
      <c r="M647" s="156"/>
      <c r="N647" s="156"/>
      <c r="O647" s="156"/>
      <c r="P647" s="156"/>
      <c r="Q647" s="156"/>
      <c r="R647" s="156"/>
      <c r="S647" s="156"/>
      <c r="T647" s="156"/>
      <c r="U647" s="156"/>
      <c r="V647" s="156"/>
      <c r="W647" s="156"/>
      <c r="X647" s="156"/>
      <c r="Y647" s="147"/>
      <c r="Z647" s="147"/>
      <c r="AA647" s="147"/>
      <c r="AB647" s="147"/>
      <c r="AC647" s="147"/>
      <c r="AD647" s="147"/>
      <c r="AE647" s="147"/>
      <c r="AF647" s="147"/>
      <c r="AG647" s="147" t="s">
        <v>188</v>
      </c>
      <c r="AH647" s="147">
        <v>0</v>
      </c>
      <c r="AI647" s="147"/>
      <c r="AJ647" s="147"/>
      <c r="AK647" s="147"/>
      <c r="AL647" s="147"/>
      <c r="AM647" s="147"/>
      <c r="AN647" s="147"/>
      <c r="AO647" s="147"/>
      <c r="AP647" s="147"/>
      <c r="AQ647" s="147"/>
      <c r="AR647" s="147"/>
      <c r="AS647" s="147"/>
      <c r="AT647" s="147"/>
      <c r="AU647" s="147"/>
      <c r="AV647" s="147"/>
      <c r="AW647" s="147"/>
      <c r="AX647" s="147"/>
      <c r="AY647" s="147"/>
      <c r="AZ647" s="147"/>
      <c r="BA647" s="147"/>
      <c r="BB647" s="147"/>
      <c r="BC647" s="147"/>
      <c r="BD647" s="147"/>
      <c r="BE647" s="147"/>
      <c r="BF647" s="147"/>
      <c r="BG647" s="147"/>
      <c r="BH647" s="147"/>
    </row>
    <row r="648" spans="1:60" outlineLevel="1" x14ac:dyDescent="0.2">
      <c r="A648" s="154"/>
      <c r="B648" s="155"/>
      <c r="C648" s="180" t="s">
        <v>347</v>
      </c>
      <c r="D648" s="159"/>
      <c r="E648" s="160"/>
      <c r="F648" s="156"/>
      <c r="G648" s="156"/>
      <c r="H648" s="156"/>
      <c r="I648" s="156"/>
      <c r="J648" s="156"/>
      <c r="K648" s="156"/>
      <c r="L648" s="156"/>
      <c r="M648" s="156"/>
      <c r="N648" s="156"/>
      <c r="O648" s="156"/>
      <c r="P648" s="156"/>
      <c r="Q648" s="156"/>
      <c r="R648" s="156"/>
      <c r="S648" s="156"/>
      <c r="T648" s="156"/>
      <c r="U648" s="156"/>
      <c r="V648" s="156"/>
      <c r="W648" s="156"/>
      <c r="X648" s="156"/>
      <c r="Y648" s="147"/>
      <c r="Z648" s="147"/>
      <c r="AA648" s="147"/>
      <c r="AB648" s="147"/>
      <c r="AC648" s="147"/>
      <c r="AD648" s="147"/>
      <c r="AE648" s="147"/>
      <c r="AF648" s="147"/>
      <c r="AG648" s="147" t="s">
        <v>188</v>
      </c>
      <c r="AH648" s="147">
        <v>1</v>
      </c>
      <c r="AI648" s="147"/>
      <c r="AJ648" s="147"/>
      <c r="AK648" s="147"/>
      <c r="AL648" s="147"/>
      <c r="AM648" s="147"/>
      <c r="AN648" s="147"/>
      <c r="AO648" s="147"/>
      <c r="AP648" s="147"/>
      <c r="AQ648" s="147"/>
      <c r="AR648" s="147"/>
      <c r="AS648" s="147"/>
      <c r="AT648" s="147"/>
      <c r="AU648" s="147"/>
      <c r="AV648" s="147"/>
      <c r="AW648" s="147"/>
      <c r="AX648" s="147"/>
      <c r="AY648" s="147"/>
      <c r="AZ648" s="147"/>
      <c r="BA648" s="147"/>
      <c r="BB648" s="147"/>
      <c r="BC648" s="147"/>
      <c r="BD648" s="147"/>
      <c r="BE648" s="147"/>
      <c r="BF648" s="147"/>
      <c r="BG648" s="147"/>
      <c r="BH648" s="147"/>
    </row>
    <row r="649" spans="1:60" outlineLevel="1" x14ac:dyDescent="0.2">
      <c r="A649" s="154"/>
      <c r="B649" s="155"/>
      <c r="C649" s="769"/>
      <c r="D649" s="770"/>
      <c r="E649" s="770"/>
      <c r="F649" s="770"/>
      <c r="G649" s="770"/>
      <c r="H649" s="156"/>
      <c r="I649" s="156"/>
      <c r="J649" s="156"/>
      <c r="K649" s="156"/>
      <c r="L649" s="156"/>
      <c r="M649" s="156"/>
      <c r="N649" s="156"/>
      <c r="O649" s="156"/>
      <c r="P649" s="156"/>
      <c r="Q649" s="156"/>
      <c r="R649" s="156"/>
      <c r="S649" s="156"/>
      <c r="T649" s="156"/>
      <c r="U649" s="156"/>
      <c r="V649" s="156"/>
      <c r="W649" s="156"/>
      <c r="X649" s="156"/>
      <c r="Y649" s="147"/>
      <c r="Z649" s="147"/>
      <c r="AA649" s="147"/>
      <c r="AB649" s="147"/>
      <c r="AC649" s="147"/>
      <c r="AD649" s="147"/>
      <c r="AE649" s="147"/>
      <c r="AF649" s="147"/>
      <c r="AG649" s="147" t="s">
        <v>190</v>
      </c>
      <c r="AH649" s="147"/>
      <c r="AI649" s="147"/>
      <c r="AJ649" s="147"/>
      <c r="AK649" s="147"/>
      <c r="AL649" s="147"/>
      <c r="AM649" s="147"/>
      <c r="AN649" s="147"/>
      <c r="AO649" s="147"/>
      <c r="AP649" s="147"/>
      <c r="AQ649" s="147"/>
      <c r="AR649" s="147"/>
      <c r="AS649" s="147"/>
      <c r="AT649" s="147"/>
      <c r="AU649" s="147"/>
      <c r="AV649" s="147"/>
      <c r="AW649" s="147"/>
      <c r="AX649" s="147"/>
      <c r="AY649" s="147"/>
      <c r="AZ649" s="147"/>
      <c r="BA649" s="147"/>
      <c r="BB649" s="147"/>
      <c r="BC649" s="147"/>
      <c r="BD649" s="147"/>
      <c r="BE649" s="147"/>
      <c r="BF649" s="147"/>
      <c r="BG649" s="147"/>
      <c r="BH649" s="147"/>
    </row>
    <row r="650" spans="1:60" outlineLevel="1" x14ac:dyDescent="0.2">
      <c r="A650" s="168">
        <v>108</v>
      </c>
      <c r="B650" s="169" t="s">
        <v>638</v>
      </c>
      <c r="C650" s="178" t="s">
        <v>639</v>
      </c>
      <c r="D650" s="170" t="s">
        <v>284</v>
      </c>
      <c r="E650" s="171">
        <v>220</v>
      </c>
      <c r="F650" s="172"/>
      <c r="G650" s="173">
        <f>ROUND(E650*F650,2)</f>
        <v>0</v>
      </c>
      <c r="H650" s="172"/>
      <c r="I650" s="173">
        <f>ROUND(E650*H650,2)</f>
        <v>0</v>
      </c>
      <c r="J650" s="172"/>
      <c r="K650" s="173">
        <f>ROUND(E650*J650,2)</f>
        <v>0</v>
      </c>
      <c r="L650" s="173">
        <v>21</v>
      </c>
      <c r="M650" s="173">
        <f>G650*(1+L650/100)</f>
        <v>0</v>
      </c>
      <c r="N650" s="173">
        <v>9.5E-4</v>
      </c>
      <c r="O650" s="173">
        <f>ROUND(E650*N650,2)</f>
        <v>0.21</v>
      </c>
      <c r="P650" s="173">
        <v>0</v>
      </c>
      <c r="Q650" s="173">
        <f>ROUND(E650*P650,2)</f>
        <v>0</v>
      </c>
      <c r="R650" s="173"/>
      <c r="S650" s="173" t="s">
        <v>219</v>
      </c>
      <c r="T650" s="174" t="s">
        <v>220</v>
      </c>
      <c r="U650" s="156">
        <v>0</v>
      </c>
      <c r="V650" s="156">
        <f>ROUND(E650*U650,2)</f>
        <v>0</v>
      </c>
      <c r="W650" s="156"/>
      <c r="X650" s="156" t="s">
        <v>185</v>
      </c>
      <c r="Y650" s="147"/>
      <c r="Z650" s="147"/>
      <c r="AA650" s="147"/>
      <c r="AB650" s="147"/>
      <c r="AC650" s="147"/>
      <c r="AD650" s="147"/>
      <c r="AE650" s="147"/>
      <c r="AF650" s="147"/>
      <c r="AG650" s="147" t="s">
        <v>325</v>
      </c>
      <c r="AH650" s="147"/>
      <c r="AI650" s="147"/>
      <c r="AJ650" s="147"/>
      <c r="AK650" s="147"/>
      <c r="AL650" s="147"/>
      <c r="AM650" s="147"/>
      <c r="AN650" s="147"/>
      <c r="AO650" s="147"/>
      <c r="AP650" s="147"/>
      <c r="AQ650" s="147"/>
      <c r="AR650" s="147"/>
      <c r="AS650" s="147"/>
      <c r="AT650" s="147"/>
      <c r="AU650" s="147"/>
      <c r="AV650" s="147"/>
      <c r="AW650" s="147"/>
      <c r="AX650" s="147"/>
      <c r="AY650" s="147"/>
      <c r="AZ650" s="147"/>
      <c r="BA650" s="147"/>
      <c r="BB650" s="147"/>
      <c r="BC650" s="147"/>
      <c r="BD650" s="147"/>
      <c r="BE650" s="147"/>
      <c r="BF650" s="147"/>
      <c r="BG650" s="147"/>
      <c r="BH650" s="147"/>
    </row>
    <row r="651" spans="1:60" outlineLevel="1" x14ac:dyDescent="0.2">
      <c r="A651" s="154"/>
      <c r="B651" s="155"/>
      <c r="C651" s="179" t="s">
        <v>640</v>
      </c>
      <c r="D651" s="157"/>
      <c r="E651" s="158"/>
      <c r="F651" s="156"/>
      <c r="G651" s="156"/>
      <c r="H651" s="156"/>
      <c r="I651" s="156"/>
      <c r="J651" s="156"/>
      <c r="K651" s="156"/>
      <c r="L651" s="156"/>
      <c r="M651" s="156"/>
      <c r="N651" s="156"/>
      <c r="O651" s="156"/>
      <c r="P651" s="156"/>
      <c r="Q651" s="156"/>
      <c r="R651" s="156"/>
      <c r="S651" s="156"/>
      <c r="T651" s="156"/>
      <c r="U651" s="156"/>
      <c r="V651" s="156"/>
      <c r="W651" s="156"/>
      <c r="X651" s="156"/>
      <c r="Y651" s="147"/>
      <c r="Z651" s="147"/>
      <c r="AA651" s="147"/>
      <c r="AB651" s="147"/>
      <c r="AC651" s="147"/>
      <c r="AD651" s="147"/>
      <c r="AE651" s="147"/>
      <c r="AF651" s="147"/>
      <c r="AG651" s="147" t="s">
        <v>188</v>
      </c>
      <c r="AH651" s="147">
        <v>0</v>
      </c>
      <c r="AI651" s="147"/>
      <c r="AJ651" s="147"/>
      <c r="AK651" s="147"/>
      <c r="AL651" s="147"/>
      <c r="AM651" s="147"/>
      <c r="AN651" s="147"/>
      <c r="AO651" s="147"/>
      <c r="AP651" s="147"/>
      <c r="AQ651" s="147"/>
      <c r="AR651" s="147"/>
      <c r="AS651" s="147"/>
      <c r="AT651" s="147"/>
      <c r="AU651" s="147"/>
      <c r="AV651" s="147"/>
      <c r="AW651" s="147"/>
      <c r="AX651" s="147"/>
      <c r="AY651" s="147"/>
      <c r="AZ651" s="147"/>
      <c r="BA651" s="147"/>
      <c r="BB651" s="147"/>
      <c r="BC651" s="147"/>
      <c r="BD651" s="147"/>
      <c r="BE651" s="147"/>
      <c r="BF651" s="147"/>
      <c r="BG651" s="147"/>
      <c r="BH651" s="147"/>
    </row>
    <row r="652" spans="1:60" outlineLevel="1" x14ac:dyDescent="0.2">
      <c r="A652" s="154"/>
      <c r="B652" s="155"/>
      <c r="C652" s="179" t="s">
        <v>641</v>
      </c>
      <c r="D652" s="157"/>
      <c r="E652" s="158">
        <v>220</v>
      </c>
      <c r="F652" s="156"/>
      <c r="G652" s="156"/>
      <c r="H652" s="156"/>
      <c r="I652" s="156"/>
      <c r="J652" s="156"/>
      <c r="K652" s="156"/>
      <c r="L652" s="156"/>
      <c r="M652" s="156"/>
      <c r="N652" s="156"/>
      <c r="O652" s="156"/>
      <c r="P652" s="156"/>
      <c r="Q652" s="156"/>
      <c r="R652" s="156"/>
      <c r="S652" s="156"/>
      <c r="T652" s="156"/>
      <c r="U652" s="156"/>
      <c r="V652" s="156"/>
      <c r="W652" s="156"/>
      <c r="X652" s="156"/>
      <c r="Y652" s="147"/>
      <c r="Z652" s="147"/>
      <c r="AA652" s="147"/>
      <c r="AB652" s="147"/>
      <c r="AC652" s="147"/>
      <c r="AD652" s="147"/>
      <c r="AE652" s="147"/>
      <c r="AF652" s="147"/>
      <c r="AG652" s="147" t="s">
        <v>188</v>
      </c>
      <c r="AH652" s="147">
        <v>0</v>
      </c>
      <c r="AI652" s="147"/>
      <c r="AJ652" s="147"/>
      <c r="AK652" s="147"/>
      <c r="AL652" s="147"/>
      <c r="AM652" s="147"/>
      <c r="AN652" s="147"/>
      <c r="AO652" s="147"/>
      <c r="AP652" s="147"/>
      <c r="AQ652" s="147"/>
      <c r="AR652" s="147"/>
      <c r="AS652" s="147"/>
      <c r="AT652" s="147"/>
      <c r="AU652" s="147"/>
      <c r="AV652" s="147"/>
      <c r="AW652" s="147"/>
      <c r="AX652" s="147"/>
      <c r="AY652" s="147"/>
      <c r="AZ652" s="147"/>
      <c r="BA652" s="147"/>
      <c r="BB652" s="147"/>
      <c r="BC652" s="147"/>
      <c r="BD652" s="147"/>
      <c r="BE652" s="147"/>
      <c r="BF652" s="147"/>
      <c r="BG652" s="147"/>
      <c r="BH652" s="147"/>
    </row>
    <row r="653" spans="1:60" outlineLevel="1" x14ac:dyDescent="0.2">
      <c r="A653" s="154"/>
      <c r="B653" s="155"/>
      <c r="C653" s="769"/>
      <c r="D653" s="770"/>
      <c r="E653" s="770"/>
      <c r="F653" s="770"/>
      <c r="G653" s="770"/>
      <c r="H653" s="156"/>
      <c r="I653" s="156"/>
      <c r="J653" s="156"/>
      <c r="K653" s="156"/>
      <c r="L653" s="156"/>
      <c r="M653" s="156"/>
      <c r="N653" s="156"/>
      <c r="O653" s="156"/>
      <c r="P653" s="156"/>
      <c r="Q653" s="156"/>
      <c r="R653" s="156"/>
      <c r="S653" s="156"/>
      <c r="T653" s="156"/>
      <c r="U653" s="156"/>
      <c r="V653" s="156"/>
      <c r="W653" s="156"/>
      <c r="X653" s="156"/>
      <c r="Y653" s="147"/>
      <c r="Z653" s="147"/>
      <c r="AA653" s="147"/>
      <c r="AB653" s="147"/>
      <c r="AC653" s="147"/>
      <c r="AD653" s="147"/>
      <c r="AE653" s="147"/>
      <c r="AF653" s="147"/>
      <c r="AG653" s="147" t="s">
        <v>190</v>
      </c>
      <c r="AH653" s="147"/>
      <c r="AI653" s="147"/>
      <c r="AJ653" s="147"/>
      <c r="AK653" s="147"/>
      <c r="AL653" s="147"/>
      <c r="AM653" s="147"/>
      <c r="AN653" s="147"/>
      <c r="AO653" s="147"/>
      <c r="AP653" s="147"/>
      <c r="AQ653" s="147"/>
      <c r="AR653" s="147"/>
      <c r="AS653" s="147"/>
      <c r="AT653" s="147"/>
      <c r="AU653" s="147"/>
      <c r="AV653" s="147"/>
      <c r="AW653" s="147"/>
      <c r="AX653" s="147"/>
      <c r="AY653" s="147"/>
      <c r="AZ653" s="147"/>
      <c r="BA653" s="147"/>
      <c r="BB653" s="147"/>
      <c r="BC653" s="147"/>
      <c r="BD653" s="147"/>
      <c r="BE653" s="147"/>
      <c r="BF653" s="147"/>
      <c r="BG653" s="147"/>
      <c r="BH653" s="147"/>
    </row>
    <row r="654" spans="1:60" outlineLevel="1" x14ac:dyDescent="0.2">
      <c r="A654" s="168">
        <v>109</v>
      </c>
      <c r="B654" s="169" t="s">
        <v>642</v>
      </c>
      <c r="C654" s="178" t="s">
        <v>643</v>
      </c>
      <c r="D654" s="170" t="s">
        <v>284</v>
      </c>
      <c r="E654" s="171">
        <v>235</v>
      </c>
      <c r="F654" s="172"/>
      <c r="G654" s="173">
        <f>ROUND(E654*F654,2)</f>
        <v>0</v>
      </c>
      <c r="H654" s="172"/>
      <c r="I654" s="173">
        <f>ROUND(E654*H654,2)</f>
        <v>0</v>
      </c>
      <c r="J654" s="172"/>
      <c r="K654" s="173">
        <f>ROUND(E654*J654,2)</f>
        <v>0</v>
      </c>
      <c r="L654" s="173">
        <v>21</v>
      </c>
      <c r="M654" s="173">
        <f>G654*(1+L654/100)</f>
        <v>0</v>
      </c>
      <c r="N654" s="173">
        <v>6.3000000000000003E-4</v>
      </c>
      <c r="O654" s="173">
        <f>ROUND(E654*N654,2)</f>
        <v>0.15</v>
      </c>
      <c r="P654" s="173">
        <v>0</v>
      </c>
      <c r="Q654" s="173">
        <f>ROUND(E654*P654,2)</f>
        <v>0</v>
      </c>
      <c r="R654" s="173"/>
      <c r="S654" s="173" t="s">
        <v>219</v>
      </c>
      <c r="T654" s="174" t="s">
        <v>220</v>
      </c>
      <c r="U654" s="156">
        <v>0</v>
      </c>
      <c r="V654" s="156">
        <f>ROUND(E654*U654,2)</f>
        <v>0</v>
      </c>
      <c r="W654" s="156"/>
      <c r="X654" s="156" t="s">
        <v>185</v>
      </c>
      <c r="Y654" s="147"/>
      <c r="Z654" s="147"/>
      <c r="AA654" s="147"/>
      <c r="AB654" s="147"/>
      <c r="AC654" s="147"/>
      <c r="AD654" s="147"/>
      <c r="AE654" s="147"/>
      <c r="AF654" s="147"/>
      <c r="AG654" s="147" t="s">
        <v>593</v>
      </c>
      <c r="AH654" s="147"/>
      <c r="AI654" s="147"/>
      <c r="AJ654" s="147"/>
      <c r="AK654" s="147"/>
      <c r="AL654" s="147"/>
      <c r="AM654" s="147"/>
      <c r="AN654" s="147"/>
      <c r="AO654" s="147"/>
      <c r="AP654" s="147"/>
      <c r="AQ654" s="147"/>
      <c r="AR654" s="147"/>
      <c r="AS654" s="147"/>
      <c r="AT654" s="147"/>
      <c r="AU654" s="147"/>
      <c r="AV654" s="147"/>
      <c r="AW654" s="147"/>
      <c r="AX654" s="147"/>
      <c r="AY654" s="147"/>
      <c r="AZ654" s="147"/>
      <c r="BA654" s="147"/>
      <c r="BB654" s="147"/>
      <c r="BC654" s="147"/>
      <c r="BD654" s="147"/>
      <c r="BE654" s="147"/>
      <c r="BF654" s="147"/>
      <c r="BG654" s="147"/>
      <c r="BH654" s="147"/>
    </row>
    <row r="655" spans="1:60" outlineLevel="1" x14ac:dyDescent="0.2">
      <c r="A655" s="154"/>
      <c r="B655" s="155"/>
      <c r="C655" s="179" t="s">
        <v>640</v>
      </c>
      <c r="D655" s="157"/>
      <c r="E655" s="158"/>
      <c r="F655" s="156"/>
      <c r="G655" s="156"/>
      <c r="H655" s="156"/>
      <c r="I655" s="156"/>
      <c r="J655" s="156"/>
      <c r="K655" s="156"/>
      <c r="L655" s="156"/>
      <c r="M655" s="156"/>
      <c r="N655" s="156"/>
      <c r="O655" s="156"/>
      <c r="P655" s="156"/>
      <c r="Q655" s="156"/>
      <c r="R655" s="156"/>
      <c r="S655" s="156"/>
      <c r="T655" s="156"/>
      <c r="U655" s="156"/>
      <c r="V655" s="156"/>
      <c r="W655" s="156"/>
      <c r="X655" s="156"/>
      <c r="Y655" s="147"/>
      <c r="Z655" s="147"/>
      <c r="AA655" s="147"/>
      <c r="AB655" s="147"/>
      <c r="AC655" s="147"/>
      <c r="AD655" s="147"/>
      <c r="AE655" s="147"/>
      <c r="AF655" s="147"/>
      <c r="AG655" s="147" t="s">
        <v>188</v>
      </c>
      <c r="AH655" s="147">
        <v>0</v>
      </c>
      <c r="AI655" s="147"/>
      <c r="AJ655" s="147"/>
      <c r="AK655" s="147"/>
      <c r="AL655" s="147"/>
      <c r="AM655" s="147"/>
      <c r="AN655" s="147"/>
      <c r="AO655" s="147"/>
      <c r="AP655" s="147"/>
      <c r="AQ655" s="147"/>
      <c r="AR655" s="147"/>
      <c r="AS655" s="147"/>
      <c r="AT655" s="147"/>
      <c r="AU655" s="147"/>
      <c r="AV655" s="147"/>
      <c r="AW655" s="147"/>
      <c r="AX655" s="147"/>
      <c r="AY655" s="147"/>
      <c r="AZ655" s="147"/>
      <c r="BA655" s="147"/>
      <c r="BB655" s="147"/>
      <c r="BC655" s="147"/>
      <c r="BD655" s="147"/>
      <c r="BE655" s="147"/>
      <c r="BF655" s="147"/>
      <c r="BG655" s="147"/>
      <c r="BH655" s="147"/>
    </row>
    <row r="656" spans="1:60" outlineLevel="1" x14ac:dyDescent="0.2">
      <c r="A656" s="154"/>
      <c r="B656" s="155"/>
      <c r="C656" s="179" t="s">
        <v>644</v>
      </c>
      <c r="D656" s="157"/>
      <c r="E656" s="158">
        <v>235</v>
      </c>
      <c r="F656" s="156"/>
      <c r="G656" s="156"/>
      <c r="H656" s="156"/>
      <c r="I656" s="156"/>
      <c r="J656" s="156"/>
      <c r="K656" s="156"/>
      <c r="L656" s="156"/>
      <c r="M656" s="156"/>
      <c r="N656" s="156"/>
      <c r="O656" s="156"/>
      <c r="P656" s="156"/>
      <c r="Q656" s="156"/>
      <c r="R656" s="156"/>
      <c r="S656" s="156"/>
      <c r="T656" s="156"/>
      <c r="U656" s="156"/>
      <c r="V656" s="156"/>
      <c r="W656" s="156"/>
      <c r="X656" s="156"/>
      <c r="Y656" s="147"/>
      <c r="Z656" s="147"/>
      <c r="AA656" s="147"/>
      <c r="AB656" s="147"/>
      <c r="AC656" s="147"/>
      <c r="AD656" s="147"/>
      <c r="AE656" s="147"/>
      <c r="AF656" s="147"/>
      <c r="AG656" s="147" t="s">
        <v>188</v>
      </c>
      <c r="AH656" s="147">
        <v>0</v>
      </c>
      <c r="AI656" s="147"/>
      <c r="AJ656" s="147"/>
      <c r="AK656" s="147"/>
      <c r="AL656" s="147"/>
      <c r="AM656" s="147"/>
      <c r="AN656" s="147"/>
      <c r="AO656" s="147"/>
      <c r="AP656" s="147"/>
      <c r="AQ656" s="147"/>
      <c r="AR656" s="147"/>
      <c r="AS656" s="147"/>
      <c r="AT656" s="147"/>
      <c r="AU656" s="147"/>
      <c r="AV656" s="147"/>
      <c r="AW656" s="147"/>
      <c r="AX656" s="147"/>
      <c r="AY656" s="147"/>
      <c r="AZ656" s="147"/>
      <c r="BA656" s="147"/>
      <c r="BB656" s="147"/>
      <c r="BC656" s="147"/>
      <c r="BD656" s="147"/>
      <c r="BE656" s="147"/>
      <c r="BF656" s="147"/>
      <c r="BG656" s="147"/>
      <c r="BH656" s="147"/>
    </row>
    <row r="657" spans="1:60" outlineLevel="1" x14ac:dyDescent="0.2">
      <c r="A657" s="154"/>
      <c r="B657" s="155"/>
      <c r="C657" s="769"/>
      <c r="D657" s="770"/>
      <c r="E657" s="770"/>
      <c r="F657" s="770"/>
      <c r="G657" s="770"/>
      <c r="H657" s="156"/>
      <c r="I657" s="156"/>
      <c r="J657" s="156"/>
      <c r="K657" s="156"/>
      <c r="L657" s="156"/>
      <c r="M657" s="156"/>
      <c r="N657" s="156"/>
      <c r="O657" s="156"/>
      <c r="P657" s="156"/>
      <c r="Q657" s="156"/>
      <c r="R657" s="156"/>
      <c r="S657" s="156"/>
      <c r="T657" s="156"/>
      <c r="U657" s="156"/>
      <c r="V657" s="156"/>
      <c r="W657" s="156"/>
      <c r="X657" s="156"/>
      <c r="Y657" s="147"/>
      <c r="Z657" s="147"/>
      <c r="AA657" s="147"/>
      <c r="AB657" s="147"/>
      <c r="AC657" s="147"/>
      <c r="AD657" s="147"/>
      <c r="AE657" s="147"/>
      <c r="AF657" s="147"/>
      <c r="AG657" s="147" t="s">
        <v>190</v>
      </c>
      <c r="AH657" s="147"/>
      <c r="AI657" s="147"/>
      <c r="AJ657" s="147"/>
      <c r="AK657" s="147"/>
      <c r="AL657" s="147"/>
      <c r="AM657" s="147"/>
      <c r="AN657" s="147"/>
      <c r="AO657" s="147"/>
      <c r="AP657" s="147"/>
      <c r="AQ657" s="147"/>
      <c r="AR657" s="147"/>
      <c r="AS657" s="147"/>
      <c r="AT657" s="147"/>
      <c r="AU657" s="147"/>
      <c r="AV657" s="147"/>
      <c r="AW657" s="147"/>
      <c r="AX657" s="147"/>
      <c r="AY657" s="147"/>
      <c r="AZ657" s="147"/>
      <c r="BA657" s="147"/>
      <c r="BB657" s="147"/>
      <c r="BC657" s="147"/>
      <c r="BD657" s="147"/>
      <c r="BE657" s="147"/>
      <c r="BF657" s="147"/>
      <c r="BG657" s="147"/>
      <c r="BH657" s="147"/>
    </row>
    <row r="658" spans="1:60" outlineLevel="1" x14ac:dyDescent="0.2">
      <c r="A658" s="168">
        <v>110</v>
      </c>
      <c r="B658" s="169" t="s">
        <v>645</v>
      </c>
      <c r="C658" s="178" t="s">
        <v>646</v>
      </c>
      <c r="D658" s="170" t="s">
        <v>284</v>
      </c>
      <c r="E658" s="171">
        <v>205</v>
      </c>
      <c r="F658" s="172"/>
      <c r="G658" s="173">
        <f>ROUND(E658*F658,2)</f>
        <v>0</v>
      </c>
      <c r="H658" s="172"/>
      <c r="I658" s="173">
        <f>ROUND(E658*H658,2)</f>
        <v>0</v>
      </c>
      <c r="J658" s="172"/>
      <c r="K658" s="173">
        <f>ROUND(E658*J658,2)</f>
        <v>0</v>
      </c>
      <c r="L658" s="173">
        <v>21</v>
      </c>
      <c r="M658" s="173">
        <f>G658*(1+L658/100)</f>
        <v>0</v>
      </c>
      <c r="N658" s="173">
        <v>6.3000000000000003E-4</v>
      </c>
      <c r="O658" s="173">
        <f>ROUND(E658*N658,2)</f>
        <v>0.13</v>
      </c>
      <c r="P658" s="173">
        <v>0</v>
      </c>
      <c r="Q658" s="173">
        <f>ROUND(E658*P658,2)</f>
        <v>0</v>
      </c>
      <c r="R658" s="173"/>
      <c r="S658" s="173" t="s">
        <v>219</v>
      </c>
      <c r="T658" s="174" t="s">
        <v>220</v>
      </c>
      <c r="U658" s="156">
        <v>0</v>
      </c>
      <c r="V658" s="156">
        <f>ROUND(E658*U658,2)</f>
        <v>0</v>
      </c>
      <c r="W658" s="156"/>
      <c r="X658" s="156" t="s">
        <v>185</v>
      </c>
      <c r="Y658" s="147"/>
      <c r="Z658" s="147"/>
      <c r="AA658" s="147"/>
      <c r="AB658" s="147"/>
      <c r="AC658" s="147"/>
      <c r="AD658" s="147"/>
      <c r="AE658" s="147"/>
      <c r="AF658" s="147"/>
      <c r="AG658" s="147" t="s">
        <v>593</v>
      </c>
      <c r="AH658" s="147"/>
      <c r="AI658" s="147"/>
      <c r="AJ658" s="147"/>
      <c r="AK658" s="147"/>
      <c r="AL658" s="147"/>
      <c r="AM658" s="147"/>
      <c r="AN658" s="147"/>
      <c r="AO658" s="147"/>
      <c r="AP658" s="147"/>
      <c r="AQ658" s="147"/>
      <c r="AR658" s="147"/>
      <c r="AS658" s="147"/>
      <c r="AT658" s="147"/>
      <c r="AU658" s="147"/>
      <c r="AV658" s="147"/>
      <c r="AW658" s="147"/>
      <c r="AX658" s="147"/>
      <c r="AY658" s="147"/>
      <c r="AZ658" s="147"/>
      <c r="BA658" s="147"/>
      <c r="BB658" s="147"/>
      <c r="BC658" s="147"/>
      <c r="BD658" s="147"/>
      <c r="BE658" s="147"/>
      <c r="BF658" s="147"/>
      <c r="BG658" s="147"/>
      <c r="BH658" s="147"/>
    </row>
    <row r="659" spans="1:60" outlineLevel="1" x14ac:dyDescent="0.2">
      <c r="A659" s="154"/>
      <c r="B659" s="155"/>
      <c r="C659" s="179" t="s">
        <v>640</v>
      </c>
      <c r="D659" s="157"/>
      <c r="E659" s="158"/>
      <c r="F659" s="156"/>
      <c r="G659" s="156"/>
      <c r="H659" s="156"/>
      <c r="I659" s="156"/>
      <c r="J659" s="156"/>
      <c r="K659" s="156"/>
      <c r="L659" s="156"/>
      <c r="M659" s="156"/>
      <c r="N659" s="156"/>
      <c r="O659" s="156"/>
      <c r="P659" s="156"/>
      <c r="Q659" s="156"/>
      <c r="R659" s="156"/>
      <c r="S659" s="156"/>
      <c r="T659" s="156"/>
      <c r="U659" s="156"/>
      <c r="V659" s="156"/>
      <c r="W659" s="156"/>
      <c r="X659" s="156"/>
      <c r="Y659" s="147"/>
      <c r="Z659" s="147"/>
      <c r="AA659" s="147"/>
      <c r="AB659" s="147"/>
      <c r="AC659" s="147"/>
      <c r="AD659" s="147"/>
      <c r="AE659" s="147"/>
      <c r="AF659" s="147"/>
      <c r="AG659" s="147" t="s">
        <v>188</v>
      </c>
      <c r="AH659" s="147">
        <v>0</v>
      </c>
      <c r="AI659" s="147"/>
      <c r="AJ659" s="147"/>
      <c r="AK659" s="147"/>
      <c r="AL659" s="147"/>
      <c r="AM659" s="147"/>
      <c r="AN659" s="147"/>
      <c r="AO659" s="147"/>
      <c r="AP659" s="147"/>
      <c r="AQ659" s="147"/>
      <c r="AR659" s="147"/>
      <c r="AS659" s="147"/>
      <c r="AT659" s="147"/>
      <c r="AU659" s="147"/>
      <c r="AV659" s="147"/>
      <c r="AW659" s="147"/>
      <c r="AX659" s="147"/>
      <c r="AY659" s="147"/>
      <c r="AZ659" s="147"/>
      <c r="BA659" s="147"/>
      <c r="BB659" s="147"/>
      <c r="BC659" s="147"/>
      <c r="BD659" s="147"/>
      <c r="BE659" s="147"/>
      <c r="BF659" s="147"/>
      <c r="BG659" s="147"/>
      <c r="BH659" s="147"/>
    </row>
    <row r="660" spans="1:60" outlineLevel="1" x14ac:dyDescent="0.2">
      <c r="A660" s="154"/>
      <c r="B660" s="155"/>
      <c r="C660" s="179" t="s">
        <v>647</v>
      </c>
      <c r="D660" s="157"/>
      <c r="E660" s="158">
        <v>205</v>
      </c>
      <c r="F660" s="156"/>
      <c r="G660" s="156"/>
      <c r="H660" s="156"/>
      <c r="I660" s="156"/>
      <c r="J660" s="156"/>
      <c r="K660" s="156"/>
      <c r="L660" s="156"/>
      <c r="M660" s="156"/>
      <c r="N660" s="156"/>
      <c r="O660" s="156"/>
      <c r="P660" s="156"/>
      <c r="Q660" s="156"/>
      <c r="R660" s="156"/>
      <c r="S660" s="156"/>
      <c r="T660" s="156"/>
      <c r="U660" s="156"/>
      <c r="V660" s="156"/>
      <c r="W660" s="156"/>
      <c r="X660" s="156"/>
      <c r="Y660" s="147"/>
      <c r="Z660" s="147"/>
      <c r="AA660" s="147"/>
      <c r="AB660" s="147"/>
      <c r="AC660" s="147"/>
      <c r="AD660" s="147"/>
      <c r="AE660" s="147"/>
      <c r="AF660" s="147"/>
      <c r="AG660" s="147" t="s">
        <v>188</v>
      </c>
      <c r="AH660" s="147">
        <v>0</v>
      </c>
      <c r="AI660" s="147"/>
      <c r="AJ660" s="147"/>
      <c r="AK660" s="147"/>
      <c r="AL660" s="147"/>
      <c r="AM660" s="147"/>
      <c r="AN660" s="147"/>
      <c r="AO660" s="147"/>
      <c r="AP660" s="147"/>
      <c r="AQ660" s="147"/>
      <c r="AR660" s="147"/>
      <c r="AS660" s="147"/>
      <c r="AT660" s="147"/>
      <c r="AU660" s="147"/>
      <c r="AV660" s="147"/>
      <c r="AW660" s="147"/>
      <c r="AX660" s="147"/>
      <c r="AY660" s="147"/>
      <c r="AZ660" s="147"/>
      <c r="BA660" s="147"/>
      <c r="BB660" s="147"/>
      <c r="BC660" s="147"/>
      <c r="BD660" s="147"/>
      <c r="BE660" s="147"/>
      <c r="BF660" s="147"/>
      <c r="BG660" s="147"/>
      <c r="BH660" s="147"/>
    </row>
    <row r="661" spans="1:60" outlineLevel="1" x14ac:dyDescent="0.2">
      <c r="A661" s="154"/>
      <c r="B661" s="155"/>
      <c r="C661" s="769"/>
      <c r="D661" s="770"/>
      <c r="E661" s="770"/>
      <c r="F661" s="770"/>
      <c r="G661" s="770"/>
      <c r="H661" s="156"/>
      <c r="I661" s="156"/>
      <c r="J661" s="156"/>
      <c r="K661" s="156"/>
      <c r="L661" s="156"/>
      <c r="M661" s="156"/>
      <c r="N661" s="156"/>
      <c r="O661" s="156"/>
      <c r="P661" s="156"/>
      <c r="Q661" s="156"/>
      <c r="R661" s="156"/>
      <c r="S661" s="156"/>
      <c r="T661" s="156"/>
      <c r="U661" s="156"/>
      <c r="V661" s="156"/>
      <c r="W661" s="156"/>
      <c r="X661" s="156"/>
      <c r="Y661" s="147"/>
      <c r="Z661" s="147"/>
      <c r="AA661" s="147"/>
      <c r="AB661" s="147"/>
      <c r="AC661" s="147"/>
      <c r="AD661" s="147"/>
      <c r="AE661" s="147"/>
      <c r="AF661" s="147"/>
      <c r="AG661" s="147" t="s">
        <v>190</v>
      </c>
      <c r="AH661" s="147"/>
      <c r="AI661" s="147"/>
      <c r="AJ661" s="147"/>
      <c r="AK661" s="147"/>
      <c r="AL661" s="147"/>
      <c r="AM661" s="147"/>
      <c r="AN661" s="147"/>
      <c r="AO661" s="147"/>
      <c r="AP661" s="147"/>
      <c r="AQ661" s="147"/>
      <c r="AR661" s="147"/>
      <c r="AS661" s="147"/>
      <c r="AT661" s="147"/>
      <c r="AU661" s="147"/>
      <c r="AV661" s="147"/>
      <c r="AW661" s="147"/>
      <c r="AX661" s="147"/>
      <c r="AY661" s="147"/>
      <c r="AZ661" s="147"/>
      <c r="BA661" s="147"/>
      <c r="BB661" s="147"/>
      <c r="BC661" s="147"/>
      <c r="BD661" s="147"/>
      <c r="BE661" s="147"/>
      <c r="BF661" s="147"/>
      <c r="BG661" s="147"/>
      <c r="BH661" s="147"/>
    </row>
    <row r="662" spans="1:60" outlineLevel="1" x14ac:dyDescent="0.2">
      <c r="A662" s="168">
        <v>111</v>
      </c>
      <c r="B662" s="169" t="s">
        <v>648</v>
      </c>
      <c r="C662" s="178" t="s">
        <v>649</v>
      </c>
      <c r="D662" s="170" t="s">
        <v>284</v>
      </c>
      <c r="E662" s="171">
        <v>206</v>
      </c>
      <c r="F662" s="172"/>
      <c r="G662" s="173">
        <f>ROUND(E662*F662,2)</f>
        <v>0</v>
      </c>
      <c r="H662" s="172"/>
      <c r="I662" s="173">
        <f>ROUND(E662*H662,2)</f>
        <v>0</v>
      </c>
      <c r="J662" s="172"/>
      <c r="K662" s="173">
        <f>ROUND(E662*J662,2)</f>
        <v>0</v>
      </c>
      <c r="L662" s="173">
        <v>21</v>
      </c>
      <c r="M662" s="173">
        <f>G662*(1+L662/100)</f>
        <v>0</v>
      </c>
      <c r="N662" s="173">
        <v>2.9E-4</v>
      </c>
      <c r="O662" s="173">
        <f>ROUND(E662*N662,2)</f>
        <v>0.06</v>
      </c>
      <c r="P662" s="173">
        <v>0</v>
      </c>
      <c r="Q662" s="173">
        <f>ROUND(E662*P662,2)</f>
        <v>0</v>
      </c>
      <c r="R662" s="173"/>
      <c r="S662" s="173" t="s">
        <v>219</v>
      </c>
      <c r="T662" s="174" t="s">
        <v>220</v>
      </c>
      <c r="U662" s="156">
        <v>0</v>
      </c>
      <c r="V662" s="156">
        <f>ROUND(E662*U662,2)</f>
        <v>0</v>
      </c>
      <c r="W662" s="156"/>
      <c r="X662" s="156" t="s">
        <v>185</v>
      </c>
      <c r="Y662" s="147"/>
      <c r="Z662" s="147"/>
      <c r="AA662" s="147"/>
      <c r="AB662" s="147"/>
      <c r="AC662" s="147"/>
      <c r="AD662" s="147"/>
      <c r="AE662" s="147"/>
      <c r="AF662" s="147"/>
      <c r="AG662" s="147" t="s">
        <v>593</v>
      </c>
      <c r="AH662" s="147"/>
      <c r="AI662" s="147"/>
      <c r="AJ662" s="147"/>
      <c r="AK662" s="147"/>
      <c r="AL662" s="147"/>
      <c r="AM662" s="147"/>
      <c r="AN662" s="147"/>
      <c r="AO662" s="147"/>
      <c r="AP662" s="147"/>
      <c r="AQ662" s="147"/>
      <c r="AR662" s="147"/>
      <c r="AS662" s="147"/>
      <c r="AT662" s="147"/>
      <c r="AU662" s="147"/>
      <c r="AV662" s="147"/>
      <c r="AW662" s="147"/>
      <c r="AX662" s="147"/>
      <c r="AY662" s="147"/>
      <c r="AZ662" s="147"/>
      <c r="BA662" s="147"/>
      <c r="BB662" s="147"/>
      <c r="BC662" s="147"/>
      <c r="BD662" s="147"/>
      <c r="BE662" s="147"/>
      <c r="BF662" s="147"/>
      <c r="BG662" s="147"/>
      <c r="BH662" s="147"/>
    </row>
    <row r="663" spans="1:60" outlineLevel="1" x14ac:dyDescent="0.2">
      <c r="A663" s="154"/>
      <c r="B663" s="155"/>
      <c r="C663" s="179" t="s">
        <v>640</v>
      </c>
      <c r="D663" s="157"/>
      <c r="E663" s="158"/>
      <c r="F663" s="156"/>
      <c r="G663" s="156"/>
      <c r="H663" s="156"/>
      <c r="I663" s="156"/>
      <c r="J663" s="156"/>
      <c r="K663" s="156"/>
      <c r="L663" s="156"/>
      <c r="M663" s="156"/>
      <c r="N663" s="156"/>
      <c r="O663" s="156"/>
      <c r="P663" s="156"/>
      <c r="Q663" s="156"/>
      <c r="R663" s="156"/>
      <c r="S663" s="156"/>
      <c r="T663" s="156"/>
      <c r="U663" s="156"/>
      <c r="V663" s="156"/>
      <c r="W663" s="156"/>
      <c r="X663" s="156"/>
      <c r="Y663" s="147"/>
      <c r="Z663" s="147"/>
      <c r="AA663" s="147"/>
      <c r="AB663" s="147"/>
      <c r="AC663" s="147"/>
      <c r="AD663" s="147"/>
      <c r="AE663" s="147"/>
      <c r="AF663" s="147"/>
      <c r="AG663" s="147" t="s">
        <v>188</v>
      </c>
      <c r="AH663" s="147">
        <v>0</v>
      </c>
      <c r="AI663" s="147"/>
      <c r="AJ663" s="147"/>
      <c r="AK663" s="147"/>
      <c r="AL663" s="147"/>
      <c r="AM663" s="147"/>
      <c r="AN663" s="147"/>
      <c r="AO663" s="147"/>
      <c r="AP663" s="147"/>
      <c r="AQ663" s="147"/>
      <c r="AR663" s="147"/>
      <c r="AS663" s="147"/>
      <c r="AT663" s="147"/>
      <c r="AU663" s="147"/>
      <c r="AV663" s="147"/>
      <c r="AW663" s="147"/>
      <c r="AX663" s="147"/>
      <c r="AY663" s="147"/>
      <c r="AZ663" s="147"/>
      <c r="BA663" s="147"/>
      <c r="BB663" s="147"/>
      <c r="BC663" s="147"/>
      <c r="BD663" s="147"/>
      <c r="BE663" s="147"/>
      <c r="BF663" s="147"/>
      <c r="BG663" s="147"/>
      <c r="BH663" s="147"/>
    </row>
    <row r="664" spans="1:60" outlineLevel="1" x14ac:dyDescent="0.2">
      <c r="A664" s="154"/>
      <c r="B664" s="155"/>
      <c r="C664" s="179" t="s">
        <v>650</v>
      </c>
      <c r="D664" s="157"/>
      <c r="E664" s="158">
        <v>200</v>
      </c>
      <c r="F664" s="156"/>
      <c r="G664" s="156"/>
      <c r="H664" s="156"/>
      <c r="I664" s="156"/>
      <c r="J664" s="156"/>
      <c r="K664" s="156"/>
      <c r="L664" s="156"/>
      <c r="M664" s="156"/>
      <c r="N664" s="156"/>
      <c r="O664" s="156"/>
      <c r="P664" s="156"/>
      <c r="Q664" s="156"/>
      <c r="R664" s="156"/>
      <c r="S664" s="156"/>
      <c r="T664" s="156"/>
      <c r="U664" s="156"/>
      <c r="V664" s="156"/>
      <c r="W664" s="156"/>
      <c r="X664" s="156"/>
      <c r="Y664" s="147"/>
      <c r="Z664" s="147"/>
      <c r="AA664" s="147"/>
      <c r="AB664" s="147"/>
      <c r="AC664" s="147"/>
      <c r="AD664" s="147"/>
      <c r="AE664" s="147"/>
      <c r="AF664" s="147"/>
      <c r="AG664" s="147" t="s">
        <v>188</v>
      </c>
      <c r="AH664" s="147">
        <v>0</v>
      </c>
      <c r="AI664" s="147"/>
      <c r="AJ664" s="147"/>
      <c r="AK664" s="147"/>
      <c r="AL664" s="147"/>
      <c r="AM664" s="147"/>
      <c r="AN664" s="147"/>
      <c r="AO664" s="147"/>
      <c r="AP664" s="147"/>
      <c r="AQ664" s="147"/>
      <c r="AR664" s="147"/>
      <c r="AS664" s="147"/>
      <c r="AT664" s="147"/>
      <c r="AU664" s="147"/>
      <c r="AV664" s="147"/>
      <c r="AW664" s="147"/>
      <c r="AX664" s="147"/>
      <c r="AY664" s="147"/>
      <c r="AZ664" s="147"/>
      <c r="BA664" s="147"/>
      <c r="BB664" s="147"/>
      <c r="BC664" s="147"/>
      <c r="BD664" s="147"/>
      <c r="BE664" s="147"/>
      <c r="BF664" s="147"/>
      <c r="BG664" s="147"/>
      <c r="BH664" s="147"/>
    </row>
    <row r="665" spans="1:60" outlineLevel="1" x14ac:dyDescent="0.2">
      <c r="A665" s="154"/>
      <c r="B665" s="155"/>
      <c r="C665" s="179" t="s">
        <v>651</v>
      </c>
      <c r="D665" s="157"/>
      <c r="E665" s="158">
        <v>6</v>
      </c>
      <c r="F665" s="156"/>
      <c r="G665" s="156"/>
      <c r="H665" s="156"/>
      <c r="I665" s="156"/>
      <c r="J665" s="156"/>
      <c r="K665" s="156"/>
      <c r="L665" s="156"/>
      <c r="M665" s="156"/>
      <c r="N665" s="156"/>
      <c r="O665" s="156"/>
      <c r="P665" s="156"/>
      <c r="Q665" s="156"/>
      <c r="R665" s="156"/>
      <c r="S665" s="156"/>
      <c r="T665" s="156"/>
      <c r="U665" s="156"/>
      <c r="V665" s="156"/>
      <c r="W665" s="156"/>
      <c r="X665" s="156"/>
      <c r="Y665" s="147"/>
      <c r="Z665" s="147"/>
      <c r="AA665" s="147"/>
      <c r="AB665" s="147"/>
      <c r="AC665" s="147"/>
      <c r="AD665" s="147"/>
      <c r="AE665" s="147"/>
      <c r="AF665" s="147"/>
      <c r="AG665" s="147" t="s">
        <v>188</v>
      </c>
      <c r="AH665" s="147">
        <v>0</v>
      </c>
      <c r="AI665" s="147"/>
      <c r="AJ665" s="147"/>
      <c r="AK665" s="147"/>
      <c r="AL665" s="147"/>
      <c r="AM665" s="147"/>
      <c r="AN665" s="147"/>
      <c r="AO665" s="147"/>
      <c r="AP665" s="147"/>
      <c r="AQ665" s="147"/>
      <c r="AR665" s="147"/>
      <c r="AS665" s="147"/>
      <c r="AT665" s="147"/>
      <c r="AU665" s="147"/>
      <c r="AV665" s="147"/>
      <c r="AW665" s="147"/>
      <c r="AX665" s="147"/>
      <c r="AY665" s="147"/>
      <c r="AZ665" s="147"/>
      <c r="BA665" s="147"/>
      <c r="BB665" s="147"/>
      <c r="BC665" s="147"/>
      <c r="BD665" s="147"/>
      <c r="BE665" s="147"/>
      <c r="BF665" s="147"/>
      <c r="BG665" s="147"/>
      <c r="BH665" s="147"/>
    </row>
    <row r="666" spans="1:60" outlineLevel="1" x14ac:dyDescent="0.2">
      <c r="A666" s="154"/>
      <c r="B666" s="155"/>
      <c r="C666" s="769"/>
      <c r="D666" s="770"/>
      <c r="E666" s="770"/>
      <c r="F666" s="770"/>
      <c r="G666" s="770"/>
      <c r="H666" s="156"/>
      <c r="I666" s="156"/>
      <c r="J666" s="156"/>
      <c r="K666" s="156"/>
      <c r="L666" s="156"/>
      <c r="M666" s="156"/>
      <c r="N666" s="156"/>
      <c r="O666" s="156"/>
      <c r="P666" s="156"/>
      <c r="Q666" s="156"/>
      <c r="R666" s="156"/>
      <c r="S666" s="156"/>
      <c r="T666" s="156"/>
      <c r="U666" s="156"/>
      <c r="V666" s="156"/>
      <c r="W666" s="156"/>
      <c r="X666" s="156"/>
      <c r="Y666" s="147"/>
      <c r="Z666" s="147"/>
      <c r="AA666" s="147"/>
      <c r="AB666" s="147"/>
      <c r="AC666" s="147"/>
      <c r="AD666" s="147"/>
      <c r="AE666" s="147"/>
      <c r="AF666" s="147"/>
      <c r="AG666" s="147" t="s">
        <v>190</v>
      </c>
      <c r="AH666" s="147"/>
      <c r="AI666" s="147"/>
      <c r="AJ666" s="147"/>
      <c r="AK666" s="147"/>
      <c r="AL666" s="147"/>
      <c r="AM666" s="147"/>
      <c r="AN666" s="147"/>
      <c r="AO666" s="147"/>
      <c r="AP666" s="147"/>
      <c r="AQ666" s="147"/>
      <c r="AR666" s="147"/>
      <c r="AS666" s="147"/>
      <c r="AT666" s="147"/>
      <c r="AU666" s="147"/>
      <c r="AV666" s="147"/>
      <c r="AW666" s="147"/>
      <c r="AX666" s="147"/>
      <c r="AY666" s="147"/>
      <c r="AZ666" s="147"/>
      <c r="BA666" s="147"/>
      <c r="BB666" s="147"/>
      <c r="BC666" s="147"/>
      <c r="BD666" s="147"/>
      <c r="BE666" s="147"/>
      <c r="BF666" s="147"/>
      <c r="BG666" s="147"/>
      <c r="BH666" s="147"/>
    </row>
    <row r="667" spans="1:60" outlineLevel="1" x14ac:dyDescent="0.2">
      <c r="A667" s="168">
        <v>112</v>
      </c>
      <c r="B667" s="169" t="s">
        <v>652</v>
      </c>
      <c r="C667" s="178" t="s">
        <v>653</v>
      </c>
      <c r="D667" s="170" t="s">
        <v>294</v>
      </c>
      <c r="E667" s="171">
        <v>1</v>
      </c>
      <c r="F667" s="172"/>
      <c r="G667" s="173">
        <f>ROUND(E667*F667,2)</f>
        <v>0</v>
      </c>
      <c r="H667" s="172"/>
      <c r="I667" s="173">
        <f>ROUND(E667*H667,2)</f>
        <v>0</v>
      </c>
      <c r="J667" s="172"/>
      <c r="K667" s="173">
        <f>ROUND(E667*J667,2)</f>
        <v>0</v>
      </c>
      <c r="L667" s="173">
        <v>21</v>
      </c>
      <c r="M667" s="173">
        <f>G667*(1+L667/100)</f>
        <v>0</v>
      </c>
      <c r="N667" s="173">
        <v>0</v>
      </c>
      <c r="O667" s="173">
        <f>ROUND(E667*N667,2)</f>
        <v>0</v>
      </c>
      <c r="P667" s="173">
        <v>0</v>
      </c>
      <c r="Q667" s="173">
        <f>ROUND(E667*P667,2)</f>
        <v>0</v>
      </c>
      <c r="R667" s="173"/>
      <c r="S667" s="173" t="s">
        <v>219</v>
      </c>
      <c r="T667" s="174" t="s">
        <v>220</v>
      </c>
      <c r="U667" s="156">
        <v>0</v>
      </c>
      <c r="V667" s="156">
        <f>ROUND(E667*U667,2)</f>
        <v>0</v>
      </c>
      <c r="W667" s="156"/>
      <c r="X667" s="156" t="s">
        <v>185</v>
      </c>
      <c r="Y667" s="147"/>
      <c r="Z667" s="147"/>
      <c r="AA667" s="147"/>
      <c r="AB667" s="147"/>
      <c r="AC667" s="147"/>
      <c r="AD667" s="147"/>
      <c r="AE667" s="147"/>
      <c r="AF667" s="147"/>
      <c r="AG667" s="147" t="s">
        <v>186</v>
      </c>
      <c r="AH667" s="147"/>
      <c r="AI667" s="147"/>
      <c r="AJ667" s="147"/>
      <c r="AK667" s="147"/>
      <c r="AL667" s="147"/>
      <c r="AM667" s="147"/>
      <c r="AN667" s="147"/>
      <c r="AO667" s="147"/>
      <c r="AP667" s="147"/>
      <c r="AQ667" s="147"/>
      <c r="AR667" s="147"/>
      <c r="AS667" s="147"/>
      <c r="AT667" s="147"/>
      <c r="AU667" s="147"/>
      <c r="AV667" s="147"/>
      <c r="AW667" s="147"/>
      <c r="AX667" s="147"/>
      <c r="AY667" s="147"/>
      <c r="AZ667" s="147"/>
      <c r="BA667" s="147"/>
      <c r="BB667" s="147"/>
      <c r="BC667" s="147"/>
      <c r="BD667" s="147"/>
      <c r="BE667" s="147"/>
      <c r="BF667" s="147"/>
      <c r="BG667" s="147"/>
      <c r="BH667" s="147"/>
    </row>
    <row r="668" spans="1:60" outlineLevel="1" x14ac:dyDescent="0.2">
      <c r="A668" s="154"/>
      <c r="B668" s="155"/>
      <c r="C668" s="767"/>
      <c r="D668" s="768"/>
      <c r="E668" s="768"/>
      <c r="F668" s="768"/>
      <c r="G668" s="768"/>
      <c r="H668" s="156"/>
      <c r="I668" s="156"/>
      <c r="J668" s="156"/>
      <c r="K668" s="156"/>
      <c r="L668" s="156"/>
      <c r="M668" s="156"/>
      <c r="N668" s="156"/>
      <c r="O668" s="156"/>
      <c r="P668" s="156"/>
      <c r="Q668" s="156"/>
      <c r="R668" s="156"/>
      <c r="S668" s="156"/>
      <c r="T668" s="156"/>
      <c r="U668" s="156"/>
      <c r="V668" s="156"/>
      <c r="W668" s="156"/>
      <c r="X668" s="156"/>
      <c r="Y668" s="147"/>
      <c r="Z668" s="147"/>
      <c r="AA668" s="147"/>
      <c r="AB668" s="147"/>
      <c r="AC668" s="147"/>
      <c r="AD668" s="147"/>
      <c r="AE668" s="147"/>
      <c r="AF668" s="147"/>
      <c r="AG668" s="147" t="s">
        <v>190</v>
      </c>
      <c r="AH668" s="147"/>
      <c r="AI668" s="147"/>
      <c r="AJ668" s="147"/>
      <c r="AK668" s="147"/>
      <c r="AL668" s="147"/>
      <c r="AM668" s="147"/>
      <c r="AN668" s="147"/>
      <c r="AO668" s="147"/>
      <c r="AP668" s="147"/>
      <c r="AQ668" s="147"/>
      <c r="AR668" s="147"/>
      <c r="AS668" s="147"/>
      <c r="AT668" s="147"/>
      <c r="AU668" s="147"/>
      <c r="AV668" s="147"/>
      <c r="AW668" s="147"/>
      <c r="AX668" s="147"/>
      <c r="AY668" s="147"/>
      <c r="AZ668" s="147"/>
      <c r="BA668" s="147"/>
      <c r="BB668" s="147"/>
      <c r="BC668" s="147"/>
      <c r="BD668" s="147"/>
      <c r="BE668" s="147"/>
      <c r="BF668" s="147"/>
      <c r="BG668" s="147"/>
      <c r="BH668" s="147"/>
    </row>
    <row r="669" spans="1:60" outlineLevel="1" x14ac:dyDescent="0.2">
      <c r="A669" s="168">
        <v>113</v>
      </c>
      <c r="B669" s="169" t="s">
        <v>654</v>
      </c>
      <c r="C669" s="178" t="s">
        <v>655</v>
      </c>
      <c r="D669" s="170" t="s">
        <v>231</v>
      </c>
      <c r="E669" s="171">
        <v>13.819319999999999</v>
      </c>
      <c r="F669" s="172"/>
      <c r="G669" s="173">
        <f>ROUND(E669*F669,2)</f>
        <v>0</v>
      </c>
      <c r="H669" s="172"/>
      <c r="I669" s="173">
        <f>ROUND(E669*H669,2)</f>
        <v>0</v>
      </c>
      <c r="J669" s="172"/>
      <c r="K669" s="173">
        <f>ROUND(E669*J669,2)</f>
        <v>0</v>
      </c>
      <c r="L669" s="173">
        <v>21</v>
      </c>
      <c r="M669" s="173">
        <f>G669*(1+L669/100)</f>
        <v>0</v>
      </c>
      <c r="N669" s="173">
        <v>0</v>
      </c>
      <c r="O669" s="173">
        <f>ROUND(E669*N669,2)</f>
        <v>0</v>
      </c>
      <c r="P669" s="173">
        <v>0</v>
      </c>
      <c r="Q669" s="173">
        <f>ROUND(E669*P669,2)</f>
        <v>0</v>
      </c>
      <c r="R669" s="173" t="s">
        <v>592</v>
      </c>
      <c r="S669" s="173" t="s">
        <v>183</v>
      </c>
      <c r="T669" s="174" t="s">
        <v>184</v>
      </c>
      <c r="U669" s="156">
        <v>1.609</v>
      </c>
      <c r="V669" s="156">
        <f>ROUND(E669*U669,2)</f>
        <v>22.24</v>
      </c>
      <c r="W669" s="156"/>
      <c r="X669" s="156" t="s">
        <v>608</v>
      </c>
      <c r="Y669" s="147"/>
      <c r="Z669" s="147"/>
      <c r="AA669" s="147"/>
      <c r="AB669" s="147"/>
      <c r="AC669" s="147"/>
      <c r="AD669" s="147"/>
      <c r="AE669" s="147"/>
      <c r="AF669" s="147"/>
      <c r="AG669" s="147" t="s">
        <v>609</v>
      </c>
      <c r="AH669" s="147"/>
      <c r="AI669" s="147"/>
      <c r="AJ669" s="147"/>
      <c r="AK669" s="147"/>
      <c r="AL669" s="147"/>
      <c r="AM669" s="147"/>
      <c r="AN669" s="147"/>
      <c r="AO669" s="147"/>
      <c r="AP669" s="147"/>
      <c r="AQ669" s="147"/>
      <c r="AR669" s="147"/>
      <c r="AS669" s="147"/>
      <c r="AT669" s="147"/>
      <c r="AU669" s="147"/>
      <c r="AV669" s="147"/>
      <c r="AW669" s="147"/>
      <c r="AX669" s="147"/>
      <c r="AY669" s="147"/>
      <c r="AZ669" s="147"/>
      <c r="BA669" s="147"/>
      <c r="BB669" s="147"/>
      <c r="BC669" s="147"/>
      <c r="BD669" s="147"/>
      <c r="BE669" s="147"/>
      <c r="BF669" s="147"/>
      <c r="BG669" s="147"/>
      <c r="BH669" s="147"/>
    </row>
    <row r="670" spans="1:60" outlineLevel="1" x14ac:dyDescent="0.2">
      <c r="A670" s="154"/>
      <c r="B670" s="155"/>
      <c r="C670" s="771" t="s">
        <v>656</v>
      </c>
      <c r="D670" s="772"/>
      <c r="E670" s="772"/>
      <c r="F670" s="772"/>
      <c r="G670" s="772"/>
      <c r="H670" s="156"/>
      <c r="I670" s="156"/>
      <c r="J670" s="156"/>
      <c r="K670" s="156"/>
      <c r="L670" s="156"/>
      <c r="M670" s="156"/>
      <c r="N670" s="156"/>
      <c r="O670" s="156"/>
      <c r="P670" s="156"/>
      <c r="Q670" s="156"/>
      <c r="R670" s="156"/>
      <c r="S670" s="156"/>
      <c r="T670" s="156"/>
      <c r="U670" s="156"/>
      <c r="V670" s="156"/>
      <c r="W670" s="156"/>
      <c r="X670" s="156"/>
      <c r="Y670" s="147"/>
      <c r="Z670" s="147"/>
      <c r="AA670" s="147"/>
      <c r="AB670" s="147"/>
      <c r="AC670" s="147"/>
      <c r="AD670" s="147"/>
      <c r="AE670" s="147"/>
      <c r="AF670" s="147"/>
      <c r="AG670" s="147" t="s">
        <v>196</v>
      </c>
      <c r="AH670" s="147"/>
      <c r="AI670" s="147"/>
      <c r="AJ670" s="147"/>
      <c r="AK670" s="147"/>
      <c r="AL670" s="147"/>
      <c r="AM670" s="147"/>
      <c r="AN670" s="147"/>
      <c r="AO670" s="147"/>
      <c r="AP670" s="147"/>
      <c r="AQ670" s="147"/>
      <c r="AR670" s="147"/>
      <c r="AS670" s="147"/>
      <c r="AT670" s="147"/>
      <c r="AU670" s="147"/>
      <c r="AV670" s="147"/>
      <c r="AW670" s="147"/>
      <c r="AX670" s="147"/>
      <c r="AY670" s="147"/>
      <c r="AZ670" s="147"/>
      <c r="BA670" s="147"/>
      <c r="BB670" s="147"/>
      <c r="BC670" s="147"/>
      <c r="BD670" s="147"/>
      <c r="BE670" s="147"/>
      <c r="BF670" s="147"/>
      <c r="BG670" s="147"/>
      <c r="BH670" s="147"/>
    </row>
    <row r="671" spans="1:60" outlineLevel="1" x14ac:dyDescent="0.2">
      <c r="A671" s="154"/>
      <c r="B671" s="155"/>
      <c r="C671" s="769"/>
      <c r="D671" s="770"/>
      <c r="E671" s="770"/>
      <c r="F671" s="770"/>
      <c r="G671" s="770"/>
      <c r="H671" s="156"/>
      <c r="I671" s="156"/>
      <c r="J671" s="156"/>
      <c r="K671" s="156"/>
      <c r="L671" s="156"/>
      <c r="M671" s="156"/>
      <c r="N671" s="156"/>
      <c r="O671" s="156"/>
      <c r="P671" s="156"/>
      <c r="Q671" s="156"/>
      <c r="R671" s="156"/>
      <c r="S671" s="156"/>
      <c r="T671" s="156"/>
      <c r="U671" s="156"/>
      <c r="V671" s="156"/>
      <c r="W671" s="156"/>
      <c r="X671" s="156"/>
      <c r="Y671" s="147"/>
      <c r="Z671" s="147"/>
      <c r="AA671" s="147"/>
      <c r="AB671" s="147"/>
      <c r="AC671" s="147"/>
      <c r="AD671" s="147"/>
      <c r="AE671" s="147"/>
      <c r="AF671" s="147"/>
      <c r="AG671" s="147" t="s">
        <v>190</v>
      </c>
      <c r="AH671" s="147"/>
      <c r="AI671" s="147"/>
      <c r="AJ671" s="147"/>
      <c r="AK671" s="147"/>
      <c r="AL671" s="147"/>
      <c r="AM671" s="147"/>
      <c r="AN671" s="147"/>
      <c r="AO671" s="147"/>
      <c r="AP671" s="147"/>
      <c r="AQ671" s="147"/>
      <c r="AR671" s="147"/>
      <c r="AS671" s="147"/>
      <c r="AT671" s="147"/>
      <c r="AU671" s="147"/>
      <c r="AV671" s="147"/>
      <c r="AW671" s="147"/>
      <c r="AX671" s="147"/>
      <c r="AY671" s="147"/>
      <c r="AZ671" s="147"/>
      <c r="BA671" s="147"/>
      <c r="BB671" s="147"/>
      <c r="BC671" s="147"/>
      <c r="BD671" s="147"/>
      <c r="BE671" s="147"/>
      <c r="BF671" s="147"/>
      <c r="BG671" s="147"/>
      <c r="BH671" s="147"/>
    </row>
    <row r="672" spans="1:60" x14ac:dyDescent="0.2">
      <c r="A672" s="162" t="s">
        <v>177</v>
      </c>
      <c r="B672" s="163" t="s">
        <v>103</v>
      </c>
      <c r="C672" s="177" t="s">
        <v>104</v>
      </c>
      <c r="D672" s="164"/>
      <c r="E672" s="165"/>
      <c r="F672" s="166"/>
      <c r="G672" s="166">
        <f>SUMIF(AG673:AG731,"&lt;&gt;NOR",G673:G731)</f>
        <v>0</v>
      </c>
      <c r="H672" s="166"/>
      <c r="I672" s="166">
        <f>SUM(I673:I731)</f>
        <v>0</v>
      </c>
      <c r="J672" s="166"/>
      <c r="K672" s="166">
        <f>SUM(K673:K731)</f>
        <v>0</v>
      </c>
      <c r="L672" s="166"/>
      <c r="M672" s="166">
        <f>SUM(M673:M731)</f>
        <v>0</v>
      </c>
      <c r="N672" s="166"/>
      <c r="O672" s="166">
        <f>SUM(O673:O731)</f>
        <v>11.68</v>
      </c>
      <c r="P672" s="166"/>
      <c r="Q672" s="166">
        <f>SUM(Q673:Q731)</f>
        <v>0</v>
      </c>
      <c r="R672" s="166"/>
      <c r="S672" s="166"/>
      <c r="T672" s="167"/>
      <c r="U672" s="161"/>
      <c r="V672" s="161">
        <f>SUM(V673:V731)</f>
        <v>21.38</v>
      </c>
      <c r="W672" s="161"/>
      <c r="X672" s="161"/>
      <c r="AG672" t="s">
        <v>178</v>
      </c>
    </row>
    <row r="673" spans="1:60" outlineLevel="1" x14ac:dyDescent="0.2">
      <c r="A673" s="168">
        <v>114</v>
      </c>
      <c r="B673" s="169" t="s">
        <v>657</v>
      </c>
      <c r="C673" s="178" t="s">
        <v>658</v>
      </c>
      <c r="D673" s="170" t="s">
        <v>181</v>
      </c>
      <c r="E673" s="171">
        <v>1739.63</v>
      </c>
      <c r="F673" s="172"/>
      <c r="G673" s="173">
        <f>ROUND(E673*F673,2)</f>
        <v>0</v>
      </c>
      <c r="H673" s="172"/>
      <c r="I673" s="173">
        <f>ROUND(E673*H673,2)</f>
        <v>0</v>
      </c>
      <c r="J673" s="172"/>
      <c r="K673" s="173">
        <f>ROUND(E673*J673,2)</f>
        <v>0</v>
      </c>
      <c r="L673" s="173">
        <v>21</v>
      </c>
      <c r="M673" s="173">
        <f>G673*(1+L673/100)</f>
        <v>0</v>
      </c>
      <c r="N673" s="173">
        <v>3.1E-4</v>
      </c>
      <c r="O673" s="173">
        <f>ROUND(E673*N673,2)</f>
        <v>0.54</v>
      </c>
      <c r="P673" s="173">
        <v>0</v>
      </c>
      <c r="Q673" s="173">
        <f>ROUND(E673*P673,2)</f>
        <v>0</v>
      </c>
      <c r="R673" s="173" t="s">
        <v>659</v>
      </c>
      <c r="S673" s="173" t="s">
        <v>183</v>
      </c>
      <c r="T673" s="174" t="s">
        <v>184</v>
      </c>
      <c r="U673" s="156">
        <v>0</v>
      </c>
      <c r="V673" s="156">
        <f>ROUND(E673*U673,2)</f>
        <v>0</v>
      </c>
      <c r="W673" s="156"/>
      <c r="X673" s="156" t="s">
        <v>185</v>
      </c>
      <c r="Y673" s="147"/>
      <c r="Z673" s="147"/>
      <c r="AA673" s="147"/>
      <c r="AB673" s="147"/>
      <c r="AC673" s="147"/>
      <c r="AD673" s="147"/>
      <c r="AE673" s="147"/>
      <c r="AF673" s="147"/>
      <c r="AG673" s="147" t="s">
        <v>593</v>
      </c>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row>
    <row r="674" spans="1:60" outlineLevel="1" x14ac:dyDescent="0.2">
      <c r="A674" s="154"/>
      <c r="B674" s="155"/>
      <c r="C674" s="179" t="s">
        <v>394</v>
      </c>
      <c r="D674" s="157"/>
      <c r="E674" s="158"/>
      <c r="F674" s="156"/>
      <c r="G674" s="156"/>
      <c r="H674" s="156"/>
      <c r="I674" s="156"/>
      <c r="J674" s="156"/>
      <c r="K674" s="156"/>
      <c r="L674" s="156"/>
      <c r="M674" s="156"/>
      <c r="N674" s="156"/>
      <c r="O674" s="156"/>
      <c r="P674" s="156"/>
      <c r="Q674" s="156"/>
      <c r="R674" s="156"/>
      <c r="S674" s="156"/>
      <c r="T674" s="156"/>
      <c r="U674" s="156"/>
      <c r="V674" s="156"/>
      <c r="W674" s="156"/>
      <c r="X674" s="156"/>
      <c r="Y674" s="147"/>
      <c r="Z674" s="147"/>
      <c r="AA674" s="147"/>
      <c r="AB674" s="147"/>
      <c r="AC674" s="147"/>
      <c r="AD674" s="147"/>
      <c r="AE674" s="147"/>
      <c r="AF674" s="147"/>
      <c r="AG674" s="147" t="s">
        <v>188</v>
      </c>
      <c r="AH674" s="147">
        <v>0</v>
      </c>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row>
    <row r="675" spans="1:60" outlineLevel="1" x14ac:dyDescent="0.2">
      <c r="A675" s="154"/>
      <c r="B675" s="155"/>
      <c r="C675" s="179" t="s">
        <v>620</v>
      </c>
      <c r="D675" s="157"/>
      <c r="E675" s="158"/>
      <c r="F675" s="156"/>
      <c r="G675" s="156"/>
      <c r="H675" s="156"/>
      <c r="I675" s="156"/>
      <c r="J675" s="156"/>
      <c r="K675" s="156"/>
      <c r="L675" s="156"/>
      <c r="M675" s="156"/>
      <c r="N675" s="156"/>
      <c r="O675" s="156"/>
      <c r="P675" s="156"/>
      <c r="Q675" s="156"/>
      <c r="R675" s="156"/>
      <c r="S675" s="156"/>
      <c r="T675" s="156"/>
      <c r="U675" s="156"/>
      <c r="V675" s="156"/>
      <c r="W675" s="156"/>
      <c r="X675" s="156"/>
      <c r="Y675" s="147"/>
      <c r="Z675" s="147"/>
      <c r="AA675" s="147"/>
      <c r="AB675" s="147"/>
      <c r="AC675" s="147"/>
      <c r="AD675" s="147"/>
      <c r="AE675" s="147"/>
      <c r="AF675" s="147"/>
      <c r="AG675" s="147" t="s">
        <v>188</v>
      </c>
      <c r="AH675" s="147">
        <v>0</v>
      </c>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row>
    <row r="676" spans="1:60" outlineLevel="1" x14ac:dyDescent="0.2">
      <c r="A676" s="154"/>
      <c r="B676" s="155"/>
      <c r="C676" s="179" t="s">
        <v>621</v>
      </c>
      <c r="D676" s="157"/>
      <c r="E676" s="158">
        <v>3.65</v>
      </c>
      <c r="F676" s="156"/>
      <c r="G676" s="156"/>
      <c r="H676" s="156"/>
      <c r="I676" s="156"/>
      <c r="J676" s="156"/>
      <c r="K676" s="156"/>
      <c r="L676" s="156"/>
      <c r="M676" s="156"/>
      <c r="N676" s="156"/>
      <c r="O676" s="156"/>
      <c r="P676" s="156"/>
      <c r="Q676" s="156"/>
      <c r="R676" s="156"/>
      <c r="S676" s="156"/>
      <c r="T676" s="156"/>
      <c r="U676" s="156"/>
      <c r="V676" s="156"/>
      <c r="W676" s="156"/>
      <c r="X676" s="156"/>
      <c r="Y676" s="147"/>
      <c r="Z676" s="147"/>
      <c r="AA676" s="147"/>
      <c r="AB676" s="147"/>
      <c r="AC676" s="147"/>
      <c r="AD676" s="147"/>
      <c r="AE676" s="147"/>
      <c r="AF676" s="147"/>
      <c r="AG676" s="147" t="s">
        <v>188</v>
      </c>
      <c r="AH676" s="147">
        <v>0</v>
      </c>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row>
    <row r="677" spans="1:60" outlineLevel="1" x14ac:dyDescent="0.2">
      <c r="A677" s="154"/>
      <c r="B677" s="155"/>
      <c r="C677" s="179" t="s">
        <v>622</v>
      </c>
      <c r="D677" s="157"/>
      <c r="E677" s="158">
        <v>12.8</v>
      </c>
      <c r="F677" s="156"/>
      <c r="G677" s="156"/>
      <c r="H677" s="156"/>
      <c r="I677" s="156"/>
      <c r="J677" s="156"/>
      <c r="K677" s="156"/>
      <c r="L677" s="156"/>
      <c r="M677" s="156"/>
      <c r="N677" s="156"/>
      <c r="O677" s="156"/>
      <c r="P677" s="156"/>
      <c r="Q677" s="156"/>
      <c r="R677" s="156"/>
      <c r="S677" s="156"/>
      <c r="T677" s="156"/>
      <c r="U677" s="156"/>
      <c r="V677" s="156"/>
      <c r="W677" s="156"/>
      <c r="X677" s="156"/>
      <c r="Y677" s="147"/>
      <c r="Z677" s="147"/>
      <c r="AA677" s="147"/>
      <c r="AB677" s="147"/>
      <c r="AC677" s="147"/>
      <c r="AD677" s="147"/>
      <c r="AE677" s="147"/>
      <c r="AF677" s="147"/>
      <c r="AG677" s="147" t="s">
        <v>188</v>
      </c>
      <c r="AH677" s="147">
        <v>0</v>
      </c>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row>
    <row r="678" spans="1:60" outlineLevel="1" x14ac:dyDescent="0.2">
      <c r="A678" s="154"/>
      <c r="B678" s="155"/>
      <c r="C678" s="179" t="s">
        <v>623</v>
      </c>
      <c r="D678" s="157"/>
      <c r="E678" s="158">
        <v>1.7</v>
      </c>
      <c r="F678" s="156"/>
      <c r="G678" s="156"/>
      <c r="H678" s="156"/>
      <c r="I678" s="156"/>
      <c r="J678" s="156"/>
      <c r="K678" s="156"/>
      <c r="L678" s="156"/>
      <c r="M678" s="156"/>
      <c r="N678" s="156"/>
      <c r="O678" s="156"/>
      <c r="P678" s="156"/>
      <c r="Q678" s="156"/>
      <c r="R678" s="156"/>
      <c r="S678" s="156"/>
      <c r="T678" s="156"/>
      <c r="U678" s="156"/>
      <c r="V678" s="156"/>
      <c r="W678" s="156"/>
      <c r="X678" s="156"/>
      <c r="Y678" s="147"/>
      <c r="Z678" s="147"/>
      <c r="AA678" s="147"/>
      <c r="AB678" s="147"/>
      <c r="AC678" s="147"/>
      <c r="AD678" s="147"/>
      <c r="AE678" s="147"/>
      <c r="AF678" s="147"/>
      <c r="AG678" s="147" t="s">
        <v>188</v>
      </c>
      <c r="AH678" s="147">
        <v>0</v>
      </c>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row>
    <row r="679" spans="1:60" outlineLevel="1" x14ac:dyDescent="0.2">
      <c r="A679" s="154"/>
      <c r="B679" s="155"/>
      <c r="C679" s="179" t="s">
        <v>624</v>
      </c>
      <c r="D679" s="157"/>
      <c r="E679" s="158">
        <v>2.1</v>
      </c>
      <c r="F679" s="156"/>
      <c r="G679" s="156"/>
      <c r="H679" s="156"/>
      <c r="I679" s="156"/>
      <c r="J679" s="156"/>
      <c r="K679" s="156"/>
      <c r="L679" s="156"/>
      <c r="M679" s="156"/>
      <c r="N679" s="156"/>
      <c r="O679" s="156"/>
      <c r="P679" s="156"/>
      <c r="Q679" s="156"/>
      <c r="R679" s="156"/>
      <c r="S679" s="156"/>
      <c r="T679" s="156"/>
      <c r="U679" s="156"/>
      <c r="V679" s="156"/>
      <c r="W679" s="156"/>
      <c r="X679" s="156"/>
      <c r="Y679" s="147"/>
      <c r="Z679" s="147"/>
      <c r="AA679" s="147"/>
      <c r="AB679" s="147"/>
      <c r="AC679" s="147"/>
      <c r="AD679" s="147"/>
      <c r="AE679" s="147"/>
      <c r="AF679" s="147"/>
      <c r="AG679" s="147" t="s">
        <v>188</v>
      </c>
      <c r="AH679" s="147">
        <v>0</v>
      </c>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row>
    <row r="680" spans="1:60" outlineLevel="1" x14ac:dyDescent="0.2">
      <c r="A680" s="154"/>
      <c r="B680" s="155"/>
      <c r="C680" s="180" t="s">
        <v>347</v>
      </c>
      <c r="D680" s="159"/>
      <c r="E680" s="160"/>
      <c r="F680" s="156"/>
      <c r="G680" s="156"/>
      <c r="H680" s="156"/>
      <c r="I680" s="156"/>
      <c r="J680" s="156"/>
      <c r="K680" s="156"/>
      <c r="L680" s="156"/>
      <c r="M680" s="156"/>
      <c r="N680" s="156"/>
      <c r="O680" s="156"/>
      <c r="P680" s="156"/>
      <c r="Q680" s="156"/>
      <c r="R680" s="156"/>
      <c r="S680" s="156"/>
      <c r="T680" s="156"/>
      <c r="U680" s="156"/>
      <c r="V680" s="156"/>
      <c r="W680" s="156"/>
      <c r="X680" s="156"/>
      <c r="Y680" s="147"/>
      <c r="Z680" s="147"/>
      <c r="AA680" s="147"/>
      <c r="AB680" s="147"/>
      <c r="AC680" s="147"/>
      <c r="AD680" s="147"/>
      <c r="AE680" s="147"/>
      <c r="AF680" s="147"/>
      <c r="AG680" s="147" t="s">
        <v>188</v>
      </c>
      <c r="AH680" s="147">
        <v>1</v>
      </c>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row>
    <row r="681" spans="1:60" outlineLevel="1" x14ac:dyDescent="0.2">
      <c r="A681" s="154"/>
      <c r="B681" s="155"/>
      <c r="C681" s="179" t="s">
        <v>358</v>
      </c>
      <c r="D681" s="157"/>
      <c r="E681" s="158"/>
      <c r="F681" s="156"/>
      <c r="G681" s="156"/>
      <c r="H681" s="156"/>
      <c r="I681" s="156"/>
      <c r="J681" s="156"/>
      <c r="K681" s="156"/>
      <c r="L681" s="156"/>
      <c r="M681" s="156"/>
      <c r="N681" s="156"/>
      <c r="O681" s="156"/>
      <c r="P681" s="156"/>
      <c r="Q681" s="156"/>
      <c r="R681" s="156"/>
      <c r="S681" s="156"/>
      <c r="T681" s="156"/>
      <c r="U681" s="156"/>
      <c r="V681" s="156"/>
      <c r="W681" s="156"/>
      <c r="X681" s="156"/>
      <c r="Y681" s="147"/>
      <c r="Z681" s="147"/>
      <c r="AA681" s="147"/>
      <c r="AB681" s="147"/>
      <c r="AC681" s="147"/>
      <c r="AD681" s="147"/>
      <c r="AE681" s="147"/>
      <c r="AF681" s="147"/>
      <c r="AG681" s="147" t="s">
        <v>188</v>
      </c>
      <c r="AH681" s="147">
        <v>0</v>
      </c>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row>
    <row r="682" spans="1:60" outlineLevel="1" x14ac:dyDescent="0.2">
      <c r="A682" s="154"/>
      <c r="B682" s="155"/>
      <c r="C682" s="179" t="s">
        <v>625</v>
      </c>
      <c r="D682" s="157"/>
      <c r="E682" s="158">
        <v>25.1</v>
      </c>
      <c r="F682" s="156"/>
      <c r="G682" s="156"/>
      <c r="H682" s="156"/>
      <c r="I682" s="156"/>
      <c r="J682" s="156"/>
      <c r="K682" s="156"/>
      <c r="L682" s="156"/>
      <c r="M682" s="156"/>
      <c r="N682" s="156"/>
      <c r="O682" s="156"/>
      <c r="P682" s="156"/>
      <c r="Q682" s="156"/>
      <c r="R682" s="156"/>
      <c r="S682" s="156"/>
      <c r="T682" s="156"/>
      <c r="U682" s="156"/>
      <c r="V682" s="156"/>
      <c r="W682" s="156"/>
      <c r="X682" s="156"/>
      <c r="Y682" s="147"/>
      <c r="Z682" s="147"/>
      <c r="AA682" s="147"/>
      <c r="AB682" s="147"/>
      <c r="AC682" s="147"/>
      <c r="AD682" s="147"/>
      <c r="AE682" s="147"/>
      <c r="AF682" s="147"/>
      <c r="AG682" s="147" t="s">
        <v>188</v>
      </c>
      <c r="AH682" s="147">
        <v>0</v>
      </c>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row>
    <row r="683" spans="1:60" outlineLevel="1" x14ac:dyDescent="0.2">
      <c r="A683" s="154"/>
      <c r="B683" s="155"/>
      <c r="C683" s="179" t="s">
        <v>626</v>
      </c>
      <c r="D683" s="157"/>
      <c r="E683" s="158">
        <v>633.4</v>
      </c>
      <c r="F683" s="156"/>
      <c r="G683" s="156"/>
      <c r="H683" s="156"/>
      <c r="I683" s="156"/>
      <c r="J683" s="156"/>
      <c r="K683" s="156"/>
      <c r="L683" s="156"/>
      <c r="M683" s="156"/>
      <c r="N683" s="156"/>
      <c r="O683" s="156"/>
      <c r="P683" s="156"/>
      <c r="Q683" s="156"/>
      <c r="R683" s="156"/>
      <c r="S683" s="156"/>
      <c r="T683" s="156"/>
      <c r="U683" s="156"/>
      <c r="V683" s="156"/>
      <c r="W683" s="156"/>
      <c r="X683" s="156"/>
      <c r="Y683" s="147"/>
      <c r="Z683" s="147"/>
      <c r="AA683" s="147"/>
      <c r="AB683" s="147"/>
      <c r="AC683" s="147"/>
      <c r="AD683" s="147"/>
      <c r="AE683" s="147"/>
      <c r="AF683" s="147"/>
      <c r="AG683" s="147" t="s">
        <v>188</v>
      </c>
      <c r="AH683" s="147">
        <v>0</v>
      </c>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row>
    <row r="684" spans="1:60" outlineLevel="1" x14ac:dyDescent="0.2">
      <c r="A684" s="154"/>
      <c r="B684" s="155"/>
      <c r="C684" s="179" t="s">
        <v>627</v>
      </c>
      <c r="D684" s="157"/>
      <c r="E684" s="158">
        <v>14.98</v>
      </c>
      <c r="F684" s="156"/>
      <c r="G684" s="156"/>
      <c r="H684" s="156"/>
      <c r="I684" s="156"/>
      <c r="J684" s="156"/>
      <c r="K684" s="156"/>
      <c r="L684" s="156"/>
      <c r="M684" s="156"/>
      <c r="N684" s="156"/>
      <c r="O684" s="156"/>
      <c r="P684" s="156"/>
      <c r="Q684" s="156"/>
      <c r="R684" s="156"/>
      <c r="S684" s="156"/>
      <c r="T684" s="156"/>
      <c r="U684" s="156"/>
      <c r="V684" s="156"/>
      <c r="W684" s="156"/>
      <c r="X684" s="156"/>
      <c r="Y684" s="147"/>
      <c r="Z684" s="147"/>
      <c r="AA684" s="147"/>
      <c r="AB684" s="147"/>
      <c r="AC684" s="147"/>
      <c r="AD684" s="147"/>
      <c r="AE684" s="147"/>
      <c r="AF684" s="147"/>
      <c r="AG684" s="147" t="s">
        <v>188</v>
      </c>
      <c r="AH684" s="147">
        <v>0</v>
      </c>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row>
    <row r="685" spans="1:60" outlineLevel="1" x14ac:dyDescent="0.2">
      <c r="A685" s="154"/>
      <c r="B685" s="155"/>
      <c r="C685" s="179" t="s">
        <v>628</v>
      </c>
      <c r="D685" s="157"/>
      <c r="E685" s="158">
        <v>18.3</v>
      </c>
      <c r="F685" s="156"/>
      <c r="G685" s="156"/>
      <c r="H685" s="156"/>
      <c r="I685" s="156"/>
      <c r="J685" s="156"/>
      <c r="K685" s="156"/>
      <c r="L685" s="156"/>
      <c r="M685" s="156"/>
      <c r="N685" s="156"/>
      <c r="O685" s="156"/>
      <c r="P685" s="156"/>
      <c r="Q685" s="156"/>
      <c r="R685" s="156"/>
      <c r="S685" s="156"/>
      <c r="T685" s="156"/>
      <c r="U685" s="156"/>
      <c r="V685" s="156"/>
      <c r="W685" s="156"/>
      <c r="X685" s="156"/>
      <c r="Y685" s="147"/>
      <c r="Z685" s="147"/>
      <c r="AA685" s="147"/>
      <c r="AB685" s="147"/>
      <c r="AC685" s="147"/>
      <c r="AD685" s="147"/>
      <c r="AE685" s="147"/>
      <c r="AF685" s="147"/>
      <c r="AG685" s="147" t="s">
        <v>188</v>
      </c>
      <c r="AH685" s="147">
        <v>0</v>
      </c>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row>
    <row r="686" spans="1:60" outlineLevel="1" x14ac:dyDescent="0.2">
      <c r="A686" s="154"/>
      <c r="B686" s="155"/>
      <c r="C686" s="180" t="s">
        <v>347</v>
      </c>
      <c r="D686" s="159"/>
      <c r="E686" s="160"/>
      <c r="F686" s="156"/>
      <c r="G686" s="156"/>
      <c r="H686" s="156"/>
      <c r="I686" s="156"/>
      <c r="J686" s="156"/>
      <c r="K686" s="156"/>
      <c r="L686" s="156"/>
      <c r="M686" s="156"/>
      <c r="N686" s="156"/>
      <c r="O686" s="156"/>
      <c r="P686" s="156"/>
      <c r="Q686" s="156"/>
      <c r="R686" s="156"/>
      <c r="S686" s="156"/>
      <c r="T686" s="156"/>
      <c r="U686" s="156"/>
      <c r="V686" s="156"/>
      <c r="W686" s="156"/>
      <c r="X686" s="156"/>
      <c r="Y686" s="147"/>
      <c r="Z686" s="147"/>
      <c r="AA686" s="147"/>
      <c r="AB686" s="147"/>
      <c r="AC686" s="147"/>
      <c r="AD686" s="147"/>
      <c r="AE686" s="147"/>
      <c r="AF686" s="147"/>
      <c r="AG686" s="147" t="s">
        <v>188</v>
      </c>
      <c r="AH686" s="147">
        <v>1</v>
      </c>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row>
    <row r="687" spans="1:60" outlineLevel="1" x14ac:dyDescent="0.2">
      <c r="A687" s="154"/>
      <c r="B687" s="155"/>
      <c r="C687" s="179" t="s">
        <v>363</v>
      </c>
      <c r="D687" s="157"/>
      <c r="E687" s="158"/>
      <c r="F687" s="156"/>
      <c r="G687" s="156"/>
      <c r="H687" s="156"/>
      <c r="I687" s="156"/>
      <c r="J687" s="156"/>
      <c r="K687" s="156"/>
      <c r="L687" s="156"/>
      <c r="M687" s="156"/>
      <c r="N687" s="156"/>
      <c r="O687" s="156"/>
      <c r="P687" s="156"/>
      <c r="Q687" s="156"/>
      <c r="R687" s="156"/>
      <c r="S687" s="156"/>
      <c r="T687" s="156"/>
      <c r="U687" s="156"/>
      <c r="V687" s="156"/>
      <c r="W687" s="156"/>
      <c r="X687" s="156"/>
      <c r="Y687" s="147"/>
      <c r="Z687" s="147"/>
      <c r="AA687" s="147"/>
      <c r="AB687" s="147"/>
      <c r="AC687" s="147"/>
      <c r="AD687" s="147"/>
      <c r="AE687" s="147"/>
      <c r="AF687" s="147"/>
      <c r="AG687" s="147" t="s">
        <v>188</v>
      </c>
      <c r="AH687" s="147">
        <v>0</v>
      </c>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row>
    <row r="688" spans="1:60" outlineLevel="1" x14ac:dyDescent="0.2">
      <c r="A688" s="154"/>
      <c r="B688" s="155"/>
      <c r="C688" s="179" t="s">
        <v>629</v>
      </c>
      <c r="D688" s="157"/>
      <c r="E688" s="158">
        <v>41.9</v>
      </c>
      <c r="F688" s="156"/>
      <c r="G688" s="156"/>
      <c r="H688" s="156"/>
      <c r="I688" s="156"/>
      <c r="J688" s="156"/>
      <c r="K688" s="156"/>
      <c r="L688" s="156"/>
      <c r="M688" s="156"/>
      <c r="N688" s="156"/>
      <c r="O688" s="156"/>
      <c r="P688" s="156"/>
      <c r="Q688" s="156"/>
      <c r="R688" s="156"/>
      <c r="S688" s="156"/>
      <c r="T688" s="156"/>
      <c r="U688" s="156"/>
      <c r="V688" s="156"/>
      <c r="W688" s="156"/>
      <c r="X688" s="156"/>
      <c r="Y688" s="147"/>
      <c r="Z688" s="147"/>
      <c r="AA688" s="147"/>
      <c r="AB688" s="147"/>
      <c r="AC688" s="147"/>
      <c r="AD688" s="147"/>
      <c r="AE688" s="147"/>
      <c r="AF688" s="147"/>
      <c r="AG688" s="147" t="s">
        <v>188</v>
      </c>
      <c r="AH688" s="147">
        <v>0</v>
      </c>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row>
    <row r="689" spans="1:60" outlineLevel="1" x14ac:dyDescent="0.2">
      <c r="A689" s="154"/>
      <c r="B689" s="155"/>
      <c r="C689" s="179" t="s">
        <v>630</v>
      </c>
      <c r="D689" s="157"/>
      <c r="E689" s="158">
        <v>863.3</v>
      </c>
      <c r="F689" s="156"/>
      <c r="G689" s="156"/>
      <c r="H689" s="156"/>
      <c r="I689" s="156"/>
      <c r="J689" s="156"/>
      <c r="K689" s="156"/>
      <c r="L689" s="156"/>
      <c r="M689" s="156"/>
      <c r="N689" s="156"/>
      <c r="O689" s="156"/>
      <c r="P689" s="156"/>
      <c r="Q689" s="156"/>
      <c r="R689" s="156"/>
      <c r="S689" s="156"/>
      <c r="T689" s="156"/>
      <c r="U689" s="156"/>
      <c r="V689" s="156"/>
      <c r="W689" s="156"/>
      <c r="X689" s="156"/>
      <c r="Y689" s="147"/>
      <c r="Z689" s="147"/>
      <c r="AA689" s="147"/>
      <c r="AB689" s="147"/>
      <c r="AC689" s="147"/>
      <c r="AD689" s="147"/>
      <c r="AE689" s="147"/>
      <c r="AF689" s="147"/>
      <c r="AG689" s="147" t="s">
        <v>188</v>
      </c>
      <c r="AH689" s="147">
        <v>0</v>
      </c>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row>
    <row r="690" spans="1:60" outlineLevel="1" x14ac:dyDescent="0.2">
      <c r="A690" s="154"/>
      <c r="B690" s="155"/>
      <c r="C690" s="179" t="s">
        <v>631</v>
      </c>
      <c r="D690" s="157"/>
      <c r="E690" s="158">
        <v>122.4</v>
      </c>
      <c r="F690" s="156"/>
      <c r="G690" s="156"/>
      <c r="H690" s="156"/>
      <c r="I690" s="156"/>
      <c r="J690" s="156"/>
      <c r="K690" s="156"/>
      <c r="L690" s="156"/>
      <c r="M690" s="156"/>
      <c r="N690" s="156"/>
      <c r="O690" s="156"/>
      <c r="P690" s="156"/>
      <c r="Q690" s="156"/>
      <c r="R690" s="156"/>
      <c r="S690" s="156"/>
      <c r="T690" s="156"/>
      <c r="U690" s="156"/>
      <c r="V690" s="156"/>
      <c r="W690" s="156"/>
      <c r="X690" s="156"/>
      <c r="Y690" s="147"/>
      <c r="Z690" s="147"/>
      <c r="AA690" s="147"/>
      <c r="AB690" s="147"/>
      <c r="AC690" s="147"/>
      <c r="AD690" s="147"/>
      <c r="AE690" s="147"/>
      <c r="AF690" s="147"/>
      <c r="AG690" s="147" t="s">
        <v>188</v>
      </c>
      <c r="AH690" s="147">
        <v>0</v>
      </c>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row>
    <row r="691" spans="1:60" outlineLevel="1" x14ac:dyDescent="0.2">
      <c r="A691" s="154"/>
      <c r="B691" s="155"/>
      <c r="C691" s="180" t="s">
        <v>347</v>
      </c>
      <c r="D691" s="159"/>
      <c r="E691" s="160"/>
      <c r="F691" s="156"/>
      <c r="G691" s="156"/>
      <c r="H691" s="156"/>
      <c r="I691" s="156"/>
      <c r="J691" s="156"/>
      <c r="K691" s="156"/>
      <c r="L691" s="156"/>
      <c r="M691" s="156"/>
      <c r="N691" s="156"/>
      <c r="O691" s="156"/>
      <c r="P691" s="156"/>
      <c r="Q691" s="156"/>
      <c r="R691" s="156"/>
      <c r="S691" s="156"/>
      <c r="T691" s="156"/>
      <c r="U691" s="156"/>
      <c r="V691" s="156"/>
      <c r="W691" s="156"/>
      <c r="X691" s="156"/>
      <c r="Y691" s="147"/>
      <c r="Z691" s="147"/>
      <c r="AA691" s="147"/>
      <c r="AB691" s="147"/>
      <c r="AC691" s="147"/>
      <c r="AD691" s="147"/>
      <c r="AE691" s="147"/>
      <c r="AF691" s="147"/>
      <c r="AG691" s="147" t="s">
        <v>188</v>
      </c>
      <c r="AH691" s="147">
        <v>1</v>
      </c>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row>
    <row r="692" spans="1:60" outlineLevel="1" x14ac:dyDescent="0.2">
      <c r="A692" s="154"/>
      <c r="B692" s="155"/>
      <c r="C692" s="769"/>
      <c r="D692" s="770"/>
      <c r="E692" s="770"/>
      <c r="F692" s="770"/>
      <c r="G692" s="770"/>
      <c r="H692" s="156"/>
      <c r="I692" s="156"/>
      <c r="J692" s="156"/>
      <c r="K692" s="156"/>
      <c r="L692" s="156"/>
      <c r="M692" s="156"/>
      <c r="N692" s="156"/>
      <c r="O692" s="156"/>
      <c r="P692" s="156"/>
      <c r="Q692" s="156"/>
      <c r="R692" s="156"/>
      <c r="S692" s="156"/>
      <c r="T692" s="156"/>
      <c r="U692" s="156"/>
      <c r="V692" s="156"/>
      <c r="W692" s="156"/>
      <c r="X692" s="156"/>
      <c r="Y692" s="147"/>
      <c r="Z692" s="147"/>
      <c r="AA692" s="147"/>
      <c r="AB692" s="147"/>
      <c r="AC692" s="147"/>
      <c r="AD692" s="147"/>
      <c r="AE692" s="147"/>
      <c r="AF692" s="147"/>
      <c r="AG692" s="147" t="s">
        <v>190</v>
      </c>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row>
    <row r="693" spans="1:60" outlineLevel="1" x14ac:dyDescent="0.2">
      <c r="A693" s="168">
        <v>115</v>
      </c>
      <c r="B693" s="169" t="s">
        <v>660</v>
      </c>
      <c r="C693" s="178" t="s">
        <v>661</v>
      </c>
      <c r="D693" s="170" t="s">
        <v>181</v>
      </c>
      <c r="E693" s="171">
        <v>1582.25</v>
      </c>
      <c r="F693" s="172"/>
      <c r="G693" s="173">
        <f>ROUND(E693*F693,2)</f>
        <v>0</v>
      </c>
      <c r="H693" s="172"/>
      <c r="I693" s="173">
        <f>ROUND(E693*H693,2)</f>
        <v>0</v>
      </c>
      <c r="J693" s="172"/>
      <c r="K693" s="173">
        <f>ROUND(E693*J693,2)</f>
        <v>0</v>
      </c>
      <c r="L693" s="173">
        <v>21</v>
      </c>
      <c r="M693" s="173">
        <f>G693*(1+L693/100)</f>
        <v>0</v>
      </c>
      <c r="N693" s="173">
        <v>0</v>
      </c>
      <c r="O693" s="173">
        <f>ROUND(E693*N693,2)</f>
        <v>0</v>
      </c>
      <c r="P693" s="173">
        <v>0</v>
      </c>
      <c r="Q693" s="173">
        <f>ROUND(E693*P693,2)</f>
        <v>0</v>
      </c>
      <c r="R693" s="173" t="s">
        <v>659</v>
      </c>
      <c r="S693" s="173" t="s">
        <v>183</v>
      </c>
      <c r="T693" s="174" t="s">
        <v>184</v>
      </c>
      <c r="U693" s="156">
        <v>0</v>
      </c>
      <c r="V693" s="156">
        <f>ROUND(E693*U693,2)</f>
        <v>0</v>
      </c>
      <c r="W693" s="156"/>
      <c r="X693" s="156" t="s">
        <v>185</v>
      </c>
      <c r="Y693" s="147"/>
      <c r="Z693" s="147"/>
      <c r="AA693" s="147"/>
      <c r="AB693" s="147"/>
      <c r="AC693" s="147"/>
      <c r="AD693" s="147"/>
      <c r="AE693" s="147"/>
      <c r="AF693" s="147"/>
      <c r="AG693" s="147" t="s">
        <v>593</v>
      </c>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row>
    <row r="694" spans="1:60" outlineLevel="1" x14ac:dyDescent="0.2">
      <c r="A694" s="154"/>
      <c r="B694" s="155"/>
      <c r="C694" s="179" t="s">
        <v>394</v>
      </c>
      <c r="D694" s="157"/>
      <c r="E694" s="158"/>
      <c r="F694" s="156"/>
      <c r="G694" s="156"/>
      <c r="H694" s="156"/>
      <c r="I694" s="156"/>
      <c r="J694" s="156"/>
      <c r="K694" s="156"/>
      <c r="L694" s="156"/>
      <c r="M694" s="156"/>
      <c r="N694" s="156"/>
      <c r="O694" s="156"/>
      <c r="P694" s="156"/>
      <c r="Q694" s="156"/>
      <c r="R694" s="156"/>
      <c r="S694" s="156"/>
      <c r="T694" s="156"/>
      <c r="U694" s="156"/>
      <c r="V694" s="156"/>
      <c r="W694" s="156"/>
      <c r="X694" s="156"/>
      <c r="Y694" s="147"/>
      <c r="Z694" s="147"/>
      <c r="AA694" s="147"/>
      <c r="AB694" s="147"/>
      <c r="AC694" s="147"/>
      <c r="AD694" s="147"/>
      <c r="AE694" s="147"/>
      <c r="AF694" s="147"/>
      <c r="AG694" s="147" t="s">
        <v>188</v>
      </c>
      <c r="AH694" s="147">
        <v>0</v>
      </c>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row>
    <row r="695" spans="1:60" outlineLevel="1" x14ac:dyDescent="0.2">
      <c r="A695" s="154"/>
      <c r="B695" s="155"/>
      <c r="C695" s="179" t="s">
        <v>620</v>
      </c>
      <c r="D695" s="157"/>
      <c r="E695" s="158"/>
      <c r="F695" s="156"/>
      <c r="G695" s="156"/>
      <c r="H695" s="156"/>
      <c r="I695" s="156"/>
      <c r="J695" s="156"/>
      <c r="K695" s="156"/>
      <c r="L695" s="156"/>
      <c r="M695" s="156"/>
      <c r="N695" s="156"/>
      <c r="O695" s="156"/>
      <c r="P695" s="156"/>
      <c r="Q695" s="156"/>
      <c r="R695" s="156"/>
      <c r="S695" s="156"/>
      <c r="T695" s="156"/>
      <c r="U695" s="156"/>
      <c r="V695" s="156"/>
      <c r="W695" s="156"/>
      <c r="X695" s="156"/>
      <c r="Y695" s="147"/>
      <c r="Z695" s="147"/>
      <c r="AA695" s="147"/>
      <c r="AB695" s="147"/>
      <c r="AC695" s="147"/>
      <c r="AD695" s="147"/>
      <c r="AE695" s="147"/>
      <c r="AF695" s="147"/>
      <c r="AG695" s="147" t="s">
        <v>188</v>
      </c>
      <c r="AH695" s="147">
        <v>0</v>
      </c>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row>
    <row r="696" spans="1:60" outlineLevel="1" x14ac:dyDescent="0.2">
      <c r="A696" s="154"/>
      <c r="B696" s="155"/>
      <c r="C696" s="179" t="s">
        <v>621</v>
      </c>
      <c r="D696" s="157"/>
      <c r="E696" s="158">
        <v>3.65</v>
      </c>
      <c r="F696" s="156"/>
      <c r="G696" s="156"/>
      <c r="H696" s="156"/>
      <c r="I696" s="156"/>
      <c r="J696" s="156"/>
      <c r="K696" s="156"/>
      <c r="L696" s="156"/>
      <c r="M696" s="156"/>
      <c r="N696" s="156"/>
      <c r="O696" s="156"/>
      <c r="P696" s="156"/>
      <c r="Q696" s="156"/>
      <c r="R696" s="156"/>
      <c r="S696" s="156"/>
      <c r="T696" s="156"/>
      <c r="U696" s="156"/>
      <c r="V696" s="156"/>
      <c r="W696" s="156"/>
      <c r="X696" s="156"/>
      <c r="Y696" s="147"/>
      <c r="Z696" s="147"/>
      <c r="AA696" s="147"/>
      <c r="AB696" s="147"/>
      <c r="AC696" s="147"/>
      <c r="AD696" s="147"/>
      <c r="AE696" s="147"/>
      <c r="AF696" s="147"/>
      <c r="AG696" s="147" t="s">
        <v>188</v>
      </c>
      <c r="AH696" s="147">
        <v>0</v>
      </c>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row>
    <row r="697" spans="1:60" outlineLevel="1" x14ac:dyDescent="0.2">
      <c r="A697" s="154"/>
      <c r="B697" s="155"/>
      <c r="C697" s="179" t="s">
        <v>622</v>
      </c>
      <c r="D697" s="157"/>
      <c r="E697" s="158">
        <v>12.8</v>
      </c>
      <c r="F697" s="156"/>
      <c r="G697" s="156"/>
      <c r="H697" s="156"/>
      <c r="I697" s="156"/>
      <c r="J697" s="156"/>
      <c r="K697" s="156"/>
      <c r="L697" s="156"/>
      <c r="M697" s="156"/>
      <c r="N697" s="156"/>
      <c r="O697" s="156"/>
      <c r="P697" s="156"/>
      <c r="Q697" s="156"/>
      <c r="R697" s="156"/>
      <c r="S697" s="156"/>
      <c r="T697" s="156"/>
      <c r="U697" s="156"/>
      <c r="V697" s="156"/>
      <c r="W697" s="156"/>
      <c r="X697" s="156"/>
      <c r="Y697" s="147"/>
      <c r="Z697" s="147"/>
      <c r="AA697" s="147"/>
      <c r="AB697" s="147"/>
      <c r="AC697" s="147"/>
      <c r="AD697" s="147"/>
      <c r="AE697" s="147"/>
      <c r="AF697" s="147"/>
      <c r="AG697" s="147" t="s">
        <v>188</v>
      </c>
      <c r="AH697" s="147">
        <v>0</v>
      </c>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row>
    <row r="698" spans="1:60" outlineLevel="1" x14ac:dyDescent="0.2">
      <c r="A698" s="154"/>
      <c r="B698" s="155"/>
      <c r="C698" s="179" t="s">
        <v>624</v>
      </c>
      <c r="D698" s="157"/>
      <c r="E698" s="158">
        <v>2.1</v>
      </c>
      <c r="F698" s="156"/>
      <c r="G698" s="156"/>
      <c r="H698" s="156"/>
      <c r="I698" s="156"/>
      <c r="J698" s="156"/>
      <c r="K698" s="156"/>
      <c r="L698" s="156"/>
      <c r="M698" s="156"/>
      <c r="N698" s="156"/>
      <c r="O698" s="156"/>
      <c r="P698" s="156"/>
      <c r="Q698" s="156"/>
      <c r="R698" s="156"/>
      <c r="S698" s="156"/>
      <c r="T698" s="156"/>
      <c r="U698" s="156"/>
      <c r="V698" s="156"/>
      <c r="W698" s="156"/>
      <c r="X698" s="156"/>
      <c r="Y698" s="147"/>
      <c r="Z698" s="147"/>
      <c r="AA698" s="147"/>
      <c r="AB698" s="147"/>
      <c r="AC698" s="147"/>
      <c r="AD698" s="147"/>
      <c r="AE698" s="147"/>
      <c r="AF698" s="147"/>
      <c r="AG698" s="147" t="s">
        <v>188</v>
      </c>
      <c r="AH698" s="147">
        <v>0</v>
      </c>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row>
    <row r="699" spans="1:60" outlineLevel="1" x14ac:dyDescent="0.2">
      <c r="A699" s="154"/>
      <c r="B699" s="155"/>
      <c r="C699" s="180" t="s">
        <v>347</v>
      </c>
      <c r="D699" s="159"/>
      <c r="E699" s="160"/>
      <c r="F699" s="156"/>
      <c r="G699" s="156"/>
      <c r="H699" s="156"/>
      <c r="I699" s="156"/>
      <c r="J699" s="156"/>
      <c r="K699" s="156"/>
      <c r="L699" s="156"/>
      <c r="M699" s="156"/>
      <c r="N699" s="156"/>
      <c r="O699" s="156"/>
      <c r="P699" s="156"/>
      <c r="Q699" s="156"/>
      <c r="R699" s="156"/>
      <c r="S699" s="156"/>
      <c r="T699" s="156"/>
      <c r="U699" s="156"/>
      <c r="V699" s="156"/>
      <c r="W699" s="156"/>
      <c r="X699" s="156"/>
      <c r="Y699" s="147"/>
      <c r="Z699" s="147"/>
      <c r="AA699" s="147"/>
      <c r="AB699" s="147"/>
      <c r="AC699" s="147"/>
      <c r="AD699" s="147"/>
      <c r="AE699" s="147"/>
      <c r="AF699" s="147"/>
      <c r="AG699" s="147" t="s">
        <v>188</v>
      </c>
      <c r="AH699" s="147">
        <v>1</v>
      </c>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row>
    <row r="700" spans="1:60" outlineLevel="1" x14ac:dyDescent="0.2">
      <c r="A700" s="154"/>
      <c r="B700" s="155"/>
      <c r="C700" s="179" t="s">
        <v>358</v>
      </c>
      <c r="D700" s="157"/>
      <c r="E700" s="158"/>
      <c r="F700" s="156"/>
      <c r="G700" s="156"/>
      <c r="H700" s="156"/>
      <c r="I700" s="156"/>
      <c r="J700" s="156"/>
      <c r="K700" s="156"/>
      <c r="L700" s="156"/>
      <c r="M700" s="156"/>
      <c r="N700" s="156"/>
      <c r="O700" s="156"/>
      <c r="P700" s="156"/>
      <c r="Q700" s="156"/>
      <c r="R700" s="156"/>
      <c r="S700" s="156"/>
      <c r="T700" s="156"/>
      <c r="U700" s="156"/>
      <c r="V700" s="156"/>
      <c r="W700" s="156"/>
      <c r="X700" s="156"/>
      <c r="Y700" s="147"/>
      <c r="Z700" s="147"/>
      <c r="AA700" s="147"/>
      <c r="AB700" s="147"/>
      <c r="AC700" s="147"/>
      <c r="AD700" s="147"/>
      <c r="AE700" s="147"/>
      <c r="AF700" s="147"/>
      <c r="AG700" s="147" t="s">
        <v>188</v>
      </c>
      <c r="AH700" s="147">
        <v>0</v>
      </c>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row>
    <row r="701" spans="1:60" outlineLevel="1" x14ac:dyDescent="0.2">
      <c r="A701" s="154"/>
      <c r="B701" s="155"/>
      <c r="C701" s="179" t="s">
        <v>625</v>
      </c>
      <c r="D701" s="157"/>
      <c r="E701" s="158">
        <v>25.1</v>
      </c>
      <c r="F701" s="156"/>
      <c r="G701" s="156"/>
      <c r="H701" s="156"/>
      <c r="I701" s="156"/>
      <c r="J701" s="156"/>
      <c r="K701" s="156"/>
      <c r="L701" s="156"/>
      <c r="M701" s="156"/>
      <c r="N701" s="156"/>
      <c r="O701" s="156"/>
      <c r="P701" s="156"/>
      <c r="Q701" s="156"/>
      <c r="R701" s="156"/>
      <c r="S701" s="156"/>
      <c r="T701" s="156"/>
      <c r="U701" s="156"/>
      <c r="V701" s="156"/>
      <c r="W701" s="156"/>
      <c r="X701" s="156"/>
      <c r="Y701" s="147"/>
      <c r="Z701" s="147"/>
      <c r="AA701" s="147"/>
      <c r="AB701" s="147"/>
      <c r="AC701" s="147"/>
      <c r="AD701" s="147"/>
      <c r="AE701" s="147"/>
      <c r="AF701" s="147"/>
      <c r="AG701" s="147" t="s">
        <v>188</v>
      </c>
      <c r="AH701" s="147">
        <v>0</v>
      </c>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row>
    <row r="702" spans="1:60" outlineLevel="1" x14ac:dyDescent="0.2">
      <c r="A702" s="154"/>
      <c r="B702" s="155"/>
      <c r="C702" s="179" t="s">
        <v>626</v>
      </c>
      <c r="D702" s="157"/>
      <c r="E702" s="158">
        <v>633.4</v>
      </c>
      <c r="F702" s="156"/>
      <c r="G702" s="156"/>
      <c r="H702" s="156"/>
      <c r="I702" s="156"/>
      <c r="J702" s="156"/>
      <c r="K702" s="156"/>
      <c r="L702" s="156"/>
      <c r="M702" s="156"/>
      <c r="N702" s="156"/>
      <c r="O702" s="156"/>
      <c r="P702" s="156"/>
      <c r="Q702" s="156"/>
      <c r="R702" s="156"/>
      <c r="S702" s="156"/>
      <c r="T702" s="156"/>
      <c r="U702" s="156"/>
      <c r="V702" s="156"/>
      <c r="W702" s="156"/>
      <c r="X702" s="156"/>
      <c r="Y702" s="147"/>
      <c r="Z702" s="147"/>
      <c r="AA702" s="147"/>
      <c r="AB702" s="147"/>
      <c r="AC702" s="147"/>
      <c r="AD702" s="147"/>
      <c r="AE702" s="147"/>
      <c r="AF702" s="147"/>
      <c r="AG702" s="147" t="s">
        <v>188</v>
      </c>
      <c r="AH702" s="147">
        <v>0</v>
      </c>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row>
    <row r="703" spans="1:60" outlineLevel="1" x14ac:dyDescent="0.2">
      <c r="A703" s="154"/>
      <c r="B703" s="155"/>
      <c r="C703" s="180" t="s">
        <v>347</v>
      </c>
      <c r="D703" s="159"/>
      <c r="E703" s="160"/>
      <c r="F703" s="156"/>
      <c r="G703" s="156"/>
      <c r="H703" s="156"/>
      <c r="I703" s="156"/>
      <c r="J703" s="156"/>
      <c r="K703" s="156"/>
      <c r="L703" s="156"/>
      <c r="M703" s="156"/>
      <c r="N703" s="156"/>
      <c r="O703" s="156"/>
      <c r="P703" s="156"/>
      <c r="Q703" s="156"/>
      <c r="R703" s="156"/>
      <c r="S703" s="156"/>
      <c r="T703" s="156"/>
      <c r="U703" s="156"/>
      <c r="V703" s="156"/>
      <c r="W703" s="156"/>
      <c r="X703" s="156"/>
      <c r="Y703" s="147"/>
      <c r="Z703" s="147"/>
      <c r="AA703" s="147"/>
      <c r="AB703" s="147"/>
      <c r="AC703" s="147"/>
      <c r="AD703" s="147"/>
      <c r="AE703" s="147"/>
      <c r="AF703" s="147"/>
      <c r="AG703" s="147" t="s">
        <v>188</v>
      </c>
      <c r="AH703" s="147">
        <v>1</v>
      </c>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row>
    <row r="704" spans="1:60" outlineLevel="1" x14ac:dyDescent="0.2">
      <c r="A704" s="154"/>
      <c r="B704" s="155"/>
      <c r="C704" s="179" t="s">
        <v>363</v>
      </c>
      <c r="D704" s="157"/>
      <c r="E704" s="158"/>
      <c r="F704" s="156"/>
      <c r="G704" s="156"/>
      <c r="H704" s="156"/>
      <c r="I704" s="156"/>
      <c r="J704" s="156"/>
      <c r="K704" s="156"/>
      <c r="L704" s="156"/>
      <c r="M704" s="156"/>
      <c r="N704" s="156"/>
      <c r="O704" s="156"/>
      <c r="P704" s="156"/>
      <c r="Q704" s="156"/>
      <c r="R704" s="156"/>
      <c r="S704" s="156"/>
      <c r="T704" s="156"/>
      <c r="U704" s="156"/>
      <c r="V704" s="156"/>
      <c r="W704" s="156"/>
      <c r="X704" s="156"/>
      <c r="Y704" s="147"/>
      <c r="Z704" s="147"/>
      <c r="AA704" s="147"/>
      <c r="AB704" s="147"/>
      <c r="AC704" s="147"/>
      <c r="AD704" s="147"/>
      <c r="AE704" s="147"/>
      <c r="AF704" s="147"/>
      <c r="AG704" s="147" t="s">
        <v>188</v>
      </c>
      <c r="AH704" s="147">
        <v>0</v>
      </c>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row>
    <row r="705" spans="1:60" outlineLevel="1" x14ac:dyDescent="0.2">
      <c r="A705" s="154"/>
      <c r="B705" s="155"/>
      <c r="C705" s="179" t="s">
        <v>629</v>
      </c>
      <c r="D705" s="157"/>
      <c r="E705" s="158">
        <v>41.9</v>
      </c>
      <c r="F705" s="156"/>
      <c r="G705" s="156"/>
      <c r="H705" s="156"/>
      <c r="I705" s="156"/>
      <c r="J705" s="156"/>
      <c r="K705" s="156"/>
      <c r="L705" s="156"/>
      <c r="M705" s="156"/>
      <c r="N705" s="156"/>
      <c r="O705" s="156"/>
      <c r="P705" s="156"/>
      <c r="Q705" s="156"/>
      <c r="R705" s="156"/>
      <c r="S705" s="156"/>
      <c r="T705" s="156"/>
      <c r="U705" s="156"/>
      <c r="V705" s="156"/>
      <c r="W705" s="156"/>
      <c r="X705" s="156"/>
      <c r="Y705" s="147"/>
      <c r="Z705" s="147"/>
      <c r="AA705" s="147"/>
      <c r="AB705" s="147"/>
      <c r="AC705" s="147"/>
      <c r="AD705" s="147"/>
      <c r="AE705" s="147"/>
      <c r="AF705" s="147"/>
      <c r="AG705" s="147" t="s">
        <v>188</v>
      </c>
      <c r="AH705" s="147">
        <v>0</v>
      </c>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row>
    <row r="706" spans="1:60" outlineLevel="1" x14ac:dyDescent="0.2">
      <c r="A706" s="154"/>
      <c r="B706" s="155"/>
      <c r="C706" s="179" t="s">
        <v>630</v>
      </c>
      <c r="D706" s="157"/>
      <c r="E706" s="158">
        <v>863.3</v>
      </c>
      <c r="F706" s="156"/>
      <c r="G706" s="156"/>
      <c r="H706" s="156"/>
      <c r="I706" s="156"/>
      <c r="J706" s="156"/>
      <c r="K706" s="156"/>
      <c r="L706" s="156"/>
      <c r="M706" s="156"/>
      <c r="N706" s="156"/>
      <c r="O706" s="156"/>
      <c r="P706" s="156"/>
      <c r="Q706" s="156"/>
      <c r="R706" s="156"/>
      <c r="S706" s="156"/>
      <c r="T706" s="156"/>
      <c r="U706" s="156"/>
      <c r="V706" s="156"/>
      <c r="W706" s="156"/>
      <c r="X706" s="156"/>
      <c r="Y706" s="147"/>
      <c r="Z706" s="147"/>
      <c r="AA706" s="147"/>
      <c r="AB706" s="147"/>
      <c r="AC706" s="147"/>
      <c r="AD706" s="147"/>
      <c r="AE706" s="147"/>
      <c r="AF706" s="147"/>
      <c r="AG706" s="147" t="s">
        <v>188</v>
      </c>
      <c r="AH706" s="147">
        <v>0</v>
      </c>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row>
    <row r="707" spans="1:60" outlineLevel="1" x14ac:dyDescent="0.2">
      <c r="A707" s="154"/>
      <c r="B707" s="155"/>
      <c r="C707" s="180" t="s">
        <v>347</v>
      </c>
      <c r="D707" s="159"/>
      <c r="E707" s="160"/>
      <c r="F707" s="156"/>
      <c r="G707" s="156"/>
      <c r="H707" s="156"/>
      <c r="I707" s="156"/>
      <c r="J707" s="156"/>
      <c r="K707" s="156"/>
      <c r="L707" s="156"/>
      <c r="M707" s="156"/>
      <c r="N707" s="156"/>
      <c r="O707" s="156"/>
      <c r="P707" s="156"/>
      <c r="Q707" s="156"/>
      <c r="R707" s="156"/>
      <c r="S707" s="156"/>
      <c r="T707" s="156"/>
      <c r="U707" s="156"/>
      <c r="V707" s="156"/>
      <c r="W707" s="156"/>
      <c r="X707" s="156"/>
      <c r="Y707" s="147"/>
      <c r="Z707" s="147"/>
      <c r="AA707" s="147"/>
      <c r="AB707" s="147"/>
      <c r="AC707" s="147"/>
      <c r="AD707" s="147"/>
      <c r="AE707" s="147"/>
      <c r="AF707" s="147"/>
      <c r="AG707" s="147" t="s">
        <v>188</v>
      </c>
      <c r="AH707" s="147">
        <v>1</v>
      </c>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row>
    <row r="708" spans="1:60" outlineLevel="1" x14ac:dyDescent="0.2">
      <c r="A708" s="154"/>
      <c r="B708" s="155"/>
      <c r="C708" s="769"/>
      <c r="D708" s="770"/>
      <c r="E708" s="770"/>
      <c r="F708" s="770"/>
      <c r="G708" s="770"/>
      <c r="H708" s="156"/>
      <c r="I708" s="156"/>
      <c r="J708" s="156"/>
      <c r="K708" s="156"/>
      <c r="L708" s="156"/>
      <c r="M708" s="156"/>
      <c r="N708" s="156"/>
      <c r="O708" s="156"/>
      <c r="P708" s="156"/>
      <c r="Q708" s="156"/>
      <c r="R708" s="156"/>
      <c r="S708" s="156"/>
      <c r="T708" s="156"/>
      <c r="U708" s="156"/>
      <c r="V708" s="156"/>
      <c r="W708" s="156"/>
      <c r="X708" s="156"/>
      <c r="Y708" s="147"/>
      <c r="Z708" s="147"/>
      <c r="AA708" s="147"/>
      <c r="AB708" s="147"/>
      <c r="AC708" s="147"/>
      <c r="AD708" s="147"/>
      <c r="AE708" s="147"/>
      <c r="AF708" s="147"/>
      <c r="AG708" s="147" t="s">
        <v>190</v>
      </c>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row>
    <row r="709" spans="1:60" ht="22.5" outlineLevel="1" x14ac:dyDescent="0.2">
      <c r="A709" s="168">
        <v>116</v>
      </c>
      <c r="B709" s="169" t="s">
        <v>662</v>
      </c>
      <c r="C709" s="178" t="s">
        <v>663</v>
      </c>
      <c r="D709" s="170" t="s">
        <v>193</v>
      </c>
      <c r="E709" s="171">
        <v>445.5419</v>
      </c>
      <c r="F709" s="172"/>
      <c r="G709" s="173">
        <f>ROUND(E709*F709,2)</f>
        <v>0</v>
      </c>
      <c r="H709" s="172"/>
      <c r="I709" s="173">
        <f>ROUND(E709*H709,2)</f>
        <v>0</v>
      </c>
      <c r="J709" s="172"/>
      <c r="K709" s="173">
        <f>ROUND(E709*J709,2)</f>
        <v>0</v>
      </c>
      <c r="L709" s="173">
        <v>21</v>
      </c>
      <c r="M709" s="173">
        <f>G709*(1+L709/100)</f>
        <v>0</v>
      </c>
      <c r="N709" s="173">
        <v>2.5000000000000001E-2</v>
      </c>
      <c r="O709" s="173">
        <f>ROUND(E709*N709,2)</f>
        <v>11.14</v>
      </c>
      <c r="P709" s="173">
        <v>0</v>
      </c>
      <c r="Q709" s="173">
        <f>ROUND(E709*P709,2)</f>
        <v>0</v>
      </c>
      <c r="R709" s="173" t="s">
        <v>257</v>
      </c>
      <c r="S709" s="173" t="s">
        <v>183</v>
      </c>
      <c r="T709" s="174" t="s">
        <v>184</v>
      </c>
      <c r="U709" s="156">
        <v>0</v>
      </c>
      <c r="V709" s="156">
        <f>ROUND(E709*U709,2)</f>
        <v>0</v>
      </c>
      <c r="W709" s="156"/>
      <c r="X709" s="156" t="s">
        <v>258</v>
      </c>
      <c r="Y709" s="147"/>
      <c r="Z709" s="147"/>
      <c r="AA709" s="147"/>
      <c r="AB709" s="147"/>
      <c r="AC709" s="147"/>
      <c r="AD709" s="147"/>
      <c r="AE709" s="147"/>
      <c r="AF709" s="147"/>
      <c r="AG709" s="147" t="s">
        <v>664</v>
      </c>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row>
    <row r="710" spans="1:60" outlineLevel="1" x14ac:dyDescent="0.2">
      <c r="A710" s="154"/>
      <c r="B710" s="155"/>
      <c r="C710" s="179" t="s">
        <v>394</v>
      </c>
      <c r="D710" s="157"/>
      <c r="E710" s="158"/>
      <c r="F710" s="156"/>
      <c r="G710" s="156"/>
      <c r="H710" s="156"/>
      <c r="I710" s="156"/>
      <c r="J710" s="156"/>
      <c r="K710" s="156"/>
      <c r="L710" s="156"/>
      <c r="M710" s="156"/>
      <c r="N710" s="156"/>
      <c r="O710" s="156"/>
      <c r="P710" s="156"/>
      <c r="Q710" s="156"/>
      <c r="R710" s="156"/>
      <c r="S710" s="156"/>
      <c r="T710" s="156"/>
      <c r="U710" s="156"/>
      <c r="V710" s="156"/>
      <c r="W710" s="156"/>
      <c r="X710" s="156"/>
      <c r="Y710" s="147"/>
      <c r="Z710" s="147"/>
      <c r="AA710" s="147"/>
      <c r="AB710" s="147"/>
      <c r="AC710" s="147"/>
      <c r="AD710" s="147"/>
      <c r="AE710" s="147"/>
      <c r="AF710" s="147"/>
      <c r="AG710" s="147" t="s">
        <v>188</v>
      </c>
      <c r="AH710" s="147">
        <v>0</v>
      </c>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row>
    <row r="711" spans="1:60" outlineLevel="1" x14ac:dyDescent="0.2">
      <c r="A711" s="154"/>
      <c r="B711" s="155"/>
      <c r="C711" s="179" t="s">
        <v>620</v>
      </c>
      <c r="D711" s="157"/>
      <c r="E711" s="158"/>
      <c r="F711" s="156"/>
      <c r="G711" s="156"/>
      <c r="H711" s="156"/>
      <c r="I711" s="156"/>
      <c r="J711" s="156"/>
      <c r="K711" s="156"/>
      <c r="L711" s="156"/>
      <c r="M711" s="156"/>
      <c r="N711" s="156"/>
      <c r="O711" s="156"/>
      <c r="P711" s="156"/>
      <c r="Q711" s="156"/>
      <c r="R711" s="156"/>
      <c r="S711" s="156"/>
      <c r="T711" s="156"/>
      <c r="U711" s="156"/>
      <c r="V711" s="156"/>
      <c r="W711" s="156"/>
      <c r="X711" s="156"/>
      <c r="Y711" s="147"/>
      <c r="Z711" s="147"/>
      <c r="AA711" s="147"/>
      <c r="AB711" s="147"/>
      <c r="AC711" s="147"/>
      <c r="AD711" s="147"/>
      <c r="AE711" s="147"/>
      <c r="AF711" s="147"/>
      <c r="AG711" s="147" t="s">
        <v>188</v>
      </c>
      <c r="AH711" s="147">
        <v>0</v>
      </c>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row>
    <row r="712" spans="1:60" outlineLevel="1" x14ac:dyDescent="0.2">
      <c r="A712" s="154"/>
      <c r="B712" s="155"/>
      <c r="C712" s="179" t="s">
        <v>665</v>
      </c>
      <c r="D712" s="157"/>
      <c r="E712" s="158">
        <v>0.97</v>
      </c>
      <c r="F712" s="156"/>
      <c r="G712" s="156"/>
      <c r="H712" s="156"/>
      <c r="I712" s="156"/>
      <c r="J712" s="156"/>
      <c r="K712" s="156"/>
      <c r="L712" s="156"/>
      <c r="M712" s="156"/>
      <c r="N712" s="156"/>
      <c r="O712" s="156"/>
      <c r="P712" s="156"/>
      <c r="Q712" s="156"/>
      <c r="R712" s="156"/>
      <c r="S712" s="156"/>
      <c r="T712" s="156"/>
      <c r="U712" s="156"/>
      <c r="V712" s="156"/>
      <c r="W712" s="156"/>
      <c r="X712" s="156"/>
      <c r="Y712" s="147"/>
      <c r="Z712" s="147"/>
      <c r="AA712" s="147"/>
      <c r="AB712" s="147"/>
      <c r="AC712" s="147"/>
      <c r="AD712" s="147"/>
      <c r="AE712" s="147"/>
      <c r="AF712" s="147"/>
      <c r="AG712" s="147" t="s">
        <v>188</v>
      </c>
      <c r="AH712" s="147">
        <v>0</v>
      </c>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row>
    <row r="713" spans="1:60" outlineLevel="1" x14ac:dyDescent="0.2">
      <c r="A713" s="154"/>
      <c r="B713" s="155"/>
      <c r="C713" s="179" t="s">
        <v>666</v>
      </c>
      <c r="D713" s="157"/>
      <c r="E713" s="158">
        <v>3.39</v>
      </c>
      <c r="F713" s="156"/>
      <c r="G713" s="156"/>
      <c r="H713" s="156"/>
      <c r="I713" s="156"/>
      <c r="J713" s="156"/>
      <c r="K713" s="156"/>
      <c r="L713" s="156"/>
      <c r="M713" s="156"/>
      <c r="N713" s="156"/>
      <c r="O713" s="156"/>
      <c r="P713" s="156"/>
      <c r="Q713" s="156"/>
      <c r="R713" s="156"/>
      <c r="S713" s="156"/>
      <c r="T713" s="156"/>
      <c r="U713" s="156"/>
      <c r="V713" s="156"/>
      <c r="W713" s="156"/>
      <c r="X713" s="156"/>
      <c r="Y713" s="147"/>
      <c r="Z713" s="147"/>
      <c r="AA713" s="147"/>
      <c r="AB713" s="147"/>
      <c r="AC713" s="147"/>
      <c r="AD713" s="147"/>
      <c r="AE713" s="147"/>
      <c r="AF713" s="147"/>
      <c r="AG713" s="147" t="s">
        <v>188</v>
      </c>
      <c r="AH713" s="147">
        <v>0</v>
      </c>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row>
    <row r="714" spans="1:60" outlineLevel="1" x14ac:dyDescent="0.2">
      <c r="A714" s="154"/>
      <c r="B714" s="155"/>
      <c r="C714" s="179" t="s">
        <v>667</v>
      </c>
      <c r="D714" s="157"/>
      <c r="E714" s="158">
        <v>0.28000000000000003</v>
      </c>
      <c r="F714" s="156"/>
      <c r="G714" s="156"/>
      <c r="H714" s="156"/>
      <c r="I714" s="156"/>
      <c r="J714" s="156"/>
      <c r="K714" s="156"/>
      <c r="L714" s="156"/>
      <c r="M714" s="156"/>
      <c r="N714" s="156"/>
      <c r="O714" s="156"/>
      <c r="P714" s="156"/>
      <c r="Q714" s="156"/>
      <c r="R714" s="156"/>
      <c r="S714" s="156"/>
      <c r="T714" s="156"/>
      <c r="U714" s="156"/>
      <c r="V714" s="156"/>
      <c r="W714" s="156"/>
      <c r="X714" s="156"/>
      <c r="Y714" s="147"/>
      <c r="Z714" s="147"/>
      <c r="AA714" s="147"/>
      <c r="AB714" s="147"/>
      <c r="AC714" s="147"/>
      <c r="AD714" s="147"/>
      <c r="AE714" s="147"/>
      <c r="AF714" s="147"/>
      <c r="AG714" s="147" t="s">
        <v>188</v>
      </c>
      <c r="AH714" s="147">
        <v>0</v>
      </c>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row>
    <row r="715" spans="1:60" outlineLevel="1" x14ac:dyDescent="0.2">
      <c r="A715" s="154"/>
      <c r="B715" s="155"/>
      <c r="C715" s="179" t="s">
        <v>668</v>
      </c>
      <c r="D715" s="157"/>
      <c r="E715" s="158">
        <v>0.43</v>
      </c>
      <c r="F715" s="156"/>
      <c r="G715" s="156"/>
      <c r="H715" s="156"/>
      <c r="I715" s="156"/>
      <c r="J715" s="156"/>
      <c r="K715" s="156"/>
      <c r="L715" s="156"/>
      <c r="M715" s="156"/>
      <c r="N715" s="156"/>
      <c r="O715" s="156"/>
      <c r="P715" s="156"/>
      <c r="Q715" s="156"/>
      <c r="R715" s="156"/>
      <c r="S715" s="156"/>
      <c r="T715" s="156"/>
      <c r="U715" s="156"/>
      <c r="V715" s="156"/>
      <c r="W715" s="156"/>
      <c r="X715" s="156"/>
      <c r="Y715" s="147"/>
      <c r="Z715" s="147"/>
      <c r="AA715" s="147"/>
      <c r="AB715" s="147"/>
      <c r="AC715" s="147"/>
      <c r="AD715" s="147"/>
      <c r="AE715" s="147"/>
      <c r="AF715" s="147"/>
      <c r="AG715" s="147" t="s">
        <v>188</v>
      </c>
      <c r="AH715" s="147">
        <v>0</v>
      </c>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row>
    <row r="716" spans="1:60" outlineLevel="1" x14ac:dyDescent="0.2">
      <c r="A716" s="154"/>
      <c r="B716" s="155"/>
      <c r="C716" s="180" t="s">
        <v>347</v>
      </c>
      <c r="D716" s="159"/>
      <c r="E716" s="160"/>
      <c r="F716" s="156"/>
      <c r="G716" s="156"/>
      <c r="H716" s="156"/>
      <c r="I716" s="156"/>
      <c r="J716" s="156"/>
      <c r="K716" s="156"/>
      <c r="L716" s="156"/>
      <c r="M716" s="156"/>
      <c r="N716" s="156"/>
      <c r="O716" s="156"/>
      <c r="P716" s="156"/>
      <c r="Q716" s="156"/>
      <c r="R716" s="156"/>
      <c r="S716" s="156"/>
      <c r="T716" s="156"/>
      <c r="U716" s="156"/>
      <c r="V716" s="156"/>
      <c r="W716" s="156"/>
      <c r="X716" s="156"/>
      <c r="Y716" s="147"/>
      <c r="Z716" s="147"/>
      <c r="AA716" s="147"/>
      <c r="AB716" s="147"/>
      <c r="AC716" s="147"/>
      <c r="AD716" s="147"/>
      <c r="AE716" s="147"/>
      <c r="AF716" s="147"/>
      <c r="AG716" s="147" t="s">
        <v>188</v>
      </c>
      <c r="AH716" s="147">
        <v>1</v>
      </c>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row>
    <row r="717" spans="1:60" outlineLevel="1" x14ac:dyDescent="0.2">
      <c r="A717" s="154"/>
      <c r="B717" s="155"/>
      <c r="C717" s="179" t="s">
        <v>358</v>
      </c>
      <c r="D717" s="157"/>
      <c r="E717" s="158"/>
      <c r="F717" s="156"/>
      <c r="G717" s="156"/>
      <c r="H717" s="156"/>
      <c r="I717" s="156"/>
      <c r="J717" s="156"/>
      <c r="K717" s="156"/>
      <c r="L717" s="156"/>
      <c r="M717" s="156"/>
      <c r="N717" s="156"/>
      <c r="O717" s="156"/>
      <c r="P717" s="156"/>
      <c r="Q717" s="156"/>
      <c r="R717" s="156"/>
      <c r="S717" s="156"/>
      <c r="T717" s="156"/>
      <c r="U717" s="156"/>
      <c r="V717" s="156"/>
      <c r="W717" s="156"/>
      <c r="X717" s="156"/>
      <c r="Y717" s="147"/>
      <c r="Z717" s="147"/>
      <c r="AA717" s="147"/>
      <c r="AB717" s="147"/>
      <c r="AC717" s="147"/>
      <c r="AD717" s="147"/>
      <c r="AE717" s="147"/>
      <c r="AF717" s="147"/>
      <c r="AG717" s="147" t="s">
        <v>188</v>
      </c>
      <c r="AH717" s="147">
        <v>0</v>
      </c>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row>
    <row r="718" spans="1:60" outlineLevel="1" x14ac:dyDescent="0.2">
      <c r="A718" s="154"/>
      <c r="B718" s="155"/>
      <c r="C718" s="179" t="s">
        <v>669</v>
      </c>
      <c r="D718" s="157"/>
      <c r="E718" s="158">
        <v>6.66</v>
      </c>
      <c r="F718" s="156"/>
      <c r="G718" s="156"/>
      <c r="H718" s="156"/>
      <c r="I718" s="156"/>
      <c r="J718" s="156"/>
      <c r="K718" s="156"/>
      <c r="L718" s="156"/>
      <c r="M718" s="156"/>
      <c r="N718" s="156"/>
      <c r="O718" s="156"/>
      <c r="P718" s="156"/>
      <c r="Q718" s="156"/>
      <c r="R718" s="156"/>
      <c r="S718" s="156"/>
      <c r="T718" s="156"/>
      <c r="U718" s="156"/>
      <c r="V718" s="156"/>
      <c r="W718" s="156"/>
      <c r="X718" s="156"/>
      <c r="Y718" s="147"/>
      <c r="Z718" s="147"/>
      <c r="AA718" s="147"/>
      <c r="AB718" s="147"/>
      <c r="AC718" s="147"/>
      <c r="AD718" s="147"/>
      <c r="AE718" s="147"/>
      <c r="AF718" s="147"/>
      <c r="AG718" s="147" t="s">
        <v>188</v>
      </c>
      <c r="AH718" s="147">
        <v>0</v>
      </c>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row>
    <row r="719" spans="1:60" outlineLevel="1" x14ac:dyDescent="0.2">
      <c r="A719" s="154"/>
      <c r="B719" s="155"/>
      <c r="C719" s="179" t="s">
        <v>670</v>
      </c>
      <c r="D719" s="157"/>
      <c r="E719" s="158">
        <v>167.98</v>
      </c>
      <c r="F719" s="156"/>
      <c r="G719" s="156"/>
      <c r="H719" s="156"/>
      <c r="I719" s="156"/>
      <c r="J719" s="156"/>
      <c r="K719" s="156"/>
      <c r="L719" s="156"/>
      <c r="M719" s="156"/>
      <c r="N719" s="156"/>
      <c r="O719" s="156"/>
      <c r="P719" s="156"/>
      <c r="Q719" s="156"/>
      <c r="R719" s="156"/>
      <c r="S719" s="156"/>
      <c r="T719" s="156"/>
      <c r="U719" s="156"/>
      <c r="V719" s="156"/>
      <c r="W719" s="156"/>
      <c r="X719" s="156"/>
      <c r="Y719" s="147"/>
      <c r="Z719" s="147"/>
      <c r="AA719" s="147"/>
      <c r="AB719" s="147"/>
      <c r="AC719" s="147"/>
      <c r="AD719" s="147"/>
      <c r="AE719" s="147"/>
      <c r="AF719" s="147"/>
      <c r="AG719" s="147" t="s">
        <v>188</v>
      </c>
      <c r="AH719" s="147">
        <v>0</v>
      </c>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row>
    <row r="720" spans="1:60" outlineLevel="1" x14ac:dyDescent="0.2">
      <c r="A720" s="154"/>
      <c r="B720" s="155"/>
      <c r="C720" s="179" t="s">
        <v>671</v>
      </c>
      <c r="D720" s="157"/>
      <c r="E720" s="158">
        <v>2.44</v>
      </c>
      <c r="F720" s="156"/>
      <c r="G720" s="156"/>
      <c r="H720" s="156"/>
      <c r="I720" s="156"/>
      <c r="J720" s="156"/>
      <c r="K720" s="156"/>
      <c r="L720" s="156"/>
      <c r="M720" s="156"/>
      <c r="N720" s="156"/>
      <c r="O720" s="156"/>
      <c r="P720" s="156"/>
      <c r="Q720" s="156"/>
      <c r="R720" s="156"/>
      <c r="S720" s="156"/>
      <c r="T720" s="156"/>
      <c r="U720" s="156"/>
      <c r="V720" s="156"/>
      <c r="W720" s="156"/>
      <c r="X720" s="156"/>
      <c r="Y720" s="147"/>
      <c r="Z720" s="147"/>
      <c r="AA720" s="147"/>
      <c r="AB720" s="147"/>
      <c r="AC720" s="147"/>
      <c r="AD720" s="147"/>
      <c r="AE720" s="147"/>
      <c r="AF720" s="147"/>
      <c r="AG720" s="147" t="s">
        <v>188</v>
      </c>
      <c r="AH720" s="147">
        <v>0</v>
      </c>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row>
    <row r="721" spans="1:60" outlineLevel="1" x14ac:dyDescent="0.2">
      <c r="A721" s="154"/>
      <c r="B721" s="155"/>
      <c r="C721" s="179" t="s">
        <v>672</v>
      </c>
      <c r="D721" s="157"/>
      <c r="E721" s="158">
        <v>3.36</v>
      </c>
      <c r="F721" s="156"/>
      <c r="G721" s="156"/>
      <c r="H721" s="156"/>
      <c r="I721" s="156"/>
      <c r="J721" s="156"/>
      <c r="K721" s="156"/>
      <c r="L721" s="156"/>
      <c r="M721" s="156"/>
      <c r="N721" s="156"/>
      <c r="O721" s="156"/>
      <c r="P721" s="156"/>
      <c r="Q721" s="156"/>
      <c r="R721" s="156"/>
      <c r="S721" s="156"/>
      <c r="T721" s="156"/>
      <c r="U721" s="156"/>
      <c r="V721" s="156"/>
      <c r="W721" s="156"/>
      <c r="X721" s="156"/>
      <c r="Y721" s="147"/>
      <c r="Z721" s="147"/>
      <c r="AA721" s="147"/>
      <c r="AB721" s="147"/>
      <c r="AC721" s="147"/>
      <c r="AD721" s="147"/>
      <c r="AE721" s="147"/>
      <c r="AF721" s="147"/>
      <c r="AG721" s="147" t="s">
        <v>188</v>
      </c>
      <c r="AH721" s="147">
        <v>0</v>
      </c>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row>
    <row r="722" spans="1:60" outlineLevel="1" x14ac:dyDescent="0.2">
      <c r="A722" s="154"/>
      <c r="B722" s="155"/>
      <c r="C722" s="180" t="s">
        <v>347</v>
      </c>
      <c r="D722" s="159"/>
      <c r="E722" s="160"/>
      <c r="F722" s="156"/>
      <c r="G722" s="156"/>
      <c r="H722" s="156"/>
      <c r="I722" s="156"/>
      <c r="J722" s="156"/>
      <c r="K722" s="156"/>
      <c r="L722" s="156"/>
      <c r="M722" s="156"/>
      <c r="N722" s="156"/>
      <c r="O722" s="156"/>
      <c r="P722" s="156"/>
      <c r="Q722" s="156"/>
      <c r="R722" s="156"/>
      <c r="S722" s="156"/>
      <c r="T722" s="156"/>
      <c r="U722" s="156"/>
      <c r="V722" s="156"/>
      <c r="W722" s="156"/>
      <c r="X722" s="156"/>
      <c r="Y722" s="147"/>
      <c r="Z722" s="147"/>
      <c r="AA722" s="147"/>
      <c r="AB722" s="147"/>
      <c r="AC722" s="147"/>
      <c r="AD722" s="147"/>
      <c r="AE722" s="147"/>
      <c r="AF722" s="147"/>
      <c r="AG722" s="147" t="s">
        <v>188</v>
      </c>
      <c r="AH722" s="147">
        <v>1</v>
      </c>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row>
    <row r="723" spans="1:60" outlineLevel="1" x14ac:dyDescent="0.2">
      <c r="A723" s="154"/>
      <c r="B723" s="155"/>
      <c r="C723" s="179" t="s">
        <v>363</v>
      </c>
      <c r="D723" s="157"/>
      <c r="E723" s="158"/>
      <c r="F723" s="156"/>
      <c r="G723" s="156"/>
      <c r="H723" s="156"/>
      <c r="I723" s="156"/>
      <c r="J723" s="156"/>
      <c r="K723" s="156"/>
      <c r="L723" s="156"/>
      <c r="M723" s="156"/>
      <c r="N723" s="156"/>
      <c r="O723" s="156"/>
      <c r="P723" s="156"/>
      <c r="Q723" s="156"/>
      <c r="R723" s="156"/>
      <c r="S723" s="156"/>
      <c r="T723" s="156"/>
      <c r="U723" s="156"/>
      <c r="V723" s="156"/>
      <c r="W723" s="156"/>
      <c r="X723" s="156"/>
      <c r="Y723" s="147"/>
      <c r="Z723" s="147"/>
      <c r="AA723" s="147"/>
      <c r="AB723" s="147"/>
      <c r="AC723" s="147"/>
      <c r="AD723" s="147"/>
      <c r="AE723" s="147"/>
      <c r="AF723" s="147"/>
      <c r="AG723" s="147" t="s">
        <v>188</v>
      </c>
      <c r="AH723" s="147">
        <v>0</v>
      </c>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row>
    <row r="724" spans="1:60" outlineLevel="1" x14ac:dyDescent="0.2">
      <c r="A724" s="154"/>
      <c r="B724" s="155"/>
      <c r="C724" s="179" t="s">
        <v>673</v>
      </c>
      <c r="D724" s="157"/>
      <c r="E724" s="158">
        <v>11.11</v>
      </c>
      <c r="F724" s="156"/>
      <c r="G724" s="156"/>
      <c r="H724" s="156"/>
      <c r="I724" s="156"/>
      <c r="J724" s="156"/>
      <c r="K724" s="156"/>
      <c r="L724" s="156"/>
      <c r="M724" s="156"/>
      <c r="N724" s="156"/>
      <c r="O724" s="156"/>
      <c r="P724" s="156"/>
      <c r="Q724" s="156"/>
      <c r="R724" s="156"/>
      <c r="S724" s="156"/>
      <c r="T724" s="156"/>
      <c r="U724" s="156"/>
      <c r="V724" s="156"/>
      <c r="W724" s="156"/>
      <c r="X724" s="156"/>
      <c r="Y724" s="147"/>
      <c r="Z724" s="147"/>
      <c r="AA724" s="147"/>
      <c r="AB724" s="147"/>
      <c r="AC724" s="147"/>
      <c r="AD724" s="147"/>
      <c r="AE724" s="147"/>
      <c r="AF724" s="147"/>
      <c r="AG724" s="147" t="s">
        <v>188</v>
      </c>
      <c r="AH724" s="147">
        <v>0</v>
      </c>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row>
    <row r="725" spans="1:60" outlineLevel="1" x14ac:dyDescent="0.2">
      <c r="A725" s="154"/>
      <c r="B725" s="155"/>
      <c r="C725" s="179" t="s">
        <v>674</v>
      </c>
      <c r="D725" s="157"/>
      <c r="E725" s="158">
        <v>228.95</v>
      </c>
      <c r="F725" s="156"/>
      <c r="G725" s="156"/>
      <c r="H725" s="156"/>
      <c r="I725" s="156"/>
      <c r="J725" s="156"/>
      <c r="K725" s="156"/>
      <c r="L725" s="156"/>
      <c r="M725" s="156"/>
      <c r="N725" s="156"/>
      <c r="O725" s="156"/>
      <c r="P725" s="156"/>
      <c r="Q725" s="156"/>
      <c r="R725" s="156"/>
      <c r="S725" s="156"/>
      <c r="T725" s="156"/>
      <c r="U725" s="156"/>
      <c r="V725" s="156"/>
      <c r="W725" s="156"/>
      <c r="X725" s="156"/>
      <c r="Y725" s="147"/>
      <c r="Z725" s="147"/>
      <c r="AA725" s="147"/>
      <c r="AB725" s="147"/>
      <c r="AC725" s="147"/>
      <c r="AD725" s="147"/>
      <c r="AE725" s="147"/>
      <c r="AF725" s="147"/>
      <c r="AG725" s="147" t="s">
        <v>188</v>
      </c>
      <c r="AH725" s="147">
        <v>0</v>
      </c>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row>
    <row r="726" spans="1:60" outlineLevel="1" x14ac:dyDescent="0.2">
      <c r="A726" s="154"/>
      <c r="B726" s="155"/>
      <c r="C726" s="179" t="s">
        <v>675</v>
      </c>
      <c r="D726" s="157"/>
      <c r="E726" s="158">
        <v>19.98</v>
      </c>
      <c r="F726" s="156"/>
      <c r="G726" s="156"/>
      <c r="H726" s="156"/>
      <c r="I726" s="156"/>
      <c r="J726" s="156"/>
      <c r="K726" s="156"/>
      <c r="L726" s="156"/>
      <c r="M726" s="156"/>
      <c r="N726" s="156"/>
      <c r="O726" s="156"/>
      <c r="P726" s="156"/>
      <c r="Q726" s="156"/>
      <c r="R726" s="156"/>
      <c r="S726" s="156"/>
      <c r="T726" s="156"/>
      <c r="U726" s="156"/>
      <c r="V726" s="156"/>
      <c r="W726" s="156"/>
      <c r="X726" s="156"/>
      <c r="Y726" s="147"/>
      <c r="Z726" s="147"/>
      <c r="AA726" s="147"/>
      <c r="AB726" s="147"/>
      <c r="AC726" s="147"/>
      <c r="AD726" s="147"/>
      <c r="AE726" s="147"/>
      <c r="AF726" s="147"/>
      <c r="AG726" s="147" t="s">
        <v>188</v>
      </c>
      <c r="AH726" s="147">
        <v>0</v>
      </c>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row>
    <row r="727" spans="1:60" outlineLevel="1" x14ac:dyDescent="0.2">
      <c r="A727" s="154"/>
      <c r="B727" s="155"/>
      <c r="C727" s="180" t="s">
        <v>347</v>
      </c>
      <c r="D727" s="159"/>
      <c r="E727" s="160"/>
      <c r="F727" s="156"/>
      <c r="G727" s="156"/>
      <c r="H727" s="156"/>
      <c r="I727" s="156"/>
      <c r="J727" s="156"/>
      <c r="K727" s="156"/>
      <c r="L727" s="156"/>
      <c r="M727" s="156"/>
      <c r="N727" s="156"/>
      <c r="O727" s="156"/>
      <c r="P727" s="156"/>
      <c r="Q727" s="156"/>
      <c r="R727" s="156"/>
      <c r="S727" s="156"/>
      <c r="T727" s="156"/>
      <c r="U727" s="156"/>
      <c r="V727" s="156"/>
      <c r="W727" s="156"/>
      <c r="X727" s="156"/>
      <c r="Y727" s="147"/>
      <c r="Z727" s="147"/>
      <c r="AA727" s="147"/>
      <c r="AB727" s="147"/>
      <c r="AC727" s="147"/>
      <c r="AD727" s="147"/>
      <c r="AE727" s="147"/>
      <c r="AF727" s="147"/>
      <c r="AG727" s="147" t="s">
        <v>188</v>
      </c>
      <c r="AH727" s="147">
        <v>1</v>
      </c>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row>
    <row r="728" spans="1:60" outlineLevel="1" x14ac:dyDescent="0.2">
      <c r="A728" s="154"/>
      <c r="B728" s="155"/>
      <c r="C728" s="769"/>
      <c r="D728" s="770"/>
      <c r="E728" s="770"/>
      <c r="F728" s="770"/>
      <c r="G728" s="770"/>
      <c r="H728" s="156"/>
      <c r="I728" s="156"/>
      <c r="J728" s="156"/>
      <c r="K728" s="156"/>
      <c r="L728" s="156"/>
      <c r="M728" s="156"/>
      <c r="N728" s="156"/>
      <c r="O728" s="156"/>
      <c r="P728" s="156"/>
      <c r="Q728" s="156"/>
      <c r="R728" s="156"/>
      <c r="S728" s="156"/>
      <c r="T728" s="156"/>
      <c r="U728" s="156"/>
      <c r="V728" s="156"/>
      <c r="W728" s="156"/>
      <c r="X728" s="156"/>
      <c r="Y728" s="147"/>
      <c r="Z728" s="147"/>
      <c r="AA728" s="147"/>
      <c r="AB728" s="147"/>
      <c r="AC728" s="147"/>
      <c r="AD728" s="147"/>
      <c r="AE728" s="147"/>
      <c r="AF728" s="147"/>
      <c r="AG728" s="147" t="s">
        <v>190</v>
      </c>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row>
    <row r="729" spans="1:60" outlineLevel="1" x14ac:dyDescent="0.2">
      <c r="A729" s="168">
        <v>117</v>
      </c>
      <c r="B729" s="169" t="s">
        <v>676</v>
      </c>
      <c r="C729" s="178" t="s">
        <v>677</v>
      </c>
      <c r="D729" s="170" t="s">
        <v>231</v>
      </c>
      <c r="E729" s="171">
        <v>11.67783</v>
      </c>
      <c r="F729" s="172"/>
      <c r="G729" s="173">
        <f>ROUND(E729*F729,2)</f>
        <v>0</v>
      </c>
      <c r="H729" s="172"/>
      <c r="I729" s="173">
        <f>ROUND(E729*H729,2)</f>
        <v>0</v>
      </c>
      <c r="J729" s="172"/>
      <c r="K729" s="173">
        <f>ROUND(E729*J729,2)</f>
        <v>0</v>
      </c>
      <c r="L729" s="173">
        <v>21</v>
      </c>
      <c r="M729" s="173">
        <f>G729*(1+L729/100)</f>
        <v>0</v>
      </c>
      <c r="N729" s="173">
        <v>0</v>
      </c>
      <c r="O729" s="173">
        <f>ROUND(E729*N729,2)</f>
        <v>0</v>
      </c>
      <c r="P729" s="173">
        <v>0</v>
      </c>
      <c r="Q729" s="173">
        <f>ROUND(E729*P729,2)</f>
        <v>0</v>
      </c>
      <c r="R729" s="173" t="s">
        <v>659</v>
      </c>
      <c r="S729" s="173" t="s">
        <v>183</v>
      </c>
      <c r="T729" s="174" t="s">
        <v>184</v>
      </c>
      <c r="U729" s="156">
        <v>1.831</v>
      </c>
      <c r="V729" s="156">
        <f>ROUND(E729*U729,2)</f>
        <v>21.38</v>
      </c>
      <c r="W729" s="156"/>
      <c r="X729" s="156" t="s">
        <v>608</v>
      </c>
      <c r="Y729" s="147"/>
      <c r="Z729" s="147"/>
      <c r="AA729" s="147"/>
      <c r="AB729" s="147"/>
      <c r="AC729" s="147"/>
      <c r="AD729" s="147"/>
      <c r="AE729" s="147"/>
      <c r="AF729" s="147"/>
      <c r="AG729" s="147" t="s">
        <v>609</v>
      </c>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row>
    <row r="730" spans="1:60" outlineLevel="1" x14ac:dyDescent="0.2">
      <c r="A730" s="154"/>
      <c r="B730" s="155"/>
      <c r="C730" s="771" t="s">
        <v>656</v>
      </c>
      <c r="D730" s="772"/>
      <c r="E730" s="772"/>
      <c r="F730" s="772"/>
      <c r="G730" s="772"/>
      <c r="H730" s="156"/>
      <c r="I730" s="156"/>
      <c r="J730" s="156"/>
      <c r="K730" s="156"/>
      <c r="L730" s="156"/>
      <c r="M730" s="156"/>
      <c r="N730" s="156"/>
      <c r="O730" s="156"/>
      <c r="P730" s="156"/>
      <c r="Q730" s="156"/>
      <c r="R730" s="156"/>
      <c r="S730" s="156"/>
      <c r="T730" s="156"/>
      <c r="U730" s="156"/>
      <c r="V730" s="156"/>
      <c r="W730" s="156"/>
      <c r="X730" s="156"/>
      <c r="Y730" s="147"/>
      <c r="Z730" s="147"/>
      <c r="AA730" s="147"/>
      <c r="AB730" s="147"/>
      <c r="AC730" s="147"/>
      <c r="AD730" s="147"/>
      <c r="AE730" s="147"/>
      <c r="AF730" s="147"/>
      <c r="AG730" s="147" t="s">
        <v>196</v>
      </c>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row>
    <row r="731" spans="1:60" outlineLevel="1" x14ac:dyDescent="0.2">
      <c r="A731" s="154"/>
      <c r="B731" s="155"/>
      <c r="C731" s="769"/>
      <c r="D731" s="770"/>
      <c r="E731" s="770"/>
      <c r="F731" s="770"/>
      <c r="G731" s="770"/>
      <c r="H731" s="156"/>
      <c r="I731" s="156"/>
      <c r="J731" s="156"/>
      <c r="K731" s="156"/>
      <c r="L731" s="156"/>
      <c r="M731" s="156"/>
      <c r="N731" s="156"/>
      <c r="O731" s="156"/>
      <c r="P731" s="156"/>
      <c r="Q731" s="156"/>
      <c r="R731" s="156"/>
      <c r="S731" s="156"/>
      <c r="T731" s="156"/>
      <c r="U731" s="156"/>
      <c r="V731" s="156"/>
      <c r="W731" s="156"/>
      <c r="X731" s="156"/>
      <c r="Y731" s="147"/>
      <c r="Z731" s="147"/>
      <c r="AA731" s="147"/>
      <c r="AB731" s="147"/>
      <c r="AC731" s="147"/>
      <c r="AD731" s="147"/>
      <c r="AE731" s="147"/>
      <c r="AF731" s="147"/>
      <c r="AG731" s="147" t="s">
        <v>190</v>
      </c>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row>
    <row r="732" spans="1:60" x14ac:dyDescent="0.2">
      <c r="A732" s="162" t="s">
        <v>177</v>
      </c>
      <c r="B732" s="163" t="s">
        <v>107</v>
      </c>
      <c r="C732" s="177" t="s">
        <v>108</v>
      </c>
      <c r="D732" s="164"/>
      <c r="E732" s="165"/>
      <c r="F732" s="166"/>
      <c r="G732" s="166">
        <f>SUMIF(AG733:AG739,"&lt;&gt;NOR",G733:G739)</f>
        <v>0</v>
      </c>
      <c r="H732" s="166"/>
      <c r="I732" s="166">
        <f>SUM(I733:I739)</f>
        <v>0</v>
      </c>
      <c r="J732" s="166"/>
      <c r="K732" s="166">
        <f>SUM(K733:K739)</f>
        <v>0</v>
      </c>
      <c r="L732" s="166"/>
      <c r="M732" s="166">
        <f>SUM(M733:M739)</f>
        <v>0</v>
      </c>
      <c r="N732" s="166"/>
      <c r="O732" s="166">
        <f>SUM(O733:O739)</f>
        <v>0.02</v>
      </c>
      <c r="P732" s="166"/>
      <c r="Q732" s="166">
        <f>SUM(Q733:Q739)</f>
        <v>0</v>
      </c>
      <c r="R732" s="166"/>
      <c r="S732" s="166"/>
      <c r="T732" s="167"/>
      <c r="U732" s="161"/>
      <c r="V732" s="161">
        <f>SUM(V733:V739)</f>
        <v>0.04</v>
      </c>
      <c r="W732" s="161"/>
      <c r="X732" s="161"/>
      <c r="AG732" t="s">
        <v>178</v>
      </c>
    </row>
    <row r="733" spans="1:60" ht="22.5" outlineLevel="1" x14ac:dyDescent="0.2">
      <c r="A733" s="168">
        <v>118</v>
      </c>
      <c r="B733" s="169" t="s">
        <v>678</v>
      </c>
      <c r="C733" s="178" t="s">
        <v>679</v>
      </c>
      <c r="D733" s="170" t="s">
        <v>294</v>
      </c>
      <c r="E733" s="171">
        <v>7</v>
      </c>
      <c r="F733" s="172"/>
      <c r="G733" s="173">
        <f>ROUND(E733*F733,2)</f>
        <v>0</v>
      </c>
      <c r="H733" s="172"/>
      <c r="I733" s="173">
        <f>ROUND(E733*H733,2)</f>
        <v>0</v>
      </c>
      <c r="J733" s="172"/>
      <c r="K733" s="173">
        <f>ROUND(E733*J733,2)</f>
        <v>0</v>
      </c>
      <c r="L733" s="173">
        <v>21</v>
      </c>
      <c r="M733" s="173">
        <f>G733*(1+L733/100)</f>
        <v>0</v>
      </c>
      <c r="N733" s="173">
        <v>3.4199999999999999E-3</v>
      </c>
      <c r="O733" s="173">
        <f>ROUND(E733*N733,2)</f>
        <v>0.02</v>
      </c>
      <c r="P733" s="173">
        <v>0</v>
      </c>
      <c r="Q733" s="173">
        <f>ROUND(E733*P733,2)</f>
        <v>0</v>
      </c>
      <c r="R733" s="173"/>
      <c r="S733" s="173" t="s">
        <v>219</v>
      </c>
      <c r="T733" s="174" t="s">
        <v>220</v>
      </c>
      <c r="U733" s="156">
        <v>0</v>
      </c>
      <c r="V733" s="156">
        <f>ROUND(E733*U733,2)</f>
        <v>0</v>
      </c>
      <c r="W733" s="156"/>
      <c r="X733" s="156" t="s">
        <v>185</v>
      </c>
      <c r="Y733" s="147"/>
      <c r="Z733" s="147"/>
      <c r="AA733" s="147"/>
      <c r="AB733" s="147"/>
      <c r="AC733" s="147"/>
      <c r="AD733" s="147"/>
      <c r="AE733" s="147"/>
      <c r="AF733" s="147"/>
      <c r="AG733" s="147" t="s">
        <v>593</v>
      </c>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row>
    <row r="734" spans="1:60" outlineLevel="1" x14ac:dyDescent="0.2">
      <c r="A734" s="154"/>
      <c r="B734" s="155"/>
      <c r="C734" s="179" t="s">
        <v>233</v>
      </c>
      <c r="D734" s="157"/>
      <c r="E734" s="158"/>
      <c r="F734" s="156"/>
      <c r="G734" s="156"/>
      <c r="H734" s="156"/>
      <c r="I734" s="156"/>
      <c r="J734" s="156"/>
      <c r="K734" s="156"/>
      <c r="L734" s="156"/>
      <c r="M734" s="156"/>
      <c r="N734" s="156"/>
      <c r="O734" s="156"/>
      <c r="P734" s="156"/>
      <c r="Q734" s="156"/>
      <c r="R734" s="156"/>
      <c r="S734" s="156"/>
      <c r="T734" s="156"/>
      <c r="U734" s="156"/>
      <c r="V734" s="156"/>
      <c r="W734" s="156"/>
      <c r="X734" s="156"/>
      <c r="Y734" s="147"/>
      <c r="Z734" s="147"/>
      <c r="AA734" s="147"/>
      <c r="AB734" s="147"/>
      <c r="AC734" s="147"/>
      <c r="AD734" s="147"/>
      <c r="AE734" s="147"/>
      <c r="AF734" s="147"/>
      <c r="AG734" s="147" t="s">
        <v>188</v>
      </c>
      <c r="AH734" s="147">
        <v>0</v>
      </c>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row>
    <row r="735" spans="1:60" outlineLevel="1" x14ac:dyDescent="0.2">
      <c r="A735" s="154"/>
      <c r="B735" s="155"/>
      <c r="C735" s="179" t="s">
        <v>680</v>
      </c>
      <c r="D735" s="157"/>
      <c r="E735" s="158">
        <v>7</v>
      </c>
      <c r="F735" s="156"/>
      <c r="G735" s="156"/>
      <c r="H735" s="156"/>
      <c r="I735" s="156"/>
      <c r="J735" s="156"/>
      <c r="K735" s="156"/>
      <c r="L735" s="156"/>
      <c r="M735" s="156"/>
      <c r="N735" s="156"/>
      <c r="O735" s="156"/>
      <c r="P735" s="156"/>
      <c r="Q735" s="156"/>
      <c r="R735" s="156"/>
      <c r="S735" s="156"/>
      <c r="T735" s="156"/>
      <c r="U735" s="156"/>
      <c r="V735" s="156"/>
      <c r="W735" s="156"/>
      <c r="X735" s="156"/>
      <c r="Y735" s="147"/>
      <c r="Z735" s="147"/>
      <c r="AA735" s="147"/>
      <c r="AB735" s="147"/>
      <c r="AC735" s="147"/>
      <c r="AD735" s="147"/>
      <c r="AE735" s="147"/>
      <c r="AF735" s="147"/>
      <c r="AG735" s="147" t="s">
        <v>188</v>
      </c>
      <c r="AH735" s="147">
        <v>0</v>
      </c>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row>
    <row r="736" spans="1:60" outlineLevel="1" x14ac:dyDescent="0.2">
      <c r="A736" s="154"/>
      <c r="B736" s="155"/>
      <c r="C736" s="769"/>
      <c r="D736" s="770"/>
      <c r="E736" s="770"/>
      <c r="F736" s="770"/>
      <c r="G736" s="770"/>
      <c r="H736" s="156"/>
      <c r="I736" s="156"/>
      <c r="J736" s="156"/>
      <c r="K736" s="156"/>
      <c r="L736" s="156"/>
      <c r="M736" s="156"/>
      <c r="N736" s="156"/>
      <c r="O736" s="156"/>
      <c r="P736" s="156"/>
      <c r="Q736" s="156"/>
      <c r="R736" s="156"/>
      <c r="S736" s="156"/>
      <c r="T736" s="156"/>
      <c r="U736" s="156"/>
      <c r="V736" s="156"/>
      <c r="W736" s="156"/>
      <c r="X736" s="156"/>
      <c r="Y736" s="147"/>
      <c r="Z736" s="147"/>
      <c r="AA736" s="147"/>
      <c r="AB736" s="147"/>
      <c r="AC736" s="147"/>
      <c r="AD736" s="147"/>
      <c r="AE736" s="147"/>
      <c r="AF736" s="147"/>
      <c r="AG736" s="147" t="s">
        <v>190</v>
      </c>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row>
    <row r="737" spans="1:60" outlineLevel="1" x14ac:dyDescent="0.2">
      <c r="A737" s="168">
        <v>119</v>
      </c>
      <c r="B737" s="169" t="s">
        <v>681</v>
      </c>
      <c r="C737" s="178" t="s">
        <v>682</v>
      </c>
      <c r="D737" s="170" t="s">
        <v>231</v>
      </c>
      <c r="E737" s="171">
        <v>2.3939999999999999E-2</v>
      </c>
      <c r="F737" s="172"/>
      <c r="G737" s="173">
        <f>ROUND(E737*F737,2)</f>
        <v>0</v>
      </c>
      <c r="H737" s="172"/>
      <c r="I737" s="173">
        <f>ROUND(E737*H737,2)</f>
        <v>0</v>
      </c>
      <c r="J737" s="172"/>
      <c r="K737" s="173">
        <f>ROUND(E737*J737,2)</f>
        <v>0</v>
      </c>
      <c r="L737" s="173">
        <v>21</v>
      </c>
      <c r="M737" s="173">
        <f>G737*(1+L737/100)</f>
        <v>0</v>
      </c>
      <c r="N737" s="173">
        <v>0</v>
      </c>
      <c r="O737" s="173">
        <f>ROUND(E737*N737,2)</f>
        <v>0</v>
      </c>
      <c r="P737" s="173">
        <v>0</v>
      </c>
      <c r="Q737" s="173">
        <f>ROUND(E737*P737,2)</f>
        <v>0</v>
      </c>
      <c r="R737" s="173" t="s">
        <v>683</v>
      </c>
      <c r="S737" s="173" t="s">
        <v>183</v>
      </c>
      <c r="T737" s="174" t="s">
        <v>184</v>
      </c>
      <c r="U737" s="156">
        <v>1.5229999999999999</v>
      </c>
      <c r="V737" s="156">
        <f>ROUND(E737*U737,2)</f>
        <v>0.04</v>
      </c>
      <c r="W737" s="156"/>
      <c r="X737" s="156" t="s">
        <v>608</v>
      </c>
      <c r="Y737" s="147"/>
      <c r="Z737" s="147"/>
      <c r="AA737" s="147"/>
      <c r="AB737" s="147"/>
      <c r="AC737" s="147"/>
      <c r="AD737" s="147"/>
      <c r="AE737" s="147"/>
      <c r="AF737" s="147"/>
      <c r="AG737" s="147" t="s">
        <v>609</v>
      </c>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row>
    <row r="738" spans="1:60" outlineLevel="1" x14ac:dyDescent="0.2">
      <c r="A738" s="154"/>
      <c r="B738" s="155"/>
      <c r="C738" s="771" t="s">
        <v>684</v>
      </c>
      <c r="D738" s="772"/>
      <c r="E738" s="772"/>
      <c r="F738" s="772"/>
      <c r="G738" s="772"/>
      <c r="H738" s="156"/>
      <c r="I738" s="156"/>
      <c r="J738" s="156"/>
      <c r="K738" s="156"/>
      <c r="L738" s="156"/>
      <c r="M738" s="156"/>
      <c r="N738" s="156"/>
      <c r="O738" s="156"/>
      <c r="P738" s="156"/>
      <c r="Q738" s="156"/>
      <c r="R738" s="156"/>
      <c r="S738" s="156"/>
      <c r="T738" s="156"/>
      <c r="U738" s="156"/>
      <c r="V738" s="156"/>
      <c r="W738" s="156"/>
      <c r="X738" s="156"/>
      <c r="Y738" s="147"/>
      <c r="Z738" s="147"/>
      <c r="AA738" s="147"/>
      <c r="AB738" s="147"/>
      <c r="AC738" s="147"/>
      <c r="AD738" s="147"/>
      <c r="AE738" s="147"/>
      <c r="AF738" s="147"/>
      <c r="AG738" s="147" t="s">
        <v>196</v>
      </c>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row>
    <row r="739" spans="1:60" outlineLevel="1" x14ac:dyDescent="0.2">
      <c r="A739" s="154"/>
      <c r="B739" s="155"/>
      <c r="C739" s="769"/>
      <c r="D739" s="770"/>
      <c r="E739" s="770"/>
      <c r="F739" s="770"/>
      <c r="G739" s="770"/>
      <c r="H739" s="156"/>
      <c r="I739" s="156"/>
      <c r="J739" s="156"/>
      <c r="K739" s="156"/>
      <c r="L739" s="156"/>
      <c r="M739" s="156"/>
      <c r="N739" s="156"/>
      <c r="O739" s="156"/>
      <c r="P739" s="156"/>
      <c r="Q739" s="156"/>
      <c r="R739" s="156"/>
      <c r="S739" s="156"/>
      <c r="T739" s="156"/>
      <c r="U739" s="156"/>
      <c r="V739" s="156"/>
      <c r="W739" s="156"/>
      <c r="X739" s="156"/>
      <c r="Y739" s="147"/>
      <c r="Z739" s="147"/>
      <c r="AA739" s="147"/>
      <c r="AB739" s="147"/>
      <c r="AC739" s="147"/>
      <c r="AD739" s="147"/>
      <c r="AE739" s="147"/>
      <c r="AF739" s="147"/>
      <c r="AG739" s="147" t="s">
        <v>190</v>
      </c>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row>
    <row r="740" spans="1:60" x14ac:dyDescent="0.2">
      <c r="A740" s="162" t="s">
        <v>177</v>
      </c>
      <c r="B740" s="163" t="s">
        <v>111</v>
      </c>
      <c r="C740" s="177" t="s">
        <v>112</v>
      </c>
      <c r="D740" s="164"/>
      <c r="E740" s="165"/>
      <c r="F740" s="166"/>
      <c r="G740" s="166">
        <f>SUMIF(AG741:AG832,"&lt;&gt;NOR",G741:G832)</f>
        <v>0</v>
      </c>
      <c r="H740" s="166"/>
      <c r="I740" s="166">
        <f>SUM(I741:I832)</f>
        <v>0</v>
      </c>
      <c r="J740" s="166"/>
      <c r="K740" s="166">
        <f>SUM(K741:K832)</f>
        <v>0</v>
      </c>
      <c r="L740" s="166"/>
      <c r="M740" s="166">
        <f>SUM(M741:M832)</f>
        <v>0</v>
      </c>
      <c r="N740" s="166"/>
      <c r="O740" s="166">
        <f>SUM(O741:O832)</f>
        <v>32.69</v>
      </c>
      <c r="P740" s="166"/>
      <c r="Q740" s="166">
        <f>SUM(Q741:Q832)</f>
        <v>23.31</v>
      </c>
      <c r="R740" s="166"/>
      <c r="S740" s="166"/>
      <c r="T740" s="167"/>
      <c r="U740" s="161"/>
      <c r="V740" s="161">
        <f>SUM(V741:V832)</f>
        <v>57.22</v>
      </c>
      <c r="W740" s="161"/>
      <c r="X740" s="161"/>
      <c r="AG740" t="s">
        <v>178</v>
      </c>
    </row>
    <row r="741" spans="1:60" ht="33.75" outlineLevel="1" x14ac:dyDescent="0.2">
      <c r="A741" s="168">
        <v>120</v>
      </c>
      <c r="B741" s="169" t="s">
        <v>685</v>
      </c>
      <c r="C741" s="178" t="s">
        <v>686</v>
      </c>
      <c r="D741" s="170" t="s">
        <v>181</v>
      </c>
      <c r="E741" s="171">
        <v>1668.98</v>
      </c>
      <c r="F741" s="172"/>
      <c r="G741" s="173">
        <f>ROUND(E741*F741,2)</f>
        <v>0</v>
      </c>
      <c r="H741" s="172"/>
      <c r="I741" s="173">
        <f>ROUND(E741*H741,2)</f>
        <v>0</v>
      </c>
      <c r="J741" s="172"/>
      <c r="K741" s="173">
        <f>ROUND(E741*J741,2)</f>
        <v>0</v>
      </c>
      <c r="L741" s="173">
        <v>21</v>
      </c>
      <c r="M741" s="173">
        <f>G741*(1+L741/100)</f>
        <v>0</v>
      </c>
      <c r="N741" s="173">
        <v>0</v>
      </c>
      <c r="O741" s="173">
        <f>ROUND(E741*N741,2)</f>
        <v>0</v>
      </c>
      <c r="P741" s="173">
        <v>0</v>
      </c>
      <c r="Q741" s="173">
        <f>ROUND(E741*P741,2)</f>
        <v>0</v>
      </c>
      <c r="R741" s="173" t="s">
        <v>687</v>
      </c>
      <c r="S741" s="173" t="s">
        <v>183</v>
      </c>
      <c r="T741" s="174" t="s">
        <v>184</v>
      </c>
      <c r="U741" s="156">
        <v>0</v>
      </c>
      <c r="V741" s="156">
        <f>ROUND(E741*U741,2)</f>
        <v>0</v>
      </c>
      <c r="W741" s="156"/>
      <c r="X741" s="156" t="s">
        <v>185</v>
      </c>
      <c r="Y741" s="147"/>
      <c r="Z741" s="147"/>
      <c r="AA741" s="147"/>
      <c r="AB741" s="147"/>
      <c r="AC741" s="147"/>
      <c r="AD741" s="147"/>
      <c r="AE741" s="147"/>
      <c r="AF741" s="147"/>
      <c r="AG741" s="147" t="s">
        <v>593</v>
      </c>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row>
    <row r="742" spans="1:60" outlineLevel="1" x14ac:dyDescent="0.2">
      <c r="A742" s="154"/>
      <c r="B742" s="155"/>
      <c r="C742" s="179" t="s">
        <v>394</v>
      </c>
      <c r="D742" s="157"/>
      <c r="E742" s="158"/>
      <c r="F742" s="156"/>
      <c r="G742" s="156"/>
      <c r="H742" s="156"/>
      <c r="I742" s="156"/>
      <c r="J742" s="156"/>
      <c r="K742" s="156"/>
      <c r="L742" s="156"/>
      <c r="M742" s="156"/>
      <c r="N742" s="156"/>
      <c r="O742" s="156"/>
      <c r="P742" s="156"/>
      <c r="Q742" s="156"/>
      <c r="R742" s="156"/>
      <c r="S742" s="156"/>
      <c r="T742" s="156"/>
      <c r="U742" s="156"/>
      <c r="V742" s="156"/>
      <c r="W742" s="156"/>
      <c r="X742" s="156"/>
      <c r="Y742" s="147"/>
      <c r="Z742" s="147"/>
      <c r="AA742" s="147"/>
      <c r="AB742" s="147"/>
      <c r="AC742" s="147"/>
      <c r="AD742" s="147"/>
      <c r="AE742" s="147"/>
      <c r="AF742" s="147"/>
      <c r="AG742" s="147" t="s">
        <v>188</v>
      </c>
      <c r="AH742" s="147">
        <v>0</v>
      </c>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row>
    <row r="743" spans="1:60" outlineLevel="1" x14ac:dyDescent="0.2">
      <c r="A743" s="154"/>
      <c r="B743" s="155"/>
      <c r="C743" s="179" t="s">
        <v>620</v>
      </c>
      <c r="D743" s="157"/>
      <c r="E743" s="158"/>
      <c r="F743" s="156"/>
      <c r="G743" s="156"/>
      <c r="H743" s="156"/>
      <c r="I743" s="156"/>
      <c r="J743" s="156"/>
      <c r="K743" s="156"/>
      <c r="L743" s="156"/>
      <c r="M743" s="156"/>
      <c r="N743" s="156"/>
      <c r="O743" s="156"/>
      <c r="P743" s="156"/>
      <c r="Q743" s="156"/>
      <c r="R743" s="156"/>
      <c r="S743" s="156"/>
      <c r="T743" s="156"/>
      <c r="U743" s="156"/>
      <c r="V743" s="156"/>
      <c r="W743" s="156"/>
      <c r="X743" s="156"/>
      <c r="Y743" s="147"/>
      <c r="Z743" s="147"/>
      <c r="AA743" s="147"/>
      <c r="AB743" s="147"/>
      <c r="AC743" s="147"/>
      <c r="AD743" s="147"/>
      <c r="AE743" s="147"/>
      <c r="AF743" s="147"/>
      <c r="AG743" s="147" t="s">
        <v>188</v>
      </c>
      <c r="AH743" s="147">
        <v>0</v>
      </c>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row>
    <row r="744" spans="1:60" outlineLevel="1" x14ac:dyDescent="0.2">
      <c r="A744" s="154"/>
      <c r="B744" s="155"/>
      <c r="C744" s="179" t="s">
        <v>622</v>
      </c>
      <c r="D744" s="157"/>
      <c r="E744" s="158">
        <v>12.8</v>
      </c>
      <c r="F744" s="156"/>
      <c r="G744" s="156"/>
      <c r="H744" s="156"/>
      <c r="I744" s="156"/>
      <c r="J744" s="156"/>
      <c r="K744" s="156"/>
      <c r="L744" s="156"/>
      <c r="M744" s="156"/>
      <c r="N744" s="156"/>
      <c r="O744" s="156"/>
      <c r="P744" s="156"/>
      <c r="Q744" s="156"/>
      <c r="R744" s="156"/>
      <c r="S744" s="156"/>
      <c r="T744" s="156"/>
      <c r="U744" s="156"/>
      <c r="V744" s="156"/>
      <c r="W744" s="156"/>
      <c r="X744" s="156"/>
      <c r="Y744" s="147"/>
      <c r="Z744" s="147"/>
      <c r="AA744" s="147"/>
      <c r="AB744" s="147"/>
      <c r="AC744" s="147"/>
      <c r="AD744" s="147"/>
      <c r="AE744" s="147"/>
      <c r="AF744" s="147"/>
      <c r="AG744" s="147" t="s">
        <v>188</v>
      </c>
      <c r="AH744" s="147">
        <v>0</v>
      </c>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row>
    <row r="745" spans="1:60" outlineLevel="1" x14ac:dyDescent="0.2">
      <c r="A745" s="154"/>
      <c r="B745" s="155"/>
      <c r="C745" s="179" t="s">
        <v>623</v>
      </c>
      <c r="D745" s="157"/>
      <c r="E745" s="158">
        <v>1.7</v>
      </c>
      <c r="F745" s="156"/>
      <c r="G745" s="156"/>
      <c r="H745" s="156"/>
      <c r="I745" s="156"/>
      <c r="J745" s="156"/>
      <c r="K745" s="156"/>
      <c r="L745" s="156"/>
      <c r="M745" s="156"/>
      <c r="N745" s="156"/>
      <c r="O745" s="156"/>
      <c r="P745" s="156"/>
      <c r="Q745" s="156"/>
      <c r="R745" s="156"/>
      <c r="S745" s="156"/>
      <c r="T745" s="156"/>
      <c r="U745" s="156"/>
      <c r="V745" s="156"/>
      <c r="W745" s="156"/>
      <c r="X745" s="156"/>
      <c r="Y745" s="147"/>
      <c r="Z745" s="147"/>
      <c r="AA745" s="147"/>
      <c r="AB745" s="147"/>
      <c r="AC745" s="147"/>
      <c r="AD745" s="147"/>
      <c r="AE745" s="147"/>
      <c r="AF745" s="147"/>
      <c r="AG745" s="147" t="s">
        <v>188</v>
      </c>
      <c r="AH745" s="147">
        <v>0</v>
      </c>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row>
    <row r="746" spans="1:60" outlineLevel="1" x14ac:dyDescent="0.2">
      <c r="A746" s="154"/>
      <c r="B746" s="155"/>
      <c r="C746" s="179" t="s">
        <v>624</v>
      </c>
      <c r="D746" s="157"/>
      <c r="E746" s="158">
        <v>2.1</v>
      </c>
      <c r="F746" s="156"/>
      <c r="G746" s="156"/>
      <c r="H746" s="156"/>
      <c r="I746" s="156"/>
      <c r="J746" s="156"/>
      <c r="K746" s="156"/>
      <c r="L746" s="156"/>
      <c r="M746" s="156"/>
      <c r="N746" s="156"/>
      <c r="O746" s="156"/>
      <c r="P746" s="156"/>
      <c r="Q746" s="156"/>
      <c r="R746" s="156"/>
      <c r="S746" s="156"/>
      <c r="T746" s="156"/>
      <c r="U746" s="156"/>
      <c r="V746" s="156"/>
      <c r="W746" s="156"/>
      <c r="X746" s="156"/>
      <c r="Y746" s="147"/>
      <c r="Z746" s="147"/>
      <c r="AA746" s="147"/>
      <c r="AB746" s="147"/>
      <c r="AC746" s="147"/>
      <c r="AD746" s="147"/>
      <c r="AE746" s="147"/>
      <c r="AF746" s="147"/>
      <c r="AG746" s="147" t="s">
        <v>188</v>
      </c>
      <c r="AH746" s="147">
        <v>0</v>
      </c>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row>
    <row r="747" spans="1:60" outlineLevel="1" x14ac:dyDescent="0.2">
      <c r="A747" s="154"/>
      <c r="B747" s="155"/>
      <c r="C747" s="180" t="s">
        <v>347</v>
      </c>
      <c r="D747" s="159"/>
      <c r="E747" s="160"/>
      <c r="F747" s="156"/>
      <c r="G747" s="156"/>
      <c r="H747" s="156"/>
      <c r="I747" s="156"/>
      <c r="J747" s="156"/>
      <c r="K747" s="156"/>
      <c r="L747" s="156"/>
      <c r="M747" s="156"/>
      <c r="N747" s="156"/>
      <c r="O747" s="156"/>
      <c r="P747" s="156"/>
      <c r="Q747" s="156"/>
      <c r="R747" s="156"/>
      <c r="S747" s="156"/>
      <c r="T747" s="156"/>
      <c r="U747" s="156"/>
      <c r="V747" s="156"/>
      <c r="W747" s="156"/>
      <c r="X747" s="156"/>
      <c r="Y747" s="147"/>
      <c r="Z747" s="147"/>
      <c r="AA747" s="147"/>
      <c r="AB747" s="147"/>
      <c r="AC747" s="147"/>
      <c r="AD747" s="147"/>
      <c r="AE747" s="147"/>
      <c r="AF747" s="147"/>
      <c r="AG747" s="147" t="s">
        <v>188</v>
      </c>
      <c r="AH747" s="147">
        <v>1</v>
      </c>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row>
    <row r="748" spans="1:60" outlineLevel="1" x14ac:dyDescent="0.2">
      <c r="A748" s="154"/>
      <c r="B748" s="155"/>
      <c r="C748" s="179" t="s">
        <v>358</v>
      </c>
      <c r="D748" s="157"/>
      <c r="E748" s="158"/>
      <c r="F748" s="156"/>
      <c r="G748" s="156"/>
      <c r="H748" s="156"/>
      <c r="I748" s="156"/>
      <c r="J748" s="156"/>
      <c r="K748" s="156"/>
      <c r="L748" s="156"/>
      <c r="M748" s="156"/>
      <c r="N748" s="156"/>
      <c r="O748" s="156"/>
      <c r="P748" s="156"/>
      <c r="Q748" s="156"/>
      <c r="R748" s="156"/>
      <c r="S748" s="156"/>
      <c r="T748" s="156"/>
      <c r="U748" s="156"/>
      <c r="V748" s="156"/>
      <c r="W748" s="156"/>
      <c r="X748" s="156"/>
      <c r="Y748" s="147"/>
      <c r="Z748" s="147"/>
      <c r="AA748" s="147"/>
      <c r="AB748" s="147"/>
      <c r="AC748" s="147"/>
      <c r="AD748" s="147"/>
      <c r="AE748" s="147"/>
      <c r="AF748" s="147"/>
      <c r="AG748" s="147" t="s">
        <v>188</v>
      </c>
      <c r="AH748" s="147">
        <v>0</v>
      </c>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row>
    <row r="749" spans="1:60" outlineLevel="1" x14ac:dyDescent="0.2">
      <c r="A749" s="154"/>
      <c r="B749" s="155"/>
      <c r="C749" s="179" t="s">
        <v>626</v>
      </c>
      <c r="D749" s="157"/>
      <c r="E749" s="158">
        <v>633.4</v>
      </c>
      <c r="F749" s="156"/>
      <c r="G749" s="156"/>
      <c r="H749" s="156"/>
      <c r="I749" s="156"/>
      <c r="J749" s="156"/>
      <c r="K749" s="156"/>
      <c r="L749" s="156"/>
      <c r="M749" s="156"/>
      <c r="N749" s="156"/>
      <c r="O749" s="156"/>
      <c r="P749" s="156"/>
      <c r="Q749" s="156"/>
      <c r="R749" s="156"/>
      <c r="S749" s="156"/>
      <c r="T749" s="156"/>
      <c r="U749" s="156"/>
      <c r="V749" s="156"/>
      <c r="W749" s="156"/>
      <c r="X749" s="156"/>
      <c r="Y749" s="147"/>
      <c r="Z749" s="147"/>
      <c r="AA749" s="147"/>
      <c r="AB749" s="147"/>
      <c r="AC749" s="147"/>
      <c r="AD749" s="147"/>
      <c r="AE749" s="147"/>
      <c r="AF749" s="147"/>
      <c r="AG749" s="147" t="s">
        <v>188</v>
      </c>
      <c r="AH749" s="147">
        <v>0</v>
      </c>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row>
    <row r="750" spans="1:60" outlineLevel="1" x14ac:dyDescent="0.2">
      <c r="A750" s="154"/>
      <c r="B750" s="155"/>
      <c r="C750" s="179" t="s">
        <v>627</v>
      </c>
      <c r="D750" s="157"/>
      <c r="E750" s="158">
        <v>14.98</v>
      </c>
      <c r="F750" s="156"/>
      <c r="G750" s="156"/>
      <c r="H750" s="156"/>
      <c r="I750" s="156"/>
      <c r="J750" s="156"/>
      <c r="K750" s="156"/>
      <c r="L750" s="156"/>
      <c r="M750" s="156"/>
      <c r="N750" s="156"/>
      <c r="O750" s="156"/>
      <c r="P750" s="156"/>
      <c r="Q750" s="156"/>
      <c r="R750" s="156"/>
      <c r="S750" s="156"/>
      <c r="T750" s="156"/>
      <c r="U750" s="156"/>
      <c r="V750" s="156"/>
      <c r="W750" s="156"/>
      <c r="X750" s="156"/>
      <c r="Y750" s="147"/>
      <c r="Z750" s="147"/>
      <c r="AA750" s="147"/>
      <c r="AB750" s="147"/>
      <c r="AC750" s="147"/>
      <c r="AD750" s="147"/>
      <c r="AE750" s="147"/>
      <c r="AF750" s="147"/>
      <c r="AG750" s="147" t="s">
        <v>188</v>
      </c>
      <c r="AH750" s="147">
        <v>0</v>
      </c>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row>
    <row r="751" spans="1:60" outlineLevel="1" x14ac:dyDescent="0.2">
      <c r="A751" s="154"/>
      <c r="B751" s="155"/>
      <c r="C751" s="179" t="s">
        <v>628</v>
      </c>
      <c r="D751" s="157"/>
      <c r="E751" s="158">
        <v>18.3</v>
      </c>
      <c r="F751" s="156"/>
      <c r="G751" s="156"/>
      <c r="H751" s="156"/>
      <c r="I751" s="156"/>
      <c r="J751" s="156"/>
      <c r="K751" s="156"/>
      <c r="L751" s="156"/>
      <c r="M751" s="156"/>
      <c r="N751" s="156"/>
      <c r="O751" s="156"/>
      <c r="P751" s="156"/>
      <c r="Q751" s="156"/>
      <c r="R751" s="156"/>
      <c r="S751" s="156"/>
      <c r="T751" s="156"/>
      <c r="U751" s="156"/>
      <c r="V751" s="156"/>
      <c r="W751" s="156"/>
      <c r="X751" s="156"/>
      <c r="Y751" s="147"/>
      <c r="Z751" s="147"/>
      <c r="AA751" s="147"/>
      <c r="AB751" s="147"/>
      <c r="AC751" s="147"/>
      <c r="AD751" s="147"/>
      <c r="AE751" s="147"/>
      <c r="AF751" s="147"/>
      <c r="AG751" s="147" t="s">
        <v>188</v>
      </c>
      <c r="AH751" s="147">
        <v>0</v>
      </c>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row>
    <row r="752" spans="1:60" outlineLevel="1" x14ac:dyDescent="0.2">
      <c r="A752" s="154"/>
      <c r="B752" s="155"/>
      <c r="C752" s="180" t="s">
        <v>347</v>
      </c>
      <c r="D752" s="159"/>
      <c r="E752" s="160"/>
      <c r="F752" s="156"/>
      <c r="G752" s="156"/>
      <c r="H752" s="156"/>
      <c r="I752" s="156"/>
      <c r="J752" s="156"/>
      <c r="K752" s="156"/>
      <c r="L752" s="156"/>
      <c r="M752" s="156"/>
      <c r="N752" s="156"/>
      <c r="O752" s="156"/>
      <c r="P752" s="156"/>
      <c r="Q752" s="156"/>
      <c r="R752" s="156"/>
      <c r="S752" s="156"/>
      <c r="T752" s="156"/>
      <c r="U752" s="156"/>
      <c r="V752" s="156"/>
      <c r="W752" s="156"/>
      <c r="X752" s="156"/>
      <c r="Y752" s="147"/>
      <c r="Z752" s="147"/>
      <c r="AA752" s="147"/>
      <c r="AB752" s="147"/>
      <c r="AC752" s="147"/>
      <c r="AD752" s="147"/>
      <c r="AE752" s="147"/>
      <c r="AF752" s="147"/>
      <c r="AG752" s="147" t="s">
        <v>188</v>
      </c>
      <c r="AH752" s="147">
        <v>1</v>
      </c>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row>
    <row r="753" spans="1:60" outlineLevel="1" x14ac:dyDescent="0.2">
      <c r="A753" s="154"/>
      <c r="B753" s="155"/>
      <c r="C753" s="179" t="s">
        <v>363</v>
      </c>
      <c r="D753" s="157"/>
      <c r="E753" s="158"/>
      <c r="F753" s="156"/>
      <c r="G753" s="156"/>
      <c r="H753" s="156"/>
      <c r="I753" s="156"/>
      <c r="J753" s="156"/>
      <c r="K753" s="156"/>
      <c r="L753" s="156"/>
      <c r="M753" s="156"/>
      <c r="N753" s="156"/>
      <c r="O753" s="156"/>
      <c r="P753" s="156"/>
      <c r="Q753" s="156"/>
      <c r="R753" s="156"/>
      <c r="S753" s="156"/>
      <c r="T753" s="156"/>
      <c r="U753" s="156"/>
      <c r="V753" s="156"/>
      <c r="W753" s="156"/>
      <c r="X753" s="156"/>
      <c r="Y753" s="147"/>
      <c r="Z753" s="147"/>
      <c r="AA753" s="147"/>
      <c r="AB753" s="147"/>
      <c r="AC753" s="147"/>
      <c r="AD753" s="147"/>
      <c r="AE753" s="147"/>
      <c r="AF753" s="147"/>
      <c r="AG753" s="147" t="s">
        <v>188</v>
      </c>
      <c r="AH753" s="147">
        <v>0</v>
      </c>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row>
    <row r="754" spans="1:60" outlineLevel="1" x14ac:dyDescent="0.2">
      <c r="A754" s="154"/>
      <c r="B754" s="155"/>
      <c r="C754" s="179" t="s">
        <v>630</v>
      </c>
      <c r="D754" s="157"/>
      <c r="E754" s="158">
        <v>863.3</v>
      </c>
      <c r="F754" s="156"/>
      <c r="G754" s="156"/>
      <c r="H754" s="156"/>
      <c r="I754" s="156"/>
      <c r="J754" s="156"/>
      <c r="K754" s="156"/>
      <c r="L754" s="156"/>
      <c r="M754" s="156"/>
      <c r="N754" s="156"/>
      <c r="O754" s="156"/>
      <c r="P754" s="156"/>
      <c r="Q754" s="156"/>
      <c r="R754" s="156"/>
      <c r="S754" s="156"/>
      <c r="T754" s="156"/>
      <c r="U754" s="156"/>
      <c r="V754" s="156"/>
      <c r="W754" s="156"/>
      <c r="X754" s="156"/>
      <c r="Y754" s="147"/>
      <c r="Z754" s="147"/>
      <c r="AA754" s="147"/>
      <c r="AB754" s="147"/>
      <c r="AC754" s="147"/>
      <c r="AD754" s="147"/>
      <c r="AE754" s="147"/>
      <c r="AF754" s="147"/>
      <c r="AG754" s="147" t="s">
        <v>188</v>
      </c>
      <c r="AH754" s="147">
        <v>0</v>
      </c>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row>
    <row r="755" spans="1:60" outlineLevel="1" x14ac:dyDescent="0.2">
      <c r="A755" s="154"/>
      <c r="B755" s="155"/>
      <c r="C755" s="179" t="s">
        <v>631</v>
      </c>
      <c r="D755" s="157"/>
      <c r="E755" s="158">
        <v>122.4</v>
      </c>
      <c r="F755" s="156"/>
      <c r="G755" s="156"/>
      <c r="H755" s="156"/>
      <c r="I755" s="156"/>
      <c r="J755" s="156"/>
      <c r="K755" s="156"/>
      <c r="L755" s="156"/>
      <c r="M755" s="156"/>
      <c r="N755" s="156"/>
      <c r="O755" s="156"/>
      <c r="P755" s="156"/>
      <c r="Q755" s="156"/>
      <c r="R755" s="156"/>
      <c r="S755" s="156"/>
      <c r="T755" s="156"/>
      <c r="U755" s="156"/>
      <c r="V755" s="156"/>
      <c r="W755" s="156"/>
      <c r="X755" s="156"/>
      <c r="Y755" s="147"/>
      <c r="Z755" s="147"/>
      <c r="AA755" s="147"/>
      <c r="AB755" s="147"/>
      <c r="AC755" s="147"/>
      <c r="AD755" s="147"/>
      <c r="AE755" s="147"/>
      <c r="AF755" s="147"/>
      <c r="AG755" s="147" t="s">
        <v>188</v>
      </c>
      <c r="AH755" s="147">
        <v>0</v>
      </c>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row>
    <row r="756" spans="1:60" outlineLevel="1" x14ac:dyDescent="0.2">
      <c r="A756" s="154"/>
      <c r="B756" s="155"/>
      <c r="C756" s="180" t="s">
        <v>347</v>
      </c>
      <c r="D756" s="159"/>
      <c r="E756" s="160"/>
      <c r="F756" s="156"/>
      <c r="G756" s="156"/>
      <c r="H756" s="156"/>
      <c r="I756" s="156"/>
      <c r="J756" s="156"/>
      <c r="K756" s="156"/>
      <c r="L756" s="156"/>
      <c r="M756" s="156"/>
      <c r="N756" s="156"/>
      <c r="O756" s="156"/>
      <c r="P756" s="156"/>
      <c r="Q756" s="156"/>
      <c r="R756" s="156"/>
      <c r="S756" s="156"/>
      <c r="T756" s="156"/>
      <c r="U756" s="156"/>
      <c r="V756" s="156"/>
      <c r="W756" s="156"/>
      <c r="X756" s="156"/>
      <c r="Y756" s="147"/>
      <c r="Z756" s="147"/>
      <c r="AA756" s="147"/>
      <c r="AB756" s="147"/>
      <c r="AC756" s="147"/>
      <c r="AD756" s="147"/>
      <c r="AE756" s="147"/>
      <c r="AF756" s="147"/>
      <c r="AG756" s="147" t="s">
        <v>188</v>
      </c>
      <c r="AH756" s="147">
        <v>1</v>
      </c>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row>
    <row r="757" spans="1:60" outlineLevel="1" x14ac:dyDescent="0.2">
      <c r="A757" s="154"/>
      <c r="B757" s="155"/>
      <c r="C757" s="769"/>
      <c r="D757" s="770"/>
      <c r="E757" s="770"/>
      <c r="F757" s="770"/>
      <c r="G757" s="770"/>
      <c r="H757" s="156"/>
      <c r="I757" s="156"/>
      <c r="J757" s="156"/>
      <c r="K757" s="156"/>
      <c r="L757" s="156"/>
      <c r="M757" s="156"/>
      <c r="N757" s="156"/>
      <c r="O757" s="156"/>
      <c r="P757" s="156"/>
      <c r="Q757" s="156"/>
      <c r="R757" s="156"/>
      <c r="S757" s="156"/>
      <c r="T757" s="156"/>
      <c r="U757" s="156"/>
      <c r="V757" s="156"/>
      <c r="W757" s="156"/>
      <c r="X757" s="156"/>
      <c r="Y757" s="147"/>
      <c r="Z757" s="147"/>
      <c r="AA757" s="147"/>
      <c r="AB757" s="147"/>
      <c r="AC757" s="147"/>
      <c r="AD757" s="147"/>
      <c r="AE757" s="147"/>
      <c r="AF757" s="147"/>
      <c r="AG757" s="147" t="s">
        <v>190</v>
      </c>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row>
    <row r="758" spans="1:60" ht="22.5" outlineLevel="1" x14ac:dyDescent="0.2">
      <c r="A758" s="168">
        <v>121</v>
      </c>
      <c r="B758" s="169" t="s">
        <v>688</v>
      </c>
      <c r="C758" s="178" t="s">
        <v>689</v>
      </c>
      <c r="D758" s="170" t="s">
        <v>181</v>
      </c>
      <c r="E758" s="171">
        <v>1553.89</v>
      </c>
      <c r="F758" s="172"/>
      <c r="G758" s="173">
        <f>ROUND(E758*F758,2)</f>
        <v>0</v>
      </c>
      <c r="H758" s="172"/>
      <c r="I758" s="173">
        <f>ROUND(E758*H758,2)</f>
        <v>0</v>
      </c>
      <c r="J758" s="172"/>
      <c r="K758" s="173">
        <f>ROUND(E758*J758,2)</f>
        <v>0</v>
      </c>
      <c r="L758" s="173">
        <v>21</v>
      </c>
      <c r="M758" s="173">
        <f>G758*(1+L758/100)</f>
        <v>0</v>
      </c>
      <c r="N758" s="173">
        <v>0</v>
      </c>
      <c r="O758" s="173">
        <f>ROUND(E758*N758,2)</f>
        <v>0</v>
      </c>
      <c r="P758" s="173">
        <v>1.4999999999999999E-2</v>
      </c>
      <c r="Q758" s="173">
        <f>ROUND(E758*P758,2)</f>
        <v>23.31</v>
      </c>
      <c r="R758" s="173" t="s">
        <v>687</v>
      </c>
      <c r="S758" s="173" t="s">
        <v>183</v>
      </c>
      <c r="T758" s="174" t="s">
        <v>184</v>
      </c>
      <c r="U758" s="156">
        <v>0</v>
      </c>
      <c r="V758" s="156">
        <f>ROUND(E758*U758,2)</f>
        <v>0</v>
      </c>
      <c r="W758" s="156"/>
      <c r="X758" s="156" t="s">
        <v>185</v>
      </c>
      <c r="Y758" s="147"/>
      <c r="Z758" s="147"/>
      <c r="AA758" s="147"/>
      <c r="AB758" s="147"/>
      <c r="AC758" s="147"/>
      <c r="AD758" s="147"/>
      <c r="AE758" s="147"/>
      <c r="AF758" s="147"/>
      <c r="AG758" s="147" t="s">
        <v>593</v>
      </c>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row>
    <row r="759" spans="1:60" outlineLevel="1" x14ac:dyDescent="0.2">
      <c r="A759" s="154"/>
      <c r="B759" s="155"/>
      <c r="C759" s="179" t="s">
        <v>394</v>
      </c>
      <c r="D759" s="157"/>
      <c r="E759" s="158"/>
      <c r="F759" s="156"/>
      <c r="G759" s="156"/>
      <c r="H759" s="156"/>
      <c r="I759" s="156"/>
      <c r="J759" s="156"/>
      <c r="K759" s="156"/>
      <c r="L759" s="156"/>
      <c r="M759" s="156"/>
      <c r="N759" s="156"/>
      <c r="O759" s="156"/>
      <c r="P759" s="156"/>
      <c r="Q759" s="156"/>
      <c r="R759" s="156"/>
      <c r="S759" s="156"/>
      <c r="T759" s="156"/>
      <c r="U759" s="156"/>
      <c r="V759" s="156"/>
      <c r="W759" s="156"/>
      <c r="X759" s="156"/>
      <c r="Y759" s="147"/>
      <c r="Z759" s="147"/>
      <c r="AA759" s="147"/>
      <c r="AB759" s="147"/>
      <c r="AC759" s="147"/>
      <c r="AD759" s="147"/>
      <c r="AE759" s="147"/>
      <c r="AF759" s="147"/>
      <c r="AG759" s="147" t="s">
        <v>188</v>
      </c>
      <c r="AH759" s="147">
        <v>0</v>
      </c>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row>
    <row r="760" spans="1:60" outlineLevel="1" x14ac:dyDescent="0.2">
      <c r="A760" s="154"/>
      <c r="B760" s="155"/>
      <c r="C760" s="179" t="s">
        <v>616</v>
      </c>
      <c r="D760" s="157"/>
      <c r="E760" s="158">
        <v>672.69</v>
      </c>
      <c r="F760" s="156"/>
      <c r="G760" s="156"/>
      <c r="H760" s="156"/>
      <c r="I760" s="156"/>
      <c r="J760" s="156"/>
      <c r="K760" s="156"/>
      <c r="L760" s="156"/>
      <c r="M760" s="156"/>
      <c r="N760" s="156"/>
      <c r="O760" s="156"/>
      <c r="P760" s="156"/>
      <c r="Q760" s="156"/>
      <c r="R760" s="156"/>
      <c r="S760" s="156"/>
      <c r="T760" s="156"/>
      <c r="U760" s="156"/>
      <c r="V760" s="156"/>
      <c r="W760" s="156"/>
      <c r="X760" s="156"/>
      <c r="Y760" s="147"/>
      <c r="Z760" s="147"/>
      <c r="AA760" s="147"/>
      <c r="AB760" s="147"/>
      <c r="AC760" s="147"/>
      <c r="AD760" s="147"/>
      <c r="AE760" s="147"/>
      <c r="AF760" s="147"/>
      <c r="AG760" s="147" t="s">
        <v>188</v>
      </c>
      <c r="AH760" s="147">
        <v>0</v>
      </c>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row>
    <row r="761" spans="1:60" outlineLevel="1" x14ac:dyDescent="0.2">
      <c r="A761" s="154"/>
      <c r="B761" s="155"/>
      <c r="C761" s="179" t="s">
        <v>613</v>
      </c>
      <c r="D761" s="157"/>
      <c r="E761" s="158">
        <v>14.9</v>
      </c>
      <c r="F761" s="156"/>
      <c r="G761" s="156"/>
      <c r="H761" s="156"/>
      <c r="I761" s="156"/>
      <c r="J761" s="156"/>
      <c r="K761" s="156"/>
      <c r="L761" s="156"/>
      <c r="M761" s="156"/>
      <c r="N761" s="156"/>
      <c r="O761" s="156"/>
      <c r="P761" s="156"/>
      <c r="Q761" s="156"/>
      <c r="R761" s="156"/>
      <c r="S761" s="156"/>
      <c r="T761" s="156"/>
      <c r="U761" s="156"/>
      <c r="V761" s="156"/>
      <c r="W761" s="156"/>
      <c r="X761" s="156"/>
      <c r="Y761" s="147"/>
      <c r="Z761" s="147"/>
      <c r="AA761" s="147"/>
      <c r="AB761" s="147"/>
      <c r="AC761" s="147"/>
      <c r="AD761" s="147"/>
      <c r="AE761" s="147"/>
      <c r="AF761" s="147"/>
      <c r="AG761" s="147" t="s">
        <v>188</v>
      </c>
      <c r="AH761" s="147">
        <v>0</v>
      </c>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row>
    <row r="762" spans="1:60" outlineLevel="1" x14ac:dyDescent="0.2">
      <c r="A762" s="154"/>
      <c r="B762" s="155"/>
      <c r="C762" s="179" t="s">
        <v>617</v>
      </c>
      <c r="D762" s="157"/>
      <c r="E762" s="158">
        <v>866.3</v>
      </c>
      <c r="F762" s="156"/>
      <c r="G762" s="156"/>
      <c r="H762" s="156"/>
      <c r="I762" s="156"/>
      <c r="J762" s="156"/>
      <c r="K762" s="156"/>
      <c r="L762" s="156"/>
      <c r="M762" s="156"/>
      <c r="N762" s="156"/>
      <c r="O762" s="156"/>
      <c r="P762" s="156"/>
      <c r="Q762" s="156"/>
      <c r="R762" s="156"/>
      <c r="S762" s="156"/>
      <c r="T762" s="156"/>
      <c r="U762" s="156"/>
      <c r="V762" s="156"/>
      <c r="W762" s="156"/>
      <c r="X762" s="156"/>
      <c r="Y762" s="147"/>
      <c r="Z762" s="147"/>
      <c r="AA762" s="147"/>
      <c r="AB762" s="147"/>
      <c r="AC762" s="147"/>
      <c r="AD762" s="147"/>
      <c r="AE762" s="147"/>
      <c r="AF762" s="147"/>
      <c r="AG762" s="147" t="s">
        <v>188</v>
      </c>
      <c r="AH762" s="147">
        <v>0</v>
      </c>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row>
    <row r="763" spans="1:60" outlineLevel="1" x14ac:dyDescent="0.2">
      <c r="A763" s="154"/>
      <c r="B763" s="155"/>
      <c r="C763" s="769"/>
      <c r="D763" s="770"/>
      <c r="E763" s="770"/>
      <c r="F763" s="770"/>
      <c r="G763" s="770"/>
      <c r="H763" s="156"/>
      <c r="I763" s="156"/>
      <c r="J763" s="156"/>
      <c r="K763" s="156"/>
      <c r="L763" s="156"/>
      <c r="M763" s="156"/>
      <c r="N763" s="156"/>
      <c r="O763" s="156"/>
      <c r="P763" s="156"/>
      <c r="Q763" s="156"/>
      <c r="R763" s="156"/>
      <c r="S763" s="156"/>
      <c r="T763" s="156"/>
      <c r="U763" s="156"/>
      <c r="V763" s="156"/>
      <c r="W763" s="156"/>
      <c r="X763" s="156"/>
      <c r="Y763" s="147"/>
      <c r="Z763" s="147"/>
      <c r="AA763" s="147"/>
      <c r="AB763" s="147"/>
      <c r="AC763" s="147"/>
      <c r="AD763" s="147"/>
      <c r="AE763" s="147"/>
      <c r="AF763" s="147"/>
      <c r="AG763" s="147" t="s">
        <v>190</v>
      </c>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row>
    <row r="764" spans="1:60" outlineLevel="1" x14ac:dyDescent="0.2">
      <c r="A764" s="168">
        <v>122</v>
      </c>
      <c r="B764" s="169" t="s">
        <v>690</v>
      </c>
      <c r="C764" s="178" t="s">
        <v>691</v>
      </c>
      <c r="D764" s="170" t="s">
        <v>193</v>
      </c>
      <c r="E764" s="171">
        <v>42.558999999999997</v>
      </c>
      <c r="F764" s="172"/>
      <c r="G764" s="173">
        <f>ROUND(E764*F764,2)</f>
        <v>0</v>
      </c>
      <c r="H764" s="172"/>
      <c r="I764" s="173">
        <f>ROUND(E764*H764,2)</f>
        <v>0</v>
      </c>
      <c r="J764" s="172"/>
      <c r="K764" s="173">
        <f>ROUND(E764*J764,2)</f>
        <v>0</v>
      </c>
      <c r="L764" s="173">
        <v>21</v>
      </c>
      <c r="M764" s="173">
        <f>G764*(1+L764/100)</f>
        <v>0</v>
      </c>
      <c r="N764" s="173">
        <v>2.3570000000000001E-2</v>
      </c>
      <c r="O764" s="173">
        <f>ROUND(E764*N764,2)</f>
        <v>1</v>
      </c>
      <c r="P764" s="173">
        <v>0</v>
      </c>
      <c r="Q764" s="173">
        <f>ROUND(E764*P764,2)</f>
        <v>0</v>
      </c>
      <c r="R764" s="173" t="s">
        <v>687</v>
      </c>
      <c r="S764" s="173" t="s">
        <v>183</v>
      </c>
      <c r="T764" s="174" t="s">
        <v>184</v>
      </c>
      <c r="U764" s="156">
        <v>0</v>
      </c>
      <c r="V764" s="156">
        <f>ROUND(E764*U764,2)</f>
        <v>0</v>
      </c>
      <c r="W764" s="156"/>
      <c r="X764" s="156" t="s">
        <v>185</v>
      </c>
      <c r="Y764" s="147"/>
      <c r="Z764" s="147"/>
      <c r="AA764" s="147"/>
      <c r="AB764" s="147"/>
      <c r="AC764" s="147"/>
      <c r="AD764" s="147"/>
      <c r="AE764" s="147"/>
      <c r="AF764" s="147"/>
      <c r="AG764" s="147" t="s">
        <v>593</v>
      </c>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row>
    <row r="765" spans="1:60" outlineLevel="1" x14ac:dyDescent="0.2">
      <c r="A765" s="154"/>
      <c r="B765" s="155"/>
      <c r="C765" s="179" t="s">
        <v>692</v>
      </c>
      <c r="D765" s="157"/>
      <c r="E765" s="158">
        <v>42.56</v>
      </c>
      <c r="F765" s="156"/>
      <c r="G765" s="156"/>
      <c r="H765" s="156"/>
      <c r="I765" s="156"/>
      <c r="J765" s="156"/>
      <c r="K765" s="156"/>
      <c r="L765" s="156"/>
      <c r="M765" s="156"/>
      <c r="N765" s="156"/>
      <c r="O765" s="156"/>
      <c r="P765" s="156"/>
      <c r="Q765" s="156"/>
      <c r="R765" s="156"/>
      <c r="S765" s="156"/>
      <c r="T765" s="156"/>
      <c r="U765" s="156"/>
      <c r="V765" s="156"/>
      <c r="W765" s="156"/>
      <c r="X765" s="156"/>
      <c r="Y765" s="147"/>
      <c r="Z765" s="147"/>
      <c r="AA765" s="147"/>
      <c r="AB765" s="147"/>
      <c r="AC765" s="147"/>
      <c r="AD765" s="147"/>
      <c r="AE765" s="147"/>
      <c r="AF765" s="147"/>
      <c r="AG765" s="147" t="s">
        <v>188</v>
      </c>
      <c r="AH765" s="147">
        <v>0</v>
      </c>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row>
    <row r="766" spans="1:60" outlineLevel="1" x14ac:dyDescent="0.2">
      <c r="A766" s="154"/>
      <c r="B766" s="155"/>
      <c r="C766" s="769"/>
      <c r="D766" s="770"/>
      <c r="E766" s="770"/>
      <c r="F766" s="770"/>
      <c r="G766" s="770"/>
      <c r="H766" s="156"/>
      <c r="I766" s="156"/>
      <c r="J766" s="156"/>
      <c r="K766" s="156"/>
      <c r="L766" s="156"/>
      <c r="M766" s="156"/>
      <c r="N766" s="156"/>
      <c r="O766" s="156"/>
      <c r="P766" s="156"/>
      <c r="Q766" s="156"/>
      <c r="R766" s="156"/>
      <c r="S766" s="156"/>
      <c r="T766" s="156"/>
      <c r="U766" s="156"/>
      <c r="V766" s="156"/>
      <c r="W766" s="156"/>
      <c r="X766" s="156"/>
      <c r="Y766" s="147"/>
      <c r="Z766" s="147"/>
      <c r="AA766" s="147"/>
      <c r="AB766" s="147"/>
      <c r="AC766" s="147"/>
      <c r="AD766" s="147"/>
      <c r="AE766" s="147"/>
      <c r="AF766" s="147"/>
      <c r="AG766" s="147" t="s">
        <v>190</v>
      </c>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row>
    <row r="767" spans="1:60" outlineLevel="1" x14ac:dyDescent="0.2">
      <c r="A767" s="168">
        <v>123</v>
      </c>
      <c r="B767" s="169" t="s">
        <v>693</v>
      </c>
      <c r="C767" s="178" t="s">
        <v>694</v>
      </c>
      <c r="D767" s="170" t="s">
        <v>284</v>
      </c>
      <c r="E767" s="171">
        <v>220</v>
      </c>
      <c r="F767" s="172"/>
      <c r="G767" s="173">
        <f>ROUND(E767*F767,2)</f>
        <v>0</v>
      </c>
      <c r="H767" s="172"/>
      <c r="I767" s="173">
        <f>ROUND(E767*H767,2)</f>
        <v>0</v>
      </c>
      <c r="J767" s="172"/>
      <c r="K767" s="173">
        <f>ROUND(E767*J767,2)</f>
        <v>0</v>
      </c>
      <c r="L767" s="173">
        <v>21</v>
      </c>
      <c r="M767" s="173">
        <f>G767*(1+L767/100)</f>
        <v>0</v>
      </c>
      <c r="N767" s="173">
        <v>5.0000000000000001E-3</v>
      </c>
      <c r="O767" s="173">
        <f>ROUND(E767*N767,2)</f>
        <v>1.1000000000000001</v>
      </c>
      <c r="P767" s="173">
        <v>0</v>
      </c>
      <c r="Q767" s="173">
        <f>ROUND(E767*P767,2)</f>
        <v>0</v>
      </c>
      <c r="R767" s="173"/>
      <c r="S767" s="173" t="s">
        <v>219</v>
      </c>
      <c r="T767" s="174" t="s">
        <v>220</v>
      </c>
      <c r="U767" s="156">
        <v>0</v>
      </c>
      <c r="V767" s="156">
        <f>ROUND(E767*U767,2)</f>
        <v>0</v>
      </c>
      <c r="W767" s="156"/>
      <c r="X767" s="156" t="s">
        <v>185</v>
      </c>
      <c r="Y767" s="147"/>
      <c r="Z767" s="147"/>
      <c r="AA767" s="147"/>
      <c r="AB767" s="147"/>
      <c r="AC767" s="147"/>
      <c r="AD767" s="147"/>
      <c r="AE767" s="147"/>
      <c r="AF767" s="147"/>
      <c r="AG767" s="147" t="s">
        <v>593</v>
      </c>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row>
    <row r="768" spans="1:60" outlineLevel="1" x14ac:dyDescent="0.2">
      <c r="A768" s="154"/>
      <c r="B768" s="155"/>
      <c r="C768" s="179" t="s">
        <v>640</v>
      </c>
      <c r="D768" s="157"/>
      <c r="E768" s="158"/>
      <c r="F768" s="156"/>
      <c r="G768" s="156"/>
      <c r="H768" s="156"/>
      <c r="I768" s="156"/>
      <c r="J768" s="156"/>
      <c r="K768" s="156"/>
      <c r="L768" s="156"/>
      <c r="M768" s="156"/>
      <c r="N768" s="156"/>
      <c r="O768" s="156"/>
      <c r="P768" s="156"/>
      <c r="Q768" s="156"/>
      <c r="R768" s="156"/>
      <c r="S768" s="156"/>
      <c r="T768" s="156"/>
      <c r="U768" s="156"/>
      <c r="V768" s="156"/>
      <c r="W768" s="156"/>
      <c r="X768" s="156"/>
      <c r="Y768" s="147"/>
      <c r="Z768" s="147"/>
      <c r="AA768" s="147"/>
      <c r="AB768" s="147"/>
      <c r="AC768" s="147"/>
      <c r="AD768" s="147"/>
      <c r="AE768" s="147"/>
      <c r="AF768" s="147"/>
      <c r="AG768" s="147" t="s">
        <v>188</v>
      </c>
      <c r="AH768" s="147">
        <v>0</v>
      </c>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row>
    <row r="769" spans="1:60" outlineLevel="1" x14ac:dyDescent="0.2">
      <c r="A769" s="154"/>
      <c r="B769" s="155"/>
      <c r="C769" s="179" t="s">
        <v>641</v>
      </c>
      <c r="D769" s="157"/>
      <c r="E769" s="158">
        <v>220</v>
      </c>
      <c r="F769" s="156"/>
      <c r="G769" s="156"/>
      <c r="H769" s="156"/>
      <c r="I769" s="156"/>
      <c r="J769" s="156"/>
      <c r="K769" s="156"/>
      <c r="L769" s="156"/>
      <c r="M769" s="156"/>
      <c r="N769" s="156"/>
      <c r="O769" s="156"/>
      <c r="P769" s="156"/>
      <c r="Q769" s="156"/>
      <c r="R769" s="156"/>
      <c r="S769" s="156"/>
      <c r="T769" s="156"/>
      <c r="U769" s="156"/>
      <c r="V769" s="156"/>
      <c r="W769" s="156"/>
      <c r="X769" s="156"/>
      <c r="Y769" s="147"/>
      <c r="Z769" s="147"/>
      <c r="AA769" s="147"/>
      <c r="AB769" s="147"/>
      <c r="AC769" s="147"/>
      <c r="AD769" s="147"/>
      <c r="AE769" s="147"/>
      <c r="AF769" s="147"/>
      <c r="AG769" s="147" t="s">
        <v>188</v>
      </c>
      <c r="AH769" s="147">
        <v>0</v>
      </c>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row>
    <row r="770" spans="1:60" outlineLevel="1" x14ac:dyDescent="0.2">
      <c r="A770" s="154"/>
      <c r="B770" s="155"/>
      <c r="C770" s="769"/>
      <c r="D770" s="770"/>
      <c r="E770" s="770"/>
      <c r="F770" s="770"/>
      <c r="G770" s="770"/>
      <c r="H770" s="156"/>
      <c r="I770" s="156"/>
      <c r="J770" s="156"/>
      <c r="K770" s="156"/>
      <c r="L770" s="156"/>
      <c r="M770" s="156"/>
      <c r="N770" s="156"/>
      <c r="O770" s="156"/>
      <c r="P770" s="156"/>
      <c r="Q770" s="156"/>
      <c r="R770" s="156"/>
      <c r="S770" s="156"/>
      <c r="T770" s="156"/>
      <c r="U770" s="156"/>
      <c r="V770" s="156"/>
      <c r="W770" s="156"/>
      <c r="X770" s="156"/>
      <c r="Y770" s="147"/>
      <c r="Z770" s="147"/>
      <c r="AA770" s="147"/>
      <c r="AB770" s="147"/>
      <c r="AC770" s="147"/>
      <c r="AD770" s="147"/>
      <c r="AE770" s="147"/>
      <c r="AF770" s="147"/>
      <c r="AG770" s="147" t="s">
        <v>190</v>
      </c>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row>
    <row r="771" spans="1:60" outlineLevel="1" x14ac:dyDescent="0.2">
      <c r="A771" s="168">
        <v>124</v>
      </c>
      <c r="B771" s="169" t="s">
        <v>695</v>
      </c>
      <c r="C771" s="178" t="s">
        <v>696</v>
      </c>
      <c r="D771" s="170" t="s">
        <v>294</v>
      </c>
      <c r="E771" s="171">
        <v>352</v>
      </c>
      <c r="F771" s="172"/>
      <c r="G771" s="173">
        <f>ROUND(E771*F771,2)</f>
        <v>0</v>
      </c>
      <c r="H771" s="172"/>
      <c r="I771" s="173">
        <f>ROUND(E771*H771,2)</f>
        <v>0</v>
      </c>
      <c r="J771" s="172"/>
      <c r="K771" s="173">
        <f>ROUND(E771*J771,2)</f>
        <v>0</v>
      </c>
      <c r="L771" s="173">
        <v>21</v>
      </c>
      <c r="M771" s="173">
        <f>G771*(1+L771/100)</f>
        <v>0</v>
      </c>
      <c r="N771" s="173">
        <v>1.9E-3</v>
      </c>
      <c r="O771" s="173">
        <f>ROUND(E771*N771,2)</f>
        <v>0.67</v>
      </c>
      <c r="P771" s="173">
        <v>0</v>
      </c>
      <c r="Q771" s="173">
        <f>ROUND(E771*P771,2)</f>
        <v>0</v>
      </c>
      <c r="R771" s="173"/>
      <c r="S771" s="173" t="s">
        <v>219</v>
      </c>
      <c r="T771" s="174" t="s">
        <v>220</v>
      </c>
      <c r="U771" s="156">
        <v>0</v>
      </c>
      <c r="V771" s="156">
        <f>ROUND(E771*U771,2)</f>
        <v>0</v>
      </c>
      <c r="W771" s="156"/>
      <c r="X771" s="156" t="s">
        <v>185</v>
      </c>
      <c r="Y771" s="147"/>
      <c r="Z771" s="147"/>
      <c r="AA771" s="147"/>
      <c r="AB771" s="147"/>
      <c r="AC771" s="147"/>
      <c r="AD771" s="147"/>
      <c r="AE771" s="147"/>
      <c r="AF771" s="147"/>
      <c r="AG771" s="147" t="s">
        <v>593</v>
      </c>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row>
    <row r="772" spans="1:60" outlineLevel="1" x14ac:dyDescent="0.2">
      <c r="A772" s="154"/>
      <c r="B772" s="155"/>
      <c r="C772" s="179" t="s">
        <v>233</v>
      </c>
      <c r="D772" s="157"/>
      <c r="E772" s="158"/>
      <c r="F772" s="156"/>
      <c r="G772" s="156"/>
      <c r="H772" s="156"/>
      <c r="I772" s="156"/>
      <c r="J772" s="156"/>
      <c r="K772" s="156"/>
      <c r="L772" s="156"/>
      <c r="M772" s="156"/>
      <c r="N772" s="156"/>
      <c r="O772" s="156"/>
      <c r="P772" s="156"/>
      <c r="Q772" s="156"/>
      <c r="R772" s="156"/>
      <c r="S772" s="156"/>
      <c r="T772" s="156"/>
      <c r="U772" s="156"/>
      <c r="V772" s="156"/>
      <c r="W772" s="156"/>
      <c r="X772" s="156"/>
      <c r="Y772" s="147"/>
      <c r="Z772" s="147"/>
      <c r="AA772" s="147"/>
      <c r="AB772" s="147"/>
      <c r="AC772" s="147"/>
      <c r="AD772" s="147"/>
      <c r="AE772" s="147"/>
      <c r="AF772" s="147"/>
      <c r="AG772" s="147" t="s">
        <v>188</v>
      </c>
      <c r="AH772" s="147">
        <v>0</v>
      </c>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row>
    <row r="773" spans="1:60" outlineLevel="1" x14ac:dyDescent="0.2">
      <c r="A773" s="154"/>
      <c r="B773" s="155"/>
      <c r="C773" s="179" t="s">
        <v>697</v>
      </c>
      <c r="D773" s="157"/>
      <c r="E773" s="158">
        <v>352</v>
      </c>
      <c r="F773" s="156"/>
      <c r="G773" s="156"/>
      <c r="H773" s="156"/>
      <c r="I773" s="156"/>
      <c r="J773" s="156"/>
      <c r="K773" s="156"/>
      <c r="L773" s="156"/>
      <c r="M773" s="156"/>
      <c r="N773" s="156"/>
      <c r="O773" s="156"/>
      <c r="P773" s="156"/>
      <c r="Q773" s="156"/>
      <c r="R773" s="156"/>
      <c r="S773" s="156"/>
      <c r="T773" s="156"/>
      <c r="U773" s="156"/>
      <c r="V773" s="156"/>
      <c r="W773" s="156"/>
      <c r="X773" s="156"/>
      <c r="Y773" s="147"/>
      <c r="Z773" s="147"/>
      <c r="AA773" s="147"/>
      <c r="AB773" s="147"/>
      <c r="AC773" s="147"/>
      <c r="AD773" s="147"/>
      <c r="AE773" s="147"/>
      <c r="AF773" s="147"/>
      <c r="AG773" s="147" t="s">
        <v>188</v>
      </c>
      <c r="AH773" s="147">
        <v>0</v>
      </c>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row>
    <row r="774" spans="1:60" outlineLevel="1" x14ac:dyDescent="0.2">
      <c r="A774" s="154"/>
      <c r="B774" s="155"/>
      <c r="C774" s="179" t="s">
        <v>698</v>
      </c>
      <c r="D774" s="157"/>
      <c r="E774" s="158"/>
      <c r="F774" s="156"/>
      <c r="G774" s="156"/>
      <c r="H774" s="156"/>
      <c r="I774" s="156"/>
      <c r="J774" s="156"/>
      <c r="K774" s="156"/>
      <c r="L774" s="156"/>
      <c r="M774" s="156"/>
      <c r="N774" s="156"/>
      <c r="O774" s="156"/>
      <c r="P774" s="156"/>
      <c r="Q774" s="156"/>
      <c r="R774" s="156"/>
      <c r="S774" s="156"/>
      <c r="T774" s="156"/>
      <c r="U774" s="156"/>
      <c r="V774" s="156"/>
      <c r="W774" s="156"/>
      <c r="X774" s="156"/>
      <c r="Y774" s="147"/>
      <c r="Z774" s="147"/>
      <c r="AA774" s="147"/>
      <c r="AB774" s="147"/>
      <c r="AC774" s="147"/>
      <c r="AD774" s="147"/>
      <c r="AE774" s="147"/>
      <c r="AF774" s="147"/>
      <c r="AG774" s="147" t="s">
        <v>188</v>
      </c>
      <c r="AH774" s="147">
        <v>0</v>
      </c>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row>
    <row r="775" spans="1:60" outlineLevel="1" x14ac:dyDescent="0.2">
      <c r="A775" s="154"/>
      <c r="B775" s="155"/>
      <c r="C775" s="769"/>
      <c r="D775" s="770"/>
      <c r="E775" s="770"/>
      <c r="F775" s="770"/>
      <c r="G775" s="770"/>
      <c r="H775" s="156"/>
      <c r="I775" s="156"/>
      <c r="J775" s="156"/>
      <c r="K775" s="156"/>
      <c r="L775" s="156"/>
      <c r="M775" s="156"/>
      <c r="N775" s="156"/>
      <c r="O775" s="156"/>
      <c r="P775" s="156"/>
      <c r="Q775" s="156"/>
      <c r="R775" s="156"/>
      <c r="S775" s="156"/>
      <c r="T775" s="156"/>
      <c r="U775" s="156"/>
      <c r="V775" s="156"/>
      <c r="W775" s="156"/>
      <c r="X775" s="156"/>
      <c r="Y775" s="147"/>
      <c r="Z775" s="147"/>
      <c r="AA775" s="147"/>
      <c r="AB775" s="147"/>
      <c r="AC775" s="147"/>
      <c r="AD775" s="147"/>
      <c r="AE775" s="147"/>
      <c r="AF775" s="147"/>
      <c r="AG775" s="147" t="s">
        <v>190</v>
      </c>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row>
    <row r="776" spans="1:60" outlineLevel="1" x14ac:dyDescent="0.2">
      <c r="A776" s="168">
        <v>125</v>
      </c>
      <c r="B776" s="169" t="s">
        <v>699</v>
      </c>
      <c r="C776" s="178" t="s">
        <v>700</v>
      </c>
      <c r="D776" s="170" t="s">
        <v>193</v>
      </c>
      <c r="E776" s="171">
        <v>129.8057</v>
      </c>
      <c r="F776" s="172"/>
      <c r="G776" s="173">
        <f>ROUND(E776*F776,2)</f>
        <v>0</v>
      </c>
      <c r="H776" s="172"/>
      <c r="I776" s="173">
        <f>ROUND(E776*H776,2)</f>
        <v>0</v>
      </c>
      <c r="J776" s="172"/>
      <c r="K776" s="173">
        <f>ROUND(E776*J776,2)</f>
        <v>0</v>
      </c>
      <c r="L776" s="173">
        <v>21</v>
      </c>
      <c r="M776" s="173">
        <f>G776*(1+L776/100)</f>
        <v>0</v>
      </c>
      <c r="N776" s="173">
        <v>0</v>
      </c>
      <c r="O776" s="173">
        <f>ROUND(E776*N776,2)</f>
        <v>0</v>
      </c>
      <c r="P776" s="173">
        <v>0</v>
      </c>
      <c r="Q776" s="173">
        <f>ROUND(E776*P776,2)</f>
        <v>0</v>
      </c>
      <c r="R776" s="173"/>
      <c r="S776" s="173" t="s">
        <v>219</v>
      </c>
      <c r="T776" s="174" t="s">
        <v>220</v>
      </c>
      <c r="U776" s="156">
        <v>0</v>
      </c>
      <c r="V776" s="156">
        <f>ROUND(E776*U776,2)</f>
        <v>0</v>
      </c>
      <c r="W776" s="156"/>
      <c r="X776" s="156" t="s">
        <v>185</v>
      </c>
      <c r="Y776" s="147"/>
      <c r="Z776" s="147"/>
      <c r="AA776" s="147"/>
      <c r="AB776" s="147"/>
      <c r="AC776" s="147"/>
      <c r="AD776" s="147"/>
      <c r="AE776" s="147"/>
      <c r="AF776" s="147"/>
      <c r="AG776" s="147" t="s">
        <v>593</v>
      </c>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row>
    <row r="777" spans="1:60" outlineLevel="1" x14ac:dyDescent="0.2">
      <c r="A777" s="154"/>
      <c r="B777" s="155"/>
      <c r="C777" s="179" t="s">
        <v>394</v>
      </c>
      <c r="D777" s="157"/>
      <c r="E777" s="158"/>
      <c r="F777" s="156"/>
      <c r="G777" s="156"/>
      <c r="H777" s="156"/>
      <c r="I777" s="156"/>
      <c r="J777" s="156"/>
      <c r="K777" s="156"/>
      <c r="L777" s="156"/>
      <c r="M777" s="156"/>
      <c r="N777" s="156"/>
      <c r="O777" s="156"/>
      <c r="P777" s="156"/>
      <c r="Q777" s="156"/>
      <c r="R777" s="156"/>
      <c r="S777" s="156"/>
      <c r="T777" s="156"/>
      <c r="U777" s="156"/>
      <c r="V777" s="156"/>
      <c r="W777" s="156"/>
      <c r="X777" s="156"/>
      <c r="Y777" s="147"/>
      <c r="Z777" s="147"/>
      <c r="AA777" s="147"/>
      <c r="AB777" s="147"/>
      <c r="AC777" s="147"/>
      <c r="AD777" s="147"/>
      <c r="AE777" s="147"/>
      <c r="AF777" s="147"/>
      <c r="AG777" s="147" t="s">
        <v>188</v>
      </c>
      <c r="AH777" s="147">
        <v>0</v>
      </c>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row>
    <row r="778" spans="1:60" outlineLevel="1" x14ac:dyDescent="0.2">
      <c r="A778" s="154"/>
      <c r="B778" s="155"/>
      <c r="C778" s="179" t="s">
        <v>701</v>
      </c>
      <c r="D778" s="157"/>
      <c r="E778" s="158"/>
      <c r="F778" s="156"/>
      <c r="G778" s="156"/>
      <c r="H778" s="156"/>
      <c r="I778" s="156"/>
      <c r="J778" s="156"/>
      <c r="K778" s="156"/>
      <c r="L778" s="156"/>
      <c r="M778" s="156"/>
      <c r="N778" s="156"/>
      <c r="O778" s="156"/>
      <c r="P778" s="156"/>
      <c r="Q778" s="156"/>
      <c r="R778" s="156"/>
      <c r="S778" s="156"/>
      <c r="T778" s="156"/>
      <c r="U778" s="156"/>
      <c r="V778" s="156"/>
      <c r="W778" s="156"/>
      <c r="X778" s="156"/>
      <c r="Y778" s="147"/>
      <c r="Z778" s="147"/>
      <c r="AA778" s="147"/>
      <c r="AB778" s="147"/>
      <c r="AC778" s="147"/>
      <c r="AD778" s="147"/>
      <c r="AE778" s="147"/>
      <c r="AF778" s="147"/>
      <c r="AG778" s="147" t="s">
        <v>188</v>
      </c>
      <c r="AH778" s="147">
        <v>0</v>
      </c>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row>
    <row r="779" spans="1:60" outlineLevel="1" x14ac:dyDescent="0.2">
      <c r="A779" s="154"/>
      <c r="B779" s="155"/>
      <c r="C779" s="179" t="s">
        <v>620</v>
      </c>
      <c r="D779" s="157"/>
      <c r="E779" s="158"/>
      <c r="F779" s="156"/>
      <c r="G779" s="156"/>
      <c r="H779" s="156"/>
      <c r="I779" s="156"/>
      <c r="J779" s="156"/>
      <c r="K779" s="156"/>
      <c r="L779" s="156"/>
      <c r="M779" s="156"/>
      <c r="N779" s="156"/>
      <c r="O779" s="156"/>
      <c r="P779" s="156"/>
      <c r="Q779" s="156"/>
      <c r="R779" s="156"/>
      <c r="S779" s="156"/>
      <c r="T779" s="156"/>
      <c r="U779" s="156"/>
      <c r="V779" s="156"/>
      <c r="W779" s="156"/>
      <c r="X779" s="156"/>
      <c r="Y779" s="147"/>
      <c r="Z779" s="147"/>
      <c r="AA779" s="147"/>
      <c r="AB779" s="147"/>
      <c r="AC779" s="147"/>
      <c r="AD779" s="147"/>
      <c r="AE779" s="147"/>
      <c r="AF779" s="147"/>
      <c r="AG779" s="147" t="s">
        <v>188</v>
      </c>
      <c r="AH779" s="147">
        <v>0</v>
      </c>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row>
    <row r="780" spans="1:60" outlineLevel="1" x14ac:dyDescent="0.2">
      <c r="A780" s="154"/>
      <c r="B780" s="155"/>
      <c r="C780" s="179" t="s">
        <v>702</v>
      </c>
      <c r="D780" s="157"/>
      <c r="E780" s="158">
        <v>0.64</v>
      </c>
      <c r="F780" s="156"/>
      <c r="G780" s="156"/>
      <c r="H780" s="156"/>
      <c r="I780" s="156"/>
      <c r="J780" s="156"/>
      <c r="K780" s="156"/>
      <c r="L780" s="156"/>
      <c r="M780" s="156"/>
      <c r="N780" s="156"/>
      <c r="O780" s="156"/>
      <c r="P780" s="156"/>
      <c r="Q780" s="156"/>
      <c r="R780" s="156"/>
      <c r="S780" s="156"/>
      <c r="T780" s="156"/>
      <c r="U780" s="156"/>
      <c r="V780" s="156"/>
      <c r="W780" s="156"/>
      <c r="X780" s="156"/>
      <c r="Y780" s="147"/>
      <c r="Z780" s="147"/>
      <c r="AA780" s="147"/>
      <c r="AB780" s="147"/>
      <c r="AC780" s="147"/>
      <c r="AD780" s="147"/>
      <c r="AE780" s="147"/>
      <c r="AF780" s="147"/>
      <c r="AG780" s="147" t="s">
        <v>188</v>
      </c>
      <c r="AH780" s="147">
        <v>0</v>
      </c>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row>
    <row r="781" spans="1:60" outlineLevel="1" x14ac:dyDescent="0.2">
      <c r="A781" s="154"/>
      <c r="B781" s="155"/>
      <c r="C781" s="179" t="s">
        <v>358</v>
      </c>
      <c r="D781" s="157"/>
      <c r="E781" s="158"/>
      <c r="F781" s="156"/>
      <c r="G781" s="156"/>
      <c r="H781" s="156"/>
      <c r="I781" s="156"/>
      <c r="J781" s="156"/>
      <c r="K781" s="156"/>
      <c r="L781" s="156"/>
      <c r="M781" s="156"/>
      <c r="N781" s="156"/>
      <c r="O781" s="156"/>
      <c r="P781" s="156"/>
      <c r="Q781" s="156"/>
      <c r="R781" s="156"/>
      <c r="S781" s="156"/>
      <c r="T781" s="156"/>
      <c r="U781" s="156"/>
      <c r="V781" s="156"/>
      <c r="W781" s="156"/>
      <c r="X781" s="156"/>
      <c r="Y781" s="147"/>
      <c r="Z781" s="147"/>
      <c r="AA781" s="147"/>
      <c r="AB781" s="147"/>
      <c r="AC781" s="147"/>
      <c r="AD781" s="147"/>
      <c r="AE781" s="147"/>
      <c r="AF781" s="147"/>
      <c r="AG781" s="147" t="s">
        <v>188</v>
      </c>
      <c r="AH781" s="147">
        <v>0</v>
      </c>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row>
    <row r="782" spans="1:60" outlineLevel="1" x14ac:dyDescent="0.2">
      <c r="A782" s="154"/>
      <c r="B782" s="155"/>
      <c r="C782" s="179" t="s">
        <v>703</v>
      </c>
      <c r="D782" s="157"/>
      <c r="E782" s="158">
        <v>31.67</v>
      </c>
      <c r="F782" s="156"/>
      <c r="G782" s="156"/>
      <c r="H782" s="156"/>
      <c r="I782" s="156"/>
      <c r="J782" s="156"/>
      <c r="K782" s="156"/>
      <c r="L782" s="156"/>
      <c r="M782" s="156"/>
      <c r="N782" s="156"/>
      <c r="O782" s="156"/>
      <c r="P782" s="156"/>
      <c r="Q782" s="156"/>
      <c r="R782" s="156"/>
      <c r="S782" s="156"/>
      <c r="T782" s="156"/>
      <c r="U782" s="156"/>
      <c r="V782" s="156"/>
      <c r="W782" s="156"/>
      <c r="X782" s="156"/>
      <c r="Y782" s="147"/>
      <c r="Z782" s="147"/>
      <c r="AA782" s="147"/>
      <c r="AB782" s="147"/>
      <c r="AC782" s="147"/>
      <c r="AD782" s="147"/>
      <c r="AE782" s="147"/>
      <c r="AF782" s="147"/>
      <c r="AG782" s="147" t="s">
        <v>188</v>
      </c>
      <c r="AH782" s="147">
        <v>0</v>
      </c>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row>
    <row r="783" spans="1:60" outlineLevel="1" x14ac:dyDescent="0.2">
      <c r="A783" s="154"/>
      <c r="B783" s="155"/>
      <c r="C783" s="179" t="s">
        <v>363</v>
      </c>
      <c r="D783" s="157"/>
      <c r="E783" s="158"/>
      <c r="F783" s="156"/>
      <c r="G783" s="156"/>
      <c r="H783" s="156"/>
      <c r="I783" s="156"/>
      <c r="J783" s="156"/>
      <c r="K783" s="156"/>
      <c r="L783" s="156"/>
      <c r="M783" s="156"/>
      <c r="N783" s="156"/>
      <c r="O783" s="156"/>
      <c r="P783" s="156"/>
      <c r="Q783" s="156"/>
      <c r="R783" s="156"/>
      <c r="S783" s="156"/>
      <c r="T783" s="156"/>
      <c r="U783" s="156"/>
      <c r="V783" s="156"/>
      <c r="W783" s="156"/>
      <c r="X783" s="156"/>
      <c r="Y783" s="147"/>
      <c r="Z783" s="147"/>
      <c r="AA783" s="147"/>
      <c r="AB783" s="147"/>
      <c r="AC783" s="147"/>
      <c r="AD783" s="147"/>
      <c r="AE783" s="147"/>
      <c r="AF783" s="147"/>
      <c r="AG783" s="147" t="s">
        <v>188</v>
      </c>
      <c r="AH783" s="147">
        <v>0</v>
      </c>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row>
    <row r="784" spans="1:60" outlineLevel="1" x14ac:dyDescent="0.2">
      <c r="A784" s="154"/>
      <c r="B784" s="155"/>
      <c r="C784" s="179" t="s">
        <v>704</v>
      </c>
      <c r="D784" s="157"/>
      <c r="E784" s="158">
        <v>43.164999999999999</v>
      </c>
      <c r="F784" s="156"/>
      <c r="G784" s="156"/>
      <c r="H784" s="156"/>
      <c r="I784" s="156"/>
      <c r="J784" s="156"/>
      <c r="K784" s="156"/>
      <c r="L784" s="156"/>
      <c r="M784" s="156"/>
      <c r="N784" s="156"/>
      <c r="O784" s="156"/>
      <c r="P784" s="156"/>
      <c r="Q784" s="156"/>
      <c r="R784" s="156"/>
      <c r="S784" s="156"/>
      <c r="T784" s="156"/>
      <c r="U784" s="156"/>
      <c r="V784" s="156"/>
      <c r="W784" s="156"/>
      <c r="X784" s="156"/>
      <c r="Y784" s="147"/>
      <c r="Z784" s="147"/>
      <c r="AA784" s="147"/>
      <c r="AB784" s="147"/>
      <c r="AC784" s="147"/>
      <c r="AD784" s="147"/>
      <c r="AE784" s="147"/>
      <c r="AF784" s="147"/>
      <c r="AG784" s="147" t="s">
        <v>188</v>
      </c>
      <c r="AH784" s="147">
        <v>0</v>
      </c>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row>
    <row r="785" spans="1:60" outlineLevel="1" x14ac:dyDescent="0.2">
      <c r="A785" s="154"/>
      <c r="B785" s="155"/>
      <c r="C785" s="180" t="s">
        <v>347</v>
      </c>
      <c r="D785" s="159"/>
      <c r="E785" s="160">
        <v>75.474999999999994</v>
      </c>
      <c r="F785" s="156"/>
      <c r="G785" s="156"/>
      <c r="H785" s="156"/>
      <c r="I785" s="156"/>
      <c r="J785" s="156"/>
      <c r="K785" s="156"/>
      <c r="L785" s="156"/>
      <c r="M785" s="156"/>
      <c r="N785" s="156"/>
      <c r="O785" s="156"/>
      <c r="P785" s="156"/>
      <c r="Q785" s="156"/>
      <c r="R785" s="156"/>
      <c r="S785" s="156"/>
      <c r="T785" s="156"/>
      <c r="U785" s="156"/>
      <c r="V785" s="156"/>
      <c r="W785" s="156"/>
      <c r="X785" s="156"/>
      <c r="Y785" s="147"/>
      <c r="Z785" s="147"/>
      <c r="AA785" s="147"/>
      <c r="AB785" s="147"/>
      <c r="AC785" s="147"/>
      <c r="AD785" s="147"/>
      <c r="AE785" s="147"/>
      <c r="AF785" s="147"/>
      <c r="AG785" s="147" t="s">
        <v>188</v>
      </c>
      <c r="AH785" s="147">
        <v>1</v>
      </c>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row>
    <row r="786" spans="1:60" outlineLevel="1" x14ac:dyDescent="0.2">
      <c r="A786" s="154"/>
      <c r="B786" s="155"/>
      <c r="C786" s="179" t="s">
        <v>705</v>
      </c>
      <c r="D786" s="157"/>
      <c r="E786" s="158"/>
      <c r="F786" s="156"/>
      <c r="G786" s="156"/>
      <c r="H786" s="156"/>
      <c r="I786" s="156"/>
      <c r="J786" s="156"/>
      <c r="K786" s="156"/>
      <c r="L786" s="156"/>
      <c r="M786" s="156"/>
      <c r="N786" s="156"/>
      <c r="O786" s="156"/>
      <c r="P786" s="156"/>
      <c r="Q786" s="156"/>
      <c r="R786" s="156"/>
      <c r="S786" s="156"/>
      <c r="T786" s="156"/>
      <c r="U786" s="156"/>
      <c r="V786" s="156"/>
      <c r="W786" s="156"/>
      <c r="X786" s="156"/>
      <c r="Y786" s="147"/>
      <c r="Z786" s="147"/>
      <c r="AA786" s="147"/>
      <c r="AB786" s="147"/>
      <c r="AC786" s="147"/>
      <c r="AD786" s="147"/>
      <c r="AE786" s="147"/>
      <c r="AF786" s="147"/>
      <c r="AG786" s="147" t="s">
        <v>188</v>
      </c>
      <c r="AH786" s="147">
        <v>0</v>
      </c>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row>
    <row r="787" spans="1:60" outlineLevel="1" x14ac:dyDescent="0.2">
      <c r="A787" s="154"/>
      <c r="B787" s="155"/>
      <c r="C787" s="179" t="s">
        <v>706</v>
      </c>
      <c r="D787" s="157"/>
      <c r="E787" s="158">
        <v>50.442300000000003</v>
      </c>
      <c r="F787" s="156"/>
      <c r="G787" s="156"/>
      <c r="H787" s="156"/>
      <c r="I787" s="156"/>
      <c r="J787" s="156"/>
      <c r="K787" s="156"/>
      <c r="L787" s="156"/>
      <c r="M787" s="156"/>
      <c r="N787" s="156"/>
      <c r="O787" s="156"/>
      <c r="P787" s="156"/>
      <c r="Q787" s="156"/>
      <c r="R787" s="156"/>
      <c r="S787" s="156"/>
      <c r="T787" s="156"/>
      <c r="U787" s="156"/>
      <c r="V787" s="156"/>
      <c r="W787" s="156"/>
      <c r="X787" s="156"/>
      <c r="Y787" s="147"/>
      <c r="Z787" s="147"/>
      <c r="AA787" s="147"/>
      <c r="AB787" s="147"/>
      <c r="AC787" s="147"/>
      <c r="AD787" s="147"/>
      <c r="AE787" s="147"/>
      <c r="AF787" s="147"/>
      <c r="AG787" s="147" t="s">
        <v>188</v>
      </c>
      <c r="AH787" s="147">
        <v>0</v>
      </c>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row>
    <row r="788" spans="1:60" outlineLevel="1" x14ac:dyDescent="0.2">
      <c r="A788" s="154"/>
      <c r="B788" s="155"/>
      <c r="C788" s="179" t="s">
        <v>707</v>
      </c>
      <c r="D788" s="157"/>
      <c r="E788" s="158">
        <v>2.7846000000000002</v>
      </c>
      <c r="F788" s="156"/>
      <c r="G788" s="156"/>
      <c r="H788" s="156"/>
      <c r="I788" s="156"/>
      <c r="J788" s="156"/>
      <c r="K788" s="156"/>
      <c r="L788" s="156"/>
      <c r="M788" s="156"/>
      <c r="N788" s="156"/>
      <c r="O788" s="156"/>
      <c r="P788" s="156"/>
      <c r="Q788" s="156"/>
      <c r="R788" s="156"/>
      <c r="S788" s="156"/>
      <c r="T788" s="156"/>
      <c r="U788" s="156"/>
      <c r="V788" s="156"/>
      <c r="W788" s="156"/>
      <c r="X788" s="156"/>
      <c r="Y788" s="147"/>
      <c r="Z788" s="147"/>
      <c r="AA788" s="147"/>
      <c r="AB788" s="147"/>
      <c r="AC788" s="147"/>
      <c r="AD788" s="147"/>
      <c r="AE788" s="147"/>
      <c r="AF788" s="147"/>
      <c r="AG788" s="147" t="s">
        <v>188</v>
      </c>
      <c r="AH788" s="147">
        <v>0</v>
      </c>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row>
    <row r="789" spans="1:60" outlineLevel="1" x14ac:dyDescent="0.2">
      <c r="A789" s="154"/>
      <c r="B789" s="155"/>
      <c r="C789" s="179" t="s">
        <v>708</v>
      </c>
      <c r="D789" s="157"/>
      <c r="E789" s="158">
        <v>0.98299999999999998</v>
      </c>
      <c r="F789" s="156"/>
      <c r="G789" s="156"/>
      <c r="H789" s="156"/>
      <c r="I789" s="156"/>
      <c r="J789" s="156"/>
      <c r="K789" s="156"/>
      <c r="L789" s="156"/>
      <c r="M789" s="156"/>
      <c r="N789" s="156"/>
      <c r="O789" s="156"/>
      <c r="P789" s="156"/>
      <c r="Q789" s="156"/>
      <c r="R789" s="156"/>
      <c r="S789" s="156"/>
      <c r="T789" s="156"/>
      <c r="U789" s="156"/>
      <c r="V789" s="156"/>
      <c r="W789" s="156"/>
      <c r="X789" s="156"/>
      <c r="Y789" s="147"/>
      <c r="Z789" s="147"/>
      <c r="AA789" s="147"/>
      <c r="AB789" s="147"/>
      <c r="AC789" s="147"/>
      <c r="AD789" s="147"/>
      <c r="AE789" s="147"/>
      <c r="AF789" s="147"/>
      <c r="AG789" s="147" t="s">
        <v>188</v>
      </c>
      <c r="AH789" s="147">
        <v>0</v>
      </c>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row>
    <row r="790" spans="1:60" outlineLevel="1" x14ac:dyDescent="0.2">
      <c r="A790" s="154"/>
      <c r="B790" s="155"/>
      <c r="C790" s="179" t="s">
        <v>709</v>
      </c>
      <c r="D790" s="157"/>
      <c r="E790" s="158">
        <v>0.1208</v>
      </c>
      <c r="F790" s="156"/>
      <c r="G790" s="156"/>
      <c r="H790" s="156"/>
      <c r="I790" s="156"/>
      <c r="J790" s="156"/>
      <c r="K790" s="156"/>
      <c r="L790" s="156"/>
      <c r="M790" s="156"/>
      <c r="N790" s="156"/>
      <c r="O790" s="156"/>
      <c r="P790" s="156"/>
      <c r="Q790" s="156"/>
      <c r="R790" s="156"/>
      <c r="S790" s="156"/>
      <c r="T790" s="156"/>
      <c r="U790" s="156"/>
      <c r="V790" s="156"/>
      <c r="W790" s="156"/>
      <c r="X790" s="156"/>
      <c r="Y790" s="147"/>
      <c r="Z790" s="147"/>
      <c r="AA790" s="147"/>
      <c r="AB790" s="147"/>
      <c r="AC790" s="147"/>
      <c r="AD790" s="147"/>
      <c r="AE790" s="147"/>
      <c r="AF790" s="147"/>
      <c r="AG790" s="147" t="s">
        <v>188</v>
      </c>
      <c r="AH790" s="147">
        <v>0</v>
      </c>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row>
    <row r="791" spans="1:60" outlineLevel="1" x14ac:dyDescent="0.2">
      <c r="A791" s="154"/>
      <c r="B791" s="155"/>
      <c r="C791" s="180" t="s">
        <v>347</v>
      </c>
      <c r="D791" s="159"/>
      <c r="E791" s="160">
        <v>54.3307</v>
      </c>
      <c r="F791" s="156"/>
      <c r="G791" s="156"/>
      <c r="H791" s="156"/>
      <c r="I791" s="156"/>
      <c r="J791" s="156"/>
      <c r="K791" s="156"/>
      <c r="L791" s="156"/>
      <c r="M791" s="156"/>
      <c r="N791" s="156"/>
      <c r="O791" s="156"/>
      <c r="P791" s="156"/>
      <c r="Q791" s="156"/>
      <c r="R791" s="156"/>
      <c r="S791" s="156"/>
      <c r="T791" s="156"/>
      <c r="U791" s="156"/>
      <c r="V791" s="156"/>
      <c r="W791" s="156"/>
      <c r="X791" s="156"/>
      <c r="Y791" s="147"/>
      <c r="Z791" s="147"/>
      <c r="AA791" s="147"/>
      <c r="AB791" s="147"/>
      <c r="AC791" s="147"/>
      <c r="AD791" s="147"/>
      <c r="AE791" s="147"/>
      <c r="AF791" s="147"/>
      <c r="AG791" s="147" t="s">
        <v>188</v>
      </c>
      <c r="AH791" s="147">
        <v>1</v>
      </c>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row>
    <row r="792" spans="1:60" outlineLevel="1" x14ac:dyDescent="0.2">
      <c r="A792" s="154"/>
      <c r="B792" s="155"/>
      <c r="C792" s="769"/>
      <c r="D792" s="770"/>
      <c r="E792" s="770"/>
      <c r="F792" s="770"/>
      <c r="G792" s="770"/>
      <c r="H792" s="156"/>
      <c r="I792" s="156"/>
      <c r="J792" s="156"/>
      <c r="K792" s="156"/>
      <c r="L792" s="156"/>
      <c r="M792" s="156"/>
      <c r="N792" s="156"/>
      <c r="O792" s="156"/>
      <c r="P792" s="156"/>
      <c r="Q792" s="156"/>
      <c r="R792" s="156"/>
      <c r="S792" s="156"/>
      <c r="T792" s="156"/>
      <c r="U792" s="156"/>
      <c r="V792" s="156"/>
      <c r="W792" s="156"/>
      <c r="X792" s="156"/>
      <c r="Y792" s="147"/>
      <c r="Z792" s="147"/>
      <c r="AA792" s="147"/>
      <c r="AB792" s="147"/>
      <c r="AC792" s="147"/>
      <c r="AD792" s="147"/>
      <c r="AE792" s="147"/>
      <c r="AF792" s="147"/>
      <c r="AG792" s="147" t="s">
        <v>190</v>
      </c>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row>
    <row r="793" spans="1:60" outlineLevel="1" x14ac:dyDescent="0.2">
      <c r="A793" s="168">
        <v>126</v>
      </c>
      <c r="B793" s="169" t="s">
        <v>710</v>
      </c>
      <c r="C793" s="178" t="s">
        <v>711</v>
      </c>
      <c r="D793" s="170" t="s">
        <v>284</v>
      </c>
      <c r="E793" s="171">
        <v>286.8</v>
      </c>
      <c r="F793" s="172"/>
      <c r="G793" s="173">
        <f>ROUND(E793*F793,2)</f>
        <v>0</v>
      </c>
      <c r="H793" s="172"/>
      <c r="I793" s="173">
        <f>ROUND(E793*H793,2)</f>
        <v>0</v>
      </c>
      <c r="J793" s="172"/>
      <c r="K793" s="173">
        <f>ROUND(E793*J793,2)</f>
        <v>0</v>
      </c>
      <c r="L793" s="173">
        <v>21</v>
      </c>
      <c r="M793" s="173">
        <f>G793*(1+L793/100)</f>
        <v>0</v>
      </c>
      <c r="N793" s="173">
        <v>6.1199999999999996E-3</v>
      </c>
      <c r="O793" s="173">
        <f>ROUND(E793*N793,2)</f>
        <v>1.76</v>
      </c>
      <c r="P793" s="173">
        <v>0</v>
      </c>
      <c r="Q793" s="173">
        <f>ROUND(E793*P793,2)</f>
        <v>0</v>
      </c>
      <c r="R793" s="173"/>
      <c r="S793" s="173" t="s">
        <v>219</v>
      </c>
      <c r="T793" s="174" t="s">
        <v>220</v>
      </c>
      <c r="U793" s="156">
        <v>0</v>
      </c>
      <c r="V793" s="156">
        <f>ROUND(E793*U793,2)</f>
        <v>0</v>
      </c>
      <c r="W793" s="156"/>
      <c r="X793" s="156" t="s">
        <v>185</v>
      </c>
      <c r="Y793" s="147"/>
      <c r="Z793" s="147"/>
      <c r="AA793" s="147"/>
      <c r="AB793" s="147"/>
      <c r="AC793" s="147"/>
      <c r="AD793" s="147"/>
      <c r="AE793" s="147"/>
      <c r="AF793" s="147"/>
      <c r="AG793" s="147" t="s">
        <v>593</v>
      </c>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row>
    <row r="794" spans="1:60" outlineLevel="1" x14ac:dyDescent="0.2">
      <c r="A794" s="154"/>
      <c r="B794" s="155"/>
      <c r="C794" s="179" t="s">
        <v>712</v>
      </c>
      <c r="D794" s="157"/>
      <c r="E794" s="158">
        <v>27.6</v>
      </c>
      <c r="F794" s="156"/>
      <c r="G794" s="156"/>
      <c r="H794" s="156"/>
      <c r="I794" s="156"/>
      <c r="J794" s="156"/>
      <c r="K794" s="156"/>
      <c r="L794" s="156"/>
      <c r="M794" s="156"/>
      <c r="N794" s="156"/>
      <c r="O794" s="156"/>
      <c r="P794" s="156"/>
      <c r="Q794" s="156"/>
      <c r="R794" s="156"/>
      <c r="S794" s="156"/>
      <c r="T794" s="156"/>
      <c r="U794" s="156"/>
      <c r="V794" s="156"/>
      <c r="W794" s="156"/>
      <c r="X794" s="156"/>
      <c r="Y794" s="147"/>
      <c r="Z794" s="147"/>
      <c r="AA794" s="147"/>
      <c r="AB794" s="147"/>
      <c r="AC794" s="147"/>
      <c r="AD794" s="147"/>
      <c r="AE794" s="147"/>
      <c r="AF794" s="147"/>
      <c r="AG794" s="147" t="s">
        <v>188</v>
      </c>
      <c r="AH794" s="147">
        <v>0</v>
      </c>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row>
    <row r="795" spans="1:60" outlineLevel="1" x14ac:dyDescent="0.2">
      <c r="A795" s="154"/>
      <c r="B795" s="155"/>
      <c r="C795" s="179" t="s">
        <v>713</v>
      </c>
      <c r="D795" s="157"/>
      <c r="E795" s="158">
        <v>2.1</v>
      </c>
      <c r="F795" s="156"/>
      <c r="G795" s="156"/>
      <c r="H795" s="156"/>
      <c r="I795" s="156"/>
      <c r="J795" s="156"/>
      <c r="K795" s="156"/>
      <c r="L795" s="156"/>
      <c r="M795" s="156"/>
      <c r="N795" s="156"/>
      <c r="O795" s="156"/>
      <c r="P795" s="156"/>
      <c r="Q795" s="156"/>
      <c r="R795" s="156"/>
      <c r="S795" s="156"/>
      <c r="T795" s="156"/>
      <c r="U795" s="156"/>
      <c r="V795" s="156"/>
      <c r="W795" s="156"/>
      <c r="X795" s="156"/>
      <c r="Y795" s="147"/>
      <c r="Z795" s="147"/>
      <c r="AA795" s="147"/>
      <c r="AB795" s="147"/>
      <c r="AC795" s="147"/>
      <c r="AD795" s="147"/>
      <c r="AE795" s="147"/>
      <c r="AF795" s="147"/>
      <c r="AG795" s="147" t="s">
        <v>188</v>
      </c>
      <c r="AH795" s="147">
        <v>0</v>
      </c>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row>
    <row r="796" spans="1:60" outlineLevel="1" x14ac:dyDescent="0.2">
      <c r="A796" s="154"/>
      <c r="B796" s="155"/>
      <c r="C796" s="179" t="s">
        <v>714</v>
      </c>
      <c r="D796" s="157"/>
      <c r="E796" s="158">
        <v>3.3</v>
      </c>
      <c r="F796" s="156"/>
      <c r="G796" s="156"/>
      <c r="H796" s="156"/>
      <c r="I796" s="156"/>
      <c r="J796" s="156"/>
      <c r="K796" s="156"/>
      <c r="L796" s="156"/>
      <c r="M796" s="156"/>
      <c r="N796" s="156"/>
      <c r="O796" s="156"/>
      <c r="P796" s="156"/>
      <c r="Q796" s="156"/>
      <c r="R796" s="156"/>
      <c r="S796" s="156"/>
      <c r="T796" s="156"/>
      <c r="U796" s="156"/>
      <c r="V796" s="156"/>
      <c r="W796" s="156"/>
      <c r="X796" s="156"/>
      <c r="Y796" s="147"/>
      <c r="Z796" s="147"/>
      <c r="AA796" s="147"/>
      <c r="AB796" s="147"/>
      <c r="AC796" s="147"/>
      <c r="AD796" s="147"/>
      <c r="AE796" s="147"/>
      <c r="AF796" s="147"/>
      <c r="AG796" s="147" t="s">
        <v>188</v>
      </c>
      <c r="AH796" s="147">
        <v>0</v>
      </c>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row>
    <row r="797" spans="1:60" outlineLevel="1" x14ac:dyDescent="0.2">
      <c r="A797" s="154"/>
      <c r="B797" s="155"/>
      <c r="C797" s="179" t="s">
        <v>715</v>
      </c>
      <c r="D797" s="157"/>
      <c r="E797" s="158">
        <v>27.6</v>
      </c>
      <c r="F797" s="156"/>
      <c r="G797" s="156"/>
      <c r="H797" s="156"/>
      <c r="I797" s="156"/>
      <c r="J797" s="156"/>
      <c r="K797" s="156"/>
      <c r="L797" s="156"/>
      <c r="M797" s="156"/>
      <c r="N797" s="156"/>
      <c r="O797" s="156"/>
      <c r="P797" s="156"/>
      <c r="Q797" s="156"/>
      <c r="R797" s="156"/>
      <c r="S797" s="156"/>
      <c r="T797" s="156"/>
      <c r="U797" s="156"/>
      <c r="V797" s="156"/>
      <c r="W797" s="156"/>
      <c r="X797" s="156"/>
      <c r="Y797" s="147"/>
      <c r="Z797" s="147"/>
      <c r="AA797" s="147"/>
      <c r="AB797" s="147"/>
      <c r="AC797" s="147"/>
      <c r="AD797" s="147"/>
      <c r="AE797" s="147"/>
      <c r="AF797" s="147"/>
      <c r="AG797" s="147" t="s">
        <v>188</v>
      </c>
      <c r="AH797" s="147">
        <v>0</v>
      </c>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row>
    <row r="798" spans="1:60" outlineLevel="1" x14ac:dyDescent="0.2">
      <c r="A798" s="154"/>
      <c r="B798" s="155"/>
      <c r="C798" s="179" t="s">
        <v>713</v>
      </c>
      <c r="D798" s="157"/>
      <c r="E798" s="158">
        <v>2.1</v>
      </c>
      <c r="F798" s="156"/>
      <c r="G798" s="156"/>
      <c r="H798" s="156"/>
      <c r="I798" s="156"/>
      <c r="J798" s="156"/>
      <c r="K798" s="156"/>
      <c r="L798" s="156"/>
      <c r="M798" s="156"/>
      <c r="N798" s="156"/>
      <c r="O798" s="156"/>
      <c r="P798" s="156"/>
      <c r="Q798" s="156"/>
      <c r="R798" s="156"/>
      <c r="S798" s="156"/>
      <c r="T798" s="156"/>
      <c r="U798" s="156"/>
      <c r="V798" s="156"/>
      <c r="W798" s="156"/>
      <c r="X798" s="156"/>
      <c r="Y798" s="147"/>
      <c r="Z798" s="147"/>
      <c r="AA798" s="147"/>
      <c r="AB798" s="147"/>
      <c r="AC798" s="147"/>
      <c r="AD798" s="147"/>
      <c r="AE798" s="147"/>
      <c r="AF798" s="147"/>
      <c r="AG798" s="147" t="s">
        <v>188</v>
      </c>
      <c r="AH798" s="147">
        <v>0</v>
      </c>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row>
    <row r="799" spans="1:60" outlineLevel="1" x14ac:dyDescent="0.2">
      <c r="A799" s="154"/>
      <c r="B799" s="155"/>
      <c r="C799" s="179" t="s">
        <v>714</v>
      </c>
      <c r="D799" s="157"/>
      <c r="E799" s="158">
        <v>3.3</v>
      </c>
      <c r="F799" s="156"/>
      <c r="G799" s="156"/>
      <c r="H799" s="156"/>
      <c r="I799" s="156"/>
      <c r="J799" s="156"/>
      <c r="K799" s="156"/>
      <c r="L799" s="156"/>
      <c r="M799" s="156"/>
      <c r="N799" s="156"/>
      <c r="O799" s="156"/>
      <c r="P799" s="156"/>
      <c r="Q799" s="156"/>
      <c r="R799" s="156"/>
      <c r="S799" s="156"/>
      <c r="T799" s="156"/>
      <c r="U799" s="156"/>
      <c r="V799" s="156"/>
      <c r="W799" s="156"/>
      <c r="X799" s="156"/>
      <c r="Y799" s="147"/>
      <c r="Z799" s="147"/>
      <c r="AA799" s="147"/>
      <c r="AB799" s="147"/>
      <c r="AC799" s="147"/>
      <c r="AD799" s="147"/>
      <c r="AE799" s="147"/>
      <c r="AF799" s="147"/>
      <c r="AG799" s="147" t="s">
        <v>188</v>
      </c>
      <c r="AH799" s="147">
        <v>0</v>
      </c>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row>
    <row r="800" spans="1:60" outlineLevel="1" x14ac:dyDescent="0.2">
      <c r="A800" s="154"/>
      <c r="B800" s="155"/>
      <c r="C800" s="179" t="s">
        <v>716</v>
      </c>
      <c r="D800" s="157"/>
      <c r="E800" s="158">
        <v>36.799999999999997</v>
      </c>
      <c r="F800" s="156"/>
      <c r="G800" s="156"/>
      <c r="H800" s="156"/>
      <c r="I800" s="156"/>
      <c r="J800" s="156"/>
      <c r="K800" s="156"/>
      <c r="L800" s="156"/>
      <c r="M800" s="156"/>
      <c r="N800" s="156"/>
      <c r="O800" s="156"/>
      <c r="P800" s="156"/>
      <c r="Q800" s="156"/>
      <c r="R800" s="156"/>
      <c r="S800" s="156"/>
      <c r="T800" s="156"/>
      <c r="U800" s="156"/>
      <c r="V800" s="156"/>
      <c r="W800" s="156"/>
      <c r="X800" s="156"/>
      <c r="Y800" s="147"/>
      <c r="Z800" s="147"/>
      <c r="AA800" s="147"/>
      <c r="AB800" s="147"/>
      <c r="AC800" s="147"/>
      <c r="AD800" s="147"/>
      <c r="AE800" s="147"/>
      <c r="AF800" s="147"/>
      <c r="AG800" s="147" t="s">
        <v>188</v>
      </c>
      <c r="AH800" s="147">
        <v>0</v>
      </c>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row>
    <row r="801" spans="1:60" outlineLevel="1" x14ac:dyDescent="0.2">
      <c r="A801" s="154"/>
      <c r="B801" s="155"/>
      <c r="C801" s="179" t="s">
        <v>717</v>
      </c>
      <c r="D801" s="157"/>
      <c r="E801" s="158">
        <v>36.799999999999997</v>
      </c>
      <c r="F801" s="156"/>
      <c r="G801" s="156"/>
      <c r="H801" s="156"/>
      <c r="I801" s="156"/>
      <c r="J801" s="156"/>
      <c r="K801" s="156"/>
      <c r="L801" s="156"/>
      <c r="M801" s="156"/>
      <c r="N801" s="156"/>
      <c r="O801" s="156"/>
      <c r="P801" s="156"/>
      <c r="Q801" s="156"/>
      <c r="R801" s="156"/>
      <c r="S801" s="156"/>
      <c r="T801" s="156"/>
      <c r="U801" s="156"/>
      <c r="V801" s="156"/>
      <c r="W801" s="156"/>
      <c r="X801" s="156"/>
      <c r="Y801" s="147"/>
      <c r="Z801" s="147"/>
      <c r="AA801" s="147"/>
      <c r="AB801" s="147"/>
      <c r="AC801" s="147"/>
      <c r="AD801" s="147"/>
      <c r="AE801" s="147"/>
      <c r="AF801" s="147"/>
      <c r="AG801" s="147" t="s">
        <v>188</v>
      </c>
      <c r="AH801" s="147">
        <v>0</v>
      </c>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row>
    <row r="802" spans="1:60" outlineLevel="1" x14ac:dyDescent="0.2">
      <c r="A802" s="154"/>
      <c r="B802" s="155"/>
      <c r="C802" s="179" t="s">
        <v>718</v>
      </c>
      <c r="D802" s="157"/>
      <c r="E802" s="158">
        <v>73.599999999999994</v>
      </c>
      <c r="F802" s="156"/>
      <c r="G802" s="156"/>
      <c r="H802" s="156"/>
      <c r="I802" s="156"/>
      <c r="J802" s="156"/>
      <c r="K802" s="156"/>
      <c r="L802" s="156"/>
      <c r="M802" s="156"/>
      <c r="N802" s="156"/>
      <c r="O802" s="156"/>
      <c r="P802" s="156"/>
      <c r="Q802" s="156"/>
      <c r="R802" s="156"/>
      <c r="S802" s="156"/>
      <c r="T802" s="156"/>
      <c r="U802" s="156"/>
      <c r="V802" s="156"/>
      <c r="W802" s="156"/>
      <c r="X802" s="156"/>
      <c r="Y802" s="147"/>
      <c r="Z802" s="147"/>
      <c r="AA802" s="147"/>
      <c r="AB802" s="147"/>
      <c r="AC802" s="147"/>
      <c r="AD802" s="147"/>
      <c r="AE802" s="147"/>
      <c r="AF802" s="147"/>
      <c r="AG802" s="147" t="s">
        <v>188</v>
      </c>
      <c r="AH802" s="147">
        <v>0</v>
      </c>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row>
    <row r="803" spans="1:60" outlineLevel="1" x14ac:dyDescent="0.2">
      <c r="A803" s="154"/>
      <c r="B803" s="155"/>
      <c r="C803" s="179" t="s">
        <v>718</v>
      </c>
      <c r="D803" s="157"/>
      <c r="E803" s="158">
        <v>73.599999999999994</v>
      </c>
      <c r="F803" s="156"/>
      <c r="G803" s="156"/>
      <c r="H803" s="156"/>
      <c r="I803" s="156"/>
      <c r="J803" s="156"/>
      <c r="K803" s="156"/>
      <c r="L803" s="156"/>
      <c r="M803" s="156"/>
      <c r="N803" s="156"/>
      <c r="O803" s="156"/>
      <c r="P803" s="156"/>
      <c r="Q803" s="156"/>
      <c r="R803" s="156"/>
      <c r="S803" s="156"/>
      <c r="T803" s="156"/>
      <c r="U803" s="156"/>
      <c r="V803" s="156"/>
      <c r="W803" s="156"/>
      <c r="X803" s="156"/>
      <c r="Y803" s="147"/>
      <c r="Z803" s="147"/>
      <c r="AA803" s="147"/>
      <c r="AB803" s="147"/>
      <c r="AC803" s="147"/>
      <c r="AD803" s="147"/>
      <c r="AE803" s="147"/>
      <c r="AF803" s="147"/>
      <c r="AG803" s="147" t="s">
        <v>188</v>
      </c>
      <c r="AH803" s="147">
        <v>0</v>
      </c>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row>
    <row r="804" spans="1:60" outlineLevel="1" x14ac:dyDescent="0.2">
      <c r="A804" s="154"/>
      <c r="B804" s="155"/>
      <c r="C804" s="769"/>
      <c r="D804" s="770"/>
      <c r="E804" s="770"/>
      <c r="F804" s="770"/>
      <c r="G804" s="770"/>
      <c r="H804" s="156"/>
      <c r="I804" s="156"/>
      <c r="J804" s="156"/>
      <c r="K804" s="156"/>
      <c r="L804" s="156"/>
      <c r="M804" s="156"/>
      <c r="N804" s="156"/>
      <c r="O804" s="156"/>
      <c r="P804" s="156"/>
      <c r="Q804" s="156"/>
      <c r="R804" s="156"/>
      <c r="S804" s="156"/>
      <c r="T804" s="156"/>
      <c r="U804" s="156"/>
      <c r="V804" s="156"/>
      <c r="W804" s="156"/>
      <c r="X804" s="156"/>
      <c r="Y804" s="147"/>
      <c r="Z804" s="147"/>
      <c r="AA804" s="147"/>
      <c r="AB804" s="147"/>
      <c r="AC804" s="147"/>
      <c r="AD804" s="147"/>
      <c r="AE804" s="147"/>
      <c r="AF804" s="147"/>
      <c r="AG804" s="147" t="s">
        <v>190</v>
      </c>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row>
    <row r="805" spans="1:60" outlineLevel="1" x14ac:dyDescent="0.2">
      <c r="A805" s="168">
        <v>127</v>
      </c>
      <c r="B805" s="169" t="s">
        <v>719</v>
      </c>
      <c r="C805" s="178" t="s">
        <v>720</v>
      </c>
      <c r="D805" s="170" t="s">
        <v>284</v>
      </c>
      <c r="E805" s="171">
        <v>15.8</v>
      </c>
      <c r="F805" s="172"/>
      <c r="G805" s="173">
        <f>ROUND(E805*F805,2)</f>
        <v>0</v>
      </c>
      <c r="H805" s="172"/>
      <c r="I805" s="173">
        <f>ROUND(E805*H805,2)</f>
        <v>0</v>
      </c>
      <c r="J805" s="172"/>
      <c r="K805" s="173">
        <f>ROUND(E805*J805,2)</f>
        <v>0</v>
      </c>
      <c r="L805" s="173">
        <v>21</v>
      </c>
      <c r="M805" s="173">
        <f>G805*(1+L805/100)</f>
        <v>0</v>
      </c>
      <c r="N805" s="173">
        <v>6.1199999999999996E-3</v>
      </c>
      <c r="O805" s="173">
        <f>ROUND(E805*N805,2)</f>
        <v>0.1</v>
      </c>
      <c r="P805" s="173">
        <v>0</v>
      </c>
      <c r="Q805" s="173">
        <f>ROUND(E805*P805,2)</f>
        <v>0</v>
      </c>
      <c r="R805" s="173"/>
      <c r="S805" s="173" t="s">
        <v>219</v>
      </c>
      <c r="T805" s="174" t="s">
        <v>220</v>
      </c>
      <c r="U805" s="156">
        <v>0</v>
      </c>
      <c r="V805" s="156">
        <f>ROUND(E805*U805,2)</f>
        <v>0</v>
      </c>
      <c r="W805" s="156"/>
      <c r="X805" s="156" t="s">
        <v>185</v>
      </c>
      <c r="Y805" s="147"/>
      <c r="Z805" s="147"/>
      <c r="AA805" s="147"/>
      <c r="AB805" s="147"/>
      <c r="AC805" s="147"/>
      <c r="AD805" s="147"/>
      <c r="AE805" s="147"/>
      <c r="AF805" s="147"/>
      <c r="AG805" s="147" t="s">
        <v>593</v>
      </c>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row>
    <row r="806" spans="1:60" outlineLevel="1" x14ac:dyDescent="0.2">
      <c r="A806" s="154"/>
      <c r="B806" s="155"/>
      <c r="C806" s="179" t="s">
        <v>721</v>
      </c>
      <c r="D806" s="157"/>
      <c r="E806" s="158">
        <v>8.4</v>
      </c>
      <c r="F806" s="156"/>
      <c r="G806" s="156"/>
      <c r="H806" s="156"/>
      <c r="I806" s="156"/>
      <c r="J806" s="156"/>
      <c r="K806" s="156"/>
      <c r="L806" s="156"/>
      <c r="M806" s="156"/>
      <c r="N806" s="156"/>
      <c r="O806" s="156"/>
      <c r="P806" s="156"/>
      <c r="Q806" s="156"/>
      <c r="R806" s="156"/>
      <c r="S806" s="156"/>
      <c r="T806" s="156"/>
      <c r="U806" s="156"/>
      <c r="V806" s="156"/>
      <c r="W806" s="156"/>
      <c r="X806" s="156"/>
      <c r="Y806" s="147"/>
      <c r="Z806" s="147"/>
      <c r="AA806" s="147"/>
      <c r="AB806" s="147"/>
      <c r="AC806" s="147"/>
      <c r="AD806" s="147"/>
      <c r="AE806" s="147"/>
      <c r="AF806" s="147"/>
      <c r="AG806" s="147" t="s">
        <v>188</v>
      </c>
      <c r="AH806" s="147">
        <v>0</v>
      </c>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row>
    <row r="807" spans="1:60" outlineLevel="1" x14ac:dyDescent="0.2">
      <c r="A807" s="154"/>
      <c r="B807" s="155"/>
      <c r="C807" s="179" t="s">
        <v>722</v>
      </c>
      <c r="D807" s="157"/>
      <c r="E807" s="158">
        <v>5</v>
      </c>
      <c r="F807" s="156"/>
      <c r="G807" s="156"/>
      <c r="H807" s="156"/>
      <c r="I807" s="156"/>
      <c r="J807" s="156"/>
      <c r="K807" s="156"/>
      <c r="L807" s="156"/>
      <c r="M807" s="156"/>
      <c r="N807" s="156"/>
      <c r="O807" s="156"/>
      <c r="P807" s="156"/>
      <c r="Q807" s="156"/>
      <c r="R807" s="156"/>
      <c r="S807" s="156"/>
      <c r="T807" s="156"/>
      <c r="U807" s="156"/>
      <c r="V807" s="156"/>
      <c r="W807" s="156"/>
      <c r="X807" s="156"/>
      <c r="Y807" s="147"/>
      <c r="Z807" s="147"/>
      <c r="AA807" s="147"/>
      <c r="AB807" s="147"/>
      <c r="AC807" s="147"/>
      <c r="AD807" s="147"/>
      <c r="AE807" s="147"/>
      <c r="AF807" s="147"/>
      <c r="AG807" s="147" t="s">
        <v>188</v>
      </c>
      <c r="AH807" s="147">
        <v>0</v>
      </c>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row>
    <row r="808" spans="1:60" outlineLevel="1" x14ac:dyDescent="0.2">
      <c r="A808" s="154"/>
      <c r="B808" s="155"/>
      <c r="C808" s="179" t="s">
        <v>723</v>
      </c>
      <c r="D808" s="157"/>
      <c r="E808" s="158">
        <v>2.4</v>
      </c>
      <c r="F808" s="156"/>
      <c r="G808" s="156"/>
      <c r="H808" s="156"/>
      <c r="I808" s="156"/>
      <c r="J808" s="156"/>
      <c r="K808" s="156"/>
      <c r="L808" s="156"/>
      <c r="M808" s="156"/>
      <c r="N808" s="156"/>
      <c r="O808" s="156"/>
      <c r="P808" s="156"/>
      <c r="Q808" s="156"/>
      <c r="R808" s="156"/>
      <c r="S808" s="156"/>
      <c r="T808" s="156"/>
      <c r="U808" s="156"/>
      <c r="V808" s="156"/>
      <c r="W808" s="156"/>
      <c r="X808" s="156"/>
      <c r="Y808" s="147"/>
      <c r="Z808" s="147"/>
      <c r="AA808" s="147"/>
      <c r="AB808" s="147"/>
      <c r="AC808" s="147"/>
      <c r="AD808" s="147"/>
      <c r="AE808" s="147"/>
      <c r="AF808" s="147"/>
      <c r="AG808" s="147" t="s">
        <v>188</v>
      </c>
      <c r="AH808" s="147">
        <v>0</v>
      </c>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row>
    <row r="809" spans="1:60" outlineLevel="1" x14ac:dyDescent="0.2">
      <c r="A809" s="154"/>
      <c r="B809" s="155"/>
      <c r="C809" s="769"/>
      <c r="D809" s="770"/>
      <c r="E809" s="770"/>
      <c r="F809" s="770"/>
      <c r="G809" s="770"/>
      <c r="H809" s="156"/>
      <c r="I809" s="156"/>
      <c r="J809" s="156"/>
      <c r="K809" s="156"/>
      <c r="L809" s="156"/>
      <c r="M809" s="156"/>
      <c r="N809" s="156"/>
      <c r="O809" s="156"/>
      <c r="P809" s="156"/>
      <c r="Q809" s="156"/>
      <c r="R809" s="156"/>
      <c r="S809" s="156"/>
      <c r="T809" s="156"/>
      <c r="U809" s="156"/>
      <c r="V809" s="156"/>
      <c r="W809" s="156"/>
      <c r="X809" s="156"/>
      <c r="Y809" s="147"/>
      <c r="Z809" s="147"/>
      <c r="AA809" s="147"/>
      <c r="AB809" s="147"/>
      <c r="AC809" s="147"/>
      <c r="AD809" s="147"/>
      <c r="AE809" s="147"/>
      <c r="AF809" s="147"/>
      <c r="AG809" s="147" t="s">
        <v>190</v>
      </c>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row>
    <row r="810" spans="1:60" outlineLevel="1" x14ac:dyDescent="0.2">
      <c r="A810" s="168">
        <v>128</v>
      </c>
      <c r="B810" s="169" t="s">
        <v>724</v>
      </c>
      <c r="C810" s="178" t="s">
        <v>725</v>
      </c>
      <c r="D810" s="170" t="s">
        <v>284</v>
      </c>
      <c r="E810" s="171">
        <v>4.8</v>
      </c>
      <c r="F810" s="172"/>
      <c r="G810" s="173">
        <f>ROUND(E810*F810,2)</f>
        <v>0</v>
      </c>
      <c r="H810" s="172"/>
      <c r="I810" s="173">
        <f>ROUND(E810*H810,2)</f>
        <v>0</v>
      </c>
      <c r="J810" s="172"/>
      <c r="K810" s="173">
        <f>ROUND(E810*J810,2)</f>
        <v>0</v>
      </c>
      <c r="L810" s="173">
        <v>21</v>
      </c>
      <c r="M810" s="173">
        <f>G810*(1+L810/100)</f>
        <v>0</v>
      </c>
      <c r="N810" s="173">
        <v>1.025E-2</v>
      </c>
      <c r="O810" s="173">
        <f>ROUND(E810*N810,2)</f>
        <v>0.05</v>
      </c>
      <c r="P810" s="173">
        <v>0</v>
      </c>
      <c r="Q810" s="173">
        <f>ROUND(E810*P810,2)</f>
        <v>0</v>
      </c>
      <c r="R810" s="173"/>
      <c r="S810" s="173" t="s">
        <v>219</v>
      </c>
      <c r="T810" s="174" t="s">
        <v>220</v>
      </c>
      <c r="U810" s="156">
        <v>0</v>
      </c>
      <c r="V810" s="156">
        <f>ROUND(E810*U810,2)</f>
        <v>0</v>
      </c>
      <c r="W810" s="156"/>
      <c r="X810" s="156" t="s">
        <v>185</v>
      </c>
      <c r="Y810" s="147"/>
      <c r="Z810" s="147"/>
      <c r="AA810" s="147"/>
      <c r="AB810" s="147"/>
      <c r="AC810" s="147"/>
      <c r="AD810" s="147"/>
      <c r="AE810" s="147"/>
      <c r="AF810" s="147"/>
      <c r="AG810" s="147" t="s">
        <v>593</v>
      </c>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row>
    <row r="811" spans="1:60" outlineLevel="1" x14ac:dyDescent="0.2">
      <c r="A811" s="154"/>
      <c r="B811" s="155"/>
      <c r="C811" s="179" t="s">
        <v>726</v>
      </c>
      <c r="D811" s="157"/>
      <c r="E811" s="158">
        <v>4.8</v>
      </c>
      <c r="F811" s="156"/>
      <c r="G811" s="156"/>
      <c r="H811" s="156"/>
      <c r="I811" s="156"/>
      <c r="J811" s="156"/>
      <c r="K811" s="156"/>
      <c r="L811" s="156"/>
      <c r="M811" s="156"/>
      <c r="N811" s="156"/>
      <c r="O811" s="156"/>
      <c r="P811" s="156"/>
      <c r="Q811" s="156"/>
      <c r="R811" s="156"/>
      <c r="S811" s="156"/>
      <c r="T811" s="156"/>
      <c r="U811" s="156"/>
      <c r="V811" s="156"/>
      <c r="W811" s="156"/>
      <c r="X811" s="156"/>
      <c r="Y811" s="147"/>
      <c r="Z811" s="147"/>
      <c r="AA811" s="147"/>
      <c r="AB811" s="147"/>
      <c r="AC811" s="147"/>
      <c r="AD811" s="147"/>
      <c r="AE811" s="147"/>
      <c r="AF811" s="147"/>
      <c r="AG811" s="147" t="s">
        <v>188</v>
      </c>
      <c r="AH811" s="147">
        <v>0</v>
      </c>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row>
    <row r="812" spans="1:60" outlineLevel="1" x14ac:dyDescent="0.2">
      <c r="A812" s="154"/>
      <c r="B812" s="155"/>
      <c r="C812" s="769"/>
      <c r="D812" s="770"/>
      <c r="E812" s="770"/>
      <c r="F812" s="770"/>
      <c r="G812" s="770"/>
      <c r="H812" s="156"/>
      <c r="I812" s="156"/>
      <c r="J812" s="156"/>
      <c r="K812" s="156"/>
      <c r="L812" s="156"/>
      <c r="M812" s="156"/>
      <c r="N812" s="156"/>
      <c r="O812" s="156"/>
      <c r="P812" s="156"/>
      <c r="Q812" s="156"/>
      <c r="R812" s="156"/>
      <c r="S812" s="156"/>
      <c r="T812" s="156"/>
      <c r="U812" s="156"/>
      <c r="V812" s="156"/>
      <c r="W812" s="156"/>
      <c r="X812" s="156"/>
      <c r="Y812" s="147"/>
      <c r="Z812" s="147"/>
      <c r="AA812" s="147"/>
      <c r="AB812" s="147"/>
      <c r="AC812" s="147"/>
      <c r="AD812" s="147"/>
      <c r="AE812" s="147"/>
      <c r="AF812" s="147"/>
      <c r="AG812" s="147" t="s">
        <v>190</v>
      </c>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row>
    <row r="813" spans="1:60" outlineLevel="1" x14ac:dyDescent="0.2">
      <c r="A813" s="168">
        <v>129</v>
      </c>
      <c r="B813" s="169" t="s">
        <v>727</v>
      </c>
      <c r="C813" s="178" t="s">
        <v>728</v>
      </c>
      <c r="D813" s="170" t="s">
        <v>284</v>
      </c>
      <c r="E813" s="171">
        <v>52.2</v>
      </c>
      <c r="F813" s="172"/>
      <c r="G813" s="173">
        <f>ROUND(E813*F813,2)</f>
        <v>0</v>
      </c>
      <c r="H813" s="172"/>
      <c r="I813" s="173">
        <f>ROUND(E813*H813,2)</f>
        <v>0</v>
      </c>
      <c r="J813" s="172"/>
      <c r="K813" s="173">
        <f>ROUND(E813*J813,2)</f>
        <v>0</v>
      </c>
      <c r="L813" s="173">
        <v>21</v>
      </c>
      <c r="M813" s="173">
        <f>G813*(1+L813/100)</f>
        <v>0</v>
      </c>
      <c r="N813" s="173">
        <v>1.3639999999999999E-2</v>
      </c>
      <c r="O813" s="173">
        <f>ROUND(E813*N813,2)</f>
        <v>0.71</v>
      </c>
      <c r="P813" s="173">
        <v>0</v>
      </c>
      <c r="Q813" s="173">
        <f>ROUND(E813*P813,2)</f>
        <v>0</v>
      </c>
      <c r="R813" s="173"/>
      <c r="S813" s="173" t="s">
        <v>219</v>
      </c>
      <c r="T813" s="174" t="s">
        <v>220</v>
      </c>
      <c r="U813" s="156">
        <v>0</v>
      </c>
      <c r="V813" s="156">
        <f>ROUND(E813*U813,2)</f>
        <v>0</v>
      </c>
      <c r="W813" s="156"/>
      <c r="X813" s="156" t="s">
        <v>185</v>
      </c>
      <c r="Y813" s="147"/>
      <c r="Z813" s="147"/>
      <c r="AA813" s="147"/>
      <c r="AB813" s="147"/>
      <c r="AC813" s="147"/>
      <c r="AD813" s="147"/>
      <c r="AE813" s="147"/>
      <c r="AF813" s="147"/>
      <c r="AG813" s="147" t="s">
        <v>593</v>
      </c>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row>
    <row r="814" spans="1:60" outlineLevel="1" x14ac:dyDescent="0.2">
      <c r="A814" s="154"/>
      <c r="B814" s="155"/>
      <c r="C814" s="179" t="s">
        <v>729</v>
      </c>
      <c r="D814" s="157"/>
      <c r="E814" s="158">
        <v>18.899999999999999</v>
      </c>
      <c r="F814" s="156"/>
      <c r="G814" s="156"/>
      <c r="H814" s="156"/>
      <c r="I814" s="156"/>
      <c r="J814" s="156"/>
      <c r="K814" s="156"/>
      <c r="L814" s="156"/>
      <c r="M814" s="156"/>
      <c r="N814" s="156"/>
      <c r="O814" s="156"/>
      <c r="P814" s="156"/>
      <c r="Q814" s="156"/>
      <c r="R814" s="156"/>
      <c r="S814" s="156"/>
      <c r="T814" s="156"/>
      <c r="U814" s="156"/>
      <c r="V814" s="156"/>
      <c r="W814" s="156"/>
      <c r="X814" s="156"/>
      <c r="Y814" s="147"/>
      <c r="Z814" s="147"/>
      <c r="AA814" s="147"/>
      <c r="AB814" s="147"/>
      <c r="AC814" s="147"/>
      <c r="AD814" s="147"/>
      <c r="AE814" s="147"/>
      <c r="AF814" s="147"/>
      <c r="AG814" s="147" t="s">
        <v>188</v>
      </c>
      <c r="AH814" s="147">
        <v>0</v>
      </c>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row>
    <row r="815" spans="1:60" outlineLevel="1" x14ac:dyDescent="0.2">
      <c r="A815" s="154"/>
      <c r="B815" s="155"/>
      <c r="C815" s="179" t="s">
        <v>730</v>
      </c>
      <c r="D815" s="157"/>
      <c r="E815" s="158">
        <v>33.299999999999997</v>
      </c>
      <c r="F815" s="156"/>
      <c r="G815" s="156"/>
      <c r="H815" s="156"/>
      <c r="I815" s="156"/>
      <c r="J815" s="156"/>
      <c r="K815" s="156"/>
      <c r="L815" s="156"/>
      <c r="M815" s="156"/>
      <c r="N815" s="156"/>
      <c r="O815" s="156"/>
      <c r="P815" s="156"/>
      <c r="Q815" s="156"/>
      <c r="R815" s="156"/>
      <c r="S815" s="156"/>
      <c r="T815" s="156"/>
      <c r="U815" s="156"/>
      <c r="V815" s="156"/>
      <c r="W815" s="156"/>
      <c r="X815" s="156"/>
      <c r="Y815" s="147"/>
      <c r="Z815" s="147"/>
      <c r="AA815" s="147"/>
      <c r="AB815" s="147"/>
      <c r="AC815" s="147"/>
      <c r="AD815" s="147"/>
      <c r="AE815" s="147"/>
      <c r="AF815" s="147"/>
      <c r="AG815" s="147" t="s">
        <v>188</v>
      </c>
      <c r="AH815" s="147">
        <v>0</v>
      </c>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row>
    <row r="816" spans="1:60" outlineLevel="1" x14ac:dyDescent="0.2">
      <c r="A816" s="154"/>
      <c r="B816" s="155"/>
      <c r="C816" s="769"/>
      <c r="D816" s="770"/>
      <c r="E816" s="770"/>
      <c r="F816" s="770"/>
      <c r="G816" s="770"/>
      <c r="H816" s="156"/>
      <c r="I816" s="156"/>
      <c r="J816" s="156"/>
      <c r="K816" s="156"/>
      <c r="L816" s="156"/>
      <c r="M816" s="156"/>
      <c r="N816" s="156"/>
      <c r="O816" s="156"/>
      <c r="P816" s="156"/>
      <c r="Q816" s="156"/>
      <c r="R816" s="156"/>
      <c r="S816" s="156"/>
      <c r="T816" s="156"/>
      <c r="U816" s="156"/>
      <c r="V816" s="156"/>
      <c r="W816" s="156"/>
      <c r="X816" s="156"/>
      <c r="Y816" s="147"/>
      <c r="Z816" s="147"/>
      <c r="AA816" s="147"/>
      <c r="AB816" s="147"/>
      <c r="AC816" s="147"/>
      <c r="AD816" s="147"/>
      <c r="AE816" s="147"/>
      <c r="AF816" s="147"/>
      <c r="AG816" s="147" t="s">
        <v>190</v>
      </c>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row>
    <row r="817" spans="1:60" outlineLevel="1" x14ac:dyDescent="0.2">
      <c r="A817" s="168">
        <v>130</v>
      </c>
      <c r="B817" s="169" t="s">
        <v>731</v>
      </c>
      <c r="C817" s="178" t="s">
        <v>732</v>
      </c>
      <c r="D817" s="170" t="s">
        <v>284</v>
      </c>
      <c r="E817" s="171">
        <v>33.299999999999997</v>
      </c>
      <c r="F817" s="172"/>
      <c r="G817" s="173">
        <f>ROUND(E817*F817,2)</f>
        <v>0</v>
      </c>
      <c r="H817" s="172"/>
      <c r="I817" s="173">
        <f>ROUND(E817*H817,2)</f>
        <v>0</v>
      </c>
      <c r="J817" s="172"/>
      <c r="K817" s="173">
        <f>ROUND(E817*J817,2)</f>
        <v>0</v>
      </c>
      <c r="L817" s="173">
        <v>21</v>
      </c>
      <c r="M817" s="173">
        <f>G817*(1+L817/100)</f>
        <v>0</v>
      </c>
      <c r="N817" s="173">
        <v>1.704E-2</v>
      </c>
      <c r="O817" s="173">
        <f>ROUND(E817*N817,2)</f>
        <v>0.56999999999999995</v>
      </c>
      <c r="P817" s="173">
        <v>0</v>
      </c>
      <c r="Q817" s="173">
        <f>ROUND(E817*P817,2)</f>
        <v>0</v>
      </c>
      <c r="R817" s="173"/>
      <c r="S817" s="173" t="s">
        <v>219</v>
      </c>
      <c r="T817" s="174" t="s">
        <v>220</v>
      </c>
      <c r="U817" s="156">
        <v>0</v>
      </c>
      <c r="V817" s="156">
        <f>ROUND(E817*U817,2)</f>
        <v>0</v>
      </c>
      <c r="W817" s="156"/>
      <c r="X817" s="156" t="s">
        <v>185</v>
      </c>
      <c r="Y817" s="147"/>
      <c r="Z817" s="147"/>
      <c r="AA817" s="147"/>
      <c r="AB817" s="147"/>
      <c r="AC817" s="147"/>
      <c r="AD817" s="147"/>
      <c r="AE817" s="147"/>
      <c r="AF817" s="147"/>
      <c r="AG817" s="147" t="s">
        <v>593</v>
      </c>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row>
    <row r="818" spans="1:60" outlineLevel="1" x14ac:dyDescent="0.2">
      <c r="A818" s="154"/>
      <c r="B818" s="155"/>
      <c r="C818" s="179" t="s">
        <v>733</v>
      </c>
      <c r="D818" s="157"/>
      <c r="E818" s="158">
        <v>33.299999999999997</v>
      </c>
      <c r="F818" s="156"/>
      <c r="G818" s="156"/>
      <c r="H818" s="156"/>
      <c r="I818" s="156"/>
      <c r="J818" s="156"/>
      <c r="K818" s="156"/>
      <c r="L818" s="156"/>
      <c r="M818" s="156"/>
      <c r="N818" s="156"/>
      <c r="O818" s="156"/>
      <c r="P818" s="156"/>
      <c r="Q818" s="156"/>
      <c r="R818" s="156"/>
      <c r="S818" s="156"/>
      <c r="T818" s="156"/>
      <c r="U818" s="156"/>
      <c r="V818" s="156"/>
      <c r="W818" s="156"/>
      <c r="X818" s="156"/>
      <c r="Y818" s="147"/>
      <c r="Z818" s="147"/>
      <c r="AA818" s="147"/>
      <c r="AB818" s="147"/>
      <c r="AC818" s="147"/>
      <c r="AD818" s="147"/>
      <c r="AE818" s="147"/>
      <c r="AF818" s="147"/>
      <c r="AG818" s="147" t="s">
        <v>188</v>
      </c>
      <c r="AH818" s="147">
        <v>0</v>
      </c>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row>
    <row r="819" spans="1:60" outlineLevel="1" x14ac:dyDescent="0.2">
      <c r="A819" s="154"/>
      <c r="B819" s="155"/>
      <c r="C819" s="769"/>
      <c r="D819" s="770"/>
      <c r="E819" s="770"/>
      <c r="F819" s="770"/>
      <c r="G819" s="770"/>
      <c r="H819" s="156"/>
      <c r="I819" s="156"/>
      <c r="J819" s="156"/>
      <c r="K819" s="156"/>
      <c r="L819" s="156"/>
      <c r="M819" s="156"/>
      <c r="N819" s="156"/>
      <c r="O819" s="156"/>
      <c r="P819" s="156"/>
      <c r="Q819" s="156"/>
      <c r="R819" s="156"/>
      <c r="S819" s="156"/>
      <c r="T819" s="156"/>
      <c r="U819" s="156"/>
      <c r="V819" s="156"/>
      <c r="W819" s="156"/>
      <c r="X819" s="156"/>
      <c r="Y819" s="147"/>
      <c r="Z819" s="147"/>
      <c r="AA819" s="147"/>
      <c r="AB819" s="147"/>
      <c r="AC819" s="147"/>
      <c r="AD819" s="147"/>
      <c r="AE819" s="147"/>
      <c r="AF819" s="147"/>
      <c r="AG819" s="147" t="s">
        <v>190</v>
      </c>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row>
    <row r="820" spans="1:60" ht="22.5" outlineLevel="1" x14ac:dyDescent="0.2">
      <c r="A820" s="168">
        <v>131</v>
      </c>
      <c r="B820" s="169" t="s">
        <v>734</v>
      </c>
      <c r="C820" s="178" t="s">
        <v>735</v>
      </c>
      <c r="D820" s="170" t="s">
        <v>193</v>
      </c>
      <c r="E820" s="171">
        <v>3</v>
      </c>
      <c r="F820" s="172"/>
      <c r="G820" s="173">
        <f>ROUND(E820*F820,2)</f>
        <v>0</v>
      </c>
      <c r="H820" s="172"/>
      <c r="I820" s="173">
        <f>ROUND(E820*H820,2)</f>
        <v>0</v>
      </c>
      <c r="J820" s="172"/>
      <c r="K820" s="173">
        <f>ROUND(E820*J820,2)</f>
        <v>0</v>
      </c>
      <c r="L820" s="173">
        <v>21</v>
      </c>
      <c r="M820" s="173">
        <f>G820*(1+L820/100)</f>
        <v>0</v>
      </c>
      <c r="N820" s="173">
        <v>0</v>
      </c>
      <c r="O820" s="173">
        <f>ROUND(E820*N820,2)</f>
        <v>0</v>
      </c>
      <c r="P820" s="173">
        <v>0</v>
      </c>
      <c r="Q820" s="173">
        <f>ROUND(E820*P820,2)</f>
        <v>0</v>
      </c>
      <c r="R820" s="173"/>
      <c r="S820" s="173" t="s">
        <v>219</v>
      </c>
      <c r="T820" s="174" t="s">
        <v>220</v>
      </c>
      <c r="U820" s="156">
        <v>0</v>
      </c>
      <c r="V820" s="156">
        <f>ROUND(E820*U820,2)</f>
        <v>0</v>
      </c>
      <c r="W820" s="156"/>
      <c r="X820" s="156" t="s">
        <v>221</v>
      </c>
      <c r="Y820" s="147"/>
      <c r="Z820" s="147"/>
      <c r="AA820" s="147"/>
      <c r="AB820" s="147"/>
      <c r="AC820" s="147"/>
      <c r="AD820" s="147"/>
      <c r="AE820" s="147"/>
      <c r="AF820" s="147"/>
      <c r="AG820" s="147" t="s">
        <v>736</v>
      </c>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row>
    <row r="821" spans="1:60" outlineLevel="1" x14ac:dyDescent="0.2">
      <c r="A821" s="154"/>
      <c r="B821" s="155"/>
      <c r="C821" s="767"/>
      <c r="D821" s="768"/>
      <c r="E821" s="768"/>
      <c r="F821" s="768"/>
      <c r="G821" s="768"/>
      <c r="H821" s="156"/>
      <c r="I821" s="156"/>
      <c r="J821" s="156"/>
      <c r="K821" s="156"/>
      <c r="L821" s="156"/>
      <c r="M821" s="156"/>
      <c r="N821" s="156"/>
      <c r="O821" s="156"/>
      <c r="P821" s="156"/>
      <c r="Q821" s="156"/>
      <c r="R821" s="156"/>
      <c r="S821" s="156"/>
      <c r="T821" s="156"/>
      <c r="U821" s="156"/>
      <c r="V821" s="156"/>
      <c r="W821" s="156"/>
      <c r="X821" s="156"/>
      <c r="Y821" s="147"/>
      <c r="Z821" s="147"/>
      <c r="AA821" s="147"/>
      <c r="AB821" s="147"/>
      <c r="AC821" s="147"/>
      <c r="AD821" s="147"/>
      <c r="AE821" s="147"/>
      <c r="AF821" s="147"/>
      <c r="AG821" s="147" t="s">
        <v>190</v>
      </c>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row>
    <row r="822" spans="1:60" ht="22.5" outlineLevel="1" x14ac:dyDescent="0.2">
      <c r="A822" s="168">
        <v>132</v>
      </c>
      <c r="B822" s="169" t="s">
        <v>737</v>
      </c>
      <c r="C822" s="178" t="s">
        <v>738</v>
      </c>
      <c r="D822" s="170" t="s">
        <v>294</v>
      </c>
      <c r="E822" s="171">
        <v>7</v>
      </c>
      <c r="F822" s="172"/>
      <c r="G822" s="173">
        <f>ROUND(E822*F822,2)</f>
        <v>0</v>
      </c>
      <c r="H822" s="172"/>
      <c r="I822" s="173">
        <f>ROUND(E822*H822,2)</f>
        <v>0</v>
      </c>
      <c r="J822" s="172"/>
      <c r="K822" s="173">
        <f>ROUND(E822*J822,2)</f>
        <v>0</v>
      </c>
      <c r="L822" s="173">
        <v>21</v>
      </c>
      <c r="M822" s="173">
        <f>G822*(1+L822/100)</f>
        <v>0</v>
      </c>
      <c r="N822" s="173">
        <v>0</v>
      </c>
      <c r="O822" s="173">
        <f>ROUND(E822*N822,2)</f>
        <v>0</v>
      </c>
      <c r="P822" s="173">
        <v>0</v>
      </c>
      <c r="Q822" s="173">
        <f>ROUND(E822*P822,2)</f>
        <v>0</v>
      </c>
      <c r="R822" s="173"/>
      <c r="S822" s="173" t="s">
        <v>219</v>
      </c>
      <c r="T822" s="174" t="s">
        <v>220</v>
      </c>
      <c r="U822" s="156">
        <v>0</v>
      </c>
      <c r="V822" s="156">
        <f>ROUND(E822*U822,2)</f>
        <v>0</v>
      </c>
      <c r="W822" s="156"/>
      <c r="X822" s="156" t="s">
        <v>221</v>
      </c>
      <c r="Y822" s="147"/>
      <c r="Z822" s="147"/>
      <c r="AA822" s="147"/>
      <c r="AB822" s="147"/>
      <c r="AC822" s="147"/>
      <c r="AD822" s="147"/>
      <c r="AE822" s="147"/>
      <c r="AF822" s="147"/>
      <c r="AG822" s="147" t="s">
        <v>736</v>
      </c>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row>
    <row r="823" spans="1:60" outlineLevel="1" x14ac:dyDescent="0.2">
      <c r="A823" s="154"/>
      <c r="B823" s="155"/>
      <c r="C823" s="179" t="s">
        <v>233</v>
      </c>
      <c r="D823" s="157"/>
      <c r="E823" s="158"/>
      <c r="F823" s="156"/>
      <c r="G823" s="156"/>
      <c r="H823" s="156"/>
      <c r="I823" s="156"/>
      <c r="J823" s="156"/>
      <c r="K823" s="156"/>
      <c r="L823" s="156"/>
      <c r="M823" s="156"/>
      <c r="N823" s="156"/>
      <c r="O823" s="156"/>
      <c r="P823" s="156"/>
      <c r="Q823" s="156"/>
      <c r="R823" s="156"/>
      <c r="S823" s="156"/>
      <c r="T823" s="156"/>
      <c r="U823" s="156"/>
      <c r="V823" s="156"/>
      <c r="W823" s="156"/>
      <c r="X823" s="156"/>
      <c r="Y823" s="147"/>
      <c r="Z823" s="147"/>
      <c r="AA823" s="147"/>
      <c r="AB823" s="147"/>
      <c r="AC823" s="147"/>
      <c r="AD823" s="147"/>
      <c r="AE823" s="147"/>
      <c r="AF823" s="147"/>
      <c r="AG823" s="147" t="s">
        <v>188</v>
      </c>
      <c r="AH823" s="147">
        <v>0</v>
      </c>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row>
    <row r="824" spans="1:60" outlineLevel="1" x14ac:dyDescent="0.2">
      <c r="A824" s="154"/>
      <c r="B824" s="155"/>
      <c r="C824" s="179" t="s">
        <v>739</v>
      </c>
      <c r="D824" s="157"/>
      <c r="E824" s="158">
        <v>7</v>
      </c>
      <c r="F824" s="156"/>
      <c r="G824" s="156"/>
      <c r="H824" s="156"/>
      <c r="I824" s="156"/>
      <c r="J824" s="156"/>
      <c r="K824" s="156"/>
      <c r="L824" s="156"/>
      <c r="M824" s="156"/>
      <c r="N824" s="156"/>
      <c r="O824" s="156"/>
      <c r="P824" s="156"/>
      <c r="Q824" s="156"/>
      <c r="R824" s="156"/>
      <c r="S824" s="156"/>
      <c r="T824" s="156"/>
      <c r="U824" s="156"/>
      <c r="V824" s="156"/>
      <c r="W824" s="156"/>
      <c r="X824" s="156"/>
      <c r="Y824" s="147"/>
      <c r="Z824" s="147"/>
      <c r="AA824" s="147"/>
      <c r="AB824" s="147"/>
      <c r="AC824" s="147"/>
      <c r="AD824" s="147"/>
      <c r="AE824" s="147"/>
      <c r="AF824" s="147"/>
      <c r="AG824" s="147" t="s">
        <v>188</v>
      </c>
      <c r="AH824" s="147">
        <v>0</v>
      </c>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row>
    <row r="825" spans="1:60" outlineLevel="1" x14ac:dyDescent="0.2">
      <c r="A825" s="154"/>
      <c r="B825" s="155"/>
      <c r="C825" s="179" t="s">
        <v>740</v>
      </c>
      <c r="D825" s="157"/>
      <c r="E825" s="158"/>
      <c r="F825" s="156"/>
      <c r="G825" s="156"/>
      <c r="H825" s="156"/>
      <c r="I825" s="156"/>
      <c r="J825" s="156"/>
      <c r="K825" s="156"/>
      <c r="L825" s="156"/>
      <c r="M825" s="156"/>
      <c r="N825" s="156"/>
      <c r="O825" s="156"/>
      <c r="P825" s="156"/>
      <c r="Q825" s="156"/>
      <c r="R825" s="156"/>
      <c r="S825" s="156"/>
      <c r="T825" s="156"/>
      <c r="U825" s="156"/>
      <c r="V825" s="156"/>
      <c r="W825" s="156"/>
      <c r="X825" s="156"/>
      <c r="Y825" s="147"/>
      <c r="Z825" s="147"/>
      <c r="AA825" s="147"/>
      <c r="AB825" s="147"/>
      <c r="AC825" s="147"/>
      <c r="AD825" s="147"/>
      <c r="AE825" s="147"/>
      <c r="AF825" s="147"/>
      <c r="AG825" s="147" t="s">
        <v>188</v>
      </c>
      <c r="AH825" s="147">
        <v>0</v>
      </c>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row>
    <row r="826" spans="1:60" outlineLevel="1" x14ac:dyDescent="0.2">
      <c r="A826" s="154"/>
      <c r="B826" s="155"/>
      <c r="C826" s="769"/>
      <c r="D826" s="770"/>
      <c r="E826" s="770"/>
      <c r="F826" s="770"/>
      <c r="G826" s="770"/>
      <c r="H826" s="156"/>
      <c r="I826" s="156"/>
      <c r="J826" s="156"/>
      <c r="K826" s="156"/>
      <c r="L826" s="156"/>
      <c r="M826" s="156"/>
      <c r="N826" s="156"/>
      <c r="O826" s="156"/>
      <c r="P826" s="156"/>
      <c r="Q826" s="156"/>
      <c r="R826" s="156"/>
      <c r="S826" s="156"/>
      <c r="T826" s="156"/>
      <c r="U826" s="156"/>
      <c r="V826" s="156"/>
      <c r="W826" s="156"/>
      <c r="X826" s="156"/>
      <c r="Y826" s="147"/>
      <c r="Z826" s="147"/>
      <c r="AA826" s="147"/>
      <c r="AB826" s="147"/>
      <c r="AC826" s="147"/>
      <c r="AD826" s="147"/>
      <c r="AE826" s="147"/>
      <c r="AF826" s="147"/>
      <c r="AG826" s="147" t="s">
        <v>190</v>
      </c>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row>
    <row r="827" spans="1:60" outlineLevel="1" x14ac:dyDescent="0.2">
      <c r="A827" s="168">
        <v>133</v>
      </c>
      <c r="B827" s="169" t="s">
        <v>741</v>
      </c>
      <c r="C827" s="178" t="s">
        <v>742</v>
      </c>
      <c r="D827" s="170" t="s">
        <v>181</v>
      </c>
      <c r="E827" s="171">
        <v>1702.3596</v>
      </c>
      <c r="F827" s="172"/>
      <c r="G827" s="173">
        <f>ROUND(E827*F827,2)</f>
        <v>0</v>
      </c>
      <c r="H827" s="172"/>
      <c r="I827" s="173">
        <f>ROUND(E827*H827,2)</f>
        <v>0</v>
      </c>
      <c r="J827" s="172"/>
      <c r="K827" s="173">
        <f>ROUND(E827*J827,2)</f>
        <v>0</v>
      </c>
      <c r="L827" s="173">
        <v>21</v>
      </c>
      <c r="M827" s="173">
        <f>G827*(1+L827/100)</f>
        <v>0</v>
      </c>
      <c r="N827" s="173">
        <v>1.5699999999999999E-2</v>
      </c>
      <c r="O827" s="173">
        <f>ROUND(E827*N827,2)</f>
        <v>26.73</v>
      </c>
      <c r="P827" s="173">
        <v>0</v>
      </c>
      <c r="Q827" s="173">
        <f>ROUND(E827*P827,2)</f>
        <v>0</v>
      </c>
      <c r="R827" s="173"/>
      <c r="S827" s="173" t="s">
        <v>219</v>
      </c>
      <c r="T827" s="174" t="s">
        <v>220</v>
      </c>
      <c r="U827" s="156">
        <v>0</v>
      </c>
      <c r="V827" s="156">
        <f>ROUND(E827*U827,2)</f>
        <v>0</v>
      </c>
      <c r="W827" s="156"/>
      <c r="X827" s="156" t="s">
        <v>258</v>
      </c>
      <c r="Y827" s="147"/>
      <c r="Z827" s="147"/>
      <c r="AA827" s="147"/>
      <c r="AB827" s="147"/>
      <c r="AC827" s="147"/>
      <c r="AD827" s="147"/>
      <c r="AE827" s="147"/>
      <c r="AF827" s="147"/>
      <c r="AG827" s="147" t="s">
        <v>664</v>
      </c>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row>
    <row r="828" spans="1:60" outlineLevel="1" x14ac:dyDescent="0.2">
      <c r="A828" s="154"/>
      <c r="B828" s="155"/>
      <c r="C828" s="179" t="s">
        <v>743</v>
      </c>
      <c r="D828" s="157"/>
      <c r="E828" s="158">
        <v>1702.36</v>
      </c>
      <c r="F828" s="156"/>
      <c r="G828" s="156"/>
      <c r="H828" s="156"/>
      <c r="I828" s="156"/>
      <c r="J828" s="156"/>
      <c r="K828" s="156"/>
      <c r="L828" s="156"/>
      <c r="M828" s="156"/>
      <c r="N828" s="156"/>
      <c r="O828" s="156"/>
      <c r="P828" s="156"/>
      <c r="Q828" s="156"/>
      <c r="R828" s="156"/>
      <c r="S828" s="156"/>
      <c r="T828" s="156"/>
      <c r="U828" s="156"/>
      <c r="V828" s="156"/>
      <c r="W828" s="156"/>
      <c r="X828" s="156"/>
      <c r="Y828" s="147"/>
      <c r="Z828" s="147"/>
      <c r="AA828" s="147"/>
      <c r="AB828" s="147"/>
      <c r="AC828" s="147"/>
      <c r="AD828" s="147"/>
      <c r="AE828" s="147"/>
      <c r="AF828" s="147"/>
      <c r="AG828" s="147" t="s">
        <v>188</v>
      </c>
      <c r="AH828" s="147">
        <v>0</v>
      </c>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row>
    <row r="829" spans="1:60" outlineLevel="1" x14ac:dyDescent="0.2">
      <c r="A829" s="154"/>
      <c r="B829" s="155"/>
      <c r="C829" s="769"/>
      <c r="D829" s="770"/>
      <c r="E829" s="770"/>
      <c r="F829" s="770"/>
      <c r="G829" s="770"/>
      <c r="H829" s="156"/>
      <c r="I829" s="156"/>
      <c r="J829" s="156"/>
      <c r="K829" s="156"/>
      <c r="L829" s="156"/>
      <c r="M829" s="156"/>
      <c r="N829" s="156"/>
      <c r="O829" s="156"/>
      <c r="P829" s="156"/>
      <c r="Q829" s="156"/>
      <c r="R829" s="156"/>
      <c r="S829" s="156"/>
      <c r="T829" s="156"/>
      <c r="U829" s="156"/>
      <c r="V829" s="156"/>
      <c r="W829" s="156"/>
      <c r="X829" s="156"/>
      <c r="Y829" s="147"/>
      <c r="Z829" s="147"/>
      <c r="AA829" s="147"/>
      <c r="AB829" s="147"/>
      <c r="AC829" s="147"/>
      <c r="AD829" s="147"/>
      <c r="AE829" s="147"/>
      <c r="AF829" s="147"/>
      <c r="AG829" s="147" t="s">
        <v>190</v>
      </c>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row>
    <row r="830" spans="1:60" outlineLevel="1" x14ac:dyDescent="0.2">
      <c r="A830" s="168">
        <v>134</v>
      </c>
      <c r="B830" s="169" t="s">
        <v>744</v>
      </c>
      <c r="C830" s="178" t="s">
        <v>745</v>
      </c>
      <c r="D830" s="170" t="s">
        <v>231</v>
      </c>
      <c r="E830" s="171">
        <v>32.679510000000001</v>
      </c>
      <c r="F830" s="172"/>
      <c r="G830" s="173">
        <f>ROUND(E830*F830,2)</f>
        <v>0</v>
      </c>
      <c r="H830" s="172"/>
      <c r="I830" s="173">
        <f>ROUND(E830*H830,2)</f>
        <v>0</v>
      </c>
      <c r="J830" s="172"/>
      <c r="K830" s="173">
        <f>ROUND(E830*J830,2)</f>
        <v>0</v>
      </c>
      <c r="L830" s="173">
        <v>21</v>
      </c>
      <c r="M830" s="173">
        <f>G830*(1+L830/100)</f>
        <v>0</v>
      </c>
      <c r="N830" s="173">
        <v>0</v>
      </c>
      <c r="O830" s="173">
        <f>ROUND(E830*N830,2)</f>
        <v>0</v>
      </c>
      <c r="P830" s="173">
        <v>0</v>
      </c>
      <c r="Q830" s="173">
        <f>ROUND(E830*P830,2)</f>
        <v>0</v>
      </c>
      <c r="R830" s="173" t="s">
        <v>687</v>
      </c>
      <c r="S830" s="173" t="s">
        <v>183</v>
      </c>
      <c r="T830" s="174" t="s">
        <v>184</v>
      </c>
      <c r="U830" s="156">
        <v>1.7509999999999999</v>
      </c>
      <c r="V830" s="156">
        <f>ROUND(E830*U830,2)</f>
        <v>57.22</v>
      </c>
      <c r="W830" s="156"/>
      <c r="X830" s="156" t="s">
        <v>608</v>
      </c>
      <c r="Y830" s="147"/>
      <c r="Z830" s="147"/>
      <c r="AA830" s="147"/>
      <c r="AB830" s="147"/>
      <c r="AC830" s="147"/>
      <c r="AD830" s="147"/>
      <c r="AE830" s="147"/>
      <c r="AF830" s="147"/>
      <c r="AG830" s="147" t="s">
        <v>609</v>
      </c>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row>
    <row r="831" spans="1:60" outlineLevel="1" x14ac:dyDescent="0.2">
      <c r="A831" s="154"/>
      <c r="B831" s="155"/>
      <c r="C831" s="771" t="s">
        <v>656</v>
      </c>
      <c r="D831" s="772"/>
      <c r="E831" s="772"/>
      <c r="F831" s="772"/>
      <c r="G831" s="772"/>
      <c r="H831" s="156"/>
      <c r="I831" s="156"/>
      <c r="J831" s="156"/>
      <c r="K831" s="156"/>
      <c r="L831" s="156"/>
      <c r="M831" s="156"/>
      <c r="N831" s="156"/>
      <c r="O831" s="156"/>
      <c r="P831" s="156"/>
      <c r="Q831" s="156"/>
      <c r="R831" s="156"/>
      <c r="S831" s="156"/>
      <c r="T831" s="156"/>
      <c r="U831" s="156"/>
      <c r="V831" s="156"/>
      <c r="W831" s="156"/>
      <c r="X831" s="156"/>
      <c r="Y831" s="147"/>
      <c r="Z831" s="147"/>
      <c r="AA831" s="147"/>
      <c r="AB831" s="147"/>
      <c r="AC831" s="147"/>
      <c r="AD831" s="147"/>
      <c r="AE831" s="147"/>
      <c r="AF831" s="147"/>
      <c r="AG831" s="147" t="s">
        <v>196</v>
      </c>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row>
    <row r="832" spans="1:60" outlineLevel="1" x14ac:dyDescent="0.2">
      <c r="A832" s="154"/>
      <c r="B832" s="155"/>
      <c r="C832" s="769"/>
      <c r="D832" s="770"/>
      <c r="E832" s="770"/>
      <c r="F832" s="770"/>
      <c r="G832" s="770"/>
      <c r="H832" s="156"/>
      <c r="I832" s="156"/>
      <c r="J832" s="156"/>
      <c r="K832" s="156"/>
      <c r="L832" s="156"/>
      <c r="M832" s="156"/>
      <c r="N832" s="156"/>
      <c r="O832" s="156"/>
      <c r="P832" s="156"/>
      <c r="Q832" s="156"/>
      <c r="R832" s="156"/>
      <c r="S832" s="156"/>
      <c r="T832" s="156"/>
      <c r="U832" s="156"/>
      <c r="V832" s="156"/>
      <c r="W832" s="156"/>
      <c r="X832" s="156"/>
      <c r="Y832" s="147"/>
      <c r="Z832" s="147"/>
      <c r="AA832" s="147"/>
      <c r="AB832" s="147"/>
      <c r="AC832" s="147"/>
      <c r="AD832" s="147"/>
      <c r="AE832" s="147"/>
      <c r="AF832" s="147"/>
      <c r="AG832" s="147" t="s">
        <v>190</v>
      </c>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row>
    <row r="833" spans="1:60" x14ac:dyDescent="0.2">
      <c r="A833" s="162" t="s">
        <v>177</v>
      </c>
      <c r="B833" s="163" t="s">
        <v>113</v>
      </c>
      <c r="C833" s="177" t="s">
        <v>114</v>
      </c>
      <c r="D833" s="164"/>
      <c r="E833" s="165"/>
      <c r="F833" s="166"/>
      <c r="G833" s="166">
        <f>SUMIF(AG834:AG854,"&lt;&gt;NOR",G834:G854)</f>
        <v>0</v>
      </c>
      <c r="H833" s="166"/>
      <c r="I833" s="166">
        <f>SUM(I834:I854)</f>
        <v>0</v>
      </c>
      <c r="J833" s="166"/>
      <c r="K833" s="166">
        <f>SUM(K834:K854)</f>
        <v>0</v>
      </c>
      <c r="L833" s="166"/>
      <c r="M833" s="166">
        <f>SUM(M834:M854)</f>
        <v>0</v>
      </c>
      <c r="N833" s="166"/>
      <c r="O833" s="166">
        <f>SUM(O834:O854)</f>
        <v>27.57</v>
      </c>
      <c r="P833" s="166"/>
      <c r="Q833" s="166">
        <f>SUM(Q834:Q854)</f>
        <v>0</v>
      </c>
      <c r="R833" s="166"/>
      <c r="S833" s="166"/>
      <c r="T833" s="167"/>
      <c r="U833" s="161"/>
      <c r="V833" s="161">
        <f>SUM(V834:V854)</f>
        <v>31.87</v>
      </c>
      <c r="W833" s="161"/>
      <c r="X833" s="161"/>
      <c r="AG833" t="s">
        <v>178</v>
      </c>
    </row>
    <row r="834" spans="1:60" outlineLevel="1" x14ac:dyDescent="0.2">
      <c r="A834" s="168">
        <v>135</v>
      </c>
      <c r="B834" s="169" t="s">
        <v>746</v>
      </c>
      <c r="C834" s="178" t="s">
        <v>747</v>
      </c>
      <c r="D834" s="170" t="s">
        <v>181</v>
      </c>
      <c r="E834" s="171">
        <v>1086.614</v>
      </c>
      <c r="F834" s="172"/>
      <c r="G834" s="173">
        <f>ROUND(E834*F834,2)</f>
        <v>0</v>
      </c>
      <c r="H834" s="172"/>
      <c r="I834" s="173">
        <f>ROUND(E834*H834,2)</f>
        <v>0</v>
      </c>
      <c r="J834" s="172"/>
      <c r="K834" s="173">
        <f>ROUND(E834*J834,2)</f>
        <v>0</v>
      </c>
      <c r="L834" s="173">
        <v>21</v>
      </c>
      <c r="M834" s="173">
        <f>G834*(1+L834/100)</f>
        <v>0</v>
      </c>
      <c r="N834" s="173">
        <v>2.3E-2</v>
      </c>
      <c r="O834" s="173">
        <f>ROUND(E834*N834,2)</f>
        <v>24.99</v>
      </c>
      <c r="P834" s="173">
        <v>0</v>
      </c>
      <c r="Q834" s="173">
        <f>ROUND(E834*P834,2)</f>
        <v>0</v>
      </c>
      <c r="R834" s="173"/>
      <c r="S834" s="173" t="s">
        <v>219</v>
      </c>
      <c r="T834" s="174" t="s">
        <v>220</v>
      </c>
      <c r="U834" s="156">
        <v>0</v>
      </c>
      <c r="V834" s="156">
        <f>ROUND(E834*U834,2)</f>
        <v>0</v>
      </c>
      <c r="W834" s="156"/>
      <c r="X834" s="156" t="s">
        <v>185</v>
      </c>
      <c r="Y834" s="147"/>
      <c r="Z834" s="147"/>
      <c r="AA834" s="147"/>
      <c r="AB834" s="147"/>
      <c r="AC834" s="147"/>
      <c r="AD834" s="147"/>
      <c r="AE834" s="147"/>
      <c r="AF834" s="147"/>
      <c r="AG834" s="147" t="s">
        <v>186</v>
      </c>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row>
    <row r="835" spans="1:60" ht="22.5" outlineLevel="1" x14ac:dyDescent="0.2">
      <c r="A835" s="154"/>
      <c r="B835" s="155"/>
      <c r="C835" s="179" t="s">
        <v>748</v>
      </c>
      <c r="D835" s="157"/>
      <c r="E835" s="158"/>
      <c r="F835" s="156"/>
      <c r="G835" s="156"/>
      <c r="H835" s="156"/>
      <c r="I835" s="156"/>
      <c r="J835" s="156"/>
      <c r="K835" s="156"/>
      <c r="L835" s="156"/>
      <c r="M835" s="156"/>
      <c r="N835" s="156"/>
      <c r="O835" s="156"/>
      <c r="P835" s="156"/>
      <c r="Q835" s="156"/>
      <c r="R835" s="156"/>
      <c r="S835" s="156"/>
      <c r="T835" s="156"/>
      <c r="U835" s="156"/>
      <c r="V835" s="156"/>
      <c r="W835" s="156"/>
      <c r="X835" s="156"/>
      <c r="Y835" s="147"/>
      <c r="Z835" s="147"/>
      <c r="AA835" s="147"/>
      <c r="AB835" s="147"/>
      <c r="AC835" s="147"/>
      <c r="AD835" s="147"/>
      <c r="AE835" s="147"/>
      <c r="AF835" s="147"/>
      <c r="AG835" s="147" t="s">
        <v>188</v>
      </c>
      <c r="AH835" s="147">
        <v>0</v>
      </c>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row>
    <row r="836" spans="1:60" outlineLevel="1" x14ac:dyDescent="0.2">
      <c r="A836" s="154"/>
      <c r="B836" s="155"/>
      <c r="C836" s="179" t="s">
        <v>749</v>
      </c>
      <c r="D836" s="157"/>
      <c r="E836" s="158"/>
      <c r="F836" s="156"/>
      <c r="G836" s="156"/>
      <c r="H836" s="156"/>
      <c r="I836" s="156"/>
      <c r="J836" s="156"/>
      <c r="K836" s="156"/>
      <c r="L836" s="156"/>
      <c r="M836" s="156"/>
      <c r="N836" s="156"/>
      <c r="O836" s="156"/>
      <c r="P836" s="156"/>
      <c r="Q836" s="156"/>
      <c r="R836" s="156"/>
      <c r="S836" s="156"/>
      <c r="T836" s="156"/>
      <c r="U836" s="156"/>
      <c r="V836" s="156"/>
      <c r="W836" s="156"/>
      <c r="X836" s="156"/>
      <c r="Y836" s="147"/>
      <c r="Z836" s="147"/>
      <c r="AA836" s="147"/>
      <c r="AB836" s="147"/>
      <c r="AC836" s="147"/>
      <c r="AD836" s="147"/>
      <c r="AE836" s="147"/>
      <c r="AF836" s="147"/>
      <c r="AG836" s="147" t="s">
        <v>188</v>
      </c>
      <c r="AH836" s="147">
        <v>0</v>
      </c>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row>
    <row r="837" spans="1:60" outlineLevel="1" x14ac:dyDescent="0.2">
      <c r="A837" s="154"/>
      <c r="B837" s="155"/>
      <c r="C837" s="179" t="s">
        <v>330</v>
      </c>
      <c r="D837" s="157"/>
      <c r="E837" s="158"/>
      <c r="F837" s="156"/>
      <c r="G837" s="156"/>
      <c r="H837" s="156"/>
      <c r="I837" s="156"/>
      <c r="J837" s="156"/>
      <c r="K837" s="156"/>
      <c r="L837" s="156"/>
      <c r="M837" s="156"/>
      <c r="N837" s="156"/>
      <c r="O837" s="156"/>
      <c r="P837" s="156"/>
      <c r="Q837" s="156"/>
      <c r="R837" s="156"/>
      <c r="S837" s="156"/>
      <c r="T837" s="156"/>
      <c r="U837" s="156"/>
      <c r="V837" s="156"/>
      <c r="W837" s="156"/>
      <c r="X837" s="156"/>
      <c r="Y837" s="147"/>
      <c r="Z837" s="147"/>
      <c r="AA837" s="147"/>
      <c r="AB837" s="147"/>
      <c r="AC837" s="147"/>
      <c r="AD837" s="147"/>
      <c r="AE837" s="147"/>
      <c r="AF837" s="147"/>
      <c r="AG837" s="147" t="s">
        <v>188</v>
      </c>
      <c r="AH837" s="147">
        <v>0</v>
      </c>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row>
    <row r="838" spans="1:60" outlineLevel="1" x14ac:dyDescent="0.2">
      <c r="A838" s="154"/>
      <c r="B838" s="155"/>
      <c r="C838" s="179" t="s">
        <v>750</v>
      </c>
      <c r="D838" s="157"/>
      <c r="E838" s="158">
        <v>1008.85</v>
      </c>
      <c r="F838" s="156"/>
      <c r="G838" s="156"/>
      <c r="H838" s="156"/>
      <c r="I838" s="156"/>
      <c r="J838" s="156"/>
      <c r="K838" s="156"/>
      <c r="L838" s="156"/>
      <c r="M838" s="156"/>
      <c r="N838" s="156"/>
      <c r="O838" s="156"/>
      <c r="P838" s="156"/>
      <c r="Q838" s="156"/>
      <c r="R838" s="156"/>
      <c r="S838" s="156"/>
      <c r="T838" s="156"/>
      <c r="U838" s="156"/>
      <c r="V838" s="156"/>
      <c r="W838" s="156"/>
      <c r="X838" s="156"/>
      <c r="Y838" s="147"/>
      <c r="Z838" s="147"/>
      <c r="AA838" s="147"/>
      <c r="AB838" s="147"/>
      <c r="AC838" s="147"/>
      <c r="AD838" s="147"/>
      <c r="AE838" s="147"/>
      <c r="AF838" s="147"/>
      <c r="AG838" s="147" t="s">
        <v>188</v>
      </c>
      <c r="AH838" s="147">
        <v>0</v>
      </c>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row>
    <row r="839" spans="1:60" outlineLevel="1" x14ac:dyDescent="0.2">
      <c r="A839" s="154"/>
      <c r="B839" s="155"/>
      <c r="C839" s="179" t="s">
        <v>431</v>
      </c>
      <c r="D839" s="157"/>
      <c r="E839" s="158">
        <v>55.69</v>
      </c>
      <c r="F839" s="156"/>
      <c r="G839" s="156"/>
      <c r="H839" s="156"/>
      <c r="I839" s="156"/>
      <c r="J839" s="156"/>
      <c r="K839" s="156"/>
      <c r="L839" s="156"/>
      <c r="M839" s="156"/>
      <c r="N839" s="156"/>
      <c r="O839" s="156"/>
      <c r="P839" s="156"/>
      <c r="Q839" s="156"/>
      <c r="R839" s="156"/>
      <c r="S839" s="156"/>
      <c r="T839" s="156"/>
      <c r="U839" s="156"/>
      <c r="V839" s="156"/>
      <c r="W839" s="156"/>
      <c r="X839" s="156"/>
      <c r="Y839" s="147"/>
      <c r="Z839" s="147"/>
      <c r="AA839" s="147"/>
      <c r="AB839" s="147"/>
      <c r="AC839" s="147"/>
      <c r="AD839" s="147"/>
      <c r="AE839" s="147"/>
      <c r="AF839" s="147"/>
      <c r="AG839" s="147" t="s">
        <v>188</v>
      </c>
      <c r="AH839" s="147">
        <v>0</v>
      </c>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row>
    <row r="840" spans="1:60" outlineLevel="1" x14ac:dyDescent="0.2">
      <c r="A840" s="154"/>
      <c r="B840" s="155"/>
      <c r="C840" s="179" t="s">
        <v>432</v>
      </c>
      <c r="D840" s="157"/>
      <c r="E840" s="158">
        <v>19.66</v>
      </c>
      <c r="F840" s="156"/>
      <c r="G840" s="156"/>
      <c r="H840" s="156"/>
      <c r="I840" s="156"/>
      <c r="J840" s="156"/>
      <c r="K840" s="156"/>
      <c r="L840" s="156"/>
      <c r="M840" s="156"/>
      <c r="N840" s="156"/>
      <c r="O840" s="156"/>
      <c r="P840" s="156"/>
      <c r="Q840" s="156"/>
      <c r="R840" s="156"/>
      <c r="S840" s="156"/>
      <c r="T840" s="156"/>
      <c r="U840" s="156"/>
      <c r="V840" s="156"/>
      <c r="W840" s="156"/>
      <c r="X840" s="156"/>
      <c r="Y840" s="147"/>
      <c r="Z840" s="147"/>
      <c r="AA840" s="147"/>
      <c r="AB840" s="147"/>
      <c r="AC840" s="147"/>
      <c r="AD840" s="147"/>
      <c r="AE840" s="147"/>
      <c r="AF840" s="147"/>
      <c r="AG840" s="147" t="s">
        <v>188</v>
      </c>
      <c r="AH840" s="147">
        <v>0</v>
      </c>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row>
    <row r="841" spans="1:60" outlineLevel="1" x14ac:dyDescent="0.2">
      <c r="A841" s="154"/>
      <c r="B841" s="155"/>
      <c r="C841" s="179" t="s">
        <v>433</v>
      </c>
      <c r="D841" s="157"/>
      <c r="E841" s="158">
        <v>2.42</v>
      </c>
      <c r="F841" s="156"/>
      <c r="G841" s="156"/>
      <c r="H841" s="156"/>
      <c r="I841" s="156"/>
      <c r="J841" s="156"/>
      <c r="K841" s="156"/>
      <c r="L841" s="156"/>
      <c r="M841" s="156"/>
      <c r="N841" s="156"/>
      <c r="O841" s="156"/>
      <c r="P841" s="156"/>
      <c r="Q841" s="156"/>
      <c r="R841" s="156"/>
      <c r="S841" s="156"/>
      <c r="T841" s="156"/>
      <c r="U841" s="156"/>
      <c r="V841" s="156"/>
      <c r="W841" s="156"/>
      <c r="X841" s="156"/>
      <c r="Y841" s="147"/>
      <c r="Z841" s="147"/>
      <c r="AA841" s="147"/>
      <c r="AB841" s="147"/>
      <c r="AC841" s="147"/>
      <c r="AD841" s="147"/>
      <c r="AE841" s="147"/>
      <c r="AF841" s="147"/>
      <c r="AG841" s="147" t="s">
        <v>188</v>
      </c>
      <c r="AH841" s="147">
        <v>0</v>
      </c>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row>
    <row r="842" spans="1:60" outlineLevel="1" x14ac:dyDescent="0.2">
      <c r="A842" s="154"/>
      <c r="B842" s="155"/>
      <c r="C842" s="769"/>
      <c r="D842" s="770"/>
      <c r="E842" s="770"/>
      <c r="F842" s="770"/>
      <c r="G842" s="770"/>
      <c r="H842" s="156"/>
      <c r="I842" s="156"/>
      <c r="J842" s="156"/>
      <c r="K842" s="156"/>
      <c r="L842" s="156"/>
      <c r="M842" s="156"/>
      <c r="N842" s="156"/>
      <c r="O842" s="156"/>
      <c r="P842" s="156"/>
      <c r="Q842" s="156"/>
      <c r="R842" s="156"/>
      <c r="S842" s="156"/>
      <c r="T842" s="156"/>
      <c r="U842" s="156"/>
      <c r="V842" s="156"/>
      <c r="W842" s="156"/>
      <c r="X842" s="156"/>
      <c r="Y842" s="147"/>
      <c r="Z842" s="147"/>
      <c r="AA842" s="147"/>
      <c r="AB842" s="147"/>
      <c r="AC842" s="147"/>
      <c r="AD842" s="147"/>
      <c r="AE842" s="147"/>
      <c r="AF842" s="147"/>
      <c r="AG842" s="147" t="s">
        <v>190</v>
      </c>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row>
    <row r="843" spans="1:60" outlineLevel="1" x14ac:dyDescent="0.2">
      <c r="A843" s="168">
        <v>136</v>
      </c>
      <c r="B843" s="169" t="s">
        <v>751</v>
      </c>
      <c r="C843" s="178" t="s">
        <v>752</v>
      </c>
      <c r="D843" s="170" t="s">
        <v>181</v>
      </c>
      <c r="E843" s="171">
        <v>112.21</v>
      </c>
      <c r="F843" s="172"/>
      <c r="G843" s="173">
        <f>ROUND(E843*F843,2)</f>
        <v>0</v>
      </c>
      <c r="H843" s="172"/>
      <c r="I843" s="173">
        <f>ROUND(E843*H843,2)</f>
        <v>0</v>
      </c>
      <c r="J843" s="172"/>
      <c r="K843" s="173">
        <f>ROUND(E843*J843,2)</f>
        <v>0</v>
      </c>
      <c r="L843" s="173">
        <v>21</v>
      </c>
      <c r="M843" s="173">
        <f>G843*(1+L843/100)</f>
        <v>0</v>
      </c>
      <c r="N843" s="173">
        <v>2.3E-2</v>
      </c>
      <c r="O843" s="173">
        <f>ROUND(E843*N843,2)</f>
        <v>2.58</v>
      </c>
      <c r="P843" s="173">
        <v>0</v>
      </c>
      <c r="Q843" s="173">
        <f>ROUND(E843*P843,2)</f>
        <v>0</v>
      </c>
      <c r="R843" s="173"/>
      <c r="S843" s="173" t="s">
        <v>219</v>
      </c>
      <c r="T843" s="174" t="s">
        <v>220</v>
      </c>
      <c r="U843" s="156">
        <v>0</v>
      </c>
      <c r="V843" s="156">
        <f>ROUND(E843*U843,2)</f>
        <v>0</v>
      </c>
      <c r="W843" s="156"/>
      <c r="X843" s="156" t="s">
        <v>185</v>
      </c>
      <c r="Y843" s="147"/>
      <c r="Z843" s="147"/>
      <c r="AA843" s="147"/>
      <c r="AB843" s="147"/>
      <c r="AC843" s="147"/>
      <c r="AD843" s="147"/>
      <c r="AE843" s="147"/>
      <c r="AF843" s="147"/>
      <c r="AG843" s="147" t="s">
        <v>186</v>
      </c>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row>
    <row r="844" spans="1:60" outlineLevel="1" x14ac:dyDescent="0.2">
      <c r="A844" s="154"/>
      <c r="B844" s="155"/>
      <c r="C844" s="179" t="s">
        <v>434</v>
      </c>
      <c r="D844" s="157"/>
      <c r="E844" s="158">
        <v>12.68</v>
      </c>
      <c r="F844" s="156"/>
      <c r="G844" s="156"/>
      <c r="H844" s="156"/>
      <c r="I844" s="156"/>
      <c r="J844" s="156"/>
      <c r="K844" s="156"/>
      <c r="L844" s="156"/>
      <c r="M844" s="156"/>
      <c r="N844" s="156"/>
      <c r="O844" s="156"/>
      <c r="P844" s="156"/>
      <c r="Q844" s="156"/>
      <c r="R844" s="156"/>
      <c r="S844" s="156"/>
      <c r="T844" s="156"/>
      <c r="U844" s="156"/>
      <c r="V844" s="156"/>
      <c r="W844" s="156"/>
      <c r="X844" s="156"/>
      <c r="Y844" s="147"/>
      <c r="Z844" s="147"/>
      <c r="AA844" s="147"/>
      <c r="AB844" s="147"/>
      <c r="AC844" s="147"/>
      <c r="AD844" s="147"/>
      <c r="AE844" s="147"/>
      <c r="AF844" s="147"/>
      <c r="AG844" s="147" t="s">
        <v>188</v>
      </c>
      <c r="AH844" s="147">
        <v>0</v>
      </c>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row>
    <row r="845" spans="1:60" outlineLevel="1" x14ac:dyDescent="0.2">
      <c r="A845" s="154"/>
      <c r="B845" s="155"/>
      <c r="C845" s="179" t="s">
        <v>435</v>
      </c>
      <c r="D845" s="157"/>
      <c r="E845" s="158">
        <v>15.88</v>
      </c>
      <c r="F845" s="156"/>
      <c r="G845" s="156"/>
      <c r="H845" s="156"/>
      <c r="I845" s="156"/>
      <c r="J845" s="156"/>
      <c r="K845" s="156"/>
      <c r="L845" s="156"/>
      <c r="M845" s="156"/>
      <c r="N845" s="156"/>
      <c r="O845" s="156"/>
      <c r="P845" s="156"/>
      <c r="Q845" s="156"/>
      <c r="R845" s="156"/>
      <c r="S845" s="156"/>
      <c r="T845" s="156"/>
      <c r="U845" s="156"/>
      <c r="V845" s="156"/>
      <c r="W845" s="156"/>
      <c r="X845" s="156"/>
      <c r="Y845" s="147"/>
      <c r="Z845" s="147"/>
      <c r="AA845" s="147"/>
      <c r="AB845" s="147"/>
      <c r="AC845" s="147"/>
      <c r="AD845" s="147"/>
      <c r="AE845" s="147"/>
      <c r="AF845" s="147"/>
      <c r="AG845" s="147" t="s">
        <v>188</v>
      </c>
      <c r="AH845" s="147">
        <v>0</v>
      </c>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row>
    <row r="846" spans="1:60" outlineLevel="1" x14ac:dyDescent="0.2">
      <c r="A846" s="154"/>
      <c r="B846" s="155"/>
      <c r="C846" s="179" t="s">
        <v>436</v>
      </c>
      <c r="D846" s="157"/>
      <c r="E846" s="158">
        <v>29.4</v>
      </c>
      <c r="F846" s="156"/>
      <c r="G846" s="156"/>
      <c r="H846" s="156"/>
      <c r="I846" s="156"/>
      <c r="J846" s="156"/>
      <c r="K846" s="156"/>
      <c r="L846" s="156"/>
      <c r="M846" s="156"/>
      <c r="N846" s="156"/>
      <c r="O846" s="156"/>
      <c r="P846" s="156"/>
      <c r="Q846" s="156"/>
      <c r="R846" s="156"/>
      <c r="S846" s="156"/>
      <c r="T846" s="156"/>
      <c r="U846" s="156"/>
      <c r="V846" s="156"/>
      <c r="W846" s="156"/>
      <c r="X846" s="156"/>
      <c r="Y846" s="147"/>
      <c r="Z846" s="147"/>
      <c r="AA846" s="147"/>
      <c r="AB846" s="147"/>
      <c r="AC846" s="147"/>
      <c r="AD846" s="147"/>
      <c r="AE846" s="147"/>
      <c r="AF846" s="147"/>
      <c r="AG846" s="147" t="s">
        <v>188</v>
      </c>
      <c r="AH846" s="147">
        <v>0</v>
      </c>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row>
    <row r="847" spans="1:60" outlineLevel="1" x14ac:dyDescent="0.2">
      <c r="A847" s="154"/>
      <c r="B847" s="155"/>
      <c r="C847" s="179" t="s">
        <v>437</v>
      </c>
      <c r="D847" s="157"/>
      <c r="E847" s="158">
        <v>29</v>
      </c>
      <c r="F847" s="156"/>
      <c r="G847" s="156"/>
      <c r="H847" s="156"/>
      <c r="I847" s="156"/>
      <c r="J847" s="156"/>
      <c r="K847" s="156"/>
      <c r="L847" s="156"/>
      <c r="M847" s="156"/>
      <c r="N847" s="156"/>
      <c r="O847" s="156"/>
      <c r="P847" s="156"/>
      <c r="Q847" s="156"/>
      <c r="R847" s="156"/>
      <c r="S847" s="156"/>
      <c r="T847" s="156"/>
      <c r="U847" s="156"/>
      <c r="V847" s="156"/>
      <c r="W847" s="156"/>
      <c r="X847" s="156"/>
      <c r="Y847" s="147"/>
      <c r="Z847" s="147"/>
      <c r="AA847" s="147"/>
      <c r="AB847" s="147"/>
      <c r="AC847" s="147"/>
      <c r="AD847" s="147"/>
      <c r="AE847" s="147"/>
      <c r="AF847" s="147"/>
      <c r="AG847" s="147" t="s">
        <v>188</v>
      </c>
      <c r="AH847" s="147">
        <v>0</v>
      </c>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row>
    <row r="848" spans="1:60" outlineLevel="1" x14ac:dyDescent="0.2">
      <c r="A848" s="154"/>
      <c r="B848" s="155"/>
      <c r="C848" s="179" t="s">
        <v>438</v>
      </c>
      <c r="D848" s="157"/>
      <c r="E848" s="158">
        <v>3.4</v>
      </c>
      <c r="F848" s="156"/>
      <c r="G848" s="156"/>
      <c r="H848" s="156"/>
      <c r="I848" s="156"/>
      <c r="J848" s="156"/>
      <c r="K848" s="156"/>
      <c r="L848" s="156"/>
      <c r="M848" s="156"/>
      <c r="N848" s="156"/>
      <c r="O848" s="156"/>
      <c r="P848" s="156"/>
      <c r="Q848" s="156"/>
      <c r="R848" s="156"/>
      <c r="S848" s="156"/>
      <c r="T848" s="156"/>
      <c r="U848" s="156"/>
      <c r="V848" s="156"/>
      <c r="W848" s="156"/>
      <c r="X848" s="156"/>
      <c r="Y848" s="147"/>
      <c r="Z848" s="147"/>
      <c r="AA848" s="147"/>
      <c r="AB848" s="147"/>
      <c r="AC848" s="147"/>
      <c r="AD848" s="147"/>
      <c r="AE848" s="147"/>
      <c r="AF848" s="147"/>
      <c r="AG848" s="147" t="s">
        <v>188</v>
      </c>
      <c r="AH848" s="147">
        <v>0</v>
      </c>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row>
    <row r="849" spans="1:60" outlineLevel="1" x14ac:dyDescent="0.2">
      <c r="A849" s="154"/>
      <c r="B849" s="155"/>
      <c r="C849" s="179" t="s">
        <v>439</v>
      </c>
      <c r="D849" s="157"/>
      <c r="E849" s="158">
        <v>2.8</v>
      </c>
      <c r="F849" s="156"/>
      <c r="G849" s="156"/>
      <c r="H849" s="156"/>
      <c r="I849" s="156"/>
      <c r="J849" s="156"/>
      <c r="K849" s="156"/>
      <c r="L849" s="156"/>
      <c r="M849" s="156"/>
      <c r="N849" s="156"/>
      <c r="O849" s="156"/>
      <c r="P849" s="156"/>
      <c r="Q849" s="156"/>
      <c r="R849" s="156"/>
      <c r="S849" s="156"/>
      <c r="T849" s="156"/>
      <c r="U849" s="156"/>
      <c r="V849" s="156"/>
      <c r="W849" s="156"/>
      <c r="X849" s="156"/>
      <c r="Y849" s="147"/>
      <c r="Z849" s="147"/>
      <c r="AA849" s="147"/>
      <c r="AB849" s="147"/>
      <c r="AC849" s="147"/>
      <c r="AD849" s="147"/>
      <c r="AE849" s="147"/>
      <c r="AF849" s="147"/>
      <c r="AG849" s="147" t="s">
        <v>188</v>
      </c>
      <c r="AH849" s="147">
        <v>0</v>
      </c>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row>
    <row r="850" spans="1:60" outlineLevel="1" x14ac:dyDescent="0.2">
      <c r="A850" s="154"/>
      <c r="B850" s="155"/>
      <c r="C850" s="179" t="s">
        <v>440</v>
      </c>
      <c r="D850" s="157"/>
      <c r="E850" s="158">
        <v>19.05</v>
      </c>
      <c r="F850" s="156"/>
      <c r="G850" s="156"/>
      <c r="H850" s="156"/>
      <c r="I850" s="156"/>
      <c r="J850" s="156"/>
      <c r="K850" s="156"/>
      <c r="L850" s="156"/>
      <c r="M850" s="156"/>
      <c r="N850" s="156"/>
      <c r="O850" s="156"/>
      <c r="P850" s="156"/>
      <c r="Q850" s="156"/>
      <c r="R850" s="156"/>
      <c r="S850" s="156"/>
      <c r="T850" s="156"/>
      <c r="U850" s="156"/>
      <c r="V850" s="156"/>
      <c r="W850" s="156"/>
      <c r="X850" s="156"/>
      <c r="Y850" s="147"/>
      <c r="Z850" s="147"/>
      <c r="AA850" s="147"/>
      <c r="AB850" s="147"/>
      <c r="AC850" s="147"/>
      <c r="AD850" s="147"/>
      <c r="AE850" s="147"/>
      <c r="AF850" s="147"/>
      <c r="AG850" s="147" t="s">
        <v>188</v>
      </c>
      <c r="AH850" s="147">
        <v>0</v>
      </c>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row>
    <row r="851" spans="1:60" outlineLevel="1" x14ac:dyDescent="0.2">
      <c r="A851" s="154"/>
      <c r="B851" s="155"/>
      <c r="C851" s="769"/>
      <c r="D851" s="770"/>
      <c r="E851" s="770"/>
      <c r="F851" s="770"/>
      <c r="G851" s="770"/>
      <c r="H851" s="156"/>
      <c r="I851" s="156"/>
      <c r="J851" s="156"/>
      <c r="K851" s="156"/>
      <c r="L851" s="156"/>
      <c r="M851" s="156"/>
      <c r="N851" s="156"/>
      <c r="O851" s="156"/>
      <c r="P851" s="156"/>
      <c r="Q851" s="156"/>
      <c r="R851" s="156"/>
      <c r="S851" s="156"/>
      <c r="T851" s="156"/>
      <c r="U851" s="156"/>
      <c r="V851" s="156"/>
      <c r="W851" s="156"/>
      <c r="X851" s="156"/>
      <c r="Y851" s="147"/>
      <c r="Z851" s="147"/>
      <c r="AA851" s="147"/>
      <c r="AB851" s="147"/>
      <c r="AC851" s="147"/>
      <c r="AD851" s="147"/>
      <c r="AE851" s="147"/>
      <c r="AF851" s="147"/>
      <c r="AG851" s="147" t="s">
        <v>190</v>
      </c>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row>
    <row r="852" spans="1:60" outlineLevel="1" x14ac:dyDescent="0.2">
      <c r="A852" s="168">
        <v>137</v>
      </c>
      <c r="B852" s="169" t="s">
        <v>753</v>
      </c>
      <c r="C852" s="178" t="s">
        <v>754</v>
      </c>
      <c r="D852" s="170" t="s">
        <v>231</v>
      </c>
      <c r="E852" s="171">
        <v>27.572949999999999</v>
      </c>
      <c r="F852" s="172"/>
      <c r="G852" s="173">
        <f>ROUND(E852*F852,2)</f>
        <v>0</v>
      </c>
      <c r="H852" s="172"/>
      <c r="I852" s="173">
        <f>ROUND(E852*H852,2)</f>
        <v>0</v>
      </c>
      <c r="J852" s="172"/>
      <c r="K852" s="173">
        <f>ROUND(E852*J852,2)</f>
        <v>0</v>
      </c>
      <c r="L852" s="173">
        <v>21</v>
      </c>
      <c r="M852" s="173">
        <f>G852*(1+L852/100)</f>
        <v>0</v>
      </c>
      <c r="N852" s="173">
        <v>0</v>
      </c>
      <c r="O852" s="173">
        <f>ROUND(E852*N852,2)</f>
        <v>0</v>
      </c>
      <c r="P852" s="173">
        <v>0</v>
      </c>
      <c r="Q852" s="173">
        <f>ROUND(E852*P852,2)</f>
        <v>0</v>
      </c>
      <c r="R852" s="173" t="s">
        <v>755</v>
      </c>
      <c r="S852" s="173" t="s">
        <v>183</v>
      </c>
      <c r="T852" s="174" t="s">
        <v>184</v>
      </c>
      <c r="U852" s="156">
        <v>1.1559999999999999</v>
      </c>
      <c r="V852" s="156">
        <f>ROUND(E852*U852,2)</f>
        <v>31.87</v>
      </c>
      <c r="W852" s="156"/>
      <c r="X852" s="156" t="s">
        <v>608</v>
      </c>
      <c r="Y852" s="147"/>
      <c r="Z852" s="147"/>
      <c r="AA852" s="147"/>
      <c r="AB852" s="147"/>
      <c r="AC852" s="147"/>
      <c r="AD852" s="147"/>
      <c r="AE852" s="147"/>
      <c r="AF852" s="147"/>
      <c r="AG852" s="147" t="s">
        <v>609</v>
      </c>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row>
    <row r="853" spans="1:60" outlineLevel="1" x14ac:dyDescent="0.2">
      <c r="A853" s="154"/>
      <c r="B853" s="155"/>
      <c r="C853" s="771" t="s">
        <v>656</v>
      </c>
      <c r="D853" s="772"/>
      <c r="E853" s="772"/>
      <c r="F853" s="772"/>
      <c r="G853" s="772"/>
      <c r="H853" s="156"/>
      <c r="I853" s="156"/>
      <c r="J853" s="156"/>
      <c r="K853" s="156"/>
      <c r="L853" s="156"/>
      <c r="M853" s="156"/>
      <c r="N853" s="156"/>
      <c r="O853" s="156"/>
      <c r="P853" s="156"/>
      <c r="Q853" s="156"/>
      <c r="R853" s="156"/>
      <c r="S853" s="156"/>
      <c r="T853" s="156"/>
      <c r="U853" s="156"/>
      <c r="V853" s="156"/>
      <c r="W853" s="156"/>
      <c r="X853" s="156"/>
      <c r="Y853" s="147"/>
      <c r="Z853" s="147"/>
      <c r="AA853" s="147"/>
      <c r="AB853" s="147"/>
      <c r="AC853" s="147"/>
      <c r="AD853" s="147"/>
      <c r="AE853" s="147"/>
      <c r="AF853" s="147"/>
      <c r="AG853" s="147" t="s">
        <v>196</v>
      </c>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row>
    <row r="854" spans="1:60" outlineLevel="1" x14ac:dyDescent="0.2">
      <c r="A854" s="154"/>
      <c r="B854" s="155"/>
      <c r="C854" s="769"/>
      <c r="D854" s="770"/>
      <c r="E854" s="770"/>
      <c r="F854" s="770"/>
      <c r="G854" s="770"/>
      <c r="H854" s="156"/>
      <c r="I854" s="156"/>
      <c r="J854" s="156"/>
      <c r="K854" s="156"/>
      <c r="L854" s="156"/>
      <c r="M854" s="156"/>
      <c r="N854" s="156"/>
      <c r="O854" s="156"/>
      <c r="P854" s="156"/>
      <c r="Q854" s="156"/>
      <c r="R854" s="156"/>
      <c r="S854" s="156"/>
      <c r="T854" s="156"/>
      <c r="U854" s="156"/>
      <c r="V854" s="156"/>
      <c r="W854" s="156"/>
      <c r="X854" s="156"/>
      <c r="Y854" s="147"/>
      <c r="Z854" s="147"/>
      <c r="AA854" s="147"/>
      <c r="AB854" s="147"/>
      <c r="AC854" s="147"/>
      <c r="AD854" s="147"/>
      <c r="AE854" s="147"/>
      <c r="AF854" s="147"/>
      <c r="AG854" s="147" t="s">
        <v>190</v>
      </c>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row>
    <row r="855" spans="1:60" x14ac:dyDescent="0.2">
      <c r="A855" s="162" t="s">
        <v>177</v>
      </c>
      <c r="B855" s="163" t="s">
        <v>115</v>
      </c>
      <c r="C855" s="177" t="s">
        <v>116</v>
      </c>
      <c r="D855" s="164"/>
      <c r="E855" s="165"/>
      <c r="F855" s="166"/>
      <c r="G855" s="166">
        <f>SUMIF(AG856:AG910,"&lt;&gt;NOR",G856:G910)</f>
        <v>0</v>
      </c>
      <c r="H855" s="166"/>
      <c r="I855" s="166">
        <f>SUM(I856:I910)</f>
        <v>0</v>
      </c>
      <c r="J855" s="166"/>
      <c r="K855" s="166">
        <f>SUM(K856:K910)</f>
        <v>0</v>
      </c>
      <c r="L855" s="166"/>
      <c r="M855" s="166">
        <f>SUM(M856:M910)</f>
        <v>0</v>
      </c>
      <c r="N855" s="166"/>
      <c r="O855" s="166">
        <f>SUM(O856:O910)</f>
        <v>1.17</v>
      </c>
      <c r="P855" s="166"/>
      <c r="Q855" s="166">
        <f>SUM(Q856:Q910)</f>
        <v>1.3299999999999998</v>
      </c>
      <c r="R855" s="166"/>
      <c r="S855" s="166"/>
      <c r="T855" s="167"/>
      <c r="U855" s="161"/>
      <c r="V855" s="161">
        <f>SUM(V856:V910)</f>
        <v>10.27</v>
      </c>
      <c r="W855" s="161"/>
      <c r="X855" s="161"/>
      <c r="AG855" t="s">
        <v>178</v>
      </c>
    </row>
    <row r="856" spans="1:60" outlineLevel="1" x14ac:dyDescent="0.2">
      <c r="A856" s="168">
        <v>138</v>
      </c>
      <c r="B856" s="169" t="s">
        <v>756</v>
      </c>
      <c r="C856" s="178" t="s">
        <v>757</v>
      </c>
      <c r="D856" s="170" t="s">
        <v>284</v>
      </c>
      <c r="E856" s="171">
        <v>146.41999999999999</v>
      </c>
      <c r="F856" s="172"/>
      <c r="G856" s="173">
        <f>ROUND(E856*F856,2)</f>
        <v>0</v>
      </c>
      <c r="H856" s="172"/>
      <c r="I856" s="173">
        <f>ROUND(E856*H856,2)</f>
        <v>0</v>
      </c>
      <c r="J856" s="172"/>
      <c r="K856" s="173">
        <f>ROUND(E856*J856,2)</f>
        <v>0</v>
      </c>
      <c r="L856" s="173">
        <v>21</v>
      </c>
      <c r="M856" s="173">
        <f>G856*(1+L856/100)</f>
        <v>0</v>
      </c>
      <c r="N856" s="173">
        <v>0</v>
      </c>
      <c r="O856" s="173">
        <f>ROUND(E856*N856,2)</f>
        <v>0</v>
      </c>
      <c r="P856" s="173">
        <v>1.3500000000000001E-3</v>
      </c>
      <c r="Q856" s="173">
        <f>ROUND(E856*P856,2)</f>
        <v>0.2</v>
      </c>
      <c r="R856" s="173" t="s">
        <v>758</v>
      </c>
      <c r="S856" s="173" t="s">
        <v>183</v>
      </c>
      <c r="T856" s="174" t="s">
        <v>184</v>
      </c>
      <c r="U856" s="156">
        <v>0</v>
      </c>
      <c r="V856" s="156">
        <f>ROUND(E856*U856,2)</f>
        <v>0</v>
      </c>
      <c r="W856" s="156"/>
      <c r="X856" s="156" t="s">
        <v>185</v>
      </c>
      <c r="Y856" s="147"/>
      <c r="Z856" s="147"/>
      <c r="AA856" s="147"/>
      <c r="AB856" s="147"/>
      <c r="AC856" s="147"/>
      <c r="AD856" s="147"/>
      <c r="AE856" s="147"/>
      <c r="AF856" s="147"/>
      <c r="AG856" s="147" t="s">
        <v>593</v>
      </c>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row>
    <row r="857" spans="1:60" outlineLevel="1" x14ac:dyDescent="0.2">
      <c r="A857" s="154"/>
      <c r="B857" s="155"/>
      <c r="C857" s="179" t="s">
        <v>640</v>
      </c>
      <c r="D857" s="157"/>
      <c r="E857" s="158"/>
      <c r="F857" s="156"/>
      <c r="G857" s="156"/>
      <c r="H857" s="156"/>
      <c r="I857" s="156"/>
      <c r="J857" s="156"/>
      <c r="K857" s="156"/>
      <c r="L857" s="156"/>
      <c r="M857" s="156"/>
      <c r="N857" s="156"/>
      <c r="O857" s="156"/>
      <c r="P857" s="156"/>
      <c r="Q857" s="156"/>
      <c r="R857" s="156"/>
      <c r="S857" s="156"/>
      <c r="T857" s="156"/>
      <c r="U857" s="156"/>
      <c r="V857" s="156"/>
      <c r="W857" s="156"/>
      <c r="X857" s="156"/>
      <c r="Y857" s="147"/>
      <c r="Z857" s="147"/>
      <c r="AA857" s="147"/>
      <c r="AB857" s="147"/>
      <c r="AC857" s="147"/>
      <c r="AD857" s="147"/>
      <c r="AE857" s="147"/>
      <c r="AF857" s="147"/>
      <c r="AG857" s="147" t="s">
        <v>188</v>
      </c>
      <c r="AH857" s="147">
        <v>0</v>
      </c>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row>
    <row r="858" spans="1:60" outlineLevel="1" x14ac:dyDescent="0.2">
      <c r="A858" s="154"/>
      <c r="B858" s="155"/>
      <c r="C858" s="179" t="s">
        <v>759</v>
      </c>
      <c r="D858" s="157"/>
      <c r="E858" s="158">
        <v>13.92</v>
      </c>
      <c r="F858" s="156"/>
      <c r="G858" s="156"/>
      <c r="H858" s="156"/>
      <c r="I858" s="156"/>
      <c r="J858" s="156"/>
      <c r="K858" s="156"/>
      <c r="L858" s="156"/>
      <c r="M858" s="156"/>
      <c r="N858" s="156"/>
      <c r="O858" s="156"/>
      <c r="P858" s="156"/>
      <c r="Q858" s="156"/>
      <c r="R858" s="156"/>
      <c r="S858" s="156"/>
      <c r="T858" s="156"/>
      <c r="U858" s="156"/>
      <c r="V858" s="156"/>
      <c r="W858" s="156"/>
      <c r="X858" s="156"/>
      <c r="Y858" s="147"/>
      <c r="Z858" s="147"/>
      <c r="AA858" s="147"/>
      <c r="AB858" s="147"/>
      <c r="AC858" s="147"/>
      <c r="AD858" s="147"/>
      <c r="AE858" s="147"/>
      <c r="AF858" s="147"/>
      <c r="AG858" s="147" t="s">
        <v>188</v>
      </c>
      <c r="AH858" s="147">
        <v>0</v>
      </c>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row>
    <row r="859" spans="1:60" outlineLevel="1" x14ac:dyDescent="0.2">
      <c r="A859" s="154"/>
      <c r="B859" s="155"/>
      <c r="C859" s="179" t="s">
        <v>760</v>
      </c>
      <c r="D859" s="157"/>
      <c r="E859" s="158">
        <v>36</v>
      </c>
      <c r="F859" s="156"/>
      <c r="G859" s="156"/>
      <c r="H859" s="156"/>
      <c r="I859" s="156"/>
      <c r="J859" s="156"/>
      <c r="K859" s="156"/>
      <c r="L859" s="156"/>
      <c r="M859" s="156"/>
      <c r="N859" s="156"/>
      <c r="O859" s="156"/>
      <c r="P859" s="156"/>
      <c r="Q859" s="156"/>
      <c r="R859" s="156"/>
      <c r="S859" s="156"/>
      <c r="T859" s="156"/>
      <c r="U859" s="156"/>
      <c r="V859" s="156"/>
      <c r="W859" s="156"/>
      <c r="X859" s="156"/>
      <c r="Y859" s="147"/>
      <c r="Z859" s="147"/>
      <c r="AA859" s="147"/>
      <c r="AB859" s="147"/>
      <c r="AC859" s="147"/>
      <c r="AD859" s="147"/>
      <c r="AE859" s="147"/>
      <c r="AF859" s="147"/>
      <c r="AG859" s="147" t="s">
        <v>188</v>
      </c>
      <c r="AH859" s="147">
        <v>0</v>
      </c>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row>
    <row r="860" spans="1:60" outlineLevel="1" x14ac:dyDescent="0.2">
      <c r="A860" s="154"/>
      <c r="B860" s="155"/>
      <c r="C860" s="179" t="s">
        <v>761</v>
      </c>
      <c r="D860" s="157"/>
      <c r="E860" s="158">
        <v>3.1</v>
      </c>
      <c r="F860" s="156"/>
      <c r="G860" s="156"/>
      <c r="H860" s="156"/>
      <c r="I860" s="156"/>
      <c r="J860" s="156"/>
      <c r="K860" s="156"/>
      <c r="L860" s="156"/>
      <c r="M860" s="156"/>
      <c r="N860" s="156"/>
      <c r="O860" s="156"/>
      <c r="P860" s="156"/>
      <c r="Q860" s="156"/>
      <c r="R860" s="156"/>
      <c r="S860" s="156"/>
      <c r="T860" s="156"/>
      <c r="U860" s="156"/>
      <c r="V860" s="156"/>
      <c r="W860" s="156"/>
      <c r="X860" s="156"/>
      <c r="Y860" s="147"/>
      <c r="Z860" s="147"/>
      <c r="AA860" s="147"/>
      <c r="AB860" s="147"/>
      <c r="AC860" s="147"/>
      <c r="AD860" s="147"/>
      <c r="AE860" s="147"/>
      <c r="AF860" s="147"/>
      <c r="AG860" s="147" t="s">
        <v>188</v>
      </c>
      <c r="AH860" s="147">
        <v>0</v>
      </c>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row>
    <row r="861" spans="1:60" outlineLevel="1" x14ac:dyDescent="0.2">
      <c r="A861" s="154"/>
      <c r="B861" s="155"/>
      <c r="C861" s="179" t="s">
        <v>762</v>
      </c>
      <c r="D861" s="157"/>
      <c r="E861" s="158">
        <v>1.9</v>
      </c>
      <c r="F861" s="156"/>
      <c r="G861" s="156"/>
      <c r="H861" s="156"/>
      <c r="I861" s="156"/>
      <c r="J861" s="156"/>
      <c r="K861" s="156"/>
      <c r="L861" s="156"/>
      <c r="M861" s="156"/>
      <c r="N861" s="156"/>
      <c r="O861" s="156"/>
      <c r="P861" s="156"/>
      <c r="Q861" s="156"/>
      <c r="R861" s="156"/>
      <c r="S861" s="156"/>
      <c r="T861" s="156"/>
      <c r="U861" s="156"/>
      <c r="V861" s="156"/>
      <c r="W861" s="156"/>
      <c r="X861" s="156"/>
      <c r="Y861" s="147"/>
      <c r="Z861" s="147"/>
      <c r="AA861" s="147"/>
      <c r="AB861" s="147"/>
      <c r="AC861" s="147"/>
      <c r="AD861" s="147"/>
      <c r="AE861" s="147"/>
      <c r="AF861" s="147"/>
      <c r="AG861" s="147" t="s">
        <v>188</v>
      </c>
      <c r="AH861" s="147">
        <v>0</v>
      </c>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row>
    <row r="862" spans="1:60" outlineLevel="1" x14ac:dyDescent="0.2">
      <c r="A862" s="154"/>
      <c r="B862" s="155"/>
      <c r="C862" s="179" t="s">
        <v>763</v>
      </c>
      <c r="D862" s="157"/>
      <c r="E862" s="158">
        <v>27</v>
      </c>
      <c r="F862" s="156"/>
      <c r="G862" s="156"/>
      <c r="H862" s="156"/>
      <c r="I862" s="156"/>
      <c r="J862" s="156"/>
      <c r="K862" s="156"/>
      <c r="L862" s="156"/>
      <c r="M862" s="156"/>
      <c r="N862" s="156"/>
      <c r="O862" s="156"/>
      <c r="P862" s="156"/>
      <c r="Q862" s="156"/>
      <c r="R862" s="156"/>
      <c r="S862" s="156"/>
      <c r="T862" s="156"/>
      <c r="U862" s="156"/>
      <c r="V862" s="156"/>
      <c r="W862" s="156"/>
      <c r="X862" s="156"/>
      <c r="Y862" s="147"/>
      <c r="Z862" s="147"/>
      <c r="AA862" s="147"/>
      <c r="AB862" s="147"/>
      <c r="AC862" s="147"/>
      <c r="AD862" s="147"/>
      <c r="AE862" s="147"/>
      <c r="AF862" s="147"/>
      <c r="AG862" s="147" t="s">
        <v>188</v>
      </c>
      <c r="AH862" s="147">
        <v>0</v>
      </c>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row>
    <row r="863" spans="1:60" outlineLevel="1" x14ac:dyDescent="0.2">
      <c r="A863" s="154"/>
      <c r="B863" s="155"/>
      <c r="C863" s="179" t="s">
        <v>764</v>
      </c>
      <c r="D863" s="157"/>
      <c r="E863" s="158">
        <v>16.100000000000001</v>
      </c>
      <c r="F863" s="156"/>
      <c r="G863" s="156"/>
      <c r="H863" s="156"/>
      <c r="I863" s="156"/>
      <c r="J863" s="156"/>
      <c r="K863" s="156"/>
      <c r="L863" s="156"/>
      <c r="M863" s="156"/>
      <c r="N863" s="156"/>
      <c r="O863" s="156"/>
      <c r="P863" s="156"/>
      <c r="Q863" s="156"/>
      <c r="R863" s="156"/>
      <c r="S863" s="156"/>
      <c r="T863" s="156"/>
      <c r="U863" s="156"/>
      <c r="V863" s="156"/>
      <c r="W863" s="156"/>
      <c r="X863" s="156"/>
      <c r="Y863" s="147"/>
      <c r="Z863" s="147"/>
      <c r="AA863" s="147"/>
      <c r="AB863" s="147"/>
      <c r="AC863" s="147"/>
      <c r="AD863" s="147"/>
      <c r="AE863" s="147"/>
      <c r="AF863" s="147"/>
      <c r="AG863" s="147" t="s">
        <v>188</v>
      </c>
      <c r="AH863" s="147">
        <v>0</v>
      </c>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row>
    <row r="864" spans="1:60" outlineLevel="1" x14ac:dyDescent="0.2">
      <c r="A864" s="154"/>
      <c r="B864" s="155"/>
      <c r="C864" s="179" t="s">
        <v>765</v>
      </c>
      <c r="D864" s="157"/>
      <c r="E864" s="158">
        <v>7.7</v>
      </c>
      <c r="F864" s="156"/>
      <c r="G864" s="156"/>
      <c r="H864" s="156"/>
      <c r="I864" s="156"/>
      <c r="J864" s="156"/>
      <c r="K864" s="156"/>
      <c r="L864" s="156"/>
      <c r="M864" s="156"/>
      <c r="N864" s="156"/>
      <c r="O864" s="156"/>
      <c r="P864" s="156"/>
      <c r="Q864" s="156"/>
      <c r="R864" s="156"/>
      <c r="S864" s="156"/>
      <c r="T864" s="156"/>
      <c r="U864" s="156"/>
      <c r="V864" s="156"/>
      <c r="W864" s="156"/>
      <c r="X864" s="156"/>
      <c r="Y864" s="147"/>
      <c r="Z864" s="147"/>
      <c r="AA864" s="147"/>
      <c r="AB864" s="147"/>
      <c r="AC864" s="147"/>
      <c r="AD864" s="147"/>
      <c r="AE864" s="147"/>
      <c r="AF864" s="147"/>
      <c r="AG864" s="147" t="s">
        <v>188</v>
      </c>
      <c r="AH864" s="147">
        <v>0</v>
      </c>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row>
    <row r="865" spans="1:60" outlineLevel="1" x14ac:dyDescent="0.2">
      <c r="A865" s="154"/>
      <c r="B865" s="155"/>
      <c r="C865" s="179" t="s">
        <v>766</v>
      </c>
      <c r="D865" s="157"/>
      <c r="E865" s="158">
        <v>4.7</v>
      </c>
      <c r="F865" s="156"/>
      <c r="G865" s="156"/>
      <c r="H865" s="156"/>
      <c r="I865" s="156"/>
      <c r="J865" s="156"/>
      <c r="K865" s="156"/>
      <c r="L865" s="156"/>
      <c r="M865" s="156"/>
      <c r="N865" s="156"/>
      <c r="O865" s="156"/>
      <c r="P865" s="156"/>
      <c r="Q865" s="156"/>
      <c r="R865" s="156"/>
      <c r="S865" s="156"/>
      <c r="T865" s="156"/>
      <c r="U865" s="156"/>
      <c r="V865" s="156"/>
      <c r="W865" s="156"/>
      <c r="X865" s="156"/>
      <c r="Y865" s="147"/>
      <c r="Z865" s="147"/>
      <c r="AA865" s="147"/>
      <c r="AB865" s="147"/>
      <c r="AC865" s="147"/>
      <c r="AD865" s="147"/>
      <c r="AE865" s="147"/>
      <c r="AF865" s="147"/>
      <c r="AG865" s="147" t="s">
        <v>188</v>
      </c>
      <c r="AH865" s="147">
        <v>0</v>
      </c>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row>
    <row r="866" spans="1:60" outlineLevel="1" x14ac:dyDescent="0.2">
      <c r="A866" s="154"/>
      <c r="B866" s="155"/>
      <c r="C866" s="179" t="s">
        <v>767</v>
      </c>
      <c r="D866" s="157"/>
      <c r="E866" s="158">
        <v>36</v>
      </c>
      <c r="F866" s="156"/>
      <c r="G866" s="156"/>
      <c r="H866" s="156"/>
      <c r="I866" s="156"/>
      <c r="J866" s="156"/>
      <c r="K866" s="156"/>
      <c r="L866" s="156"/>
      <c r="M866" s="156"/>
      <c r="N866" s="156"/>
      <c r="O866" s="156"/>
      <c r="P866" s="156"/>
      <c r="Q866" s="156"/>
      <c r="R866" s="156"/>
      <c r="S866" s="156"/>
      <c r="T866" s="156"/>
      <c r="U866" s="156"/>
      <c r="V866" s="156"/>
      <c r="W866" s="156"/>
      <c r="X866" s="156"/>
      <c r="Y866" s="147"/>
      <c r="Z866" s="147"/>
      <c r="AA866" s="147"/>
      <c r="AB866" s="147"/>
      <c r="AC866" s="147"/>
      <c r="AD866" s="147"/>
      <c r="AE866" s="147"/>
      <c r="AF866" s="147"/>
      <c r="AG866" s="147" t="s">
        <v>188</v>
      </c>
      <c r="AH866" s="147">
        <v>0</v>
      </c>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row>
    <row r="867" spans="1:60" outlineLevel="1" x14ac:dyDescent="0.2">
      <c r="A867" s="154"/>
      <c r="B867" s="155"/>
      <c r="C867" s="769"/>
      <c r="D867" s="770"/>
      <c r="E867" s="770"/>
      <c r="F867" s="770"/>
      <c r="G867" s="770"/>
      <c r="H867" s="156"/>
      <c r="I867" s="156"/>
      <c r="J867" s="156"/>
      <c r="K867" s="156"/>
      <c r="L867" s="156"/>
      <c r="M867" s="156"/>
      <c r="N867" s="156"/>
      <c r="O867" s="156"/>
      <c r="P867" s="156"/>
      <c r="Q867" s="156"/>
      <c r="R867" s="156"/>
      <c r="S867" s="156"/>
      <c r="T867" s="156"/>
      <c r="U867" s="156"/>
      <c r="V867" s="156"/>
      <c r="W867" s="156"/>
      <c r="X867" s="156"/>
      <c r="Y867" s="147"/>
      <c r="Z867" s="147"/>
      <c r="AA867" s="147"/>
      <c r="AB867" s="147"/>
      <c r="AC867" s="147"/>
      <c r="AD867" s="147"/>
      <c r="AE867" s="147"/>
      <c r="AF867" s="147"/>
      <c r="AG867" s="147" t="s">
        <v>190</v>
      </c>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row>
    <row r="868" spans="1:60" outlineLevel="1" x14ac:dyDescent="0.2">
      <c r="A868" s="168">
        <v>139</v>
      </c>
      <c r="B868" s="169" t="s">
        <v>768</v>
      </c>
      <c r="C868" s="178" t="s">
        <v>769</v>
      </c>
      <c r="D868" s="170" t="s">
        <v>284</v>
      </c>
      <c r="E868" s="171">
        <v>17.5</v>
      </c>
      <c r="F868" s="172"/>
      <c r="G868" s="173">
        <f>ROUND(E868*F868,2)</f>
        <v>0</v>
      </c>
      <c r="H868" s="172"/>
      <c r="I868" s="173">
        <f>ROUND(E868*H868,2)</f>
        <v>0</v>
      </c>
      <c r="J868" s="172"/>
      <c r="K868" s="173">
        <f>ROUND(E868*J868,2)</f>
        <v>0</v>
      </c>
      <c r="L868" s="173">
        <v>21</v>
      </c>
      <c r="M868" s="173">
        <f>G868*(1+L868/100)</f>
        <v>0</v>
      </c>
      <c r="N868" s="173">
        <v>6.9999999999999999E-4</v>
      </c>
      <c r="O868" s="173">
        <f>ROUND(E868*N868,2)</f>
        <v>0.01</v>
      </c>
      <c r="P868" s="173">
        <v>0</v>
      </c>
      <c r="Q868" s="173">
        <f>ROUND(E868*P868,2)</f>
        <v>0</v>
      </c>
      <c r="R868" s="173"/>
      <c r="S868" s="173" t="s">
        <v>219</v>
      </c>
      <c r="T868" s="174" t="s">
        <v>220</v>
      </c>
      <c r="U868" s="156">
        <v>0.26500000000000001</v>
      </c>
      <c r="V868" s="156">
        <f>ROUND(E868*U868,2)</f>
        <v>4.6399999999999997</v>
      </c>
      <c r="W868" s="156"/>
      <c r="X868" s="156" t="s">
        <v>185</v>
      </c>
      <c r="Y868" s="147"/>
      <c r="Z868" s="147"/>
      <c r="AA868" s="147"/>
      <c r="AB868" s="147"/>
      <c r="AC868" s="147"/>
      <c r="AD868" s="147"/>
      <c r="AE868" s="147"/>
      <c r="AF868" s="147"/>
      <c r="AG868" s="147" t="s">
        <v>186</v>
      </c>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row>
    <row r="869" spans="1:60" outlineLevel="1" x14ac:dyDescent="0.2">
      <c r="A869" s="154"/>
      <c r="B869" s="155"/>
      <c r="C869" s="767"/>
      <c r="D869" s="768"/>
      <c r="E869" s="768"/>
      <c r="F869" s="768"/>
      <c r="G869" s="768"/>
      <c r="H869" s="156"/>
      <c r="I869" s="156"/>
      <c r="J869" s="156"/>
      <c r="K869" s="156"/>
      <c r="L869" s="156"/>
      <c r="M869" s="156"/>
      <c r="N869" s="156"/>
      <c r="O869" s="156"/>
      <c r="P869" s="156"/>
      <c r="Q869" s="156"/>
      <c r="R869" s="156"/>
      <c r="S869" s="156"/>
      <c r="T869" s="156"/>
      <c r="U869" s="156"/>
      <c r="V869" s="156"/>
      <c r="W869" s="156"/>
      <c r="X869" s="156"/>
      <c r="Y869" s="147"/>
      <c r="Z869" s="147"/>
      <c r="AA869" s="147"/>
      <c r="AB869" s="147"/>
      <c r="AC869" s="147"/>
      <c r="AD869" s="147"/>
      <c r="AE869" s="147"/>
      <c r="AF869" s="147"/>
      <c r="AG869" s="147" t="s">
        <v>190</v>
      </c>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row>
    <row r="870" spans="1:60" ht="22.5" outlineLevel="1" x14ac:dyDescent="0.2">
      <c r="A870" s="168">
        <v>140</v>
      </c>
      <c r="B870" s="169" t="s">
        <v>770</v>
      </c>
      <c r="C870" s="178" t="s">
        <v>771</v>
      </c>
      <c r="D870" s="170" t="s">
        <v>294</v>
      </c>
      <c r="E870" s="171">
        <v>7</v>
      </c>
      <c r="F870" s="172"/>
      <c r="G870" s="173">
        <f>ROUND(E870*F870,2)</f>
        <v>0</v>
      </c>
      <c r="H870" s="172"/>
      <c r="I870" s="173">
        <f>ROUND(E870*H870,2)</f>
        <v>0</v>
      </c>
      <c r="J870" s="172"/>
      <c r="K870" s="173">
        <f>ROUND(E870*J870,2)</f>
        <v>0</v>
      </c>
      <c r="L870" s="173">
        <v>21</v>
      </c>
      <c r="M870" s="173">
        <f>G870*(1+L870/100)</f>
        <v>0</v>
      </c>
      <c r="N870" s="173">
        <v>7.6429999999999998E-2</v>
      </c>
      <c r="O870" s="173">
        <f>ROUND(E870*N870,2)</f>
        <v>0.54</v>
      </c>
      <c r="P870" s="173">
        <v>0</v>
      </c>
      <c r="Q870" s="173">
        <f>ROUND(E870*P870,2)</f>
        <v>0</v>
      </c>
      <c r="R870" s="173"/>
      <c r="S870" s="173" t="s">
        <v>219</v>
      </c>
      <c r="T870" s="174" t="s">
        <v>220</v>
      </c>
      <c r="U870" s="156">
        <v>0</v>
      </c>
      <c r="V870" s="156">
        <f>ROUND(E870*U870,2)</f>
        <v>0</v>
      </c>
      <c r="W870" s="156"/>
      <c r="X870" s="156" t="s">
        <v>185</v>
      </c>
      <c r="Y870" s="147"/>
      <c r="Z870" s="147"/>
      <c r="AA870" s="147"/>
      <c r="AB870" s="147"/>
      <c r="AC870" s="147"/>
      <c r="AD870" s="147"/>
      <c r="AE870" s="147"/>
      <c r="AF870" s="147"/>
      <c r="AG870" s="147" t="s">
        <v>593</v>
      </c>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row>
    <row r="871" spans="1:60" outlineLevel="1" x14ac:dyDescent="0.2">
      <c r="A871" s="154"/>
      <c r="B871" s="155"/>
      <c r="C871" s="767"/>
      <c r="D871" s="768"/>
      <c r="E871" s="768"/>
      <c r="F871" s="768"/>
      <c r="G871" s="768"/>
      <c r="H871" s="156"/>
      <c r="I871" s="156"/>
      <c r="J871" s="156"/>
      <c r="K871" s="156"/>
      <c r="L871" s="156"/>
      <c r="M871" s="156"/>
      <c r="N871" s="156"/>
      <c r="O871" s="156"/>
      <c r="P871" s="156"/>
      <c r="Q871" s="156"/>
      <c r="R871" s="156"/>
      <c r="S871" s="156"/>
      <c r="T871" s="156"/>
      <c r="U871" s="156"/>
      <c r="V871" s="156"/>
      <c r="W871" s="156"/>
      <c r="X871" s="156"/>
      <c r="Y871" s="147"/>
      <c r="Z871" s="147"/>
      <c r="AA871" s="147"/>
      <c r="AB871" s="147"/>
      <c r="AC871" s="147"/>
      <c r="AD871" s="147"/>
      <c r="AE871" s="147"/>
      <c r="AF871" s="147"/>
      <c r="AG871" s="147" t="s">
        <v>190</v>
      </c>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row>
    <row r="872" spans="1:60" outlineLevel="1" x14ac:dyDescent="0.2">
      <c r="A872" s="168">
        <v>141</v>
      </c>
      <c r="B872" s="169" t="s">
        <v>772</v>
      </c>
      <c r="C872" s="178" t="s">
        <v>773</v>
      </c>
      <c r="D872" s="170" t="s">
        <v>284</v>
      </c>
      <c r="E872" s="171">
        <v>220</v>
      </c>
      <c r="F872" s="172"/>
      <c r="G872" s="173">
        <f>ROUND(E872*F872,2)</f>
        <v>0</v>
      </c>
      <c r="H872" s="172"/>
      <c r="I872" s="173">
        <f>ROUND(E872*H872,2)</f>
        <v>0</v>
      </c>
      <c r="J872" s="172"/>
      <c r="K872" s="173">
        <f>ROUND(E872*J872,2)</f>
        <v>0</v>
      </c>
      <c r="L872" s="173">
        <v>21</v>
      </c>
      <c r="M872" s="173">
        <f>G872*(1+L872/100)</f>
        <v>0</v>
      </c>
      <c r="N872" s="173">
        <v>0</v>
      </c>
      <c r="O872" s="173">
        <f>ROUND(E872*N872,2)</f>
        <v>0</v>
      </c>
      <c r="P872" s="173">
        <v>4.2599999999999999E-3</v>
      </c>
      <c r="Q872" s="173">
        <f>ROUND(E872*P872,2)</f>
        <v>0.94</v>
      </c>
      <c r="R872" s="173"/>
      <c r="S872" s="173" t="s">
        <v>219</v>
      </c>
      <c r="T872" s="174" t="s">
        <v>220</v>
      </c>
      <c r="U872" s="156">
        <v>0</v>
      </c>
      <c r="V872" s="156">
        <f>ROUND(E872*U872,2)</f>
        <v>0</v>
      </c>
      <c r="W872" s="156"/>
      <c r="X872" s="156" t="s">
        <v>185</v>
      </c>
      <c r="Y872" s="147"/>
      <c r="Z872" s="147"/>
      <c r="AA872" s="147"/>
      <c r="AB872" s="147"/>
      <c r="AC872" s="147"/>
      <c r="AD872" s="147"/>
      <c r="AE872" s="147"/>
      <c r="AF872" s="147"/>
      <c r="AG872" s="147" t="s">
        <v>593</v>
      </c>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row>
    <row r="873" spans="1:60" outlineLevel="1" x14ac:dyDescent="0.2">
      <c r="A873" s="154"/>
      <c r="B873" s="155"/>
      <c r="C873" s="179" t="s">
        <v>640</v>
      </c>
      <c r="D873" s="157"/>
      <c r="E873" s="158"/>
      <c r="F873" s="156"/>
      <c r="G873" s="156"/>
      <c r="H873" s="156"/>
      <c r="I873" s="156"/>
      <c r="J873" s="156"/>
      <c r="K873" s="156"/>
      <c r="L873" s="156"/>
      <c r="M873" s="156"/>
      <c r="N873" s="156"/>
      <c r="O873" s="156"/>
      <c r="P873" s="156"/>
      <c r="Q873" s="156"/>
      <c r="R873" s="156"/>
      <c r="S873" s="156"/>
      <c r="T873" s="156"/>
      <c r="U873" s="156"/>
      <c r="V873" s="156"/>
      <c r="W873" s="156"/>
      <c r="X873" s="156"/>
      <c r="Y873" s="147"/>
      <c r="Z873" s="147"/>
      <c r="AA873" s="147"/>
      <c r="AB873" s="147"/>
      <c r="AC873" s="147"/>
      <c r="AD873" s="147"/>
      <c r="AE873" s="147"/>
      <c r="AF873" s="147"/>
      <c r="AG873" s="147" t="s">
        <v>188</v>
      </c>
      <c r="AH873" s="147">
        <v>0</v>
      </c>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row>
    <row r="874" spans="1:60" outlineLevel="1" x14ac:dyDescent="0.2">
      <c r="A874" s="154"/>
      <c r="B874" s="155"/>
      <c r="C874" s="179" t="s">
        <v>641</v>
      </c>
      <c r="D874" s="157"/>
      <c r="E874" s="158">
        <v>220</v>
      </c>
      <c r="F874" s="156"/>
      <c r="G874" s="156"/>
      <c r="H874" s="156"/>
      <c r="I874" s="156"/>
      <c r="J874" s="156"/>
      <c r="K874" s="156"/>
      <c r="L874" s="156"/>
      <c r="M874" s="156"/>
      <c r="N874" s="156"/>
      <c r="O874" s="156"/>
      <c r="P874" s="156"/>
      <c r="Q874" s="156"/>
      <c r="R874" s="156"/>
      <c r="S874" s="156"/>
      <c r="T874" s="156"/>
      <c r="U874" s="156"/>
      <c r="V874" s="156"/>
      <c r="W874" s="156"/>
      <c r="X874" s="156"/>
      <c r="Y874" s="147"/>
      <c r="Z874" s="147"/>
      <c r="AA874" s="147"/>
      <c r="AB874" s="147"/>
      <c r="AC874" s="147"/>
      <c r="AD874" s="147"/>
      <c r="AE874" s="147"/>
      <c r="AF874" s="147"/>
      <c r="AG874" s="147" t="s">
        <v>188</v>
      </c>
      <c r="AH874" s="147">
        <v>0</v>
      </c>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row>
    <row r="875" spans="1:60" outlineLevel="1" x14ac:dyDescent="0.2">
      <c r="A875" s="154"/>
      <c r="B875" s="155"/>
      <c r="C875" s="769"/>
      <c r="D875" s="770"/>
      <c r="E875" s="770"/>
      <c r="F875" s="770"/>
      <c r="G875" s="770"/>
      <c r="H875" s="156"/>
      <c r="I875" s="156"/>
      <c r="J875" s="156"/>
      <c r="K875" s="156"/>
      <c r="L875" s="156"/>
      <c r="M875" s="156"/>
      <c r="N875" s="156"/>
      <c r="O875" s="156"/>
      <c r="P875" s="156"/>
      <c r="Q875" s="156"/>
      <c r="R875" s="156"/>
      <c r="S875" s="156"/>
      <c r="T875" s="156"/>
      <c r="U875" s="156"/>
      <c r="V875" s="156"/>
      <c r="W875" s="156"/>
      <c r="X875" s="156"/>
      <c r="Y875" s="147"/>
      <c r="Z875" s="147"/>
      <c r="AA875" s="147"/>
      <c r="AB875" s="147"/>
      <c r="AC875" s="147"/>
      <c r="AD875" s="147"/>
      <c r="AE875" s="147"/>
      <c r="AF875" s="147"/>
      <c r="AG875" s="147" t="s">
        <v>190</v>
      </c>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row>
    <row r="876" spans="1:60" outlineLevel="1" x14ac:dyDescent="0.2">
      <c r="A876" s="168">
        <v>142</v>
      </c>
      <c r="B876" s="169" t="s">
        <v>774</v>
      </c>
      <c r="C876" s="178" t="s">
        <v>775</v>
      </c>
      <c r="D876" s="170" t="s">
        <v>284</v>
      </c>
      <c r="E876" s="171">
        <v>55.31</v>
      </c>
      <c r="F876" s="172"/>
      <c r="G876" s="173">
        <f>ROUND(E876*F876,2)</f>
        <v>0</v>
      </c>
      <c r="H876" s="172"/>
      <c r="I876" s="173">
        <f>ROUND(E876*H876,2)</f>
        <v>0</v>
      </c>
      <c r="J876" s="172"/>
      <c r="K876" s="173">
        <f>ROUND(E876*J876,2)</f>
        <v>0</v>
      </c>
      <c r="L876" s="173">
        <v>21</v>
      </c>
      <c r="M876" s="173">
        <f>G876*(1+L876/100)</f>
        <v>0</v>
      </c>
      <c r="N876" s="173">
        <v>2.6099999999999999E-3</v>
      </c>
      <c r="O876" s="173">
        <f>ROUND(E876*N876,2)</f>
        <v>0.14000000000000001</v>
      </c>
      <c r="P876" s="173">
        <v>0</v>
      </c>
      <c r="Q876" s="173">
        <f>ROUND(E876*P876,2)</f>
        <v>0</v>
      </c>
      <c r="R876" s="173"/>
      <c r="S876" s="173" t="s">
        <v>219</v>
      </c>
      <c r="T876" s="174" t="s">
        <v>220</v>
      </c>
      <c r="U876" s="156">
        <v>0</v>
      </c>
      <c r="V876" s="156">
        <f>ROUND(E876*U876,2)</f>
        <v>0</v>
      </c>
      <c r="W876" s="156"/>
      <c r="X876" s="156" t="s">
        <v>185</v>
      </c>
      <c r="Y876" s="147"/>
      <c r="Z876" s="147"/>
      <c r="AA876" s="147"/>
      <c r="AB876" s="147"/>
      <c r="AC876" s="147"/>
      <c r="AD876" s="147"/>
      <c r="AE876" s="147"/>
      <c r="AF876" s="147"/>
      <c r="AG876" s="147" t="s">
        <v>593</v>
      </c>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row>
    <row r="877" spans="1:60" outlineLevel="1" x14ac:dyDescent="0.2">
      <c r="A877" s="154"/>
      <c r="B877" s="155"/>
      <c r="C877" s="179" t="s">
        <v>233</v>
      </c>
      <c r="D877" s="157"/>
      <c r="E877" s="158"/>
      <c r="F877" s="156"/>
      <c r="G877" s="156"/>
      <c r="H877" s="156"/>
      <c r="I877" s="156"/>
      <c r="J877" s="156"/>
      <c r="K877" s="156"/>
      <c r="L877" s="156"/>
      <c r="M877" s="156"/>
      <c r="N877" s="156"/>
      <c r="O877" s="156"/>
      <c r="P877" s="156"/>
      <c r="Q877" s="156"/>
      <c r="R877" s="156"/>
      <c r="S877" s="156"/>
      <c r="T877" s="156"/>
      <c r="U877" s="156"/>
      <c r="V877" s="156"/>
      <c r="W877" s="156"/>
      <c r="X877" s="156"/>
      <c r="Y877" s="147"/>
      <c r="Z877" s="147"/>
      <c r="AA877" s="147"/>
      <c r="AB877" s="147"/>
      <c r="AC877" s="147"/>
      <c r="AD877" s="147"/>
      <c r="AE877" s="147"/>
      <c r="AF877" s="147"/>
      <c r="AG877" s="147" t="s">
        <v>188</v>
      </c>
      <c r="AH877" s="147">
        <v>0</v>
      </c>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row>
    <row r="878" spans="1:60" outlineLevel="1" x14ac:dyDescent="0.2">
      <c r="A878" s="154"/>
      <c r="B878" s="155"/>
      <c r="C878" s="179" t="s">
        <v>776</v>
      </c>
      <c r="D878" s="157"/>
      <c r="E878" s="158">
        <v>55.31</v>
      </c>
      <c r="F878" s="156"/>
      <c r="G878" s="156"/>
      <c r="H878" s="156"/>
      <c r="I878" s="156"/>
      <c r="J878" s="156"/>
      <c r="K878" s="156"/>
      <c r="L878" s="156"/>
      <c r="M878" s="156"/>
      <c r="N878" s="156"/>
      <c r="O878" s="156"/>
      <c r="P878" s="156"/>
      <c r="Q878" s="156"/>
      <c r="R878" s="156"/>
      <c r="S878" s="156"/>
      <c r="T878" s="156"/>
      <c r="U878" s="156"/>
      <c r="V878" s="156"/>
      <c r="W878" s="156"/>
      <c r="X878" s="156"/>
      <c r="Y878" s="147"/>
      <c r="Z878" s="147"/>
      <c r="AA878" s="147"/>
      <c r="AB878" s="147"/>
      <c r="AC878" s="147"/>
      <c r="AD878" s="147"/>
      <c r="AE878" s="147"/>
      <c r="AF878" s="147"/>
      <c r="AG878" s="147" t="s">
        <v>188</v>
      </c>
      <c r="AH878" s="147">
        <v>0</v>
      </c>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row>
    <row r="879" spans="1:60" outlineLevel="1" x14ac:dyDescent="0.2">
      <c r="A879" s="154"/>
      <c r="B879" s="155"/>
      <c r="C879" s="179" t="s">
        <v>777</v>
      </c>
      <c r="D879" s="157"/>
      <c r="E879" s="158"/>
      <c r="F879" s="156"/>
      <c r="G879" s="156"/>
      <c r="H879" s="156"/>
      <c r="I879" s="156"/>
      <c r="J879" s="156"/>
      <c r="K879" s="156"/>
      <c r="L879" s="156"/>
      <c r="M879" s="156"/>
      <c r="N879" s="156"/>
      <c r="O879" s="156"/>
      <c r="P879" s="156"/>
      <c r="Q879" s="156"/>
      <c r="R879" s="156"/>
      <c r="S879" s="156"/>
      <c r="T879" s="156"/>
      <c r="U879" s="156"/>
      <c r="V879" s="156"/>
      <c r="W879" s="156"/>
      <c r="X879" s="156"/>
      <c r="Y879" s="147"/>
      <c r="Z879" s="147"/>
      <c r="AA879" s="147"/>
      <c r="AB879" s="147"/>
      <c r="AC879" s="147"/>
      <c r="AD879" s="147"/>
      <c r="AE879" s="147"/>
      <c r="AF879" s="147"/>
      <c r="AG879" s="147" t="s">
        <v>188</v>
      </c>
      <c r="AH879" s="147">
        <v>0</v>
      </c>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row>
    <row r="880" spans="1:60" outlineLevel="1" x14ac:dyDescent="0.2">
      <c r="A880" s="154"/>
      <c r="B880" s="155"/>
      <c r="C880" s="769"/>
      <c r="D880" s="770"/>
      <c r="E880" s="770"/>
      <c r="F880" s="770"/>
      <c r="G880" s="770"/>
      <c r="H880" s="156"/>
      <c r="I880" s="156"/>
      <c r="J880" s="156"/>
      <c r="K880" s="156"/>
      <c r="L880" s="156"/>
      <c r="M880" s="156"/>
      <c r="N880" s="156"/>
      <c r="O880" s="156"/>
      <c r="P880" s="156"/>
      <c r="Q880" s="156"/>
      <c r="R880" s="156"/>
      <c r="S880" s="156"/>
      <c r="T880" s="156"/>
      <c r="U880" s="156"/>
      <c r="V880" s="156"/>
      <c r="W880" s="156"/>
      <c r="X880" s="156"/>
      <c r="Y880" s="147"/>
      <c r="Z880" s="147"/>
      <c r="AA880" s="147"/>
      <c r="AB880" s="147"/>
      <c r="AC880" s="147"/>
      <c r="AD880" s="147"/>
      <c r="AE880" s="147"/>
      <c r="AF880" s="147"/>
      <c r="AG880" s="147" t="s">
        <v>190</v>
      </c>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row>
    <row r="881" spans="1:60" outlineLevel="1" x14ac:dyDescent="0.2">
      <c r="A881" s="168">
        <v>143</v>
      </c>
      <c r="B881" s="169" t="s">
        <v>778</v>
      </c>
      <c r="C881" s="178" t="s">
        <v>779</v>
      </c>
      <c r="D881" s="170" t="s">
        <v>294</v>
      </c>
      <c r="E881" s="171">
        <v>4</v>
      </c>
      <c r="F881" s="172"/>
      <c r="G881" s="173">
        <f>ROUND(E881*F881,2)</f>
        <v>0</v>
      </c>
      <c r="H881" s="172"/>
      <c r="I881" s="173">
        <f>ROUND(E881*H881,2)</f>
        <v>0</v>
      </c>
      <c r="J881" s="172"/>
      <c r="K881" s="173">
        <f>ROUND(E881*J881,2)</f>
        <v>0</v>
      </c>
      <c r="L881" s="173">
        <v>21</v>
      </c>
      <c r="M881" s="173">
        <f>G881*(1+L881/100)</f>
        <v>0</v>
      </c>
      <c r="N881" s="173">
        <v>0</v>
      </c>
      <c r="O881" s="173">
        <f>ROUND(E881*N881,2)</f>
        <v>0</v>
      </c>
      <c r="P881" s="173">
        <v>0</v>
      </c>
      <c r="Q881" s="173">
        <f>ROUND(E881*P881,2)</f>
        <v>0</v>
      </c>
      <c r="R881" s="173"/>
      <c r="S881" s="173" t="s">
        <v>219</v>
      </c>
      <c r="T881" s="174" t="s">
        <v>220</v>
      </c>
      <c r="U881" s="156">
        <v>0</v>
      </c>
      <c r="V881" s="156">
        <f>ROUND(E881*U881,2)</f>
        <v>0</v>
      </c>
      <c r="W881" s="156"/>
      <c r="X881" s="156" t="s">
        <v>185</v>
      </c>
      <c r="Y881" s="147"/>
      <c r="Z881" s="147"/>
      <c r="AA881" s="147"/>
      <c r="AB881" s="147"/>
      <c r="AC881" s="147"/>
      <c r="AD881" s="147"/>
      <c r="AE881" s="147"/>
      <c r="AF881" s="147"/>
      <c r="AG881" s="147" t="s">
        <v>186</v>
      </c>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row>
    <row r="882" spans="1:60" outlineLevel="1" x14ac:dyDescent="0.2">
      <c r="A882" s="154"/>
      <c r="B882" s="155"/>
      <c r="C882" s="767"/>
      <c r="D882" s="768"/>
      <c r="E882" s="768"/>
      <c r="F882" s="768"/>
      <c r="G882" s="768"/>
      <c r="H882" s="156"/>
      <c r="I882" s="156"/>
      <c r="J882" s="156"/>
      <c r="K882" s="156"/>
      <c r="L882" s="156"/>
      <c r="M882" s="156"/>
      <c r="N882" s="156"/>
      <c r="O882" s="156"/>
      <c r="P882" s="156"/>
      <c r="Q882" s="156"/>
      <c r="R882" s="156"/>
      <c r="S882" s="156"/>
      <c r="T882" s="156"/>
      <c r="U882" s="156"/>
      <c r="V882" s="156"/>
      <c r="W882" s="156"/>
      <c r="X882" s="156"/>
      <c r="Y882" s="147"/>
      <c r="Z882" s="147"/>
      <c r="AA882" s="147"/>
      <c r="AB882" s="147"/>
      <c r="AC882" s="147"/>
      <c r="AD882" s="147"/>
      <c r="AE882" s="147"/>
      <c r="AF882" s="147"/>
      <c r="AG882" s="147" t="s">
        <v>190</v>
      </c>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row>
    <row r="883" spans="1:60" outlineLevel="1" x14ac:dyDescent="0.2">
      <c r="A883" s="168">
        <v>144</v>
      </c>
      <c r="B883" s="169" t="s">
        <v>780</v>
      </c>
      <c r="C883" s="178" t="s">
        <v>781</v>
      </c>
      <c r="D883" s="170" t="s">
        <v>284</v>
      </c>
      <c r="E883" s="171">
        <v>13.92</v>
      </c>
      <c r="F883" s="172"/>
      <c r="G883" s="173">
        <f>ROUND(E883*F883,2)</f>
        <v>0</v>
      </c>
      <c r="H883" s="172"/>
      <c r="I883" s="173">
        <f>ROUND(E883*H883,2)</f>
        <v>0</v>
      </c>
      <c r="J883" s="172"/>
      <c r="K883" s="173">
        <f>ROUND(E883*J883,2)</f>
        <v>0</v>
      </c>
      <c r="L883" s="173">
        <v>21</v>
      </c>
      <c r="M883" s="173">
        <f>G883*(1+L883/100)</f>
        <v>0</v>
      </c>
      <c r="N883" s="173">
        <v>2.3500000000000001E-3</v>
      </c>
      <c r="O883" s="173">
        <f>ROUND(E883*N883,2)</f>
        <v>0.03</v>
      </c>
      <c r="P883" s="173">
        <v>0</v>
      </c>
      <c r="Q883" s="173">
        <f>ROUND(E883*P883,2)</f>
        <v>0</v>
      </c>
      <c r="R883" s="173"/>
      <c r="S883" s="173" t="s">
        <v>219</v>
      </c>
      <c r="T883" s="174" t="s">
        <v>220</v>
      </c>
      <c r="U883" s="156">
        <v>0</v>
      </c>
      <c r="V883" s="156">
        <f>ROUND(E883*U883,2)</f>
        <v>0</v>
      </c>
      <c r="W883" s="156"/>
      <c r="X883" s="156" t="s">
        <v>185</v>
      </c>
      <c r="Y883" s="147"/>
      <c r="Z883" s="147"/>
      <c r="AA883" s="147"/>
      <c r="AB883" s="147"/>
      <c r="AC883" s="147"/>
      <c r="AD883" s="147"/>
      <c r="AE883" s="147"/>
      <c r="AF883" s="147"/>
      <c r="AG883" s="147" t="s">
        <v>325</v>
      </c>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row>
    <row r="884" spans="1:60" outlineLevel="1" x14ac:dyDescent="0.2">
      <c r="A884" s="154"/>
      <c r="B884" s="155"/>
      <c r="C884" s="179" t="s">
        <v>640</v>
      </c>
      <c r="D884" s="157"/>
      <c r="E884" s="158"/>
      <c r="F884" s="156"/>
      <c r="G884" s="156"/>
      <c r="H884" s="156"/>
      <c r="I884" s="156"/>
      <c r="J884" s="156"/>
      <c r="K884" s="156"/>
      <c r="L884" s="156"/>
      <c r="M884" s="156"/>
      <c r="N884" s="156"/>
      <c r="O884" s="156"/>
      <c r="P884" s="156"/>
      <c r="Q884" s="156"/>
      <c r="R884" s="156"/>
      <c r="S884" s="156"/>
      <c r="T884" s="156"/>
      <c r="U884" s="156"/>
      <c r="V884" s="156"/>
      <c r="W884" s="156"/>
      <c r="X884" s="156"/>
      <c r="Y884" s="147"/>
      <c r="Z884" s="147"/>
      <c r="AA884" s="147"/>
      <c r="AB884" s="147"/>
      <c r="AC884" s="147"/>
      <c r="AD884" s="147"/>
      <c r="AE884" s="147"/>
      <c r="AF884" s="147"/>
      <c r="AG884" s="147" t="s">
        <v>188</v>
      </c>
      <c r="AH884" s="147">
        <v>0</v>
      </c>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row>
    <row r="885" spans="1:60" outlineLevel="1" x14ac:dyDescent="0.2">
      <c r="A885" s="154"/>
      <c r="B885" s="155"/>
      <c r="C885" s="179" t="s">
        <v>759</v>
      </c>
      <c r="D885" s="157"/>
      <c r="E885" s="158">
        <v>13.92</v>
      </c>
      <c r="F885" s="156"/>
      <c r="G885" s="156"/>
      <c r="H885" s="156"/>
      <c r="I885" s="156"/>
      <c r="J885" s="156"/>
      <c r="K885" s="156"/>
      <c r="L885" s="156"/>
      <c r="M885" s="156"/>
      <c r="N885" s="156"/>
      <c r="O885" s="156"/>
      <c r="P885" s="156"/>
      <c r="Q885" s="156"/>
      <c r="R885" s="156"/>
      <c r="S885" s="156"/>
      <c r="T885" s="156"/>
      <c r="U885" s="156"/>
      <c r="V885" s="156"/>
      <c r="W885" s="156"/>
      <c r="X885" s="156"/>
      <c r="Y885" s="147"/>
      <c r="Z885" s="147"/>
      <c r="AA885" s="147"/>
      <c r="AB885" s="147"/>
      <c r="AC885" s="147"/>
      <c r="AD885" s="147"/>
      <c r="AE885" s="147"/>
      <c r="AF885" s="147"/>
      <c r="AG885" s="147" t="s">
        <v>188</v>
      </c>
      <c r="AH885" s="147">
        <v>0</v>
      </c>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row>
    <row r="886" spans="1:60" outlineLevel="1" x14ac:dyDescent="0.2">
      <c r="A886" s="154"/>
      <c r="B886" s="155"/>
      <c r="C886" s="769"/>
      <c r="D886" s="770"/>
      <c r="E886" s="770"/>
      <c r="F886" s="770"/>
      <c r="G886" s="770"/>
      <c r="H886" s="156"/>
      <c r="I886" s="156"/>
      <c r="J886" s="156"/>
      <c r="K886" s="156"/>
      <c r="L886" s="156"/>
      <c r="M886" s="156"/>
      <c r="N886" s="156"/>
      <c r="O886" s="156"/>
      <c r="P886" s="156"/>
      <c r="Q886" s="156"/>
      <c r="R886" s="156"/>
      <c r="S886" s="156"/>
      <c r="T886" s="156"/>
      <c r="U886" s="156"/>
      <c r="V886" s="156"/>
      <c r="W886" s="156"/>
      <c r="X886" s="156"/>
      <c r="Y886" s="147"/>
      <c r="Z886" s="147"/>
      <c r="AA886" s="147"/>
      <c r="AB886" s="147"/>
      <c r="AC886" s="147"/>
      <c r="AD886" s="147"/>
      <c r="AE886" s="147"/>
      <c r="AF886" s="147"/>
      <c r="AG886" s="147" t="s">
        <v>190</v>
      </c>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row>
    <row r="887" spans="1:60" outlineLevel="1" x14ac:dyDescent="0.2">
      <c r="A887" s="168">
        <v>145</v>
      </c>
      <c r="B887" s="169" t="s">
        <v>782</v>
      </c>
      <c r="C887" s="178" t="s">
        <v>783</v>
      </c>
      <c r="D887" s="170" t="s">
        <v>284</v>
      </c>
      <c r="E887" s="171">
        <v>68</v>
      </c>
      <c r="F887" s="172"/>
      <c r="G887" s="173">
        <f>ROUND(E887*F887,2)</f>
        <v>0</v>
      </c>
      <c r="H887" s="172"/>
      <c r="I887" s="173">
        <f>ROUND(E887*H887,2)</f>
        <v>0</v>
      </c>
      <c r="J887" s="172"/>
      <c r="K887" s="173">
        <f>ROUND(E887*J887,2)</f>
        <v>0</v>
      </c>
      <c r="L887" s="173">
        <v>21</v>
      </c>
      <c r="M887" s="173">
        <f>G887*(1+L887/100)</f>
        <v>0</v>
      </c>
      <c r="N887" s="173">
        <v>3.3500000000000001E-3</v>
      </c>
      <c r="O887" s="173">
        <f>ROUND(E887*N887,2)</f>
        <v>0.23</v>
      </c>
      <c r="P887" s="173">
        <v>0</v>
      </c>
      <c r="Q887" s="173">
        <f>ROUND(E887*P887,2)</f>
        <v>0</v>
      </c>
      <c r="R887" s="173"/>
      <c r="S887" s="173" t="s">
        <v>219</v>
      </c>
      <c r="T887" s="174" t="s">
        <v>220</v>
      </c>
      <c r="U887" s="156">
        <v>0</v>
      </c>
      <c r="V887" s="156">
        <f>ROUND(E887*U887,2)</f>
        <v>0</v>
      </c>
      <c r="W887" s="156"/>
      <c r="X887" s="156" t="s">
        <v>185</v>
      </c>
      <c r="Y887" s="147"/>
      <c r="Z887" s="147"/>
      <c r="AA887" s="147"/>
      <c r="AB887" s="147"/>
      <c r="AC887" s="147"/>
      <c r="AD887" s="147"/>
      <c r="AE887" s="147"/>
      <c r="AF887" s="147"/>
      <c r="AG887" s="147" t="s">
        <v>325</v>
      </c>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row>
    <row r="888" spans="1:60" outlineLevel="1" x14ac:dyDescent="0.2">
      <c r="A888" s="154"/>
      <c r="B888" s="155"/>
      <c r="C888" s="179" t="s">
        <v>640</v>
      </c>
      <c r="D888" s="157"/>
      <c r="E888" s="158"/>
      <c r="F888" s="156"/>
      <c r="G888" s="156"/>
      <c r="H888" s="156"/>
      <c r="I888" s="156"/>
      <c r="J888" s="156"/>
      <c r="K888" s="156"/>
      <c r="L888" s="156"/>
      <c r="M888" s="156"/>
      <c r="N888" s="156"/>
      <c r="O888" s="156"/>
      <c r="P888" s="156"/>
      <c r="Q888" s="156"/>
      <c r="R888" s="156"/>
      <c r="S888" s="156"/>
      <c r="T888" s="156"/>
      <c r="U888" s="156"/>
      <c r="V888" s="156"/>
      <c r="W888" s="156"/>
      <c r="X888" s="156"/>
      <c r="Y888" s="147"/>
      <c r="Z888" s="147"/>
      <c r="AA888" s="147"/>
      <c r="AB888" s="147"/>
      <c r="AC888" s="147"/>
      <c r="AD888" s="147"/>
      <c r="AE888" s="147"/>
      <c r="AF888" s="147"/>
      <c r="AG888" s="147" t="s">
        <v>188</v>
      </c>
      <c r="AH888" s="147">
        <v>0</v>
      </c>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row>
    <row r="889" spans="1:60" outlineLevel="1" x14ac:dyDescent="0.2">
      <c r="A889" s="154"/>
      <c r="B889" s="155"/>
      <c r="C889" s="179" t="s">
        <v>760</v>
      </c>
      <c r="D889" s="157"/>
      <c r="E889" s="158">
        <v>36</v>
      </c>
      <c r="F889" s="156"/>
      <c r="G889" s="156"/>
      <c r="H889" s="156"/>
      <c r="I889" s="156"/>
      <c r="J889" s="156"/>
      <c r="K889" s="156"/>
      <c r="L889" s="156"/>
      <c r="M889" s="156"/>
      <c r="N889" s="156"/>
      <c r="O889" s="156"/>
      <c r="P889" s="156"/>
      <c r="Q889" s="156"/>
      <c r="R889" s="156"/>
      <c r="S889" s="156"/>
      <c r="T889" s="156"/>
      <c r="U889" s="156"/>
      <c r="V889" s="156"/>
      <c r="W889" s="156"/>
      <c r="X889" s="156"/>
      <c r="Y889" s="147"/>
      <c r="Z889" s="147"/>
      <c r="AA889" s="147"/>
      <c r="AB889" s="147"/>
      <c r="AC889" s="147"/>
      <c r="AD889" s="147"/>
      <c r="AE889" s="147"/>
      <c r="AF889" s="147"/>
      <c r="AG889" s="147" t="s">
        <v>188</v>
      </c>
      <c r="AH889" s="147">
        <v>0</v>
      </c>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row>
    <row r="890" spans="1:60" outlineLevel="1" x14ac:dyDescent="0.2">
      <c r="A890" s="154"/>
      <c r="B890" s="155"/>
      <c r="C890" s="179" t="s">
        <v>761</v>
      </c>
      <c r="D890" s="157"/>
      <c r="E890" s="158">
        <v>3.1</v>
      </c>
      <c r="F890" s="156"/>
      <c r="G890" s="156"/>
      <c r="H890" s="156"/>
      <c r="I890" s="156"/>
      <c r="J890" s="156"/>
      <c r="K890" s="156"/>
      <c r="L890" s="156"/>
      <c r="M890" s="156"/>
      <c r="N890" s="156"/>
      <c r="O890" s="156"/>
      <c r="P890" s="156"/>
      <c r="Q890" s="156"/>
      <c r="R890" s="156"/>
      <c r="S890" s="156"/>
      <c r="T890" s="156"/>
      <c r="U890" s="156"/>
      <c r="V890" s="156"/>
      <c r="W890" s="156"/>
      <c r="X890" s="156"/>
      <c r="Y890" s="147"/>
      <c r="Z890" s="147"/>
      <c r="AA890" s="147"/>
      <c r="AB890" s="147"/>
      <c r="AC890" s="147"/>
      <c r="AD890" s="147"/>
      <c r="AE890" s="147"/>
      <c r="AF890" s="147"/>
      <c r="AG890" s="147" t="s">
        <v>188</v>
      </c>
      <c r="AH890" s="147">
        <v>0</v>
      </c>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row>
    <row r="891" spans="1:60" outlineLevel="1" x14ac:dyDescent="0.2">
      <c r="A891" s="154"/>
      <c r="B891" s="155"/>
      <c r="C891" s="179" t="s">
        <v>762</v>
      </c>
      <c r="D891" s="157"/>
      <c r="E891" s="158">
        <v>1.9</v>
      </c>
      <c r="F891" s="156"/>
      <c r="G891" s="156"/>
      <c r="H891" s="156"/>
      <c r="I891" s="156"/>
      <c r="J891" s="156"/>
      <c r="K891" s="156"/>
      <c r="L891" s="156"/>
      <c r="M891" s="156"/>
      <c r="N891" s="156"/>
      <c r="O891" s="156"/>
      <c r="P891" s="156"/>
      <c r="Q891" s="156"/>
      <c r="R891" s="156"/>
      <c r="S891" s="156"/>
      <c r="T891" s="156"/>
      <c r="U891" s="156"/>
      <c r="V891" s="156"/>
      <c r="W891" s="156"/>
      <c r="X891" s="156"/>
      <c r="Y891" s="147"/>
      <c r="Z891" s="147"/>
      <c r="AA891" s="147"/>
      <c r="AB891" s="147"/>
      <c r="AC891" s="147"/>
      <c r="AD891" s="147"/>
      <c r="AE891" s="147"/>
      <c r="AF891" s="147"/>
      <c r="AG891" s="147" t="s">
        <v>188</v>
      </c>
      <c r="AH891" s="147">
        <v>0</v>
      </c>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row>
    <row r="892" spans="1:60" outlineLevel="1" x14ac:dyDescent="0.2">
      <c r="A892" s="154"/>
      <c r="B892" s="155"/>
      <c r="C892" s="179" t="s">
        <v>763</v>
      </c>
      <c r="D892" s="157"/>
      <c r="E892" s="158">
        <v>27</v>
      </c>
      <c r="F892" s="156"/>
      <c r="G892" s="156"/>
      <c r="H892" s="156"/>
      <c r="I892" s="156"/>
      <c r="J892" s="156"/>
      <c r="K892" s="156"/>
      <c r="L892" s="156"/>
      <c r="M892" s="156"/>
      <c r="N892" s="156"/>
      <c r="O892" s="156"/>
      <c r="P892" s="156"/>
      <c r="Q892" s="156"/>
      <c r="R892" s="156"/>
      <c r="S892" s="156"/>
      <c r="T892" s="156"/>
      <c r="U892" s="156"/>
      <c r="V892" s="156"/>
      <c r="W892" s="156"/>
      <c r="X892" s="156"/>
      <c r="Y892" s="147"/>
      <c r="Z892" s="147"/>
      <c r="AA892" s="147"/>
      <c r="AB892" s="147"/>
      <c r="AC892" s="147"/>
      <c r="AD892" s="147"/>
      <c r="AE892" s="147"/>
      <c r="AF892" s="147"/>
      <c r="AG892" s="147" t="s">
        <v>188</v>
      </c>
      <c r="AH892" s="147">
        <v>0</v>
      </c>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row>
    <row r="893" spans="1:60" outlineLevel="1" x14ac:dyDescent="0.2">
      <c r="A893" s="154"/>
      <c r="B893" s="155"/>
      <c r="C893" s="769"/>
      <c r="D893" s="770"/>
      <c r="E893" s="770"/>
      <c r="F893" s="770"/>
      <c r="G893" s="770"/>
      <c r="H893" s="156"/>
      <c r="I893" s="156"/>
      <c r="J893" s="156"/>
      <c r="K893" s="156"/>
      <c r="L893" s="156"/>
      <c r="M893" s="156"/>
      <c r="N893" s="156"/>
      <c r="O893" s="156"/>
      <c r="P893" s="156"/>
      <c r="Q893" s="156"/>
      <c r="R893" s="156"/>
      <c r="S893" s="156"/>
      <c r="T893" s="156"/>
      <c r="U893" s="156"/>
      <c r="V893" s="156"/>
      <c r="W893" s="156"/>
      <c r="X893" s="156"/>
      <c r="Y893" s="147"/>
      <c r="Z893" s="147"/>
      <c r="AA893" s="147"/>
      <c r="AB893" s="147"/>
      <c r="AC893" s="147"/>
      <c r="AD893" s="147"/>
      <c r="AE893" s="147"/>
      <c r="AF893" s="147"/>
      <c r="AG893" s="147" t="s">
        <v>190</v>
      </c>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row>
    <row r="894" spans="1:60" outlineLevel="1" x14ac:dyDescent="0.2">
      <c r="A894" s="168">
        <v>146</v>
      </c>
      <c r="B894" s="169" t="s">
        <v>784</v>
      </c>
      <c r="C894" s="178" t="s">
        <v>785</v>
      </c>
      <c r="D894" s="170" t="s">
        <v>284</v>
      </c>
      <c r="E894" s="171">
        <v>28.5</v>
      </c>
      <c r="F894" s="172"/>
      <c r="G894" s="173">
        <f>ROUND(E894*F894,2)</f>
        <v>0</v>
      </c>
      <c r="H894" s="172"/>
      <c r="I894" s="173">
        <f>ROUND(E894*H894,2)</f>
        <v>0</v>
      </c>
      <c r="J894" s="172"/>
      <c r="K894" s="173">
        <f>ROUND(E894*J894,2)</f>
        <v>0</v>
      </c>
      <c r="L894" s="173">
        <v>21</v>
      </c>
      <c r="M894" s="173">
        <f>G894*(1+L894/100)</f>
        <v>0</v>
      </c>
      <c r="N894" s="173">
        <v>3.3500000000000001E-3</v>
      </c>
      <c r="O894" s="173">
        <f>ROUND(E894*N894,2)</f>
        <v>0.1</v>
      </c>
      <c r="P894" s="173">
        <v>0</v>
      </c>
      <c r="Q894" s="173">
        <f>ROUND(E894*P894,2)</f>
        <v>0</v>
      </c>
      <c r="R894" s="173"/>
      <c r="S894" s="173" t="s">
        <v>219</v>
      </c>
      <c r="T894" s="174" t="s">
        <v>220</v>
      </c>
      <c r="U894" s="156">
        <v>0</v>
      </c>
      <c r="V894" s="156">
        <f>ROUND(E894*U894,2)</f>
        <v>0</v>
      </c>
      <c r="W894" s="156"/>
      <c r="X894" s="156" t="s">
        <v>185</v>
      </c>
      <c r="Y894" s="147"/>
      <c r="Z894" s="147"/>
      <c r="AA894" s="147"/>
      <c r="AB894" s="147"/>
      <c r="AC894" s="147"/>
      <c r="AD894" s="147"/>
      <c r="AE894" s="147"/>
      <c r="AF894" s="147"/>
      <c r="AG894" s="147" t="s">
        <v>325</v>
      </c>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row>
    <row r="895" spans="1:60" outlineLevel="1" x14ac:dyDescent="0.2">
      <c r="A895" s="154"/>
      <c r="B895" s="155"/>
      <c r="C895" s="179" t="s">
        <v>640</v>
      </c>
      <c r="D895" s="157"/>
      <c r="E895" s="158"/>
      <c r="F895" s="156"/>
      <c r="G895" s="156"/>
      <c r="H895" s="156"/>
      <c r="I895" s="156"/>
      <c r="J895" s="156"/>
      <c r="K895" s="156"/>
      <c r="L895" s="156"/>
      <c r="M895" s="156"/>
      <c r="N895" s="156"/>
      <c r="O895" s="156"/>
      <c r="P895" s="156"/>
      <c r="Q895" s="156"/>
      <c r="R895" s="156"/>
      <c r="S895" s="156"/>
      <c r="T895" s="156"/>
      <c r="U895" s="156"/>
      <c r="V895" s="156"/>
      <c r="W895" s="156"/>
      <c r="X895" s="156"/>
      <c r="Y895" s="147"/>
      <c r="Z895" s="147"/>
      <c r="AA895" s="147"/>
      <c r="AB895" s="147"/>
      <c r="AC895" s="147"/>
      <c r="AD895" s="147"/>
      <c r="AE895" s="147"/>
      <c r="AF895" s="147"/>
      <c r="AG895" s="147" t="s">
        <v>188</v>
      </c>
      <c r="AH895" s="147">
        <v>0</v>
      </c>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row>
    <row r="896" spans="1:60" outlineLevel="1" x14ac:dyDescent="0.2">
      <c r="A896" s="154"/>
      <c r="B896" s="155"/>
      <c r="C896" s="179" t="s">
        <v>764</v>
      </c>
      <c r="D896" s="157"/>
      <c r="E896" s="158">
        <v>16.100000000000001</v>
      </c>
      <c r="F896" s="156"/>
      <c r="G896" s="156"/>
      <c r="H896" s="156"/>
      <c r="I896" s="156"/>
      <c r="J896" s="156"/>
      <c r="K896" s="156"/>
      <c r="L896" s="156"/>
      <c r="M896" s="156"/>
      <c r="N896" s="156"/>
      <c r="O896" s="156"/>
      <c r="P896" s="156"/>
      <c r="Q896" s="156"/>
      <c r="R896" s="156"/>
      <c r="S896" s="156"/>
      <c r="T896" s="156"/>
      <c r="U896" s="156"/>
      <c r="V896" s="156"/>
      <c r="W896" s="156"/>
      <c r="X896" s="156"/>
      <c r="Y896" s="147"/>
      <c r="Z896" s="147"/>
      <c r="AA896" s="147"/>
      <c r="AB896" s="147"/>
      <c r="AC896" s="147"/>
      <c r="AD896" s="147"/>
      <c r="AE896" s="147"/>
      <c r="AF896" s="147"/>
      <c r="AG896" s="147" t="s">
        <v>188</v>
      </c>
      <c r="AH896" s="147">
        <v>0</v>
      </c>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row>
    <row r="897" spans="1:60" outlineLevel="1" x14ac:dyDescent="0.2">
      <c r="A897" s="154"/>
      <c r="B897" s="155"/>
      <c r="C897" s="179" t="s">
        <v>765</v>
      </c>
      <c r="D897" s="157"/>
      <c r="E897" s="158">
        <v>7.7</v>
      </c>
      <c r="F897" s="156"/>
      <c r="G897" s="156"/>
      <c r="H897" s="156"/>
      <c r="I897" s="156"/>
      <c r="J897" s="156"/>
      <c r="K897" s="156"/>
      <c r="L897" s="156"/>
      <c r="M897" s="156"/>
      <c r="N897" s="156"/>
      <c r="O897" s="156"/>
      <c r="P897" s="156"/>
      <c r="Q897" s="156"/>
      <c r="R897" s="156"/>
      <c r="S897" s="156"/>
      <c r="T897" s="156"/>
      <c r="U897" s="156"/>
      <c r="V897" s="156"/>
      <c r="W897" s="156"/>
      <c r="X897" s="156"/>
      <c r="Y897" s="147"/>
      <c r="Z897" s="147"/>
      <c r="AA897" s="147"/>
      <c r="AB897" s="147"/>
      <c r="AC897" s="147"/>
      <c r="AD897" s="147"/>
      <c r="AE897" s="147"/>
      <c r="AF897" s="147"/>
      <c r="AG897" s="147" t="s">
        <v>188</v>
      </c>
      <c r="AH897" s="147">
        <v>0</v>
      </c>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row>
    <row r="898" spans="1:60" outlineLevel="1" x14ac:dyDescent="0.2">
      <c r="A898" s="154"/>
      <c r="B898" s="155"/>
      <c r="C898" s="179" t="s">
        <v>766</v>
      </c>
      <c r="D898" s="157"/>
      <c r="E898" s="158">
        <v>4.7</v>
      </c>
      <c r="F898" s="156"/>
      <c r="G898" s="156"/>
      <c r="H898" s="156"/>
      <c r="I898" s="156"/>
      <c r="J898" s="156"/>
      <c r="K898" s="156"/>
      <c r="L898" s="156"/>
      <c r="M898" s="156"/>
      <c r="N898" s="156"/>
      <c r="O898" s="156"/>
      <c r="P898" s="156"/>
      <c r="Q898" s="156"/>
      <c r="R898" s="156"/>
      <c r="S898" s="156"/>
      <c r="T898" s="156"/>
      <c r="U898" s="156"/>
      <c r="V898" s="156"/>
      <c r="W898" s="156"/>
      <c r="X898" s="156"/>
      <c r="Y898" s="147"/>
      <c r="Z898" s="147"/>
      <c r="AA898" s="147"/>
      <c r="AB898" s="147"/>
      <c r="AC898" s="147"/>
      <c r="AD898" s="147"/>
      <c r="AE898" s="147"/>
      <c r="AF898" s="147"/>
      <c r="AG898" s="147" t="s">
        <v>188</v>
      </c>
      <c r="AH898" s="147">
        <v>0</v>
      </c>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row>
    <row r="899" spans="1:60" outlineLevel="1" x14ac:dyDescent="0.2">
      <c r="A899" s="154"/>
      <c r="B899" s="155"/>
      <c r="C899" s="769"/>
      <c r="D899" s="770"/>
      <c r="E899" s="770"/>
      <c r="F899" s="770"/>
      <c r="G899" s="770"/>
      <c r="H899" s="156"/>
      <c r="I899" s="156"/>
      <c r="J899" s="156"/>
      <c r="K899" s="156"/>
      <c r="L899" s="156"/>
      <c r="M899" s="156"/>
      <c r="N899" s="156"/>
      <c r="O899" s="156"/>
      <c r="P899" s="156"/>
      <c r="Q899" s="156"/>
      <c r="R899" s="156"/>
      <c r="S899" s="156"/>
      <c r="T899" s="156"/>
      <c r="U899" s="156"/>
      <c r="V899" s="156"/>
      <c r="W899" s="156"/>
      <c r="X899" s="156"/>
      <c r="Y899" s="147"/>
      <c r="Z899" s="147"/>
      <c r="AA899" s="147"/>
      <c r="AB899" s="147"/>
      <c r="AC899" s="147"/>
      <c r="AD899" s="147"/>
      <c r="AE899" s="147"/>
      <c r="AF899" s="147"/>
      <c r="AG899" s="147" t="s">
        <v>190</v>
      </c>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row>
    <row r="900" spans="1:60" outlineLevel="1" x14ac:dyDescent="0.2">
      <c r="A900" s="168">
        <v>147</v>
      </c>
      <c r="B900" s="169" t="s">
        <v>786</v>
      </c>
      <c r="C900" s="178" t="s">
        <v>787</v>
      </c>
      <c r="D900" s="170" t="s">
        <v>284</v>
      </c>
      <c r="E900" s="171">
        <v>36</v>
      </c>
      <c r="F900" s="172"/>
      <c r="G900" s="173">
        <f>ROUND(E900*F900,2)</f>
        <v>0</v>
      </c>
      <c r="H900" s="172"/>
      <c r="I900" s="173">
        <f>ROUND(E900*H900,2)</f>
        <v>0</v>
      </c>
      <c r="J900" s="172"/>
      <c r="K900" s="173">
        <f>ROUND(E900*J900,2)</f>
        <v>0</v>
      </c>
      <c r="L900" s="173">
        <v>21</v>
      </c>
      <c r="M900" s="173">
        <f>G900*(1+L900/100)</f>
        <v>0</v>
      </c>
      <c r="N900" s="173">
        <v>3.3500000000000001E-3</v>
      </c>
      <c r="O900" s="173">
        <f>ROUND(E900*N900,2)</f>
        <v>0.12</v>
      </c>
      <c r="P900" s="173">
        <v>0</v>
      </c>
      <c r="Q900" s="173">
        <f>ROUND(E900*P900,2)</f>
        <v>0</v>
      </c>
      <c r="R900" s="173"/>
      <c r="S900" s="173" t="s">
        <v>219</v>
      </c>
      <c r="T900" s="174" t="s">
        <v>220</v>
      </c>
      <c r="U900" s="156">
        <v>0</v>
      </c>
      <c r="V900" s="156">
        <f>ROUND(E900*U900,2)</f>
        <v>0</v>
      </c>
      <c r="W900" s="156"/>
      <c r="X900" s="156" t="s">
        <v>185</v>
      </c>
      <c r="Y900" s="147"/>
      <c r="Z900" s="147"/>
      <c r="AA900" s="147"/>
      <c r="AB900" s="147"/>
      <c r="AC900" s="147"/>
      <c r="AD900" s="147"/>
      <c r="AE900" s="147"/>
      <c r="AF900" s="147"/>
      <c r="AG900" s="147" t="s">
        <v>325</v>
      </c>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row>
    <row r="901" spans="1:60" outlineLevel="1" x14ac:dyDescent="0.2">
      <c r="A901" s="154"/>
      <c r="B901" s="155"/>
      <c r="C901" s="179" t="s">
        <v>640</v>
      </c>
      <c r="D901" s="157"/>
      <c r="E901" s="158"/>
      <c r="F901" s="156"/>
      <c r="G901" s="156"/>
      <c r="H901" s="156"/>
      <c r="I901" s="156"/>
      <c r="J901" s="156"/>
      <c r="K901" s="156"/>
      <c r="L901" s="156"/>
      <c r="M901" s="156"/>
      <c r="N901" s="156"/>
      <c r="O901" s="156"/>
      <c r="P901" s="156"/>
      <c r="Q901" s="156"/>
      <c r="R901" s="156"/>
      <c r="S901" s="156"/>
      <c r="T901" s="156"/>
      <c r="U901" s="156"/>
      <c r="V901" s="156"/>
      <c r="W901" s="156"/>
      <c r="X901" s="156"/>
      <c r="Y901" s="147"/>
      <c r="Z901" s="147"/>
      <c r="AA901" s="147"/>
      <c r="AB901" s="147"/>
      <c r="AC901" s="147"/>
      <c r="AD901" s="147"/>
      <c r="AE901" s="147"/>
      <c r="AF901" s="147"/>
      <c r="AG901" s="147" t="s">
        <v>188</v>
      </c>
      <c r="AH901" s="147">
        <v>0</v>
      </c>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row>
    <row r="902" spans="1:60" outlineLevel="1" x14ac:dyDescent="0.2">
      <c r="A902" s="154"/>
      <c r="B902" s="155"/>
      <c r="C902" s="179" t="s">
        <v>767</v>
      </c>
      <c r="D902" s="157"/>
      <c r="E902" s="158">
        <v>36</v>
      </c>
      <c r="F902" s="156"/>
      <c r="G902" s="156"/>
      <c r="H902" s="156"/>
      <c r="I902" s="156"/>
      <c r="J902" s="156"/>
      <c r="K902" s="156"/>
      <c r="L902" s="156"/>
      <c r="M902" s="156"/>
      <c r="N902" s="156"/>
      <c r="O902" s="156"/>
      <c r="P902" s="156"/>
      <c r="Q902" s="156"/>
      <c r="R902" s="156"/>
      <c r="S902" s="156"/>
      <c r="T902" s="156"/>
      <c r="U902" s="156"/>
      <c r="V902" s="156"/>
      <c r="W902" s="156"/>
      <c r="X902" s="156"/>
      <c r="Y902" s="147"/>
      <c r="Z902" s="147"/>
      <c r="AA902" s="147"/>
      <c r="AB902" s="147"/>
      <c r="AC902" s="147"/>
      <c r="AD902" s="147"/>
      <c r="AE902" s="147"/>
      <c r="AF902" s="147"/>
      <c r="AG902" s="147" t="s">
        <v>188</v>
      </c>
      <c r="AH902" s="147">
        <v>0</v>
      </c>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row>
    <row r="903" spans="1:60" outlineLevel="1" x14ac:dyDescent="0.2">
      <c r="A903" s="154"/>
      <c r="B903" s="155"/>
      <c r="C903" s="769"/>
      <c r="D903" s="770"/>
      <c r="E903" s="770"/>
      <c r="F903" s="770"/>
      <c r="G903" s="770"/>
      <c r="H903" s="156"/>
      <c r="I903" s="156"/>
      <c r="J903" s="156"/>
      <c r="K903" s="156"/>
      <c r="L903" s="156"/>
      <c r="M903" s="156"/>
      <c r="N903" s="156"/>
      <c r="O903" s="156"/>
      <c r="P903" s="156"/>
      <c r="Q903" s="156"/>
      <c r="R903" s="156"/>
      <c r="S903" s="156"/>
      <c r="T903" s="156"/>
      <c r="U903" s="156"/>
      <c r="V903" s="156"/>
      <c r="W903" s="156"/>
      <c r="X903" s="156"/>
      <c r="Y903" s="147"/>
      <c r="Z903" s="147"/>
      <c r="AA903" s="147"/>
      <c r="AB903" s="147"/>
      <c r="AC903" s="147"/>
      <c r="AD903" s="147"/>
      <c r="AE903" s="147"/>
      <c r="AF903" s="147"/>
      <c r="AG903" s="147" t="s">
        <v>190</v>
      </c>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row>
    <row r="904" spans="1:60" outlineLevel="1" x14ac:dyDescent="0.2">
      <c r="A904" s="168">
        <v>148</v>
      </c>
      <c r="B904" s="169" t="s">
        <v>788</v>
      </c>
      <c r="C904" s="178" t="s">
        <v>789</v>
      </c>
      <c r="D904" s="170" t="s">
        <v>284</v>
      </c>
      <c r="E904" s="171">
        <v>55.31</v>
      </c>
      <c r="F904" s="172"/>
      <c r="G904" s="173">
        <f>ROUND(E904*F904,2)</f>
        <v>0</v>
      </c>
      <c r="H904" s="172"/>
      <c r="I904" s="173">
        <f>ROUND(E904*H904,2)</f>
        <v>0</v>
      </c>
      <c r="J904" s="172"/>
      <c r="K904" s="173">
        <f>ROUND(E904*J904,2)</f>
        <v>0</v>
      </c>
      <c r="L904" s="173">
        <v>21</v>
      </c>
      <c r="M904" s="173">
        <f>G904*(1+L904/100)</f>
        <v>0</v>
      </c>
      <c r="N904" s="173">
        <v>0</v>
      </c>
      <c r="O904" s="173">
        <f>ROUND(E904*N904,2)</f>
        <v>0</v>
      </c>
      <c r="P904" s="173">
        <v>3.3600000000000001E-3</v>
      </c>
      <c r="Q904" s="173">
        <f>ROUND(E904*P904,2)</f>
        <v>0.19</v>
      </c>
      <c r="R904" s="173" t="s">
        <v>790</v>
      </c>
      <c r="S904" s="173" t="s">
        <v>183</v>
      </c>
      <c r="T904" s="174" t="s">
        <v>184</v>
      </c>
      <c r="U904" s="156">
        <v>0</v>
      </c>
      <c r="V904" s="156">
        <f>ROUND(E904*U904,2)</f>
        <v>0</v>
      </c>
      <c r="W904" s="156"/>
      <c r="X904" s="156" t="s">
        <v>221</v>
      </c>
      <c r="Y904" s="147"/>
      <c r="Z904" s="147"/>
      <c r="AA904" s="147"/>
      <c r="AB904" s="147"/>
      <c r="AC904" s="147"/>
      <c r="AD904" s="147"/>
      <c r="AE904" s="147"/>
      <c r="AF904" s="147"/>
      <c r="AG904" s="147" t="s">
        <v>736</v>
      </c>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row>
    <row r="905" spans="1:60" outlineLevel="1" x14ac:dyDescent="0.2">
      <c r="A905" s="154"/>
      <c r="B905" s="155"/>
      <c r="C905" s="771" t="s">
        <v>791</v>
      </c>
      <c r="D905" s="772"/>
      <c r="E905" s="772"/>
      <c r="F905" s="772"/>
      <c r="G905" s="772"/>
      <c r="H905" s="156"/>
      <c r="I905" s="156"/>
      <c r="J905" s="156"/>
      <c r="K905" s="156"/>
      <c r="L905" s="156"/>
      <c r="M905" s="156"/>
      <c r="N905" s="156"/>
      <c r="O905" s="156"/>
      <c r="P905" s="156"/>
      <c r="Q905" s="156"/>
      <c r="R905" s="156"/>
      <c r="S905" s="156"/>
      <c r="T905" s="156"/>
      <c r="U905" s="156"/>
      <c r="V905" s="156"/>
      <c r="W905" s="156"/>
      <c r="X905" s="156"/>
      <c r="Y905" s="147"/>
      <c r="Z905" s="147"/>
      <c r="AA905" s="147"/>
      <c r="AB905" s="147"/>
      <c r="AC905" s="147"/>
      <c r="AD905" s="147"/>
      <c r="AE905" s="147"/>
      <c r="AF905" s="147"/>
      <c r="AG905" s="147" t="s">
        <v>196</v>
      </c>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row>
    <row r="906" spans="1:60" outlineLevel="1" x14ac:dyDescent="0.2">
      <c r="A906" s="154"/>
      <c r="B906" s="155"/>
      <c r="C906" s="179" t="s">
        <v>776</v>
      </c>
      <c r="D906" s="157"/>
      <c r="E906" s="158">
        <v>55.31</v>
      </c>
      <c r="F906" s="156"/>
      <c r="G906" s="156"/>
      <c r="H906" s="156"/>
      <c r="I906" s="156"/>
      <c r="J906" s="156"/>
      <c r="K906" s="156"/>
      <c r="L906" s="156"/>
      <c r="M906" s="156"/>
      <c r="N906" s="156"/>
      <c r="O906" s="156"/>
      <c r="P906" s="156"/>
      <c r="Q906" s="156"/>
      <c r="R906" s="156"/>
      <c r="S906" s="156"/>
      <c r="T906" s="156"/>
      <c r="U906" s="156"/>
      <c r="V906" s="156"/>
      <c r="W906" s="156"/>
      <c r="X906" s="156"/>
      <c r="Y906" s="147"/>
      <c r="Z906" s="147"/>
      <c r="AA906" s="147"/>
      <c r="AB906" s="147"/>
      <c r="AC906" s="147"/>
      <c r="AD906" s="147"/>
      <c r="AE906" s="147"/>
      <c r="AF906" s="147"/>
      <c r="AG906" s="147" t="s">
        <v>188</v>
      </c>
      <c r="AH906" s="147">
        <v>0</v>
      </c>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row>
    <row r="907" spans="1:60" outlineLevel="1" x14ac:dyDescent="0.2">
      <c r="A907" s="154"/>
      <c r="B907" s="155"/>
      <c r="C907" s="769"/>
      <c r="D907" s="770"/>
      <c r="E907" s="770"/>
      <c r="F907" s="770"/>
      <c r="G907" s="770"/>
      <c r="H907" s="156"/>
      <c r="I907" s="156"/>
      <c r="J907" s="156"/>
      <c r="K907" s="156"/>
      <c r="L907" s="156"/>
      <c r="M907" s="156"/>
      <c r="N907" s="156"/>
      <c r="O907" s="156"/>
      <c r="P907" s="156"/>
      <c r="Q907" s="156"/>
      <c r="R907" s="156"/>
      <c r="S907" s="156"/>
      <c r="T907" s="156"/>
      <c r="U907" s="156"/>
      <c r="V907" s="156"/>
      <c r="W907" s="156"/>
      <c r="X907" s="156"/>
      <c r="Y907" s="147"/>
      <c r="Z907" s="147"/>
      <c r="AA907" s="147"/>
      <c r="AB907" s="147"/>
      <c r="AC907" s="147"/>
      <c r="AD907" s="147"/>
      <c r="AE907" s="147"/>
      <c r="AF907" s="147"/>
      <c r="AG907" s="147" t="s">
        <v>190</v>
      </c>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row>
    <row r="908" spans="1:60" outlineLevel="1" x14ac:dyDescent="0.2">
      <c r="A908" s="168">
        <v>149</v>
      </c>
      <c r="B908" s="169" t="s">
        <v>792</v>
      </c>
      <c r="C908" s="178" t="s">
        <v>793</v>
      </c>
      <c r="D908" s="170" t="s">
        <v>231</v>
      </c>
      <c r="E908" s="171">
        <v>1.16821</v>
      </c>
      <c r="F908" s="172"/>
      <c r="G908" s="173">
        <f>ROUND(E908*F908,2)</f>
        <v>0</v>
      </c>
      <c r="H908" s="172"/>
      <c r="I908" s="173">
        <f>ROUND(E908*H908,2)</f>
        <v>0</v>
      </c>
      <c r="J908" s="172"/>
      <c r="K908" s="173">
        <f>ROUND(E908*J908,2)</f>
        <v>0</v>
      </c>
      <c r="L908" s="173">
        <v>21</v>
      </c>
      <c r="M908" s="173">
        <f>G908*(1+L908/100)</f>
        <v>0</v>
      </c>
      <c r="N908" s="173">
        <v>0</v>
      </c>
      <c r="O908" s="173">
        <f>ROUND(E908*N908,2)</f>
        <v>0</v>
      </c>
      <c r="P908" s="173">
        <v>0</v>
      </c>
      <c r="Q908" s="173">
        <f>ROUND(E908*P908,2)</f>
        <v>0</v>
      </c>
      <c r="R908" s="173" t="s">
        <v>758</v>
      </c>
      <c r="S908" s="173" t="s">
        <v>183</v>
      </c>
      <c r="T908" s="174" t="s">
        <v>184</v>
      </c>
      <c r="U908" s="156">
        <v>4.82</v>
      </c>
      <c r="V908" s="156">
        <f>ROUND(E908*U908,2)</f>
        <v>5.63</v>
      </c>
      <c r="W908" s="156"/>
      <c r="X908" s="156" t="s">
        <v>608</v>
      </c>
      <c r="Y908" s="147"/>
      <c r="Z908" s="147"/>
      <c r="AA908" s="147"/>
      <c r="AB908" s="147"/>
      <c r="AC908" s="147"/>
      <c r="AD908" s="147"/>
      <c r="AE908" s="147"/>
      <c r="AF908" s="147"/>
      <c r="AG908" s="147" t="s">
        <v>609</v>
      </c>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row>
    <row r="909" spans="1:60" outlineLevel="1" x14ac:dyDescent="0.2">
      <c r="A909" s="154"/>
      <c r="B909" s="155"/>
      <c r="C909" s="771" t="s">
        <v>656</v>
      </c>
      <c r="D909" s="772"/>
      <c r="E909" s="772"/>
      <c r="F909" s="772"/>
      <c r="G909" s="772"/>
      <c r="H909" s="156"/>
      <c r="I909" s="156"/>
      <c r="J909" s="156"/>
      <c r="K909" s="156"/>
      <c r="L909" s="156"/>
      <c r="M909" s="156"/>
      <c r="N909" s="156"/>
      <c r="O909" s="156"/>
      <c r="P909" s="156"/>
      <c r="Q909" s="156"/>
      <c r="R909" s="156"/>
      <c r="S909" s="156"/>
      <c r="T909" s="156"/>
      <c r="U909" s="156"/>
      <c r="V909" s="156"/>
      <c r="W909" s="156"/>
      <c r="X909" s="156"/>
      <c r="Y909" s="147"/>
      <c r="Z909" s="147"/>
      <c r="AA909" s="147"/>
      <c r="AB909" s="147"/>
      <c r="AC909" s="147"/>
      <c r="AD909" s="147"/>
      <c r="AE909" s="147"/>
      <c r="AF909" s="147"/>
      <c r="AG909" s="147" t="s">
        <v>196</v>
      </c>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row>
    <row r="910" spans="1:60" outlineLevel="1" x14ac:dyDescent="0.2">
      <c r="A910" s="154"/>
      <c r="B910" s="155"/>
      <c r="C910" s="769"/>
      <c r="D910" s="770"/>
      <c r="E910" s="770"/>
      <c r="F910" s="770"/>
      <c r="G910" s="770"/>
      <c r="H910" s="156"/>
      <c r="I910" s="156"/>
      <c r="J910" s="156"/>
      <c r="K910" s="156"/>
      <c r="L910" s="156"/>
      <c r="M910" s="156"/>
      <c r="N910" s="156"/>
      <c r="O910" s="156"/>
      <c r="P910" s="156"/>
      <c r="Q910" s="156"/>
      <c r="R910" s="156"/>
      <c r="S910" s="156"/>
      <c r="T910" s="156"/>
      <c r="U910" s="156"/>
      <c r="V910" s="156"/>
      <c r="W910" s="156"/>
      <c r="X910" s="156"/>
      <c r="Y910" s="147"/>
      <c r="Z910" s="147"/>
      <c r="AA910" s="147"/>
      <c r="AB910" s="147"/>
      <c r="AC910" s="147"/>
      <c r="AD910" s="147"/>
      <c r="AE910" s="147"/>
      <c r="AF910" s="147"/>
      <c r="AG910" s="147" t="s">
        <v>190</v>
      </c>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row>
    <row r="911" spans="1:60" x14ac:dyDescent="0.2">
      <c r="A911" s="162" t="s">
        <v>177</v>
      </c>
      <c r="B911" s="163" t="s">
        <v>117</v>
      </c>
      <c r="C911" s="177" t="s">
        <v>118</v>
      </c>
      <c r="D911" s="164"/>
      <c r="E911" s="165"/>
      <c r="F911" s="166"/>
      <c r="G911" s="166">
        <f>SUMIF(AG912:AG966,"&lt;&gt;NOR",G912:G966)</f>
        <v>0</v>
      </c>
      <c r="H911" s="166"/>
      <c r="I911" s="166">
        <f>SUM(I912:I966)</f>
        <v>0</v>
      </c>
      <c r="J911" s="166"/>
      <c r="K911" s="166">
        <f>SUM(K912:K966)</f>
        <v>0</v>
      </c>
      <c r="L911" s="166"/>
      <c r="M911" s="166">
        <f>SUM(M912:M966)</f>
        <v>0</v>
      </c>
      <c r="N911" s="166"/>
      <c r="O911" s="166">
        <f>SUM(O912:O966)</f>
        <v>5.1499999999999995</v>
      </c>
      <c r="P911" s="166"/>
      <c r="Q911" s="166">
        <f>SUM(Q912:Q966)</f>
        <v>0</v>
      </c>
      <c r="R911" s="166"/>
      <c r="S911" s="166"/>
      <c r="T911" s="167"/>
      <c r="U911" s="161"/>
      <c r="V911" s="161">
        <f>SUM(V912:V966)</f>
        <v>12.22</v>
      </c>
      <c r="W911" s="161"/>
      <c r="X911" s="161"/>
      <c r="AG911" t="s">
        <v>178</v>
      </c>
    </row>
    <row r="912" spans="1:60" ht="33.75" outlineLevel="1" x14ac:dyDescent="0.2">
      <c r="A912" s="168">
        <v>150</v>
      </c>
      <c r="B912" s="169" t="s">
        <v>794</v>
      </c>
      <c r="C912" s="178" t="s">
        <v>795</v>
      </c>
      <c r="D912" s="170" t="s">
        <v>284</v>
      </c>
      <c r="E912" s="171">
        <v>408.06</v>
      </c>
      <c r="F912" s="172"/>
      <c r="G912" s="173">
        <f>ROUND(E912*F912,2)</f>
        <v>0</v>
      </c>
      <c r="H912" s="172"/>
      <c r="I912" s="173">
        <f>ROUND(E912*H912,2)</f>
        <v>0</v>
      </c>
      <c r="J912" s="172"/>
      <c r="K912" s="173">
        <f>ROUND(E912*J912,2)</f>
        <v>0</v>
      </c>
      <c r="L912" s="173">
        <v>21</v>
      </c>
      <c r="M912" s="173">
        <f>G912*(1+L912/100)</f>
        <v>0</v>
      </c>
      <c r="N912" s="173">
        <v>4.0000000000000003E-5</v>
      </c>
      <c r="O912" s="173">
        <f>ROUND(E912*N912,2)</f>
        <v>0.02</v>
      </c>
      <c r="P912" s="173">
        <v>0</v>
      </c>
      <c r="Q912" s="173">
        <f>ROUND(E912*P912,2)</f>
        <v>0</v>
      </c>
      <c r="R912" s="173" t="s">
        <v>796</v>
      </c>
      <c r="S912" s="173" t="s">
        <v>183</v>
      </c>
      <c r="T912" s="174" t="s">
        <v>184</v>
      </c>
      <c r="U912" s="156">
        <v>0</v>
      </c>
      <c r="V912" s="156">
        <f>ROUND(E912*U912,2)</f>
        <v>0</v>
      </c>
      <c r="W912" s="156"/>
      <c r="X912" s="156" t="s">
        <v>185</v>
      </c>
      <c r="Y912" s="147"/>
      <c r="Z912" s="147"/>
      <c r="AA912" s="147"/>
      <c r="AB912" s="147"/>
      <c r="AC912" s="147"/>
      <c r="AD912" s="147"/>
      <c r="AE912" s="147"/>
      <c r="AF912" s="147"/>
      <c r="AG912" s="147" t="s">
        <v>593</v>
      </c>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row>
    <row r="913" spans="1:60" outlineLevel="1" x14ac:dyDescent="0.2">
      <c r="A913" s="154"/>
      <c r="B913" s="155"/>
      <c r="C913" s="179" t="s">
        <v>797</v>
      </c>
      <c r="D913" s="157"/>
      <c r="E913" s="158">
        <v>10.3</v>
      </c>
      <c r="F913" s="156"/>
      <c r="G913" s="156"/>
      <c r="H913" s="156"/>
      <c r="I913" s="156"/>
      <c r="J913" s="156"/>
      <c r="K913" s="156"/>
      <c r="L913" s="156"/>
      <c r="M913" s="156"/>
      <c r="N913" s="156"/>
      <c r="O913" s="156"/>
      <c r="P913" s="156"/>
      <c r="Q913" s="156"/>
      <c r="R913" s="156"/>
      <c r="S913" s="156"/>
      <c r="T913" s="156"/>
      <c r="U913" s="156"/>
      <c r="V913" s="156"/>
      <c r="W913" s="156"/>
      <c r="X913" s="156"/>
      <c r="Y913" s="147"/>
      <c r="Z913" s="147"/>
      <c r="AA913" s="147"/>
      <c r="AB913" s="147"/>
      <c r="AC913" s="147"/>
      <c r="AD913" s="147"/>
      <c r="AE913" s="147"/>
      <c r="AF913" s="147"/>
      <c r="AG913" s="147" t="s">
        <v>188</v>
      </c>
      <c r="AH913" s="147">
        <v>0</v>
      </c>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row>
    <row r="914" spans="1:60" outlineLevel="1" x14ac:dyDescent="0.2">
      <c r="A914" s="154"/>
      <c r="B914" s="155"/>
      <c r="C914" s="179" t="s">
        <v>798</v>
      </c>
      <c r="D914" s="157"/>
      <c r="E914" s="158">
        <v>9.1</v>
      </c>
      <c r="F914" s="156"/>
      <c r="G914" s="156"/>
      <c r="H914" s="156"/>
      <c r="I914" s="156"/>
      <c r="J914" s="156"/>
      <c r="K914" s="156"/>
      <c r="L914" s="156"/>
      <c r="M914" s="156"/>
      <c r="N914" s="156"/>
      <c r="O914" s="156"/>
      <c r="P914" s="156"/>
      <c r="Q914" s="156"/>
      <c r="R914" s="156"/>
      <c r="S914" s="156"/>
      <c r="T914" s="156"/>
      <c r="U914" s="156"/>
      <c r="V914" s="156"/>
      <c r="W914" s="156"/>
      <c r="X914" s="156"/>
      <c r="Y914" s="147"/>
      <c r="Z914" s="147"/>
      <c r="AA914" s="147"/>
      <c r="AB914" s="147"/>
      <c r="AC914" s="147"/>
      <c r="AD914" s="147"/>
      <c r="AE914" s="147"/>
      <c r="AF914" s="147"/>
      <c r="AG914" s="147" t="s">
        <v>188</v>
      </c>
      <c r="AH914" s="147">
        <v>0</v>
      </c>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row>
    <row r="915" spans="1:60" outlineLevel="1" x14ac:dyDescent="0.2">
      <c r="A915" s="154"/>
      <c r="B915" s="155"/>
      <c r="C915" s="179" t="s">
        <v>799</v>
      </c>
      <c r="D915" s="157"/>
      <c r="E915" s="158">
        <v>21.48</v>
      </c>
      <c r="F915" s="156"/>
      <c r="G915" s="156"/>
      <c r="H915" s="156"/>
      <c r="I915" s="156"/>
      <c r="J915" s="156"/>
      <c r="K915" s="156"/>
      <c r="L915" s="156"/>
      <c r="M915" s="156"/>
      <c r="N915" s="156"/>
      <c r="O915" s="156"/>
      <c r="P915" s="156"/>
      <c r="Q915" s="156"/>
      <c r="R915" s="156"/>
      <c r="S915" s="156"/>
      <c r="T915" s="156"/>
      <c r="U915" s="156"/>
      <c r="V915" s="156"/>
      <c r="W915" s="156"/>
      <c r="X915" s="156"/>
      <c r="Y915" s="147"/>
      <c r="Z915" s="147"/>
      <c r="AA915" s="147"/>
      <c r="AB915" s="147"/>
      <c r="AC915" s="147"/>
      <c r="AD915" s="147"/>
      <c r="AE915" s="147"/>
      <c r="AF915" s="147"/>
      <c r="AG915" s="147" t="s">
        <v>188</v>
      </c>
      <c r="AH915" s="147">
        <v>0</v>
      </c>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row>
    <row r="916" spans="1:60" outlineLevel="1" x14ac:dyDescent="0.2">
      <c r="A916" s="154"/>
      <c r="B916" s="155"/>
      <c r="C916" s="179" t="s">
        <v>800</v>
      </c>
      <c r="D916" s="157"/>
      <c r="E916" s="158">
        <v>27.88</v>
      </c>
      <c r="F916" s="156"/>
      <c r="G916" s="156"/>
      <c r="H916" s="156"/>
      <c r="I916" s="156"/>
      <c r="J916" s="156"/>
      <c r="K916" s="156"/>
      <c r="L916" s="156"/>
      <c r="M916" s="156"/>
      <c r="N916" s="156"/>
      <c r="O916" s="156"/>
      <c r="P916" s="156"/>
      <c r="Q916" s="156"/>
      <c r="R916" s="156"/>
      <c r="S916" s="156"/>
      <c r="T916" s="156"/>
      <c r="U916" s="156"/>
      <c r="V916" s="156"/>
      <c r="W916" s="156"/>
      <c r="X916" s="156"/>
      <c r="Y916" s="147"/>
      <c r="Z916" s="147"/>
      <c r="AA916" s="147"/>
      <c r="AB916" s="147"/>
      <c r="AC916" s="147"/>
      <c r="AD916" s="147"/>
      <c r="AE916" s="147"/>
      <c r="AF916" s="147"/>
      <c r="AG916" s="147" t="s">
        <v>188</v>
      </c>
      <c r="AH916" s="147">
        <v>0</v>
      </c>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row>
    <row r="917" spans="1:60" outlineLevel="1" x14ac:dyDescent="0.2">
      <c r="A917" s="154"/>
      <c r="B917" s="155"/>
      <c r="C917" s="179" t="s">
        <v>801</v>
      </c>
      <c r="D917" s="157"/>
      <c r="E917" s="158">
        <v>21.48</v>
      </c>
      <c r="F917" s="156"/>
      <c r="G917" s="156"/>
      <c r="H917" s="156"/>
      <c r="I917" s="156"/>
      <c r="J917" s="156"/>
      <c r="K917" s="156"/>
      <c r="L917" s="156"/>
      <c r="M917" s="156"/>
      <c r="N917" s="156"/>
      <c r="O917" s="156"/>
      <c r="P917" s="156"/>
      <c r="Q917" s="156"/>
      <c r="R917" s="156"/>
      <c r="S917" s="156"/>
      <c r="T917" s="156"/>
      <c r="U917" s="156"/>
      <c r="V917" s="156"/>
      <c r="W917" s="156"/>
      <c r="X917" s="156"/>
      <c r="Y917" s="147"/>
      <c r="Z917" s="147"/>
      <c r="AA917" s="147"/>
      <c r="AB917" s="147"/>
      <c r="AC917" s="147"/>
      <c r="AD917" s="147"/>
      <c r="AE917" s="147"/>
      <c r="AF917" s="147"/>
      <c r="AG917" s="147" t="s">
        <v>188</v>
      </c>
      <c r="AH917" s="147">
        <v>0</v>
      </c>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row>
    <row r="918" spans="1:60" outlineLevel="1" x14ac:dyDescent="0.2">
      <c r="A918" s="154"/>
      <c r="B918" s="155"/>
      <c r="C918" s="179" t="s">
        <v>802</v>
      </c>
      <c r="D918" s="157"/>
      <c r="E918" s="158">
        <v>27.88</v>
      </c>
      <c r="F918" s="156"/>
      <c r="G918" s="156"/>
      <c r="H918" s="156"/>
      <c r="I918" s="156"/>
      <c r="J918" s="156"/>
      <c r="K918" s="156"/>
      <c r="L918" s="156"/>
      <c r="M918" s="156"/>
      <c r="N918" s="156"/>
      <c r="O918" s="156"/>
      <c r="P918" s="156"/>
      <c r="Q918" s="156"/>
      <c r="R918" s="156"/>
      <c r="S918" s="156"/>
      <c r="T918" s="156"/>
      <c r="U918" s="156"/>
      <c r="V918" s="156"/>
      <c r="W918" s="156"/>
      <c r="X918" s="156"/>
      <c r="Y918" s="147"/>
      <c r="Z918" s="147"/>
      <c r="AA918" s="147"/>
      <c r="AB918" s="147"/>
      <c r="AC918" s="147"/>
      <c r="AD918" s="147"/>
      <c r="AE918" s="147"/>
      <c r="AF918" s="147"/>
      <c r="AG918" s="147" t="s">
        <v>188</v>
      </c>
      <c r="AH918" s="147">
        <v>0</v>
      </c>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row>
    <row r="919" spans="1:60" outlineLevel="1" x14ac:dyDescent="0.2">
      <c r="A919" s="154"/>
      <c r="B919" s="155"/>
      <c r="C919" s="179" t="s">
        <v>803</v>
      </c>
      <c r="D919" s="157"/>
      <c r="E919" s="158">
        <v>48.6</v>
      </c>
      <c r="F919" s="156"/>
      <c r="G919" s="156"/>
      <c r="H919" s="156"/>
      <c r="I919" s="156"/>
      <c r="J919" s="156"/>
      <c r="K919" s="156"/>
      <c r="L919" s="156"/>
      <c r="M919" s="156"/>
      <c r="N919" s="156"/>
      <c r="O919" s="156"/>
      <c r="P919" s="156"/>
      <c r="Q919" s="156"/>
      <c r="R919" s="156"/>
      <c r="S919" s="156"/>
      <c r="T919" s="156"/>
      <c r="U919" s="156"/>
      <c r="V919" s="156"/>
      <c r="W919" s="156"/>
      <c r="X919" s="156"/>
      <c r="Y919" s="147"/>
      <c r="Z919" s="147"/>
      <c r="AA919" s="147"/>
      <c r="AB919" s="147"/>
      <c r="AC919" s="147"/>
      <c r="AD919" s="147"/>
      <c r="AE919" s="147"/>
      <c r="AF919" s="147"/>
      <c r="AG919" s="147" t="s">
        <v>188</v>
      </c>
      <c r="AH919" s="147">
        <v>0</v>
      </c>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row>
    <row r="920" spans="1:60" outlineLevel="1" x14ac:dyDescent="0.2">
      <c r="A920" s="154"/>
      <c r="B920" s="155"/>
      <c r="C920" s="179" t="s">
        <v>804</v>
      </c>
      <c r="D920" s="157"/>
      <c r="E920" s="158">
        <v>80.8</v>
      </c>
      <c r="F920" s="156"/>
      <c r="G920" s="156"/>
      <c r="H920" s="156"/>
      <c r="I920" s="156"/>
      <c r="J920" s="156"/>
      <c r="K920" s="156"/>
      <c r="L920" s="156"/>
      <c r="M920" s="156"/>
      <c r="N920" s="156"/>
      <c r="O920" s="156"/>
      <c r="P920" s="156"/>
      <c r="Q920" s="156"/>
      <c r="R920" s="156"/>
      <c r="S920" s="156"/>
      <c r="T920" s="156"/>
      <c r="U920" s="156"/>
      <c r="V920" s="156"/>
      <c r="W920" s="156"/>
      <c r="X920" s="156"/>
      <c r="Y920" s="147"/>
      <c r="Z920" s="147"/>
      <c r="AA920" s="147"/>
      <c r="AB920" s="147"/>
      <c r="AC920" s="147"/>
      <c r="AD920" s="147"/>
      <c r="AE920" s="147"/>
      <c r="AF920" s="147"/>
      <c r="AG920" s="147" t="s">
        <v>188</v>
      </c>
      <c r="AH920" s="147">
        <v>0</v>
      </c>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row>
    <row r="921" spans="1:60" outlineLevel="1" x14ac:dyDescent="0.2">
      <c r="A921" s="154"/>
      <c r="B921" s="155"/>
      <c r="C921" s="179" t="s">
        <v>805</v>
      </c>
      <c r="D921" s="157"/>
      <c r="E921" s="158">
        <v>79.2</v>
      </c>
      <c r="F921" s="156"/>
      <c r="G921" s="156"/>
      <c r="H921" s="156"/>
      <c r="I921" s="156"/>
      <c r="J921" s="156"/>
      <c r="K921" s="156"/>
      <c r="L921" s="156"/>
      <c r="M921" s="156"/>
      <c r="N921" s="156"/>
      <c r="O921" s="156"/>
      <c r="P921" s="156"/>
      <c r="Q921" s="156"/>
      <c r="R921" s="156"/>
      <c r="S921" s="156"/>
      <c r="T921" s="156"/>
      <c r="U921" s="156"/>
      <c r="V921" s="156"/>
      <c r="W921" s="156"/>
      <c r="X921" s="156"/>
      <c r="Y921" s="147"/>
      <c r="Z921" s="147"/>
      <c r="AA921" s="147"/>
      <c r="AB921" s="147"/>
      <c r="AC921" s="147"/>
      <c r="AD921" s="147"/>
      <c r="AE921" s="147"/>
      <c r="AF921" s="147"/>
      <c r="AG921" s="147" t="s">
        <v>188</v>
      </c>
      <c r="AH921" s="147">
        <v>0</v>
      </c>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row>
    <row r="922" spans="1:60" outlineLevel="1" x14ac:dyDescent="0.2">
      <c r="A922" s="154"/>
      <c r="B922" s="155"/>
      <c r="C922" s="179" t="s">
        <v>806</v>
      </c>
      <c r="D922" s="157"/>
      <c r="E922" s="158">
        <v>38.5</v>
      </c>
      <c r="F922" s="156"/>
      <c r="G922" s="156"/>
      <c r="H922" s="156"/>
      <c r="I922" s="156"/>
      <c r="J922" s="156"/>
      <c r="K922" s="156"/>
      <c r="L922" s="156"/>
      <c r="M922" s="156"/>
      <c r="N922" s="156"/>
      <c r="O922" s="156"/>
      <c r="P922" s="156"/>
      <c r="Q922" s="156"/>
      <c r="R922" s="156"/>
      <c r="S922" s="156"/>
      <c r="T922" s="156"/>
      <c r="U922" s="156"/>
      <c r="V922" s="156"/>
      <c r="W922" s="156"/>
      <c r="X922" s="156"/>
      <c r="Y922" s="147"/>
      <c r="Z922" s="147"/>
      <c r="AA922" s="147"/>
      <c r="AB922" s="147"/>
      <c r="AC922" s="147"/>
      <c r="AD922" s="147"/>
      <c r="AE922" s="147"/>
      <c r="AF922" s="147"/>
      <c r="AG922" s="147" t="s">
        <v>188</v>
      </c>
      <c r="AH922" s="147">
        <v>0</v>
      </c>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row>
    <row r="923" spans="1:60" outlineLevel="1" x14ac:dyDescent="0.2">
      <c r="A923" s="154"/>
      <c r="B923" s="155"/>
      <c r="C923" s="179" t="s">
        <v>807</v>
      </c>
      <c r="D923" s="157"/>
      <c r="E923" s="158">
        <v>30.1</v>
      </c>
      <c r="F923" s="156"/>
      <c r="G923" s="156"/>
      <c r="H923" s="156"/>
      <c r="I923" s="156"/>
      <c r="J923" s="156"/>
      <c r="K923" s="156"/>
      <c r="L923" s="156"/>
      <c r="M923" s="156"/>
      <c r="N923" s="156"/>
      <c r="O923" s="156"/>
      <c r="P923" s="156"/>
      <c r="Q923" s="156"/>
      <c r="R923" s="156"/>
      <c r="S923" s="156"/>
      <c r="T923" s="156"/>
      <c r="U923" s="156"/>
      <c r="V923" s="156"/>
      <c r="W923" s="156"/>
      <c r="X923" s="156"/>
      <c r="Y923" s="147"/>
      <c r="Z923" s="147"/>
      <c r="AA923" s="147"/>
      <c r="AB923" s="147"/>
      <c r="AC923" s="147"/>
      <c r="AD923" s="147"/>
      <c r="AE923" s="147"/>
      <c r="AF923" s="147"/>
      <c r="AG923" s="147" t="s">
        <v>188</v>
      </c>
      <c r="AH923" s="147">
        <v>0</v>
      </c>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row>
    <row r="924" spans="1:60" outlineLevel="1" x14ac:dyDescent="0.2">
      <c r="A924" s="154"/>
      <c r="B924" s="155"/>
      <c r="C924" s="179" t="s">
        <v>808</v>
      </c>
      <c r="D924" s="157"/>
      <c r="E924" s="158">
        <v>7.9</v>
      </c>
      <c r="F924" s="156"/>
      <c r="G924" s="156"/>
      <c r="H924" s="156"/>
      <c r="I924" s="156"/>
      <c r="J924" s="156"/>
      <c r="K924" s="156"/>
      <c r="L924" s="156"/>
      <c r="M924" s="156"/>
      <c r="N924" s="156"/>
      <c r="O924" s="156"/>
      <c r="P924" s="156"/>
      <c r="Q924" s="156"/>
      <c r="R924" s="156"/>
      <c r="S924" s="156"/>
      <c r="T924" s="156"/>
      <c r="U924" s="156"/>
      <c r="V924" s="156"/>
      <c r="W924" s="156"/>
      <c r="X924" s="156"/>
      <c r="Y924" s="147"/>
      <c r="Z924" s="147"/>
      <c r="AA924" s="147"/>
      <c r="AB924" s="147"/>
      <c r="AC924" s="147"/>
      <c r="AD924" s="147"/>
      <c r="AE924" s="147"/>
      <c r="AF924" s="147"/>
      <c r="AG924" s="147" t="s">
        <v>188</v>
      </c>
      <c r="AH924" s="147">
        <v>0</v>
      </c>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row>
    <row r="925" spans="1:60" outlineLevel="1" x14ac:dyDescent="0.2">
      <c r="A925" s="154"/>
      <c r="B925" s="155"/>
      <c r="C925" s="179" t="s">
        <v>809</v>
      </c>
      <c r="D925" s="157"/>
      <c r="E925" s="158">
        <v>4.84</v>
      </c>
      <c r="F925" s="156"/>
      <c r="G925" s="156"/>
      <c r="H925" s="156"/>
      <c r="I925" s="156"/>
      <c r="J925" s="156"/>
      <c r="K925" s="156"/>
      <c r="L925" s="156"/>
      <c r="M925" s="156"/>
      <c r="N925" s="156"/>
      <c r="O925" s="156"/>
      <c r="P925" s="156"/>
      <c r="Q925" s="156"/>
      <c r="R925" s="156"/>
      <c r="S925" s="156"/>
      <c r="T925" s="156"/>
      <c r="U925" s="156"/>
      <c r="V925" s="156"/>
      <c r="W925" s="156"/>
      <c r="X925" s="156"/>
      <c r="Y925" s="147"/>
      <c r="Z925" s="147"/>
      <c r="AA925" s="147"/>
      <c r="AB925" s="147"/>
      <c r="AC925" s="147"/>
      <c r="AD925" s="147"/>
      <c r="AE925" s="147"/>
      <c r="AF925" s="147"/>
      <c r="AG925" s="147" t="s">
        <v>188</v>
      </c>
      <c r="AH925" s="147">
        <v>0</v>
      </c>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row>
    <row r="926" spans="1:60" outlineLevel="1" x14ac:dyDescent="0.2">
      <c r="A926" s="154"/>
      <c r="B926" s="155"/>
      <c r="C926" s="769"/>
      <c r="D926" s="770"/>
      <c r="E926" s="770"/>
      <c r="F926" s="770"/>
      <c r="G926" s="770"/>
      <c r="H926" s="156"/>
      <c r="I926" s="156"/>
      <c r="J926" s="156"/>
      <c r="K926" s="156"/>
      <c r="L926" s="156"/>
      <c r="M926" s="156"/>
      <c r="N926" s="156"/>
      <c r="O926" s="156"/>
      <c r="P926" s="156"/>
      <c r="Q926" s="156"/>
      <c r="R926" s="156"/>
      <c r="S926" s="156"/>
      <c r="T926" s="156"/>
      <c r="U926" s="156"/>
      <c r="V926" s="156"/>
      <c r="W926" s="156"/>
      <c r="X926" s="156"/>
      <c r="Y926" s="147"/>
      <c r="Z926" s="147"/>
      <c r="AA926" s="147"/>
      <c r="AB926" s="147"/>
      <c r="AC926" s="147"/>
      <c r="AD926" s="147"/>
      <c r="AE926" s="147"/>
      <c r="AF926" s="147"/>
      <c r="AG926" s="147" t="s">
        <v>190</v>
      </c>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row>
    <row r="927" spans="1:60" ht="33.75" outlineLevel="1" x14ac:dyDescent="0.2">
      <c r="A927" s="168">
        <v>151</v>
      </c>
      <c r="B927" s="169" t="s">
        <v>810</v>
      </c>
      <c r="C927" s="178" t="s">
        <v>811</v>
      </c>
      <c r="D927" s="170" t="s">
        <v>284</v>
      </c>
      <c r="E927" s="171">
        <v>153.91999999999999</v>
      </c>
      <c r="F927" s="172"/>
      <c r="G927" s="173">
        <f>ROUND(E927*F927,2)</f>
        <v>0</v>
      </c>
      <c r="H927" s="172"/>
      <c r="I927" s="173">
        <f>ROUND(E927*H927,2)</f>
        <v>0</v>
      </c>
      <c r="J927" s="172"/>
      <c r="K927" s="173">
        <f>ROUND(E927*J927,2)</f>
        <v>0</v>
      </c>
      <c r="L927" s="173">
        <v>21</v>
      </c>
      <c r="M927" s="173">
        <f>G927*(1+L927/100)</f>
        <v>0</v>
      </c>
      <c r="N927" s="173">
        <v>1.6000000000000001E-4</v>
      </c>
      <c r="O927" s="173">
        <f>ROUND(E927*N927,2)</f>
        <v>0.02</v>
      </c>
      <c r="P927" s="173">
        <v>0</v>
      </c>
      <c r="Q927" s="173">
        <f>ROUND(E927*P927,2)</f>
        <v>0</v>
      </c>
      <c r="R927" s="173" t="s">
        <v>796</v>
      </c>
      <c r="S927" s="173" t="s">
        <v>183</v>
      </c>
      <c r="T927" s="174" t="s">
        <v>184</v>
      </c>
      <c r="U927" s="156">
        <v>0</v>
      </c>
      <c r="V927" s="156">
        <f>ROUND(E927*U927,2)</f>
        <v>0</v>
      </c>
      <c r="W927" s="156"/>
      <c r="X927" s="156" t="s">
        <v>185</v>
      </c>
      <c r="Y927" s="147"/>
      <c r="Z927" s="147"/>
      <c r="AA927" s="147"/>
      <c r="AB927" s="147"/>
      <c r="AC927" s="147"/>
      <c r="AD927" s="147"/>
      <c r="AE927" s="147"/>
      <c r="AF927" s="147"/>
      <c r="AG927" s="147" t="s">
        <v>593</v>
      </c>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row>
    <row r="928" spans="1:60" outlineLevel="1" x14ac:dyDescent="0.2">
      <c r="A928" s="154"/>
      <c r="B928" s="155"/>
      <c r="C928" s="179" t="s">
        <v>812</v>
      </c>
      <c r="D928" s="157"/>
      <c r="E928" s="158">
        <v>3.3</v>
      </c>
      <c r="F928" s="156"/>
      <c r="G928" s="156"/>
      <c r="H928" s="156"/>
      <c r="I928" s="156"/>
      <c r="J928" s="156"/>
      <c r="K928" s="156"/>
      <c r="L928" s="156"/>
      <c r="M928" s="156"/>
      <c r="N928" s="156"/>
      <c r="O928" s="156"/>
      <c r="P928" s="156"/>
      <c r="Q928" s="156"/>
      <c r="R928" s="156"/>
      <c r="S928" s="156"/>
      <c r="T928" s="156"/>
      <c r="U928" s="156"/>
      <c r="V928" s="156"/>
      <c r="W928" s="156"/>
      <c r="X928" s="156"/>
      <c r="Y928" s="147"/>
      <c r="Z928" s="147"/>
      <c r="AA928" s="147"/>
      <c r="AB928" s="147"/>
      <c r="AC928" s="147"/>
      <c r="AD928" s="147"/>
      <c r="AE928" s="147"/>
      <c r="AF928" s="147"/>
      <c r="AG928" s="147" t="s">
        <v>188</v>
      </c>
      <c r="AH928" s="147">
        <v>0</v>
      </c>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row>
    <row r="929" spans="1:60" outlineLevel="1" x14ac:dyDescent="0.2">
      <c r="A929" s="154"/>
      <c r="B929" s="155"/>
      <c r="C929" s="179" t="s">
        <v>813</v>
      </c>
      <c r="D929" s="157"/>
      <c r="E929" s="158">
        <v>3</v>
      </c>
      <c r="F929" s="156"/>
      <c r="G929" s="156"/>
      <c r="H929" s="156"/>
      <c r="I929" s="156"/>
      <c r="J929" s="156"/>
      <c r="K929" s="156"/>
      <c r="L929" s="156"/>
      <c r="M929" s="156"/>
      <c r="N929" s="156"/>
      <c r="O929" s="156"/>
      <c r="P929" s="156"/>
      <c r="Q929" s="156"/>
      <c r="R929" s="156"/>
      <c r="S929" s="156"/>
      <c r="T929" s="156"/>
      <c r="U929" s="156"/>
      <c r="V929" s="156"/>
      <c r="W929" s="156"/>
      <c r="X929" s="156"/>
      <c r="Y929" s="147"/>
      <c r="Z929" s="147"/>
      <c r="AA929" s="147"/>
      <c r="AB929" s="147"/>
      <c r="AC929" s="147"/>
      <c r="AD929" s="147"/>
      <c r="AE929" s="147"/>
      <c r="AF929" s="147"/>
      <c r="AG929" s="147" t="s">
        <v>188</v>
      </c>
      <c r="AH929" s="147">
        <v>0</v>
      </c>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row>
    <row r="930" spans="1:60" outlineLevel="1" x14ac:dyDescent="0.2">
      <c r="A930" s="154"/>
      <c r="B930" s="155"/>
      <c r="C930" s="179" t="s">
        <v>814</v>
      </c>
      <c r="D930" s="157"/>
      <c r="E930" s="158">
        <v>3.88</v>
      </c>
      <c r="F930" s="156"/>
      <c r="G930" s="156"/>
      <c r="H930" s="156"/>
      <c r="I930" s="156"/>
      <c r="J930" s="156"/>
      <c r="K930" s="156"/>
      <c r="L930" s="156"/>
      <c r="M930" s="156"/>
      <c r="N930" s="156"/>
      <c r="O930" s="156"/>
      <c r="P930" s="156"/>
      <c r="Q930" s="156"/>
      <c r="R930" s="156"/>
      <c r="S930" s="156"/>
      <c r="T930" s="156"/>
      <c r="U930" s="156"/>
      <c r="V930" s="156"/>
      <c r="W930" s="156"/>
      <c r="X930" s="156"/>
      <c r="Y930" s="147"/>
      <c r="Z930" s="147"/>
      <c r="AA930" s="147"/>
      <c r="AB930" s="147"/>
      <c r="AC930" s="147"/>
      <c r="AD930" s="147"/>
      <c r="AE930" s="147"/>
      <c r="AF930" s="147"/>
      <c r="AG930" s="147" t="s">
        <v>188</v>
      </c>
      <c r="AH930" s="147">
        <v>0</v>
      </c>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row>
    <row r="931" spans="1:60" outlineLevel="1" x14ac:dyDescent="0.2">
      <c r="A931" s="154"/>
      <c r="B931" s="155"/>
      <c r="C931" s="179" t="s">
        <v>815</v>
      </c>
      <c r="D931" s="157"/>
      <c r="E931" s="158">
        <v>3.88</v>
      </c>
      <c r="F931" s="156"/>
      <c r="G931" s="156"/>
      <c r="H931" s="156"/>
      <c r="I931" s="156"/>
      <c r="J931" s="156"/>
      <c r="K931" s="156"/>
      <c r="L931" s="156"/>
      <c r="M931" s="156"/>
      <c r="N931" s="156"/>
      <c r="O931" s="156"/>
      <c r="P931" s="156"/>
      <c r="Q931" s="156"/>
      <c r="R931" s="156"/>
      <c r="S931" s="156"/>
      <c r="T931" s="156"/>
      <c r="U931" s="156"/>
      <c r="V931" s="156"/>
      <c r="W931" s="156"/>
      <c r="X931" s="156"/>
      <c r="Y931" s="147"/>
      <c r="Z931" s="147"/>
      <c r="AA931" s="147"/>
      <c r="AB931" s="147"/>
      <c r="AC931" s="147"/>
      <c r="AD931" s="147"/>
      <c r="AE931" s="147"/>
      <c r="AF931" s="147"/>
      <c r="AG931" s="147" t="s">
        <v>188</v>
      </c>
      <c r="AH931" s="147">
        <v>0</v>
      </c>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row>
    <row r="932" spans="1:60" outlineLevel="1" x14ac:dyDescent="0.2">
      <c r="A932" s="154"/>
      <c r="B932" s="155"/>
      <c r="C932" s="179" t="s">
        <v>816</v>
      </c>
      <c r="D932" s="157"/>
      <c r="E932" s="158">
        <v>3.88</v>
      </c>
      <c r="F932" s="156"/>
      <c r="G932" s="156"/>
      <c r="H932" s="156"/>
      <c r="I932" s="156"/>
      <c r="J932" s="156"/>
      <c r="K932" s="156"/>
      <c r="L932" s="156"/>
      <c r="M932" s="156"/>
      <c r="N932" s="156"/>
      <c r="O932" s="156"/>
      <c r="P932" s="156"/>
      <c r="Q932" s="156"/>
      <c r="R932" s="156"/>
      <c r="S932" s="156"/>
      <c r="T932" s="156"/>
      <c r="U932" s="156"/>
      <c r="V932" s="156"/>
      <c r="W932" s="156"/>
      <c r="X932" s="156"/>
      <c r="Y932" s="147"/>
      <c r="Z932" s="147"/>
      <c r="AA932" s="147"/>
      <c r="AB932" s="147"/>
      <c r="AC932" s="147"/>
      <c r="AD932" s="147"/>
      <c r="AE932" s="147"/>
      <c r="AF932" s="147"/>
      <c r="AG932" s="147" t="s">
        <v>188</v>
      </c>
      <c r="AH932" s="147">
        <v>0</v>
      </c>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row>
    <row r="933" spans="1:60" outlineLevel="1" x14ac:dyDescent="0.2">
      <c r="A933" s="154"/>
      <c r="B933" s="155"/>
      <c r="C933" s="179" t="s">
        <v>817</v>
      </c>
      <c r="D933" s="157"/>
      <c r="E933" s="158">
        <v>3.88</v>
      </c>
      <c r="F933" s="156"/>
      <c r="G933" s="156"/>
      <c r="H933" s="156"/>
      <c r="I933" s="156"/>
      <c r="J933" s="156"/>
      <c r="K933" s="156"/>
      <c r="L933" s="156"/>
      <c r="M933" s="156"/>
      <c r="N933" s="156"/>
      <c r="O933" s="156"/>
      <c r="P933" s="156"/>
      <c r="Q933" s="156"/>
      <c r="R933" s="156"/>
      <c r="S933" s="156"/>
      <c r="T933" s="156"/>
      <c r="U933" s="156"/>
      <c r="V933" s="156"/>
      <c r="W933" s="156"/>
      <c r="X933" s="156"/>
      <c r="Y933" s="147"/>
      <c r="Z933" s="147"/>
      <c r="AA933" s="147"/>
      <c r="AB933" s="147"/>
      <c r="AC933" s="147"/>
      <c r="AD933" s="147"/>
      <c r="AE933" s="147"/>
      <c r="AF933" s="147"/>
      <c r="AG933" s="147" t="s">
        <v>188</v>
      </c>
      <c r="AH933" s="147">
        <v>0</v>
      </c>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row>
    <row r="934" spans="1:60" outlineLevel="1" x14ac:dyDescent="0.2">
      <c r="A934" s="154"/>
      <c r="B934" s="155"/>
      <c r="C934" s="179" t="s">
        <v>818</v>
      </c>
      <c r="D934" s="157"/>
      <c r="E934" s="158">
        <v>27.6</v>
      </c>
      <c r="F934" s="156"/>
      <c r="G934" s="156"/>
      <c r="H934" s="156"/>
      <c r="I934" s="156"/>
      <c r="J934" s="156"/>
      <c r="K934" s="156"/>
      <c r="L934" s="156"/>
      <c r="M934" s="156"/>
      <c r="N934" s="156"/>
      <c r="O934" s="156"/>
      <c r="P934" s="156"/>
      <c r="Q934" s="156"/>
      <c r="R934" s="156"/>
      <c r="S934" s="156"/>
      <c r="T934" s="156"/>
      <c r="U934" s="156"/>
      <c r="V934" s="156"/>
      <c r="W934" s="156"/>
      <c r="X934" s="156"/>
      <c r="Y934" s="147"/>
      <c r="Z934" s="147"/>
      <c r="AA934" s="147"/>
      <c r="AB934" s="147"/>
      <c r="AC934" s="147"/>
      <c r="AD934" s="147"/>
      <c r="AE934" s="147"/>
      <c r="AF934" s="147"/>
      <c r="AG934" s="147" t="s">
        <v>188</v>
      </c>
      <c r="AH934" s="147">
        <v>0</v>
      </c>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row>
    <row r="935" spans="1:60" outlineLevel="1" x14ac:dyDescent="0.2">
      <c r="A935" s="154"/>
      <c r="B935" s="155"/>
      <c r="C935" s="179" t="s">
        <v>819</v>
      </c>
      <c r="D935" s="157"/>
      <c r="E935" s="158">
        <v>36.799999999999997</v>
      </c>
      <c r="F935" s="156"/>
      <c r="G935" s="156"/>
      <c r="H935" s="156"/>
      <c r="I935" s="156"/>
      <c r="J935" s="156"/>
      <c r="K935" s="156"/>
      <c r="L935" s="156"/>
      <c r="M935" s="156"/>
      <c r="N935" s="156"/>
      <c r="O935" s="156"/>
      <c r="P935" s="156"/>
      <c r="Q935" s="156"/>
      <c r="R935" s="156"/>
      <c r="S935" s="156"/>
      <c r="T935" s="156"/>
      <c r="U935" s="156"/>
      <c r="V935" s="156"/>
      <c r="W935" s="156"/>
      <c r="X935" s="156"/>
      <c r="Y935" s="147"/>
      <c r="Z935" s="147"/>
      <c r="AA935" s="147"/>
      <c r="AB935" s="147"/>
      <c r="AC935" s="147"/>
      <c r="AD935" s="147"/>
      <c r="AE935" s="147"/>
      <c r="AF935" s="147"/>
      <c r="AG935" s="147" t="s">
        <v>188</v>
      </c>
      <c r="AH935" s="147">
        <v>0</v>
      </c>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row>
    <row r="936" spans="1:60" outlineLevel="1" x14ac:dyDescent="0.2">
      <c r="A936" s="154"/>
      <c r="B936" s="155"/>
      <c r="C936" s="179" t="s">
        <v>820</v>
      </c>
      <c r="D936" s="157"/>
      <c r="E936" s="158">
        <v>36.799999999999997</v>
      </c>
      <c r="F936" s="156"/>
      <c r="G936" s="156"/>
      <c r="H936" s="156"/>
      <c r="I936" s="156"/>
      <c r="J936" s="156"/>
      <c r="K936" s="156"/>
      <c r="L936" s="156"/>
      <c r="M936" s="156"/>
      <c r="N936" s="156"/>
      <c r="O936" s="156"/>
      <c r="P936" s="156"/>
      <c r="Q936" s="156"/>
      <c r="R936" s="156"/>
      <c r="S936" s="156"/>
      <c r="T936" s="156"/>
      <c r="U936" s="156"/>
      <c r="V936" s="156"/>
      <c r="W936" s="156"/>
      <c r="X936" s="156"/>
      <c r="Y936" s="147"/>
      <c r="Z936" s="147"/>
      <c r="AA936" s="147"/>
      <c r="AB936" s="147"/>
      <c r="AC936" s="147"/>
      <c r="AD936" s="147"/>
      <c r="AE936" s="147"/>
      <c r="AF936" s="147"/>
      <c r="AG936" s="147" t="s">
        <v>188</v>
      </c>
      <c r="AH936" s="147">
        <v>0</v>
      </c>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row>
    <row r="937" spans="1:60" outlineLevel="1" x14ac:dyDescent="0.2">
      <c r="A937" s="154"/>
      <c r="B937" s="155"/>
      <c r="C937" s="179" t="s">
        <v>821</v>
      </c>
      <c r="D937" s="157"/>
      <c r="E937" s="158">
        <v>16.8</v>
      </c>
      <c r="F937" s="156"/>
      <c r="G937" s="156"/>
      <c r="H937" s="156"/>
      <c r="I937" s="156"/>
      <c r="J937" s="156"/>
      <c r="K937" s="156"/>
      <c r="L937" s="156"/>
      <c r="M937" s="156"/>
      <c r="N937" s="156"/>
      <c r="O937" s="156"/>
      <c r="P937" s="156"/>
      <c r="Q937" s="156"/>
      <c r="R937" s="156"/>
      <c r="S937" s="156"/>
      <c r="T937" s="156"/>
      <c r="U937" s="156"/>
      <c r="V937" s="156"/>
      <c r="W937" s="156"/>
      <c r="X937" s="156"/>
      <c r="Y937" s="147"/>
      <c r="Z937" s="147"/>
      <c r="AA937" s="147"/>
      <c r="AB937" s="147"/>
      <c r="AC937" s="147"/>
      <c r="AD937" s="147"/>
      <c r="AE937" s="147"/>
      <c r="AF937" s="147"/>
      <c r="AG937" s="147" t="s">
        <v>188</v>
      </c>
      <c r="AH937" s="147">
        <v>0</v>
      </c>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row>
    <row r="938" spans="1:60" outlineLevel="1" x14ac:dyDescent="0.2">
      <c r="A938" s="154"/>
      <c r="B938" s="155"/>
      <c r="C938" s="179" t="s">
        <v>822</v>
      </c>
      <c r="D938" s="157"/>
      <c r="E938" s="158">
        <v>8.4</v>
      </c>
      <c r="F938" s="156"/>
      <c r="G938" s="156"/>
      <c r="H938" s="156"/>
      <c r="I938" s="156"/>
      <c r="J938" s="156"/>
      <c r="K938" s="156"/>
      <c r="L938" s="156"/>
      <c r="M938" s="156"/>
      <c r="N938" s="156"/>
      <c r="O938" s="156"/>
      <c r="P938" s="156"/>
      <c r="Q938" s="156"/>
      <c r="R938" s="156"/>
      <c r="S938" s="156"/>
      <c r="T938" s="156"/>
      <c r="U938" s="156"/>
      <c r="V938" s="156"/>
      <c r="W938" s="156"/>
      <c r="X938" s="156"/>
      <c r="Y938" s="147"/>
      <c r="Z938" s="147"/>
      <c r="AA938" s="147"/>
      <c r="AB938" s="147"/>
      <c r="AC938" s="147"/>
      <c r="AD938" s="147"/>
      <c r="AE938" s="147"/>
      <c r="AF938" s="147"/>
      <c r="AG938" s="147" t="s">
        <v>188</v>
      </c>
      <c r="AH938" s="147">
        <v>0</v>
      </c>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row>
    <row r="939" spans="1:60" outlineLevel="1" x14ac:dyDescent="0.2">
      <c r="A939" s="154"/>
      <c r="B939" s="155"/>
      <c r="C939" s="179" t="s">
        <v>823</v>
      </c>
      <c r="D939" s="157"/>
      <c r="E939" s="158">
        <v>4.8</v>
      </c>
      <c r="F939" s="156"/>
      <c r="G939" s="156"/>
      <c r="H939" s="156"/>
      <c r="I939" s="156"/>
      <c r="J939" s="156"/>
      <c r="K939" s="156"/>
      <c r="L939" s="156"/>
      <c r="M939" s="156"/>
      <c r="N939" s="156"/>
      <c r="O939" s="156"/>
      <c r="P939" s="156"/>
      <c r="Q939" s="156"/>
      <c r="R939" s="156"/>
      <c r="S939" s="156"/>
      <c r="T939" s="156"/>
      <c r="U939" s="156"/>
      <c r="V939" s="156"/>
      <c r="W939" s="156"/>
      <c r="X939" s="156"/>
      <c r="Y939" s="147"/>
      <c r="Z939" s="147"/>
      <c r="AA939" s="147"/>
      <c r="AB939" s="147"/>
      <c r="AC939" s="147"/>
      <c r="AD939" s="147"/>
      <c r="AE939" s="147"/>
      <c r="AF939" s="147"/>
      <c r="AG939" s="147" t="s">
        <v>188</v>
      </c>
      <c r="AH939" s="147">
        <v>0</v>
      </c>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row>
    <row r="940" spans="1:60" outlineLevel="1" x14ac:dyDescent="0.2">
      <c r="A940" s="154"/>
      <c r="B940" s="155"/>
      <c r="C940" s="179" t="s">
        <v>824</v>
      </c>
      <c r="D940" s="157"/>
      <c r="E940" s="158">
        <v>0.9</v>
      </c>
      <c r="F940" s="156"/>
      <c r="G940" s="156"/>
      <c r="H940" s="156"/>
      <c r="I940" s="156"/>
      <c r="J940" s="156"/>
      <c r="K940" s="156"/>
      <c r="L940" s="156"/>
      <c r="M940" s="156"/>
      <c r="N940" s="156"/>
      <c r="O940" s="156"/>
      <c r="P940" s="156"/>
      <c r="Q940" s="156"/>
      <c r="R940" s="156"/>
      <c r="S940" s="156"/>
      <c r="T940" s="156"/>
      <c r="U940" s="156"/>
      <c r="V940" s="156"/>
      <c r="W940" s="156"/>
      <c r="X940" s="156"/>
      <c r="Y940" s="147"/>
      <c r="Z940" s="147"/>
      <c r="AA940" s="147"/>
      <c r="AB940" s="147"/>
      <c r="AC940" s="147"/>
      <c r="AD940" s="147"/>
      <c r="AE940" s="147"/>
      <c r="AF940" s="147"/>
      <c r="AG940" s="147" t="s">
        <v>188</v>
      </c>
      <c r="AH940" s="147">
        <v>0</v>
      </c>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row>
    <row r="941" spans="1:60" outlineLevel="1" x14ac:dyDescent="0.2">
      <c r="A941" s="154"/>
      <c r="B941" s="155"/>
      <c r="C941" s="769"/>
      <c r="D941" s="770"/>
      <c r="E941" s="770"/>
      <c r="F941" s="770"/>
      <c r="G941" s="770"/>
      <c r="H941" s="156"/>
      <c r="I941" s="156"/>
      <c r="J941" s="156"/>
      <c r="K941" s="156"/>
      <c r="L941" s="156"/>
      <c r="M941" s="156"/>
      <c r="N941" s="156"/>
      <c r="O941" s="156"/>
      <c r="P941" s="156"/>
      <c r="Q941" s="156"/>
      <c r="R941" s="156"/>
      <c r="S941" s="156"/>
      <c r="T941" s="156"/>
      <c r="U941" s="156"/>
      <c r="V941" s="156"/>
      <c r="W941" s="156"/>
      <c r="X941" s="156"/>
      <c r="Y941" s="147"/>
      <c r="Z941" s="147"/>
      <c r="AA941" s="147"/>
      <c r="AB941" s="147"/>
      <c r="AC941" s="147"/>
      <c r="AD941" s="147"/>
      <c r="AE941" s="147"/>
      <c r="AF941" s="147"/>
      <c r="AG941" s="147" t="s">
        <v>190</v>
      </c>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row>
    <row r="942" spans="1:60" ht="22.5" outlineLevel="1" x14ac:dyDescent="0.2">
      <c r="A942" s="168">
        <v>152</v>
      </c>
      <c r="B942" s="169" t="s">
        <v>825</v>
      </c>
      <c r="C942" s="178" t="s">
        <v>826</v>
      </c>
      <c r="D942" s="170" t="s">
        <v>181</v>
      </c>
      <c r="E942" s="171">
        <v>287.28199999999998</v>
      </c>
      <c r="F942" s="172"/>
      <c r="G942" s="173">
        <f>ROUND(E942*F942,2)</f>
        <v>0</v>
      </c>
      <c r="H942" s="172"/>
      <c r="I942" s="173">
        <f>ROUND(E942*H942,2)</f>
        <v>0</v>
      </c>
      <c r="J942" s="172"/>
      <c r="K942" s="173">
        <f>ROUND(E942*J942,2)</f>
        <v>0</v>
      </c>
      <c r="L942" s="173">
        <v>21</v>
      </c>
      <c r="M942" s="173">
        <f>G942*(1+L942/100)</f>
        <v>0</v>
      </c>
      <c r="N942" s="173">
        <v>1.4999999999999999E-2</v>
      </c>
      <c r="O942" s="173">
        <f>ROUND(E942*N942,2)</f>
        <v>4.3099999999999996</v>
      </c>
      <c r="P942" s="173">
        <v>0</v>
      </c>
      <c r="Q942" s="173">
        <f>ROUND(E942*P942,2)</f>
        <v>0</v>
      </c>
      <c r="R942" s="173"/>
      <c r="S942" s="173" t="s">
        <v>219</v>
      </c>
      <c r="T942" s="174" t="s">
        <v>220</v>
      </c>
      <c r="U942" s="156">
        <v>0</v>
      </c>
      <c r="V942" s="156">
        <f>ROUND(E942*U942,2)</f>
        <v>0</v>
      </c>
      <c r="W942" s="156"/>
      <c r="X942" s="156" t="s">
        <v>185</v>
      </c>
      <c r="Y942" s="147"/>
      <c r="Z942" s="147"/>
      <c r="AA942" s="147"/>
      <c r="AB942" s="147"/>
      <c r="AC942" s="147"/>
      <c r="AD942" s="147"/>
      <c r="AE942" s="147"/>
      <c r="AF942" s="147"/>
      <c r="AG942" s="147" t="s">
        <v>186</v>
      </c>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row>
    <row r="943" spans="1:60" outlineLevel="1" x14ac:dyDescent="0.2">
      <c r="A943" s="154"/>
      <c r="B943" s="155"/>
      <c r="C943" s="179" t="s">
        <v>394</v>
      </c>
      <c r="D943" s="157"/>
      <c r="E943" s="158"/>
      <c r="F943" s="156"/>
      <c r="G943" s="156"/>
      <c r="H943" s="156"/>
      <c r="I943" s="156"/>
      <c r="J943" s="156"/>
      <c r="K943" s="156"/>
      <c r="L943" s="156"/>
      <c r="M943" s="156"/>
      <c r="N943" s="156"/>
      <c r="O943" s="156"/>
      <c r="P943" s="156"/>
      <c r="Q943" s="156"/>
      <c r="R943" s="156"/>
      <c r="S943" s="156"/>
      <c r="T943" s="156"/>
      <c r="U943" s="156"/>
      <c r="V943" s="156"/>
      <c r="W943" s="156"/>
      <c r="X943" s="156"/>
      <c r="Y943" s="147"/>
      <c r="Z943" s="147"/>
      <c r="AA943" s="147"/>
      <c r="AB943" s="147"/>
      <c r="AC943" s="147"/>
      <c r="AD943" s="147"/>
      <c r="AE943" s="147"/>
      <c r="AF943" s="147"/>
      <c r="AG943" s="147" t="s">
        <v>188</v>
      </c>
      <c r="AH943" s="147">
        <v>0</v>
      </c>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row>
    <row r="944" spans="1:60" outlineLevel="1" x14ac:dyDescent="0.2">
      <c r="A944" s="154"/>
      <c r="B944" s="155"/>
      <c r="C944" s="179" t="s">
        <v>827</v>
      </c>
      <c r="D944" s="157"/>
      <c r="E944" s="158">
        <v>49.3</v>
      </c>
      <c r="F944" s="156"/>
      <c r="G944" s="156"/>
      <c r="H944" s="156"/>
      <c r="I944" s="156"/>
      <c r="J944" s="156"/>
      <c r="K944" s="156"/>
      <c r="L944" s="156"/>
      <c r="M944" s="156"/>
      <c r="N944" s="156"/>
      <c r="O944" s="156"/>
      <c r="P944" s="156"/>
      <c r="Q944" s="156"/>
      <c r="R944" s="156"/>
      <c r="S944" s="156"/>
      <c r="T944" s="156"/>
      <c r="U944" s="156"/>
      <c r="V944" s="156"/>
      <c r="W944" s="156"/>
      <c r="X944" s="156"/>
      <c r="Y944" s="147"/>
      <c r="Z944" s="147"/>
      <c r="AA944" s="147"/>
      <c r="AB944" s="147"/>
      <c r="AC944" s="147"/>
      <c r="AD944" s="147"/>
      <c r="AE944" s="147"/>
      <c r="AF944" s="147"/>
      <c r="AG944" s="147" t="s">
        <v>188</v>
      </c>
      <c r="AH944" s="147">
        <v>0</v>
      </c>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row>
    <row r="945" spans="1:60" outlineLevel="1" x14ac:dyDescent="0.2">
      <c r="A945" s="154"/>
      <c r="B945" s="155"/>
      <c r="C945" s="179" t="s">
        <v>828</v>
      </c>
      <c r="D945" s="157"/>
      <c r="E945" s="158">
        <v>58.45</v>
      </c>
      <c r="F945" s="156"/>
      <c r="G945" s="156"/>
      <c r="H945" s="156"/>
      <c r="I945" s="156"/>
      <c r="J945" s="156"/>
      <c r="K945" s="156"/>
      <c r="L945" s="156"/>
      <c r="M945" s="156"/>
      <c r="N945" s="156"/>
      <c r="O945" s="156"/>
      <c r="P945" s="156"/>
      <c r="Q945" s="156"/>
      <c r="R945" s="156"/>
      <c r="S945" s="156"/>
      <c r="T945" s="156"/>
      <c r="U945" s="156"/>
      <c r="V945" s="156"/>
      <c r="W945" s="156"/>
      <c r="X945" s="156"/>
      <c r="Y945" s="147"/>
      <c r="Z945" s="147"/>
      <c r="AA945" s="147"/>
      <c r="AB945" s="147"/>
      <c r="AC945" s="147"/>
      <c r="AD945" s="147"/>
      <c r="AE945" s="147"/>
      <c r="AF945" s="147"/>
      <c r="AG945" s="147" t="s">
        <v>188</v>
      </c>
      <c r="AH945" s="147">
        <v>0</v>
      </c>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row>
    <row r="946" spans="1:60" outlineLevel="1" x14ac:dyDescent="0.2">
      <c r="A946" s="154"/>
      <c r="B946" s="155"/>
      <c r="C946" s="179" t="s">
        <v>829</v>
      </c>
      <c r="D946" s="157"/>
      <c r="E946" s="158"/>
      <c r="F946" s="156"/>
      <c r="G946" s="156"/>
      <c r="H946" s="156"/>
      <c r="I946" s="156"/>
      <c r="J946" s="156"/>
      <c r="K946" s="156"/>
      <c r="L946" s="156"/>
      <c r="M946" s="156"/>
      <c r="N946" s="156"/>
      <c r="O946" s="156"/>
      <c r="P946" s="156"/>
      <c r="Q946" s="156"/>
      <c r="R946" s="156"/>
      <c r="S946" s="156"/>
      <c r="T946" s="156"/>
      <c r="U946" s="156"/>
      <c r="V946" s="156"/>
      <c r="W946" s="156"/>
      <c r="X946" s="156"/>
      <c r="Y946" s="147"/>
      <c r="Z946" s="147"/>
      <c r="AA946" s="147"/>
      <c r="AB946" s="147"/>
      <c r="AC946" s="147"/>
      <c r="AD946" s="147"/>
      <c r="AE946" s="147"/>
      <c r="AF946" s="147"/>
      <c r="AG946" s="147" t="s">
        <v>188</v>
      </c>
      <c r="AH946" s="147">
        <v>0</v>
      </c>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row>
    <row r="947" spans="1:60" outlineLevel="1" x14ac:dyDescent="0.2">
      <c r="A947" s="154"/>
      <c r="B947" s="155"/>
      <c r="C947" s="179" t="s">
        <v>830</v>
      </c>
      <c r="D947" s="157"/>
      <c r="E947" s="158"/>
      <c r="F947" s="156"/>
      <c r="G947" s="156"/>
      <c r="H947" s="156"/>
      <c r="I947" s="156"/>
      <c r="J947" s="156"/>
      <c r="K947" s="156"/>
      <c r="L947" s="156"/>
      <c r="M947" s="156"/>
      <c r="N947" s="156"/>
      <c r="O947" s="156"/>
      <c r="P947" s="156"/>
      <c r="Q947" s="156"/>
      <c r="R947" s="156"/>
      <c r="S947" s="156"/>
      <c r="T947" s="156"/>
      <c r="U947" s="156"/>
      <c r="V947" s="156"/>
      <c r="W947" s="156"/>
      <c r="X947" s="156"/>
      <c r="Y947" s="147"/>
      <c r="Z947" s="147"/>
      <c r="AA947" s="147"/>
      <c r="AB947" s="147"/>
      <c r="AC947" s="147"/>
      <c r="AD947" s="147"/>
      <c r="AE947" s="147"/>
      <c r="AF947" s="147"/>
      <c r="AG947" s="147" t="s">
        <v>188</v>
      </c>
      <c r="AH947" s="147">
        <v>0</v>
      </c>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row>
    <row r="948" spans="1:60" outlineLevel="1" x14ac:dyDescent="0.2">
      <c r="A948" s="154"/>
      <c r="B948" s="155"/>
      <c r="C948" s="179" t="s">
        <v>831</v>
      </c>
      <c r="D948" s="157"/>
      <c r="E948" s="158">
        <v>20.29</v>
      </c>
      <c r="F948" s="156"/>
      <c r="G948" s="156"/>
      <c r="H948" s="156"/>
      <c r="I948" s="156"/>
      <c r="J948" s="156"/>
      <c r="K948" s="156"/>
      <c r="L948" s="156"/>
      <c r="M948" s="156"/>
      <c r="N948" s="156"/>
      <c r="O948" s="156"/>
      <c r="P948" s="156"/>
      <c r="Q948" s="156"/>
      <c r="R948" s="156"/>
      <c r="S948" s="156"/>
      <c r="T948" s="156"/>
      <c r="U948" s="156"/>
      <c r="V948" s="156"/>
      <c r="W948" s="156"/>
      <c r="X948" s="156"/>
      <c r="Y948" s="147"/>
      <c r="Z948" s="147"/>
      <c r="AA948" s="147"/>
      <c r="AB948" s="147"/>
      <c r="AC948" s="147"/>
      <c r="AD948" s="147"/>
      <c r="AE948" s="147"/>
      <c r="AF948" s="147"/>
      <c r="AG948" s="147" t="s">
        <v>188</v>
      </c>
      <c r="AH948" s="147">
        <v>0</v>
      </c>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row>
    <row r="949" spans="1:60" outlineLevel="1" x14ac:dyDescent="0.2">
      <c r="A949" s="154"/>
      <c r="B949" s="155"/>
      <c r="C949" s="179" t="s">
        <v>832</v>
      </c>
      <c r="D949" s="157"/>
      <c r="E949" s="158">
        <v>25.41</v>
      </c>
      <c r="F949" s="156"/>
      <c r="G949" s="156"/>
      <c r="H949" s="156"/>
      <c r="I949" s="156"/>
      <c r="J949" s="156"/>
      <c r="K949" s="156"/>
      <c r="L949" s="156"/>
      <c r="M949" s="156"/>
      <c r="N949" s="156"/>
      <c r="O949" s="156"/>
      <c r="P949" s="156"/>
      <c r="Q949" s="156"/>
      <c r="R949" s="156"/>
      <c r="S949" s="156"/>
      <c r="T949" s="156"/>
      <c r="U949" s="156"/>
      <c r="V949" s="156"/>
      <c r="W949" s="156"/>
      <c r="X949" s="156"/>
      <c r="Y949" s="147"/>
      <c r="Z949" s="147"/>
      <c r="AA949" s="147"/>
      <c r="AB949" s="147"/>
      <c r="AC949" s="147"/>
      <c r="AD949" s="147"/>
      <c r="AE949" s="147"/>
      <c r="AF949" s="147"/>
      <c r="AG949" s="147" t="s">
        <v>188</v>
      </c>
      <c r="AH949" s="147">
        <v>0</v>
      </c>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row>
    <row r="950" spans="1:60" outlineLevel="1" x14ac:dyDescent="0.2">
      <c r="A950" s="154"/>
      <c r="B950" s="155"/>
      <c r="C950" s="179" t="s">
        <v>833</v>
      </c>
      <c r="D950" s="157"/>
      <c r="E950" s="158">
        <v>47.04</v>
      </c>
      <c r="F950" s="156"/>
      <c r="G950" s="156"/>
      <c r="H950" s="156"/>
      <c r="I950" s="156"/>
      <c r="J950" s="156"/>
      <c r="K950" s="156"/>
      <c r="L950" s="156"/>
      <c r="M950" s="156"/>
      <c r="N950" s="156"/>
      <c r="O950" s="156"/>
      <c r="P950" s="156"/>
      <c r="Q950" s="156"/>
      <c r="R950" s="156"/>
      <c r="S950" s="156"/>
      <c r="T950" s="156"/>
      <c r="U950" s="156"/>
      <c r="V950" s="156"/>
      <c r="W950" s="156"/>
      <c r="X950" s="156"/>
      <c r="Y950" s="147"/>
      <c r="Z950" s="147"/>
      <c r="AA950" s="147"/>
      <c r="AB950" s="147"/>
      <c r="AC950" s="147"/>
      <c r="AD950" s="147"/>
      <c r="AE950" s="147"/>
      <c r="AF950" s="147"/>
      <c r="AG950" s="147" t="s">
        <v>188</v>
      </c>
      <c r="AH950" s="147">
        <v>0</v>
      </c>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row>
    <row r="951" spans="1:60" outlineLevel="1" x14ac:dyDescent="0.2">
      <c r="A951" s="154"/>
      <c r="B951" s="155"/>
      <c r="C951" s="179" t="s">
        <v>834</v>
      </c>
      <c r="D951" s="157"/>
      <c r="E951" s="158">
        <v>46.4</v>
      </c>
      <c r="F951" s="156"/>
      <c r="G951" s="156"/>
      <c r="H951" s="156"/>
      <c r="I951" s="156"/>
      <c r="J951" s="156"/>
      <c r="K951" s="156"/>
      <c r="L951" s="156"/>
      <c r="M951" s="156"/>
      <c r="N951" s="156"/>
      <c r="O951" s="156"/>
      <c r="P951" s="156"/>
      <c r="Q951" s="156"/>
      <c r="R951" s="156"/>
      <c r="S951" s="156"/>
      <c r="T951" s="156"/>
      <c r="U951" s="156"/>
      <c r="V951" s="156"/>
      <c r="W951" s="156"/>
      <c r="X951" s="156"/>
      <c r="Y951" s="147"/>
      <c r="Z951" s="147"/>
      <c r="AA951" s="147"/>
      <c r="AB951" s="147"/>
      <c r="AC951" s="147"/>
      <c r="AD951" s="147"/>
      <c r="AE951" s="147"/>
      <c r="AF951" s="147"/>
      <c r="AG951" s="147" t="s">
        <v>188</v>
      </c>
      <c r="AH951" s="147">
        <v>0</v>
      </c>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row>
    <row r="952" spans="1:60" outlineLevel="1" x14ac:dyDescent="0.2">
      <c r="A952" s="154"/>
      <c r="B952" s="155"/>
      <c r="C952" s="179" t="s">
        <v>835</v>
      </c>
      <c r="D952" s="157"/>
      <c r="E952" s="158">
        <v>5.44</v>
      </c>
      <c r="F952" s="156"/>
      <c r="G952" s="156"/>
      <c r="H952" s="156"/>
      <c r="I952" s="156"/>
      <c r="J952" s="156"/>
      <c r="K952" s="156"/>
      <c r="L952" s="156"/>
      <c r="M952" s="156"/>
      <c r="N952" s="156"/>
      <c r="O952" s="156"/>
      <c r="P952" s="156"/>
      <c r="Q952" s="156"/>
      <c r="R952" s="156"/>
      <c r="S952" s="156"/>
      <c r="T952" s="156"/>
      <c r="U952" s="156"/>
      <c r="V952" s="156"/>
      <c r="W952" s="156"/>
      <c r="X952" s="156"/>
      <c r="Y952" s="147"/>
      <c r="Z952" s="147"/>
      <c r="AA952" s="147"/>
      <c r="AB952" s="147"/>
      <c r="AC952" s="147"/>
      <c r="AD952" s="147"/>
      <c r="AE952" s="147"/>
      <c r="AF952" s="147"/>
      <c r="AG952" s="147" t="s">
        <v>188</v>
      </c>
      <c r="AH952" s="147">
        <v>0</v>
      </c>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row>
    <row r="953" spans="1:60" outlineLevel="1" x14ac:dyDescent="0.2">
      <c r="A953" s="154"/>
      <c r="B953" s="155"/>
      <c r="C953" s="179" t="s">
        <v>836</v>
      </c>
      <c r="D953" s="157"/>
      <c r="E953" s="158">
        <v>4.4800000000000004</v>
      </c>
      <c r="F953" s="156"/>
      <c r="G953" s="156"/>
      <c r="H953" s="156"/>
      <c r="I953" s="156"/>
      <c r="J953" s="156"/>
      <c r="K953" s="156"/>
      <c r="L953" s="156"/>
      <c r="M953" s="156"/>
      <c r="N953" s="156"/>
      <c r="O953" s="156"/>
      <c r="P953" s="156"/>
      <c r="Q953" s="156"/>
      <c r="R953" s="156"/>
      <c r="S953" s="156"/>
      <c r="T953" s="156"/>
      <c r="U953" s="156"/>
      <c r="V953" s="156"/>
      <c r="W953" s="156"/>
      <c r="X953" s="156"/>
      <c r="Y953" s="147"/>
      <c r="Z953" s="147"/>
      <c r="AA953" s="147"/>
      <c r="AB953" s="147"/>
      <c r="AC953" s="147"/>
      <c r="AD953" s="147"/>
      <c r="AE953" s="147"/>
      <c r="AF953" s="147"/>
      <c r="AG953" s="147" t="s">
        <v>188</v>
      </c>
      <c r="AH953" s="147">
        <v>0</v>
      </c>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row>
    <row r="954" spans="1:60" outlineLevel="1" x14ac:dyDescent="0.2">
      <c r="A954" s="154"/>
      <c r="B954" s="155"/>
      <c r="C954" s="179" t="s">
        <v>837</v>
      </c>
      <c r="D954" s="157"/>
      <c r="E954" s="158">
        <v>30.48</v>
      </c>
      <c r="F954" s="156"/>
      <c r="G954" s="156"/>
      <c r="H954" s="156"/>
      <c r="I954" s="156"/>
      <c r="J954" s="156"/>
      <c r="K954" s="156"/>
      <c r="L954" s="156"/>
      <c r="M954" s="156"/>
      <c r="N954" s="156"/>
      <c r="O954" s="156"/>
      <c r="P954" s="156"/>
      <c r="Q954" s="156"/>
      <c r="R954" s="156"/>
      <c r="S954" s="156"/>
      <c r="T954" s="156"/>
      <c r="U954" s="156"/>
      <c r="V954" s="156"/>
      <c r="W954" s="156"/>
      <c r="X954" s="156"/>
      <c r="Y954" s="147"/>
      <c r="Z954" s="147"/>
      <c r="AA954" s="147"/>
      <c r="AB954" s="147"/>
      <c r="AC954" s="147"/>
      <c r="AD954" s="147"/>
      <c r="AE954" s="147"/>
      <c r="AF954" s="147"/>
      <c r="AG954" s="147" t="s">
        <v>188</v>
      </c>
      <c r="AH954" s="147">
        <v>0</v>
      </c>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row>
    <row r="955" spans="1:60" outlineLevel="1" x14ac:dyDescent="0.2">
      <c r="A955" s="154"/>
      <c r="B955" s="155"/>
      <c r="C955" s="769"/>
      <c r="D955" s="770"/>
      <c r="E955" s="770"/>
      <c r="F955" s="770"/>
      <c r="G955" s="770"/>
      <c r="H955" s="156"/>
      <c r="I955" s="156"/>
      <c r="J955" s="156"/>
      <c r="K955" s="156"/>
      <c r="L955" s="156"/>
      <c r="M955" s="156"/>
      <c r="N955" s="156"/>
      <c r="O955" s="156"/>
      <c r="P955" s="156"/>
      <c r="Q955" s="156"/>
      <c r="R955" s="156"/>
      <c r="S955" s="156"/>
      <c r="T955" s="156"/>
      <c r="U955" s="156"/>
      <c r="V955" s="156"/>
      <c r="W955" s="156"/>
      <c r="X955" s="156"/>
      <c r="Y955" s="147"/>
      <c r="Z955" s="147"/>
      <c r="AA955" s="147"/>
      <c r="AB955" s="147"/>
      <c r="AC955" s="147"/>
      <c r="AD955" s="147"/>
      <c r="AE955" s="147"/>
      <c r="AF955" s="147"/>
      <c r="AG955" s="147" t="s">
        <v>190</v>
      </c>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row>
    <row r="956" spans="1:60" outlineLevel="1" x14ac:dyDescent="0.2">
      <c r="A956" s="168">
        <v>153</v>
      </c>
      <c r="B956" s="169" t="s">
        <v>838</v>
      </c>
      <c r="C956" s="178" t="s">
        <v>839</v>
      </c>
      <c r="D956" s="170" t="s">
        <v>181</v>
      </c>
      <c r="E956" s="171">
        <v>58.88</v>
      </c>
      <c r="F956" s="172"/>
      <c r="G956" s="173">
        <f>ROUND(E956*F956,2)</f>
        <v>0</v>
      </c>
      <c r="H956" s="172"/>
      <c r="I956" s="173">
        <f>ROUND(E956*H956,2)</f>
        <v>0</v>
      </c>
      <c r="J956" s="172"/>
      <c r="K956" s="173">
        <f>ROUND(E956*J956,2)</f>
        <v>0</v>
      </c>
      <c r="L956" s="173">
        <v>21</v>
      </c>
      <c r="M956" s="173">
        <f>G956*(1+L956/100)</f>
        <v>0</v>
      </c>
      <c r="N956" s="173">
        <v>1.6800000000000001E-3</v>
      </c>
      <c r="O956" s="173">
        <f>ROUND(E956*N956,2)</f>
        <v>0.1</v>
      </c>
      <c r="P956" s="173">
        <v>0</v>
      </c>
      <c r="Q956" s="173">
        <f>ROUND(E956*P956,2)</f>
        <v>0</v>
      </c>
      <c r="R956" s="173" t="s">
        <v>790</v>
      </c>
      <c r="S956" s="173" t="s">
        <v>183</v>
      </c>
      <c r="T956" s="174" t="s">
        <v>184</v>
      </c>
      <c r="U956" s="156">
        <v>0</v>
      </c>
      <c r="V956" s="156">
        <f>ROUND(E956*U956,2)</f>
        <v>0</v>
      </c>
      <c r="W956" s="156"/>
      <c r="X956" s="156" t="s">
        <v>221</v>
      </c>
      <c r="Y956" s="147"/>
      <c r="Z956" s="147"/>
      <c r="AA956" s="147"/>
      <c r="AB956" s="147"/>
      <c r="AC956" s="147"/>
      <c r="AD956" s="147"/>
      <c r="AE956" s="147"/>
      <c r="AF956" s="147"/>
      <c r="AG956" s="147" t="s">
        <v>736</v>
      </c>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row>
    <row r="957" spans="1:60" outlineLevel="1" x14ac:dyDescent="0.2">
      <c r="A957" s="154"/>
      <c r="B957" s="155"/>
      <c r="C957" s="179" t="s">
        <v>840</v>
      </c>
      <c r="D957" s="157"/>
      <c r="E957" s="158">
        <v>29.44</v>
      </c>
      <c r="F957" s="156"/>
      <c r="G957" s="156"/>
      <c r="H957" s="156"/>
      <c r="I957" s="156"/>
      <c r="J957" s="156"/>
      <c r="K957" s="156"/>
      <c r="L957" s="156"/>
      <c r="M957" s="156"/>
      <c r="N957" s="156"/>
      <c r="O957" s="156"/>
      <c r="P957" s="156"/>
      <c r="Q957" s="156"/>
      <c r="R957" s="156"/>
      <c r="S957" s="156"/>
      <c r="T957" s="156"/>
      <c r="U957" s="156"/>
      <c r="V957" s="156"/>
      <c r="W957" s="156"/>
      <c r="X957" s="156"/>
      <c r="Y957" s="147"/>
      <c r="Z957" s="147"/>
      <c r="AA957" s="147"/>
      <c r="AB957" s="147"/>
      <c r="AC957" s="147"/>
      <c r="AD957" s="147"/>
      <c r="AE957" s="147"/>
      <c r="AF957" s="147"/>
      <c r="AG957" s="147" t="s">
        <v>188</v>
      </c>
      <c r="AH957" s="147">
        <v>0</v>
      </c>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row>
    <row r="958" spans="1:60" outlineLevel="1" x14ac:dyDescent="0.2">
      <c r="A958" s="154"/>
      <c r="B958" s="155"/>
      <c r="C958" s="179" t="s">
        <v>841</v>
      </c>
      <c r="D958" s="157"/>
      <c r="E958" s="158">
        <v>29.44</v>
      </c>
      <c r="F958" s="156"/>
      <c r="G958" s="156"/>
      <c r="H958" s="156"/>
      <c r="I958" s="156"/>
      <c r="J958" s="156"/>
      <c r="K958" s="156"/>
      <c r="L958" s="156"/>
      <c r="M958" s="156"/>
      <c r="N958" s="156"/>
      <c r="O958" s="156"/>
      <c r="P958" s="156"/>
      <c r="Q958" s="156"/>
      <c r="R958" s="156"/>
      <c r="S958" s="156"/>
      <c r="T958" s="156"/>
      <c r="U958" s="156"/>
      <c r="V958" s="156"/>
      <c r="W958" s="156"/>
      <c r="X958" s="156"/>
      <c r="Y958" s="147"/>
      <c r="Z958" s="147"/>
      <c r="AA958" s="147"/>
      <c r="AB958" s="147"/>
      <c r="AC958" s="147"/>
      <c r="AD958" s="147"/>
      <c r="AE958" s="147"/>
      <c r="AF958" s="147"/>
      <c r="AG958" s="147" t="s">
        <v>188</v>
      </c>
      <c r="AH958" s="147">
        <v>0</v>
      </c>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row>
    <row r="959" spans="1:60" outlineLevel="1" x14ac:dyDescent="0.2">
      <c r="A959" s="154"/>
      <c r="B959" s="155"/>
      <c r="C959" s="769"/>
      <c r="D959" s="770"/>
      <c r="E959" s="770"/>
      <c r="F959" s="770"/>
      <c r="G959" s="770"/>
      <c r="H959" s="156"/>
      <c r="I959" s="156"/>
      <c r="J959" s="156"/>
      <c r="K959" s="156"/>
      <c r="L959" s="156"/>
      <c r="M959" s="156"/>
      <c r="N959" s="156"/>
      <c r="O959" s="156"/>
      <c r="P959" s="156"/>
      <c r="Q959" s="156"/>
      <c r="R959" s="156"/>
      <c r="S959" s="156"/>
      <c r="T959" s="156"/>
      <c r="U959" s="156"/>
      <c r="V959" s="156"/>
      <c r="W959" s="156"/>
      <c r="X959" s="156"/>
      <c r="Y959" s="147"/>
      <c r="Z959" s="147"/>
      <c r="AA959" s="147"/>
      <c r="AB959" s="147"/>
      <c r="AC959" s="147"/>
      <c r="AD959" s="147"/>
      <c r="AE959" s="147"/>
      <c r="AF959" s="147"/>
      <c r="AG959" s="147" t="s">
        <v>190</v>
      </c>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row>
    <row r="960" spans="1:60" outlineLevel="1" x14ac:dyDescent="0.2">
      <c r="A960" s="168">
        <v>154</v>
      </c>
      <c r="B960" s="169" t="s">
        <v>842</v>
      </c>
      <c r="C960" s="178" t="s">
        <v>843</v>
      </c>
      <c r="D960" s="170" t="s">
        <v>181</v>
      </c>
      <c r="E960" s="171">
        <v>61.823999999999998</v>
      </c>
      <c r="F960" s="172"/>
      <c r="G960" s="173">
        <f>ROUND(E960*F960,2)</f>
        <v>0</v>
      </c>
      <c r="H960" s="172"/>
      <c r="I960" s="173">
        <f>ROUND(E960*H960,2)</f>
        <v>0</v>
      </c>
      <c r="J960" s="172"/>
      <c r="K960" s="173">
        <f>ROUND(E960*J960,2)</f>
        <v>0</v>
      </c>
      <c r="L960" s="173">
        <v>21</v>
      </c>
      <c r="M960" s="173">
        <f>G960*(1+L960/100)</f>
        <v>0</v>
      </c>
      <c r="N960" s="173">
        <v>1.1299999999999999E-2</v>
      </c>
      <c r="O960" s="173">
        <f>ROUND(E960*N960,2)</f>
        <v>0.7</v>
      </c>
      <c r="P960" s="173">
        <v>0</v>
      </c>
      <c r="Q960" s="173">
        <f>ROUND(E960*P960,2)</f>
        <v>0</v>
      </c>
      <c r="R960" s="173"/>
      <c r="S960" s="173" t="s">
        <v>219</v>
      </c>
      <c r="T960" s="174" t="s">
        <v>220</v>
      </c>
      <c r="U960" s="156">
        <v>0</v>
      </c>
      <c r="V960" s="156">
        <f>ROUND(E960*U960,2)</f>
        <v>0</v>
      </c>
      <c r="W960" s="156"/>
      <c r="X960" s="156" t="s">
        <v>258</v>
      </c>
      <c r="Y960" s="147"/>
      <c r="Z960" s="147"/>
      <c r="AA960" s="147"/>
      <c r="AB960" s="147"/>
      <c r="AC960" s="147"/>
      <c r="AD960" s="147"/>
      <c r="AE960" s="147"/>
      <c r="AF960" s="147"/>
      <c r="AG960" s="147" t="s">
        <v>664</v>
      </c>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row>
    <row r="961" spans="1:60" outlineLevel="1" x14ac:dyDescent="0.2">
      <c r="A961" s="154"/>
      <c r="B961" s="155"/>
      <c r="C961" s="179" t="s">
        <v>844</v>
      </c>
      <c r="D961" s="157"/>
      <c r="E961" s="158">
        <v>30.91</v>
      </c>
      <c r="F961" s="156"/>
      <c r="G961" s="156"/>
      <c r="H961" s="156"/>
      <c r="I961" s="156"/>
      <c r="J961" s="156"/>
      <c r="K961" s="156"/>
      <c r="L961" s="156"/>
      <c r="M961" s="156"/>
      <c r="N961" s="156"/>
      <c r="O961" s="156"/>
      <c r="P961" s="156"/>
      <c r="Q961" s="156"/>
      <c r="R961" s="156"/>
      <c r="S961" s="156"/>
      <c r="T961" s="156"/>
      <c r="U961" s="156"/>
      <c r="V961" s="156"/>
      <c r="W961" s="156"/>
      <c r="X961" s="156"/>
      <c r="Y961" s="147"/>
      <c r="Z961" s="147"/>
      <c r="AA961" s="147"/>
      <c r="AB961" s="147"/>
      <c r="AC961" s="147"/>
      <c r="AD961" s="147"/>
      <c r="AE961" s="147"/>
      <c r="AF961" s="147"/>
      <c r="AG961" s="147" t="s">
        <v>188</v>
      </c>
      <c r="AH961" s="147">
        <v>0</v>
      </c>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row>
    <row r="962" spans="1:60" outlineLevel="1" x14ac:dyDescent="0.2">
      <c r="A962" s="154"/>
      <c r="B962" s="155"/>
      <c r="C962" s="179" t="s">
        <v>845</v>
      </c>
      <c r="D962" s="157"/>
      <c r="E962" s="158">
        <v>30.91</v>
      </c>
      <c r="F962" s="156"/>
      <c r="G962" s="156"/>
      <c r="H962" s="156"/>
      <c r="I962" s="156"/>
      <c r="J962" s="156"/>
      <c r="K962" s="156"/>
      <c r="L962" s="156"/>
      <c r="M962" s="156"/>
      <c r="N962" s="156"/>
      <c r="O962" s="156"/>
      <c r="P962" s="156"/>
      <c r="Q962" s="156"/>
      <c r="R962" s="156"/>
      <c r="S962" s="156"/>
      <c r="T962" s="156"/>
      <c r="U962" s="156"/>
      <c r="V962" s="156"/>
      <c r="W962" s="156"/>
      <c r="X962" s="156"/>
      <c r="Y962" s="147"/>
      <c r="Z962" s="147"/>
      <c r="AA962" s="147"/>
      <c r="AB962" s="147"/>
      <c r="AC962" s="147"/>
      <c r="AD962" s="147"/>
      <c r="AE962" s="147"/>
      <c r="AF962" s="147"/>
      <c r="AG962" s="147" t="s">
        <v>188</v>
      </c>
      <c r="AH962" s="147">
        <v>0</v>
      </c>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row>
    <row r="963" spans="1:60" outlineLevel="1" x14ac:dyDescent="0.2">
      <c r="A963" s="154"/>
      <c r="B963" s="155"/>
      <c r="C963" s="769"/>
      <c r="D963" s="770"/>
      <c r="E963" s="770"/>
      <c r="F963" s="770"/>
      <c r="G963" s="770"/>
      <c r="H963" s="156"/>
      <c r="I963" s="156"/>
      <c r="J963" s="156"/>
      <c r="K963" s="156"/>
      <c r="L963" s="156"/>
      <c r="M963" s="156"/>
      <c r="N963" s="156"/>
      <c r="O963" s="156"/>
      <c r="P963" s="156"/>
      <c r="Q963" s="156"/>
      <c r="R963" s="156"/>
      <c r="S963" s="156"/>
      <c r="T963" s="156"/>
      <c r="U963" s="156"/>
      <c r="V963" s="156"/>
      <c r="W963" s="156"/>
      <c r="X963" s="156"/>
      <c r="Y963" s="147"/>
      <c r="Z963" s="147"/>
      <c r="AA963" s="147"/>
      <c r="AB963" s="147"/>
      <c r="AC963" s="147"/>
      <c r="AD963" s="147"/>
      <c r="AE963" s="147"/>
      <c r="AF963" s="147"/>
      <c r="AG963" s="147" t="s">
        <v>190</v>
      </c>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row>
    <row r="964" spans="1:60" outlineLevel="1" x14ac:dyDescent="0.2">
      <c r="A964" s="168">
        <v>155</v>
      </c>
      <c r="B964" s="169" t="s">
        <v>846</v>
      </c>
      <c r="C964" s="178" t="s">
        <v>847</v>
      </c>
      <c r="D964" s="170" t="s">
        <v>231</v>
      </c>
      <c r="E964" s="171">
        <v>5.0487900000000003</v>
      </c>
      <c r="F964" s="172"/>
      <c r="G964" s="173">
        <f>ROUND(E964*F964,2)</f>
        <v>0</v>
      </c>
      <c r="H964" s="172"/>
      <c r="I964" s="173">
        <f>ROUND(E964*H964,2)</f>
        <v>0</v>
      </c>
      <c r="J964" s="172"/>
      <c r="K964" s="173">
        <f>ROUND(E964*J964,2)</f>
        <v>0</v>
      </c>
      <c r="L964" s="173">
        <v>21</v>
      </c>
      <c r="M964" s="173">
        <f>G964*(1+L964/100)</f>
        <v>0</v>
      </c>
      <c r="N964" s="173">
        <v>0</v>
      </c>
      <c r="O964" s="173">
        <f>ROUND(E964*N964,2)</f>
        <v>0</v>
      </c>
      <c r="P964" s="173">
        <v>0</v>
      </c>
      <c r="Q964" s="173">
        <f>ROUND(E964*P964,2)</f>
        <v>0</v>
      </c>
      <c r="R964" s="173" t="s">
        <v>796</v>
      </c>
      <c r="S964" s="173" t="s">
        <v>183</v>
      </c>
      <c r="T964" s="174" t="s">
        <v>184</v>
      </c>
      <c r="U964" s="156">
        <v>2.4209999999999998</v>
      </c>
      <c r="V964" s="156">
        <f>ROUND(E964*U964,2)</f>
        <v>12.22</v>
      </c>
      <c r="W964" s="156"/>
      <c r="X964" s="156" t="s">
        <v>608</v>
      </c>
      <c r="Y964" s="147"/>
      <c r="Z964" s="147"/>
      <c r="AA964" s="147"/>
      <c r="AB964" s="147"/>
      <c r="AC964" s="147"/>
      <c r="AD964" s="147"/>
      <c r="AE964" s="147"/>
      <c r="AF964" s="147"/>
      <c r="AG964" s="147" t="s">
        <v>609</v>
      </c>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row>
    <row r="965" spans="1:60" outlineLevel="1" x14ac:dyDescent="0.2">
      <c r="A965" s="154"/>
      <c r="B965" s="155"/>
      <c r="C965" s="771" t="s">
        <v>656</v>
      </c>
      <c r="D965" s="772"/>
      <c r="E965" s="772"/>
      <c r="F965" s="772"/>
      <c r="G965" s="772"/>
      <c r="H965" s="156"/>
      <c r="I965" s="156"/>
      <c r="J965" s="156"/>
      <c r="K965" s="156"/>
      <c r="L965" s="156"/>
      <c r="M965" s="156"/>
      <c r="N965" s="156"/>
      <c r="O965" s="156"/>
      <c r="P965" s="156"/>
      <c r="Q965" s="156"/>
      <c r="R965" s="156"/>
      <c r="S965" s="156"/>
      <c r="T965" s="156"/>
      <c r="U965" s="156"/>
      <c r="V965" s="156"/>
      <c r="W965" s="156"/>
      <c r="X965" s="156"/>
      <c r="Y965" s="147"/>
      <c r="Z965" s="147"/>
      <c r="AA965" s="147"/>
      <c r="AB965" s="147"/>
      <c r="AC965" s="147"/>
      <c r="AD965" s="147"/>
      <c r="AE965" s="147"/>
      <c r="AF965" s="147"/>
      <c r="AG965" s="147" t="s">
        <v>196</v>
      </c>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row>
    <row r="966" spans="1:60" outlineLevel="1" x14ac:dyDescent="0.2">
      <c r="A966" s="154"/>
      <c r="B966" s="155"/>
      <c r="C966" s="769"/>
      <c r="D966" s="770"/>
      <c r="E966" s="770"/>
      <c r="F966" s="770"/>
      <c r="G966" s="770"/>
      <c r="H966" s="156"/>
      <c r="I966" s="156"/>
      <c r="J966" s="156"/>
      <c r="K966" s="156"/>
      <c r="L966" s="156"/>
      <c r="M966" s="156"/>
      <c r="N966" s="156"/>
      <c r="O966" s="156"/>
      <c r="P966" s="156"/>
      <c r="Q966" s="156"/>
      <c r="R966" s="156"/>
      <c r="S966" s="156"/>
      <c r="T966" s="156"/>
      <c r="U966" s="156"/>
      <c r="V966" s="156"/>
      <c r="W966" s="156"/>
      <c r="X966" s="156"/>
      <c r="Y966" s="147"/>
      <c r="Z966" s="147"/>
      <c r="AA966" s="147"/>
      <c r="AB966" s="147"/>
      <c r="AC966" s="147"/>
      <c r="AD966" s="147"/>
      <c r="AE966" s="147"/>
      <c r="AF966" s="147"/>
      <c r="AG966" s="147" t="s">
        <v>190</v>
      </c>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row>
    <row r="967" spans="1:60" x14ac:dyDescent="0.2">
      <c r="A967" s="162" t="s">
        <v>177</v>
      </c>
      <c r="B967" s="163" t="s">
        <v>119</v>
      </c>
      <c r="C967" s="177" t="s">
        <v>120</v>
      </c>
      <c r="D967" s="164"/>
      <c r="E967" s="165"/>
      <c r="F967" s="166"/>
      <c r="G967" s="166">
        <f>SUMIF(AG968:AG1006,"&lt;&gt;NOR",G968:G1006)</f>
        <v>0</v>
      </c>
      <c r="H967" s="166"/>
      <c r="I967" s="166">
        <f>SUM(I968:I1006)</f>
        <v>0</v>
      </c>
      <c r="J967" s="166"/>
      <c r="K967" s="166">
        <f>SUM(K968:K1006)</f>
        <v>0</v>
      </c>
      <c r="L967" s="166"/>
      <c r="M967" s="166">
        <f>SUM(M968:M1006)</f>
        <v>0</v>
      </c>
      <c r="N967" s="166"/>
      <c r="O967" s="166">
        <f>SUM(O968:O1006)</f>
        <v>0.1</v>
      </c>
      <c r="P967" s="166"/>
      <c r="Q967" s="166">
        <f>SUM(Q968:Q1006)</f>
        <v>0</v>
      </c>
      <c r="R967" s="166"/>
      <c r="S967" s="166"/>
      <c r="T967" s="167"/>
      <c r="U967" s="161"/>
      <c r="V967" s="161">
        <f>SUM(V968:V1006)</f>
        <v>0.3</v>
      </c>
      <c r="W967" s="161"/>
      <c r="X967" s="161"/>
      <c r="AG967" t="s">
        <v>178</v>
      </c>
    </row>
    <row r="968" spans="1:60" ht="22.5" outlineLevel="1" x14ac:dyDescent="0.2">
      <c r="A968" s="168">
        <v>156</v>
      </c>
      <c r="B968" s="169" t="s">
        <v>848</v>
      </c>
      <c r="C968" s="178" t="s">
        <v>849</v>
      </c>
      <c r="D968" s="170" t="s">
        <v>850</v>
      </c>
      <c r="E968" s="171">
        <v>1</v>
      </c>
      <c r="F968" s="172"/>
      <c r="G968" s="173">
        <f>ROUND(E968*F968,2)</f>
        <v>0</v>
      </c>
      <c r="H968" s="172"/>
      <c r="I968" s="173">
        <f>ROUND(E968*H968,2)</f>
        <v>0</v>
      </c>
      <c r="J968" s="172"/>
      <c r="K968" s="173">
        <f>ROUND(E968*J968,2)</f>
        <v>0</v>
      </c>
      <c r="L968" s="173">
        <v>21</v>
      </c>
      <c r="M968" s="173">
        <f>G968*(1+L968/100)</f>
        <v>0</v>
      </c>
      <c r="N968" s="173">
        <v>5.0000000000000002E-5</v>
      </c>
      <c r="O968" s="173">
        <f>ROUND(E968*N968,2)</f>
        <v>0</v>
      </c>
      <c r="P968" s="173">
        <v>1E-3</v>
      </c>
      <c r="Q968" s="173">
        <f>ROUND(E968*P968,2)</f>
        <v>0</v>
      </c>
      <c r="R968" s="173" t="s">
        <v>851</v>
      </c>
      <c r="S968" s="173" t="s">
        <v>183</v>
      </c>
      <c r="T968" s="174" t="s">
        <v>184</v>
      </c>
      <c r="U968" s="156">
        <v>0</v>
      </c>
      <c r="V968" s="156">
        <f>ROUND(E968*U968,2)</f>
        <v>0</v>
      </c>
      <c r="W968" s="156"/>
      <c r="X968" s="156" t="s">
        <v>185</v>
      </c>
      <c r="Y968" s="147"/>
      <c r="Z968" s="147"/>
      <c r="AA968" s="147"/>
      <c r="AB968" s="147"/>
      <c r="AC968" s="147"/>
      <c r="AD968" s="147"/>
      <c r="AE968" s="147"/>
      <c r="AF968" s="147"/>
      <c r="AG968" s="147" t="s">
        <v>593</v>
      </c>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row>
    <row r="969" spans="1:60" outlineLevel="1" x14ac:dyDescent="0.2">
      <c r="A969" s="154"/>
      <c r="B969" s="155"/>
      <c r="C969" s="179" t="s">
        <v>852</v>
      </c>
      <c r="D969" s="157"/>
      <c r="E969" s="158"/>
      <c r="F969" s="156"/>
      <c r="G969" s="156"/>
      <c r="H969" s="156"/>
      <c r="I969" s="156"/>
      <c r="J969" s="156"/>
      <c r="K969" s="156"/>
      <c r="L969" s="156"/>
      <c r="M969" s="156"/>
      <c r="N969" s="156"/>
      <c r="O969" s="156"/>
      <c r="P969" s="156"/>
      <c r="Q969" s="156"/>
      <c r="R969" s="156"/>
      <c r="S969" s="156"/>
      <c r="T969" s="156"/>
      <c r="U969" s="156"/>
      <c r="V969" s="156"/>
      <c r="W969" s="156"/>
      <c r="X969" s="156"/>
      <c r="Y969" s="147"/>
      <c r="Z969" s="147"/>
      <c r="AA969" s="147"/>
      <c r="AB969" s="147"/>
      <c r="AC969" s="147"/>
      <c r="AD969" s="147"/>
      <c r="AE969" s="147"/>
      <c r="AF969" s="147"/>
      <c r="AG969" s="147" t="s">
        <v>188</v>
      </c>
      <c r="AH969" s="147">
        <v>0</v>
      </c>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row>
    <row r="970" spans="1:60" outlineLevel="1" x14ac:dyDescent="0.2">
      <c r="A970" s="154"/>
      <c r="B970" s="155"/>
      <c r="C970" s="179" t="s">
        <v>853</v>
      </c>
      <c r="D970" s="157"/>
      <c r="E970" s="158">
        <v>1</v>
      </c>
      <c r="F970" s="156"/>
      <c r="G970" s="156"/>
      <c r="H970" s="156"/>
      <c r="I970" s="156"/>
      <c r="J970" s="156"/>
      <c r="K970" s="156"/>
      <c r="L970" s="156"/>
      <c r="M970" s="156"/>
      <c r="N970" s="156"/>
      <c r="O970" s="156"/>
      <c r="P970" s="156"/>
      <c r="Q970" s="156"/>
      <c r="R970" s="156"/>
      <c r="S970" s="156"/>
      <c r="T970" s="156"/>
      <c r="U970" s="156"/>
      <c r="V970" s="156"/>
      <c r="W970" s="156"/>
      <c r="X970" s="156"/>
      <c r="Y970" s="147"/>
      <c r="Z970" s="147"/>
      <c r="AA970" s="147"/>
      <c r="AB970" s="147"/>
      <c r="AC970" s="147"/>
      <c r="AD970" s="147"/>
      <c r="AE970" s="147"/>
      <c r="AF970" s="147"/>
      <c r="AG970" s="147" t="s">
        <v>188</v>
      </c>
      <c r="AH970" s="147">
        <v>0</v>
      </c>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row>
    <row r="971" spans="1:60" outlineLevel="1" x14ac:dyDescent="0.2">
      <c r="A971" s="154"/>
      <c r="B971" s="155"/>
      <c r="C971" s="769"/>
      <c r="D971" s="770"/>
      <c r="E971" s="770"/>
      <c r="F971" s="770"/>
      <c r="G971" s="770"/>
      <c r="H971" s="156"/>
      <c r="I971" s="156"/>
      <c r="J971" s="156"/>
      <c r="K971" s="156"/>
      <c r="L971" s="156"/>
      <c r="M971" s="156"/>
      <c r="N971" s="156"/>
      <c r="O971" s="156"/>
      <c r="P971" s="156"/>
      <c r="Q971" s="156"/>
      <c r="R971" s="156"/>
      <c r="S971" s="156"/>
      <c r="T971" s="156"/>
      <c r="U971" s="156"/>
      <c r="V971" s="156"/>
      <c r="W971" s="156"/>
      <c r="X971" s="156"/>
      <c r="Y971" s="147"/>
      <c r="Z971" s="147"/>
      <c r="AA971" s="147"/>
      <c r="AB971" s="147"/>
      <c r="AC971" s="147"/>
      <c r="AD971" s="147"/>
      <c r="AE971" s="147"/>
      <c r="AF971" s="147"/>
      <c r="AG971" s="147" t="s">
        <v>190</v>
      </c>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row>
    <row r="972" spans="1:60" outlineLevel="1" x14ac:dyDescent="0.2">
      <c r="A972" s="168">
        <v>157</v>
      </c>
      <c r="B972" s="169" t="s">
        <v>854</v>
      </c>
      <c r="C972" s="178" t="s">
        <v>855</v>
      </c>
      <c r="D972" s="170" t="s">
        <v>284</v>
      </c>
      <c r="E972" s="171">
        <v>4</v>
      </c>
      <c r="F972" s="172"/>
      <c r="G972" s="173">
        <f>ROUND(E972*F972,2)</f>
        <v>0</v>
      </c>
      <c r="H972" s="172"/>
      <c r="I972" s="173">
        <f>ROUND(E972*H972,2)</f>
        <v>0</v>
      </c>
      <c r="J972" s="172"/>
      <c r="K972" s="173">
        <f>ROUND(E972*J972,2)</f>
        <v>0</v>
      </c>
      <c r="L972" s="173">
        <v>21</v>
      </c>
      <c r="M972" s="173">
        <f>G972*(1+L972/100)</f>
        <v>0</v>
      </c>
      <c r="N972" s="173">
        <v>2.5000000000000001E-2</v>
      </c>
      <c r="O972" s="173">
        <f>ROUND(E972*N972,2)</f>
        <v>0.1</v>
      </c>
      <c r="P972" s="173">
        <v>0</v>
      </c>
      <c r="Q972" s="173">
        <f>ROUND(E972*P972,2)</f>
        <v>0</v>
      </c>
      <c r="R972" s="173"/>
      <c r="S972" s="173" t="s">
        <v>219</v>
      </c>
      <c r="T972" s="174" t="s">
        <v>220</v>
      </c>
      <c r="U972" s="156">
        <v>0</v>
      </c>
      <c r="V972" s="156">
        <f>ROUND(E972*U972,2)</f>
        <v>0</v>
      </c>
      <c r="W972" s="156"/>
      <c r="X972" s="156" t="s">
        <v>185</v>
      </c>
      <c r="Y972" s="147"/>
      <c r="Z972" s="147"/>
      <c r="AA972" s="147"/>
      <c r="AB972" s="147"/>
      <c r="AC972" s="147"/>
      <c r="AD972" s="147"/>
      <c r="AE972" s="147"/>
      <c r="AF972" s="147"/>
      <c r="AG972" s="147" t="s">
        <v>186</v>
      </c>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row>
    <row r="973" spans="1:60" outlineLevel="1" x14ac:dyDescent="0.2">
      <c r="A973" s="154"/>
      <c r="B973" s="155"/>
      <c r="C973" s="179" t="s">
        <v>233</v>
      </c>
      <c r="D973" s="157"/>
      <c r="E973" s="158"/>
      <c r="F973" s="156"/>
      <c r="G973" s="156"/>
      <c r="H973" s="156"/>
      <c r="I973" s="156"/>
      <c r="J973" s="156"/>
      <c r="K973" s="156"/>
      <c r="L973" s="156"/>
      <c r="M973" s="156"/>
      <c r="N973" s="156"/>
      <c r="O973" s="156"/>
      <c r="P973" s="156"/>
      <c r="Q973" s="156"/>
      <c r="R973" s="156"/>
      <c r="S973" s="156"/>
      <c r="T973" s="156"/>
      <c r="U973" s="156"/>
      <c r="V973" s="156"/>
      <c r="W973" s="156"/>
      <c r="X973" s="156"/>
      <c r="Y973" s="147"/>
      <c r="Z973" s="147"/>
      <c r="AA973" s="147"/>
      <c r="AB973" s="147"/>
      <c r="AC973" s="147"/>
      <c r="AD973" s="147"/>
      <c r="AE973" s="147"/>
      <c r="AF973" s="147"/>
      <c r="AG973" s="147" t="s">
        <v>188</v>
      </c>
      <c r="AH973" s="147">
        <v>0</v>
      </c>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row>
    <row r="974" spans="1:60" outlineLevel="1" x14ac:dyDescent="0.2">
      <c r="A974" s="154"/>
      <c r="B974" s="155"/>
      <c r="C974" s="179" t="s">
        <v>856</v>
      </c>
      <c r="D974" s="157"/>
      <c r="E974" s="158">
        <v>4</v>
      </c>
      <c r="F974" s="156"/>
      <c r="G974" s="156"/>
      <c r="H974" s="156"/>
      <c r="I974" s="156"/>
      <c r="J974" s="156"/>
      <c r="K974" s="156"/>
      <c r="L974" s="156"/>
      <c r="M974" s="156"/>
      <c r="N974" s="156"/>
      <c r="O974" s="156"/>
      <c r="P974" s="156"/>
      <c r="Q974" s="156"/>
      <c r="R974" s="156"/>
      <c r="S974" s="156"/>
      <c r="T974" s="156"/>
      <c r="U974" s="156"/>
      <c r="V974" s="156"/>
      <c r="W974" s="156"/>
      <c r="X974" s="156"/>
      <c r="Y974" s="147"/>
      <c r="Z974" s="147"/>
      <c r="AA974" s="147"/>
      <c r="AB974" s="147"/>
      <c r="AC974" s="147"/>
      <c r="AD974" s="147"/>
      <c r="AE974" s="147"/>
      <c r="AF974" s="147"/>
      <c r="AG974" s="147" t="s">
        <v>188</v>
      </c>
      <c r="AH974" s="147">
        <v>0</v>
      </c>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row>
    <row r="975" spans="1:60" outlineLevel="1" x14ac:dyDescent="0.2">
      <c r="A975" s="154"/>
      <c r="B975" s="155"/>
      <c r="C975" s="179" t="s">
        <v>857</v>
      </c>
      <c r="D975" s="157"/>
      <c r="E975" s="158"/>
      <c r="F975" s="156"/>
      <c r="G975" s="156"/>
      <c r="H975" s="156"/>
      <c r="I975" s="156"/>
      <c r="J975" s="156"/>
      <c r="K975" s="156"/>
      <c r="L975" s="156"/>
      <c r="M975" s="156"/>
      <c r="N975" s="156"/>
      <c r="O975" s="156"/>
      <c r="P975" s="156"/>
      <c r="Q975" s="156"/>
      <c r="R975" s="156"/>
      <c r="S975" s="156"/>
      <c r="T975" s="156"/>
      <c r="U975" s="156"/>
      <c r="V975" s="156"/>
      <c r="W975" s="156"/>
      <c r="X975" s="156"/>
      <c r="Y975" s="147"/>
      <c r="Z975" s="147"/>
      <c r="AA975" s="147"/>
      <c r="AB975" s="147"/>
      <c r="AC975" s="147"/>
      <c r="AD975" s="147"/>
      <c r="AE975" s="147"/>
      <c r="AF975" s="147"/>
      <c r="AG975" s="147" t="s">
        <v>188</v>
      </c>
      <c r="AH975" s="147">
        <v>0</v>
      </c>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row>
    <row r="976" spans="1:60" outlineLevel="1" x14ac:dyDescent="0.2">
      <c r="A976" s="154"/>
      <c r="B976" s="155"/>
      <c r="C976" s="769"/>
      <c r="D976" s="770"/>
      <c r="E976" s="770"/>
      <c r="F976" s="770"/>
      <c r="G976" s="770"/>
      <c r="H976" s="156"/>
      <c r="I976" s="156"/>
      <c r="J976" s="156"/>
      <c r="K976" s="156"/>
      <c r="L976" s="156"/>
      <c r="M976" s="156"/>
      <c r="N976" s="156"/>
      <c r="O976" s="156"/>
      <c r="P976" s="156"/>
      <c r="Q976" s="156"/>
      <c r="R976" s="156"/>
      <c r="S976" s="156"/>
      <c r="T976" s="156"/>
      <c r="U976" s="156"/>
      <c r="V976" s="156"/>
      <c r="W976" s="156"/>
      <c r="X976" s="156"/>
      <c r="Y976" s="147"/>
      <c r="Z976" s="147"/>
      <c r="AA976" s="147"/>
      <c r="AB976" s="147"/>
      <c r="AC976" s="147"/>
      <c r="AD976" s="147"/>
      <c r="AE976" s="147"/>
      <c r="AF976" s="147"/>
      <c r="AG976" s="147" t="s">
        <v>190</v>
      </c>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row>
    <row r="977" spans="1:60" outlineLevel="1" x14ac:dyDescent="0.2">
      <c r="A977" s="168">
        <v>158</v>
      </c>
      <c r="B977" s="169" t="s">
        <v>858</v>
      </c>
      <c r="C977" s="178" t="s">
        <v>859</v>
      </c>
      <c r="D977" s="170" t="s">
        <v>294</v>
      </c>
      <c r="E977" s="171">
        <v>1</v>
      </c>
      <c r="F977" s="172"/>
      <c r="G977" s="173">
        <f>ROUND(E977*F977,2)</f>
        <v>0</v>
      </c>
      <c r="H977" s="172"/>
      <c r="I977" s="173">
        <f>ROUND(E977*H977,2)</f>
        <v>0</v>
      </c>
      <c r="J977" s="172"/>
      <c r="K977" s="173">
        <f>ROUND(E977*J977,2)</f>
        <v>0</v>
      </c>
      <c r="L977" s="173">
        <v>21</v>
      </c>
      <c r="M977" s="173">
        <f>G977*(1+L977/100)</f>
        <v>0</v>
      </c>
      <c r="N977" s="173">
        <v>0</v>
      </c>
      <c r="O977" s="173">
        <f>ROUND(E977*N977,2)</f>
        <v>0</v>
      </c>
      <c r="P977" s="173">
        <v>0</v>
      </c>
      <c r="Q977" s="173">
        <f>ROUND(E977*P977,2)</f>
        <v>0</v>
      </c>
      <c r="R977" s="173"/>
      <c r="S977" s="173" t="s">
        <v>219</v>
      </c>
      <c r="T977" s="174" t="s">
        <v>220</v>
      </c>
      <c r="U977" s="156">
        <v>0</v>
      </c>
      <c r="V977" s="156">
        <f>ROUND(E977*U977,2)</f>
        <v>0</v>
      </c>
      <c r="W977" s="156"/>
      <c r="X977" s="156" t="s">
        <v>185</v>
      </c>
      <c r="Y977" s="147"/>
      <c r="Z977" s="147"/>
      <c r="AA977" s="147"/>
      <c r="AB977" s="147"/>
      <c r="AC977" s="147"/>
      <c r="AD977" s="147"/>
      <c r="AE977" s="147"/>
      <c r="AF977" s="147"/>
      <c r="AG977" s="147" t="s">
        <v>186</v>
      </c>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row>
    <row r="978" spans="1:60" outlineLevel="1" x14ac:dyDescent="0.2">
      <c r="A978" s="154"/>
      <c r="B978" s="155"/>
      <c r="C978" s="179" t="s">
        <v>233</v>
      </c>
      <c r="D978" s="157"/>
      <c r="E978" s="158"/>
      <c r="F978" s="156"/>
      <c r="G978" s="156"/>
      <c r="H978" s="156"/>
      <c r="I978" s="156"/>
      <c r="J978" s="156"/>
      <c r="K978" s="156"/>
      <c r="L978" s="156"/>
      <c r="M978" s="156"/>
      <c r="N978" s="156"/>
      <c r="O978" s="156"/>
      <c r="P978" s="156"/>
      <c r="Q978" s="156"/>
      <c r="R978" s="156"/>
      <c r="S978" s="156"/>
      <c r="T978" s="156"/>
      <c r="U978" s="156"/>
      <c r="V978" s="156"/>
      <c r="W978" s="156"/>
      <c r="X978" s="156"/>
      <c r="Y978" s="147"/>
      <c r="Z978" s="147"/>
      <c r="AA978" s="147"/>
      <c r="AB978" s="147"/>
      <c r="AC978" s="147"/>
      <c r="AD978" s="147"/>
      <c r="AE978" s="147"/>
      <c r="AF978" s="147"/>
      <c r="AG978" s="147" t="s">
        <v>188</v>
      </c>
      <c r="AH978" s="147">
        <v>0</v>
      </c>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row>
    <row r="979" spans="1:60" outlineLevel="1" x14ac:dyDescent="0.2">
      <c r="A979" s="154"/>
      <c r="B979" s="155"/>
      <c r="C979" s="179" t="s">
        <v>860</v>
      </c>
      <c r="D979" s="157"/>
      <c r="E979" s="158">
        <v>1</v>
      </c>
      <c r="F979" s="156"/>
      <c r="G979" s="156"/>
      <c r="H979" s="156"/>
      <c r="I979" s="156"/>
      <c r="J979" s="156"/>
      <c r="K979" s="156"/>
      <c r="L979" s="156"/>
      <c r="M979" s="156"/>
      <c r="N979" s="156"/>
      <c r="O979" s="156"/>
      <c r="P979" s="156"/>
      <c r="Q979" s="156"/>
      <c r="R979" s="156"/>
      <c r="S979" s="156"/>
      <c r="T979" s="156"/>
      <c r="U979" s="156"/>
      <c r="V979" s="156"/>
      <c r="W979" s="156"/>
      <c r="X979" s="156"/>
      <c r="Y979" s="147"/>
      <c r="Z979" s="147"/>
      <c r="AA979" s="147"/>
      <c r="AB979" s="147"/>
      <c r="AC979" s="147"/>
      <c r="AD979" s="147"/>
      <c r="AE979" s="147"/>
      <c r="AF979" s="147"/>
      <c r="AG979" s="147" t="s">
        <v>188</v>
      </c>
      <c r="AH979" s="147">
        <v>0</v>
      </c>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row>
    <row r="980" spans="1:60" outlineLevel="1" x14ac:dyDescent="0.2">
      <c r="A980" s="154"/>
      <c r="B980" s="155"/>
      <c r="C980" s="179" t="s">
        <v>861</v>
      </c>
      <c r="D980" s="157"/>
      <c r="E980" s="158"/>
      <c r="F980" s="156"/>
      <c r="G980" s="156"/>
      <c r="H980" s="156"/>
      <c r="I980" s="156"/>
      <c r="J980" s="156"/>
      <c r="K980" s="156"/>
      <c r="L980" s="156"/>
      <c r="M980" s="156"/>
      <c r="N980" s="156"/>
      <c r="O980" s="156"/>
      <c r="P980" s="156"/>
      <c r="Q980" s="156"/>
      <c r="R980" s="156"/>
      <c r="S980" s="156"/>
      <c r="T980" s="156"/>
      <c r="U980" s="156"/>
      <c r="V980" s="156"/>
      <c r="W980" s="156"/>
      <c r="X980" s="156"/>
      <c r="Y980" s="147"/>
      <c r="Z980" s="147"/>
      <c r="AA980" s="147"/>
      <c r="AB980" s="147"/>
      <c r="AC980" s="147"/>
      <c r="AD980" s="147"/>
      <c r="AE980" s="147"/>
      <c r="AF980" s="147"/>
      <c r="AG980" s="147" t="s">
        <v>188</v>
      </c>
      <c r="AH980" s="147">
        <v>0</v>
      </c>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row>
    <row r="981" spans="1:60" outlineLevel="1" x14ac:dyDescent="0.2">
      <c r="A981" s="154"/>
      <c r="B981" s="155"/>
      <c r="C981" s="179" t="s">
        <v>862</v>
      </c>
      <c r="D981" s="157"/>
      <c r="E981" s="158"/>
      <c r="F981" s="156"/>
      <c r="G981" s="156"/>
      <c r="H981" s="156"/>
      <c r="I981" s="156"/>
      <c r="J981" s="156"/>
      <c r="K981" s="156"/>
      <c r="L981" s="156"/>
      <c r="M981" s="156"/>
      <c r="N981" s="156"/>
      <c r="O981" s="156"/>
      <c r="P981" s="156"/>
      <c r="Q981" s="156"/>
      <c r="R981" s="156"/>
      <c r="S981" s="156"/>
      <c r="T981" s="156"/>
      <c r="U981" s="156"/>
      <c r="V981" s="156"/>
      <c r="W981" s="156"/>
      <c r="X981" s="156"/>
      <c r="Y981" s="147"/>
      <c r="Z981" s="147"/>
      <c r="AA981" s="147"/>
      <c r="AB981" s="147"/>
      <c r="AC981" s="147"/>
      <c r="AD981" s="147"/>
      <c r="AE981" s="147"/>
      <c r="AF981" s="147"/>
      <c r="AG981" s="147" t="s">
        <v>188</v>
      </c>
      <c r="AH981" s="147">
        <v>0</v>
      </c>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row>
    <row r="982" spans="1:60" outlineLevel="1" x14ac:dyDescent="0.2">
      <c r="A982" s="154"/>
      <c r="B982" s="155"/>
      <c r="C982" s="769"/>
      <c r="D982" s="770"/>
      <c r="E982" s="770"/>
      <c r="F982" s="770"/>
      <c r="G982" s="770"/>
      <c r="H982" s="156"/>
      <c r="I982" s="156"/>
      <c r="J982" s="156"/>
      <c r="K982" s="156"/>
      <c r="L982" s="156"/>
      <c r="M982" s="156"/>
      <c r="N982" s="156"/>
      <c r="O982" s="156"/>
      <c r="P982" s="156"/>
      <c r="Q982" s="156"/>
      <c r="R982" s="156"/>
      <c r="S982" s="156"/>
      <c r="T982" s="156"/>
      <c r="U982" s="156"/>
      <c r="V982" s="156"/>
      <c r="W982" s="156"/>
      <c r="X982" s="156"/>
      <c r="Y982" s="147"/>
      <c r="Z982" s="147"/>
      <c r="AA982" s="147"/>
      <c r="AB982" s="147"/>
      <c r="AC982" s="147"/>
      <c r="AD982" s="147"/>
      <c r="AE982" s="147"/>
      <c r="AF982" s="147"/>
      <c r="AG982" s="147" t="s">
        <v>190</v>
      </c>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row>
    <row r="983" spans="1:60" outlineLevel="1" x14ac:dyDescent="0.2">
      <c r="A983" s="168">
        <v>159</v>
      </c>
      <c r="B983" s="169" t="s">
        <v>863</v>
      </c>
      <c r="C983" s="178" t="s">
        <v>864</v>
      </c>
      <c r="D983" s="170" t="s">
        <v>181</v>
      </c>
      <c r="E983" s="171">
        <v>88.03</v>
      </c>
      <c r="F983" s="172"/>
      <c r="G983" s="173">
        <f>ROUND(E983*F983,2)</f>
        <v>0</v>
      </c>
      <c r="H983" s="172"/>
      <c r="I983" s="173">
        <f>ROUND(E983*H983,2)</f>
        <v>0</v>
      </c>
      <c r="J983" s="172"/>
      <c r="K983" s="173">
        <f>ROUND(E983*J983,2)</f>
        <v>0</v>
      </c>
      <c r="L983" s="173">
        <v>21</v>
      </c>
      <c r="M983" s="173">
        <f>G983*(1+L983/100)</f>
        <v>0</v>
      </c>
      <c r="N983" s="173">
        <v>0</v>
      </c>
      <c r="O983" s="173">
        <f>ROUND(E983*N983,2)</f>
        <v>0</v>
      </c>
      <c r="P983" s="173">
        <v>0</v>
      </c>
      <c r="Q983" s="173">
        <f>ROUND(E983*P983,2)</f>
        <v>0</v>
      </c>
      <c r="R983" s="173"/>
      <c r="S983" s="173" t="s">
        <v>219</v>
      </c>
      <c r="T983" s="174" t="s">
        <v>220</v>
      </c>
      <c r="U983" s="156">
        <v>0</v>
      </c>
      <c r="V983" s="156">
        <f>ROUND(E983*U983,2)</f>
        <v>0</v>
      </c>
      <c r="W983" s="156"/>
      <c r="X983" s="156" t="s">
        <v>185</v>
      </c>
      <c r="Y983" s="147"/>
      <c r="Z983" s="147"/>
      <c r="AA983" s="147"/>
      <c r="AB983" s="147"/>
      <c r="AC983" s="147"/>
      <c r="AD983" s="147"/>
      <c r="AE983" s="147"/>
      <c r="AF983" s="147"/>
      <c r="AG983" s="147" t="s">
        <v>186</v>
      </c>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row>
    <row r="984" spans="1:60" outlineLevel="1" x14ac:dyDescent="0.2">
      <c r="A984" s="154"/>
      <c r="B984" s="155"/>
      <c r="C984" s="179" t="s">
        <v>852</v>
      </c>
      <c r="D984" s="157"/>
      <c r="E984" s="158"/>
      <c r="F984" s="156"/>
      <c r="G984" s="156"/>
      <c r="H984" s="156"/>
      <c r="I984" s="156"/>
      <c r="J984" s="156"/>
      <c r="K984" s="156"/>
      <c r="L984" s="156"/>
      <c r="M984" s="156"/>
      <c r="N984" s="156"/>
      <c r="O984" s="156"/>
      <c r="P984" s="156"/>
      <c r="Q984" s="156"/>
      <c r="R984" s="156"/>
      <c r="S984" s="156"/>
      <c r="T984" s="156"/>
      <c r="U984" s="156"/>
      <c r="V984" s="156"/>
      <c r="W984" s="156"/>
      <c r="X984" s="156"/>
      <c r="Y984" s="147"/>
      <c r="Z984" s="147"/>
      <c r="AA984" s="147"/>
      <c r="AB984" s="147"/>
      <c r="AC984" s="147"/>
      <c r="AD984" s="147"/>
      <c r="AE984" s="147"/>
      <c r="AF984" s="147"/>
      <c r="AG984" s="147" t="s">
        <v>188</v>
      </c>
      <c r="AH984" s="147">
        <v>0</v>
      </c>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row>
    <row r="985" spans="1:60" outlineLevel="1" x14ac:dyDescent="0.2">
      <c r="A985" s="154"/>
      <c r="B985" s="155"/>
      <c r="C985" s="179" t="s">
        <v>865</v>
      </c>
      <c r="D985" s="157"/>
      <c r="E985" s="158">
        <v>60.48</v>
      </c>
      <c r="F985" s="156"/>
      <c r="G985" s="156"/>
      <c r="H985" s="156"/>
      <c r="I985" s="156"/>
      <c r="J985" s="156"/>
      <c r="K985" s="156"/>
      <c r="L985" s="156"/>
      <c r="M985" s="156"/>
      <c r="N985" s="156"/>
      <c r="O985" s="156"/>
      <c r="P985" s="156"/>
      <c r="Q985" s="156"/>
      <c r="R985" s="156"/>
      <c r="S985" s="156"/>
      <c r="T985" s="156"/>
      <c r="U985" s="156"/>
      <c r="V985" s="156"/>
      <c r="W985" s="156"/>
      <c r="X985" s="156"/>
      <c r="Y985" s="147"/>
      <c r="Z985" s="147"/>
      <c r="AA985" s="147"/>
      <c r="AB985" s="147"/>
      <c r="AC985" s="147"/>
      <c r="AD985" s="147"/>
      <c r="AE985" s="147"/>
      <c r="AF985" s="147"/>
      <c r="AG985" s="147" t="s">
        <v>188</v>
      </c>
      <c r="AH985" s="147">
        <v>0</v>
      </c>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row>
    <row r="986" spans="1:60" outlineLevel="1" x14ac:dyDescent="0.2">
      <c r="A986" s="154"/>
      <c r="B986" s="155"/>
      <c r="C986" s="179" t="s">
        <v>866</v>
      </c>
      <c r="D986" s="157"/>
      <c r="E986" s="158">
        <v>4</v>
      </c>
      <c r="F986" s="156"/>
      <c r="G986" s="156"/>
      <c r="H986" s="156"/>
      <c r="I986" s="156"/>
      <c r="J986" s="156"/>
      <c r="K986" s="156"/>
      <c r="L986" s="156"/>
      <c r="M986" s="156"/>
      <c r="N986" s="156"/>
      <c r="O986" s="156"/>
      <c r="P986" s="156"/>
      <c r="Q986" s="156"/>
      <c r="R986" s="156"/>
      <c r="S986" s="156"/>
      <c r="T986" s="156"/>
      <c r="U986" s="156"/>
      <c r="V986" s="156"/>
      <c r="W986" s="156"/>
      <c r="X986" s="156"/>
      <c r="Y986" s="147"/>
      <c r="Z986" s="147"/>
      <c r="AA986" s="147"/>
      <c r="AB986" s="147"/>
      <c r="AC986" s="147"/>
      <c r="AD986" s="147"/>
      <c r="AE986" s="147"/>
      <c r="AF986" s="147"/>
      <c r="AG986" s="147" t="s">
        <v>188</v>
      </c>
      <c r="AH986" s="147">
        <v>0</v>
      </c>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row>
    <row r="987" spans="1:60" outlineLevel="1" x14ac:dyDescent="0.2">
      <c r="A987" s="154"/>
      <c r="B987" s="155"/>
      <c r="C987" s="179" t="s">
        <v>867</v>
      </c>
      <c r="D987" s="157"/>
      <c r="E987" s="158">
        <v>6.8</v>
      </c>
      <c r="F987" s="156"/>
      <c r="G987" s="156"/>
      <c r="H987" s="156"/>
      <c r="I987" s="156"/>
      <c r="J987" s="156"/>
      <c r="K987" s="156"/>
      <c r="L987" s="156"/>
      <c r="M987" s="156"/>
      <c r="N987" s="156"/>
      <c r="O987" s="156"/>
      <c r="P987" s="156"/>
      <c r="Q987" s="156"/>
      <c r="R987" s="156"/>
      <c r="S987" s="156"/>
      <c r="T987" s="156"/>
      <c r="U987" s="156"/>
      <c r="V987" s="156"/>
      <c r="W987" s="156"/>
      <c r="X987" s="156"/>
      <c r="Y987" s="147"/>
      <c r="Z987" s="147"/>
      <c r="AA987" s="147"/>
      <c r="AB987" s="147"/>
      <c r="AC987" s="147"/>
      <c r="AD987" s="147"/>
      <c r="AE987" s="147"/>
      <c r="AF987" s="147"/>
      <c r="AG987" s="147" t="s">
        <v>188</v>
      </c>
      <c r="AH987" s="147">
        <v>0</v>
      </c>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row>
    <row r="988" spans="1:60" outlineLevel="1" x14ac:dyDescent="0.2">
      <c r="A988" s="154"/>
      <c r="B988" s="155"/>
      <c r="C988" s="179" t="s">
        <v>868</v>
      </c>
      <c r="D988" s="157"/>
      <c r="E988" s="158">
        <v>0.75</v>
      </c>
      <c r="F988" s="156"/>
      <c r="G988" s="156"/>
      <c r="H988" s="156"/>
      <c r="I988" s="156"/>
      <c r="J988" s="156"/>
      <c r="K988" s="156"/>
      <c r="L988" s="156"/>
      <c r="M988" s="156"/>
      <c r="N988" s="156"/>
      <c r="O988" s="156"/>
      <c r="P988" s="156"/>
      <c r="Q988" s="156"/>
      <c r="R988" s="156"/>
      <c r="S988" s="156"/>
      <c r="T988" s="156"/>
      <c r="U988" s="156"/>
      <c r="V988" s="156"/>
      <c r="W988" s="156"/>
      <c r="X988" s="156"/>
      <c r="Y988" s="147"/>
      <c r="Z988" s="147"/>
      <c r="AA988" s="147"/>
      <c r="AB988" s="147"/>
      <c r="AC988" s="147"/>
      <c r="AD988" s="147"/>
      <c r="AE988" s="147"/>
      <c r="AF988" s="147"/>
      <c r="AG988" s="147" t="s">
        <v>188</v>
      </c>
      <c r="AH988" s="147">
        <v>0</v>
      </c>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row>
    <row r="989" spans="1:60" outlineLevel="1" x14ac:dyDescent="0.2">
      <c r="A989" s="154"/>
      <c r="B989" s="155"/>
      <c r="C989" s="179" t="s">
        <v>869</v>
      </c>
      <c r="D989" s="157"/>
      <c r="E989" s="158">
        <v>16</v>
      </c>
      <c r="F989" s="156"/>
      <c r="G989" s="156"/>
      <c r="H989" s="156"/>
      <c r="I989" s="156"/>
      <c r="J989" s="156"/>
      <c r="K989" s="156"/>
      <c r="L989" s="156"/>
      <c r="M989" s="156"/>
      <c r="N989" s="156"/>
      <c r="O989" s="156"/>
      <c r="P989" s="156"/>
      <c r="Q989" s="156"/>
      <c r="R989" s="156"/>
      <c r="S989" s="156"/>
      <c r="T989" s="156"/>
      <c r="U989" s="156"/>
      <c r="V989" s="156"/>
      <c r="W989" s="156"/>
      <c r="X989" s="156"/>
      <c r="Y989" s="147"/>
      <c r="Z989" s="147"/>
      <c r="AA989" s="147"/>
      <c r="AB989" s="147"/>
      <c r="AC989" s="147"/>
      <c r="AD989" s="147"/>
      <c r="AE989" s="147"/>
      <c r="AF989" s="147"/>
      <c r="AG989" s="147" t="s">
        <v>188</v>
      </c>
      <c r="AH989" s="147">
        <v>0</v>
      </c>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row>
    <row r="990" spans="1:60" outlineLevel="1" x14ac:dyDescent="0.2">
      <c r="A990" s="154"/>
      <c r="B990" s="155"/>
      <c r="C990" s="769"/>
      <c r="D990" s="770"/>
      <c r="E990" s="770"/>
      <c r="F990" s="770"/>
      <c r="G990" s="770"/>
      <c r="H990" s="156"/>
      <c r="I990" s="156"/>
      <c r="J990" s="156"/>
      <c r="K990" s="156"/>
      <c r="L990" s="156"/>
      <c r="M990" s="156"/>
      <c r="N990" s="156"/>
      <c r="O990" s="156"/>
      <c r="P990" s="156"/>
      <c r="Q990" s="156"/>
      <c r="R990" s="156"/>
      <c r="S990" s="156"/>
      <c r="T990" s="156"/>
      <c r="U990" s="156"/>
      <c r="V990" s="156"/>
      <c r="W990" s="156"/>
      <c r="X990" s="156"/>
      <c r="Y990" s="147"/>
      <c r="Z990" s="147"/>
      <c r="AA990" s="147"/>
      <c r="AB990" s="147"/>
      <c r="AC990" s="147"/>
      <c r="AD990" s="147"/>
      <c r="AE990" s="147"/>
      <c r="AF990" s="147"/>
      <c r="AG990" s="147" t="s">
        <v>190</v>
      </c>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row>
    <row r="991" spans="1:60" outlineLevel="1" x14ac:dyDescent="0.2">
      <c r="A991" s="168">
        <v>160</v>
      </c>
      <c r="B991" s="169" t="s">
        <v>870</v>
      </c>
      <c r="C991" s="178" t="s">
        <v>871</v>
      </c>
      <c r="D991" s="170" t="s">
        <v>294</v>
      </c>
      <c r="E991" s="171">
        <v>2</v>
      </c>
      <c r="F991" s="172"/>
      <c r="G991" s="173">
        <f>ROUND(E991*F991,2)</f>
        <v>0</v>
      </c>
      <c r="H991" s="172"/>
      <c r="I991" s="173">
        <f>ROUND(E991*H991,2)</f>
        <v>0</v>
      </c>
      <c r="J991" s="172"/>
      <c r="K991" s="173">
        <f>ROUND(E991*J991,2)</f>
        <v>0</v>
      </c>
      <c r="L991" s="173">
        <v>21</v>
      </c>
      <c r="M991" s="173">
        <f>G991*(1+L991/100)</f>
        <v>0</v>
      </c>
      <c r="N991" s="173">
        <v>0</v>
      </c>
      <c r="O991" s="173">
        <f>ROUND(E991*N991,2)</f>
        <v>0</v>
      </c>
      <c r="P991" s="173">
        <v>0</v>
      </c>
      <c r="Q991" s="173">
        <f>ROUND(E991*P991,2)</f>
        <v>0</v>
      </c>
      <c r="R991" s="173"/>
      <c r="S991" s="173" t="s">
        <v>219</v>
      </c>
      <c r="T991" s="174" t="s">
        <v>220</v>
      </c>
      <c r="U991" s="156">
        <v>0</v>
      </c>
      <c r="V991" s="156">
        <f>ROUND(E991*U991,2)</f>
        <v>0</v>
      </c>
      <c r="W991" s="156"/>
      <c r="X991" s="156" t="s">
        <v>185</v>
      </c>
      <c r="Y991" s="147"/>
      <c r="Z991" s="147"/>
      <c r="AA991" s="147"/>
      <c r="AB991" s="147"/>
      <c r="AC991" s="147"/>
      <c r="AD991" s="147"/>
      <c r="AE991" s="147"/>
      <c r="AF991" s="147"/>
      <c r="AG991" s="147" t="s">
        <v>186</v>
      </c>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row>
    <row r="992" spans="1:60" outlineLevel="1" x14ac:dyDescent="0.2">
      <c r="A992" s="154"/>
      <c r="B992" s="155"/>
      <c r="C992" s="179" t="s">
        <v>852</v>
      </c>
      <c r="D992" s="157"/>
      <c r="E992" s="158"/>
      <c r="F992" s="156"/>
      <c r="G992" s="156"/>
      <c r="H992" s="156"/>
      <c r="I992" s="156"/>
      <c r="J992" s="156"/>
      <c r="K992" s="156"/>
      <c r="L992" s="156"/>
      <c r="M992" s="156"/>
      <c r="N992" s="156"/>
      <c r="O992" s="156"/>
      <c r="P992" s="156"/>
      <c r="Q992" s="156"/>
      <c r="R992" s="156"/>
      <c r="S992" s="156"/>
      <c r="T992" s="156"/>
      <c r="U992" s="156"/>
      <c r="V992" s="156"/>
      <c r="W992" s="156"/>
      <c r="X992" s="156"/>
      <c r="Y992" s="147"/>
      <c r="Z992" s="147"/>
      <c r="AA992" s="147"/>
      <c r="AB992" s="147"/>
      <c r="AC992" s="147"/>
      <c r="AD992" s="147"/>
      <c r="AE992" s="147"/>
      <c r="AF992" s="147"/>
      <c r="AG992" s="147" t="s">
        <v>188</v>
      </c>
      <c r="AH992" s="147">
        <v>0</v>
      </c>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row>
    <row r="993" spans="1:60" outlineLevel="1" x14ac:dyDescent="0.2">
      <c r="A993" s="154"/>
      <c r="B993" s="155"/>
      <c r="C993" s="179" t="s">
        <v>872</v>
      </c>
      <c r="D993" s="157"/>
      <c r="E993" s="158">
        <v>2</v>
      </c>
      <c r="F993" s="156"/>
      <c r="G993" s="156"/>
      <c r="H993" s="156"/>
      <c r="I993" s="156"/>
      <c r="J993" s="156"/>
      <c r="K993" s="156"/>
      <c r="L993" s="156"/>
      <c r="M993" s="156"/>
      <c r="N993" s="156"/>
      <c r="O993" s="156"/>
      <c r="P993" s="156"/>
      <c r="Q993" s="156"/>
      <c r="R993" s="156"/>
      <c r="S993" s="156"/>
      <c r="T993" s="156"/>
      <c r="U993" s="156"/>
      <c r="V993" s="156"/>
      <c r="W993" s="156"/>
      <c r="X993" s="156"/>
      <c r="Y993" s="147"/>
      <c r="Z993" s="147"/>
      <c r="AA993" s="147"/>
      <c r="AB993" s="147"/>
      <c r="AC993" s="147"/>
      <c r="AD993" s="147"/>
      <c r="AE993" s="147"/>
      <c r="AF993" s="147"/>
      <c r="AG993" s="147" t="s">
        <v>188</v>
      </c>
      <c r="AH993" s="147">
        <v>0</v>
      </c>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row>
    <row r="994" spans="1:60" outlineLevel="1" x14ac:dyDescent="0.2">
      <c r="A994" s="154"/>
      <c r="B994" s="155"/>
      <c r="C994" s="769"/>
      <c r="D994" s="770"/>
      <c r="E994" s="770"/>
      <c r="F994" s="770"/>
      <c r="G994" s="770"/>
      <c r="H994" s="156"/>
      <c r="I994" s="156"/>
      <c r="J994" s="156"/>
      <c r="K994" s="156"/>
      <c r="L994" s="156"/>
      <c r="M994" s="156"/>
      <c r="N994" s="156"/>
      <c r="O994" s="156"/>
      <c r="P994" s="156"/>
      <c r="Q994" s="156"/>
      <c r="R994" s="156"/>
      <c r="S994" s="156"/>
      <c r="T994" s="156"/>
      <c r="U994" s="156"/>
      <c r="V994" s="156"/>
      <c r="W994" s="156"/>
      <c r="X994" s="156"/>
      <c r="Y994" s="147"/>
      <c r="Z994" s="147"/>
      <c r="AA994" s="147"/>
      <c r="AB994" s="147"/>
      <c r="AC994" s="147"/>
      <c r="AD994" s="147"/>
      <c r="AE994" s="147"/>
      <c r="AF994" s="147"/>
      <c r="AG994" s="147" t="s">
        <v>190</v>
      </c>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row>
    <row r="995" spans="1:60" outlineLevel="1" x14ac:dyDescent="0.2">
      <c r="A995" s="168">
        <v>161</v>
      </c>
      <c r="B995" s="169" t="s">
        <v>873</v>
      </c>
      <c r="C995" s="178" t="s">
        <v>874</v>
      </c>
      <c r="D995" s="170" t="s">
        <v>294</v>
      </c>
      <c r="E995" s="171">
        <v>3</v>
      </c>
      <c r="F995" s="172"/>
      <c r="G995" s="173">
        <f>ROUND(E995*F995,2)</f>
        <v>0</v>
      </c>
      <c r="H995" s="172"/>
      <c r="I995" s="173">
        <f>ROUND(E995*H995,2)</f>
        <v>0</v>
      </c>
      <c r="J995" s="172"/>
      <c r="K995" s="173">
        <f>ROUND(E995*J995,2)</f>
        <v>0</v>
      </c>
      <c r="L995" s="173">
        <v>21</v>
      </c>
      <c r="M995" s="173">
        <f>G995*(1+L995/100)</f>
        <v>0</v>
      </c>
      <c r="N995" s="173">
        <v>0</v>
      </c>
      <c r="O995" s="173">
        <f>ROUND(E995*N995,2)</f>
        <v>0</v>
      </c>
      <c r="P995" s="173">
        <v>0</v>
      </c>
      <c r="Q995" s="173">
        <f>ROUND(E995*P995,2)</f>
        <v>0</v>
      </c>
      <c r="R995" s="173"/>
      <c r="S995" s="173" t="s">
        <v>219</v>
      </c>
      <c r="T995" s="174" t="s">
        <v>220</v>
      </c>
      <c r="U995" s="156">
        <v>0</v>
      </c>
      <c r="V995" s="156">
        <f>ROUND(E995*U995,2)</f>
        <v>0</v>
      </c>
      <c r="W995" s="156"/>
      <c r="X995" s="156" t="s">
        <v>185</v>
      </c>
      <c r="Y995" s="147"/>
      <c r="Z995" s="147"/>
      <c r="AA995" s="147"/>
      <c r="AB995" s="147"/>
      <c r="AC995" s="147"/>
      <c r="AD995" s="147"/>
      <c r="AE995" s="147"/>
      <c r="AF995" s="147"/>
      <c r="AG995" s="147" t="s">
        <v>186</v>
      </c>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row>
    <row r="996" spans="1:60" outlineLevel="1" x14ac:dyDescent="0.2">
      <c r="A996" s="154"/>
      <c r="B996" s="155"/>
      <c r="C996" s="179" t="s">
        <v>852</v>
      </c>
      <c r="D996" s="157"/>
      <c r="E996" s="158"/>
      <c r="F996" s="156"/>
      <c r="G996" s="156"/>
      <c r="H996" s="156"/>
      <c r="I996" s="156"/>
      <c r="J996" s="156"/>
      <c r="K996" s="156"/>
      <c r="L996" s="156"/>
      <c r="M996" s="156"/>
      <c r="N996" s="156"/>
      <c r="O996" s="156"/>
      <c r="P996" s="156"/>
      <c r="Q996" s="156"/>
      <c r="R996" s="156"/>
      <c r="S996" s="156"/>
      <c r="T996" s="156"/>
      <c r="U996" s="156"/>
      <c r="V996" s="156"/>
      <c r="W996" s="156"/>
      <c r="X996" s="156"/>
      <c r="Y996" s="147"/>
      <c r="Z996" s="147"/>
      <c r="AA996" s="147"/>
      <c r="AB996" s="147"/>
      <c r="AC996" s="147"/>
      <c r="AD996" s="147"/>
      <c r="AE996" s="147"/>
      <c r="AF996" s="147"/>
      <c r="AG996" s="147" t="s">
        <v>188</v>
      </c>
      <c r="AH996" s="147">
        <v>0</v>
      </c>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row>
    <row r="997" spans="1:60" outlineLevel="1" x14ac:dyDescent="0.2">
      <c r="A997" s="154"/>
      <c r="B997" s="155"/>
      <c r="C997" s="179" t="s">
        <v>875</v>
      </c>
      <c r="D997" s="157"/>
      <c r="E997" s="158">
        <v>3</v>
      </c>
      <c r="F997" s="156"/>
      <c r="G997" s="156"/>
      <c r="H997" s="156"/>
      <c r="I997" s="156"/>
      <c r="J997" s="156"/>
      <c r="K997" s="156"/>
      <c r="L997" s="156"/>
      <c r="M997" s="156"/>
      <c r="N997" s="156"/>
      <c r="O997" s="156"/>
      <c r="P997" s="156"/>
      <c r="Q997" s="156"/>
      <c r="R997" s="156"/>
      <c r="S997" s="156"/>
      <c r="T997" s="156"/>
      <c r="U997" s="156"/>
      <c r="V997" s="156"/>
      <c r="W997" s="156"/>
      <c r="X997" s="156"/>
      <c r="Y997" s="147"/>
      <c r="Z997" s="147"/>
      <c r="AA997" s="147"/>
      <c r="AB997" s="147"/>
      <c r="AC997" s="147"/>
      <c r="AD997" s="147"/>
      <c r="AE997" s="147"/>
      <c r="AF997" s="147"/>
      <c r="AG997" s="147" t="s">
        <v>188</v>
      </c>
      <c r="AH997" s="147">
        <v>0</v>
      </c>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row>
    <row r="998" spans="1:60" outlineLevel="1" x14ac:dyDescent="0.2">
      <c r="A998" s="154"/>
      <c r="B998" s="155"/>
      <c r="C998" s="769"/>
      <c r="D998" s="770"/>
      <c r="E998" s="770"/>
      <c r="F998" s="770"/>
      <c r="G998" s="770"/>
      <c r="H998" s="156"/>
      <c r="I998" s="156"/>
      <c r="J998" s="156"/>
      <c r="K998" s="156"/>
      <c r="L998" s="156"/>
      <c r="M998" s="156"/>
      <c r="N998" s="156"/>
      <c r="O998" s="156"/>
      <c r="P998" s="156"/>
      <c r="Q998" s="156"/>
      <c r="R998" s="156"/>
      <c r="S998" s="156"/>
      <c r="T998" s="156"/>
      <c r="U998" s="156"/>
      <c r="V998" s="156"/>
      <c r="W998" s="156"/>
      <c r="X998" s="156"/>
      <c r="Y998" s="147"/>
      <c r="Z998" s="147"/>
      <c r="AA998" s="147"/>
      <c r="AB998" s="147"/>
      <c r="AC998" s="147"/>
      <c r="AD998" s="147"/>
      <c r="AE998" s="147"/>
      <c r="AF998" s="147"/>
      <c r="AG998" s="147" t="s">
        <v>190</v>
      </c>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row>
    <row r="999" spans="1:60" outlineLevel="1" x14ac:dyDescent="0.2">
      <c r="A999" s="168">
        <v>162</v>
      </c>
      <c r="B999" s="169" t="s">
        <v>876</v>
      </c>
      <c r="C999" s="178" t="s">
        <v>877</v>
      </c>
      <c r="D999" s="170" t="s">
        <v>294</v>
      </c>
      <c r="E999" s="171">
        <v>4</v>
      </c>
      <c r="F999" s="172"/>
      <c r="G999" s="173">
        <f>ROUND(E999*F999,2)</f>
        <v>0</v>
      </c>
      <c r="H999" s="172"/>
      <c r="I999" s="173">
        <f>ROUND(E999*H999,2)</f>
        <v>0</v>
      </c>
      <c r="J999" s="172"/>
      <c r="K999" s="173">
        <f>ROUND(E999*J999,2)</f>
        <v>0</v>
      </c>
      <c r="L999" s="173">
        <v>21</v>
      </c>
      <c r="M999" s="173">
        <f>G999*(1+L999/100)</f>
        <v>0</v>
      </c>
      <c r="N999" s="173">
        <v>0</v>
      </c>
      <c r="O999" s="173">
        <f>ROUND(E999*N999,2)</f>
        <v>0</v>
      </c>
      <c r="P999" s="173">
        <v>0</v>
      </c>
      <c r="Q999" s="173">
        <f>ROUND(E999*P999,2)</f>
        <v>0</v>
      </c>
      <c r="R999" s="173"/>
      <c r="S999" s="173" t="s">
        <v>219</v>
      </c>
      <c r="T999" s="174" t="s">
        <v>220</v>
      </c>
      <c r="U999" s="156">
        <v>0</v>
      </c>
      <c r="V999" s="156">
        <f>ROUND(E999*U999,2)</f>
        <v>0</v>
      </c>
      <c r="W999" s="156"/>
      <c r="X999" s="156" t="s">
        <v>185</v>
      </c>
      <c r="Y999" s="147"/>
      <c r="Z999" s="147"/>
      <c r="AA999" s="147"/>
      <c r="AB999" s="147"/>
      <c r="AC999" s="147"/>
      <c r="AD999" s="147"/>
      <c r="AE999" s="147"/>
      <c r="AF999" s="147"/>
      <c r="AG999" s="147" t="s">
        <v>186</v>
      </c>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row>
    <row r="1000" spans="1:60" outlineLevel="1" x14ac:dyDescent="0.2">
      <c r="A1000" s="154"/>
      <c r="B1000" s="155"/>
      <c r="C1000" s="179" t="s">
        <v>852</v>
      </c>
      <c r="D1000" s="157"/>
      <c r="E1000" s="158"/>
      <c r="F1000" s="156"/>
      <c r="G1000" s="156"/>
      <c r="H1000" s="156"/>
      <c r="I1000" s="156"/>
      <c r="J1000" s="156"/>
      <c r="K1000" s="156"/>
      <c r="L1000" s="156"/>
      <c r="M1000" s="156"/>
      <c r="N1000" s="156"/>
      <c r="O1000" s="156"/>
      <c r="P1000" s="156"/>
      <c r="Q1000" s="156"/>
      <c r="R1000" s="156"/>
      <c r="S1000" s="156"/>
      <c r="T1000" s="156"/>
      <c r="U1000" s="156"/>
      <c r="V1000" s="156"/>
      <c r="W1000" s="156"/>
      <c r="X1000" s="156"/>
      <c r="Y1000" s="147"/>
      <c r="Z1000" s="147"/>
      <c r="AA1000" s="147"/>
      <c r="AB1000" s="147"/>
      <c r="AC1000" s="147"/>
      <c r="AD1000" s="147"/>
      <c r="AE1000" s="147"/>
      <c r="AF1000" s="147"/>
      <c r="AG1000" s="147" t="s">
        <v>188</v>
      </c>
      <c r="AH1000" s="147">
        <v>0</v>
      </c>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row>
    <row r="1001" spans="1:60" outlineLevel="1" x14ac:dyDescent="0.2">
      <c r="A1001" s="154"/>
      <c r="B1001" s="155"/>
      <c r="C1001" s="179" t="s">
        <v>878</v>
      </c>
      <c r="D1001" s="157"/>
      <c r="E1001" s="158">
        <v>2</v>
      </c>
      <c r="F1001" s="156"/>
      <c r="G1001" s="156"/>
      <c r="H1001" s="156"/>
      <c r="I1001" s="156"/>
      <c r="J1001" s="156"/>
      <c r="K1001" s="156"/>
      <c r="L1001" s="156"/>
      <c r="M1001" s="156"/>
      <c r="N1001" s="156"/>
      <c r="O1001" s="156"/>
      <c r="P1001" s="156"/>
      <c r="Q1001" s="156"/>
      <c r="R1001" s="156"/>
      <c r="S1001" s="156"/>
      <c r="T1001" s="156"/>
      <c r="U1001" s="156"/>
      <c r="V1001" s="156"/>
      <c r="W1001" s="156"/>
      <c r="X1001" s="156"/>
      <c r="Y1001" s="147"/>
      <c r="Z1001" s="147"/>
      <c r="AA1001" s="147"/>
      <c r="AB1001" s="147"/>
      <c r="AC1001" s="147"/>
      <c r="AD1001" s="147"/>
      <c r="AE1001" s="147"/>
      <c r="AF1001" s="147"/>
      <c r="AG1001" s="147" t="s">
        <v>188</v>
      </c>
      <c r="AH1001" s="147">
        <v>0</v>
      </c>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row>
    <row r="1002" spans="1:60" outlineLevel="1" x14ac:dyDescent="0.2">
      <c r="A1002" s="154"/>
      <c r="B1002" s="155"/>
      <c r="C1002" s="179" t="s">
        <v>879</v>
      </c>
      <c r="D1002" s="157"/>
      <c r="E1002" s="158">
        <v>2</v>
      </c>
      <c r="F1002" s="156"/>
      <c r="G1002" s="156"/>
      <c r="H1002" s="156"/>
      <c r="I1002" s="156"/>
      <c r="J1002" s="156"/>
      <c r="K1002" s="156"/>
      <c r="L1002" s="156"/>
      <c r="M1002" s="156"/>
      <c r="N1002" s="156"/>
      <c r="O1002" s="156"/>
      <c r="P1002" s="156"/>
      <c r="Q1002" s="156"/>
      <c r="R1002" s="156"/>
      <c r="S1002" s="156"/>
      <c r="T1002" s="156"/>
      <c r="U1002" s="156"/>
      <c r="V1002" s="156"/>
      <c r="W1002" s="156"/>
      <c r="X1002" s="156"/>
      <c r="Y1002" s="147"/>
      <c r="Z1002" s="147"/>
      <c r="AA1002" s="147"/>
      <c r="AB1002" s="147"/>
      <c r="AC1002" s="147"/>
      <c r="AD1002" s="147"/>
      <c r="AE1002" s="147"/>
      <c r="AF1002" s="147"/>
      <c r="AG1002" s="147" t="s">
        <v>188</v>
      </c>
      <c r="AH1002" s="147">
        <v>0</v>
      </c>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row>
    <row r="1003" spans="1:60" outlineLevel="1" x14ac:dyDescent="0.2">
      <c r="A1003" s="154"/>
      <c r="B1003" s="155"/>
      <c r="C1003" s="769"/>
      <c r="D1003" s="770"/>
      <c r="E1003" s="770"/>
      <c r="F1003" s="770"/>
      <c r="G1003" s="770"/>
      <c r="H1003" s="156"/>
      <c r="I1003" s="156"/>
      <c r="J1003" s="156"/>
      <c r="K1003" s="156"/>
      <c r="L1003" s="156"/>
      <c r="M1003" s="156"/>
      <c r="N1003" s="156"/>
      <c r="O1003" s="156"/>
      <c r="P1003" s="156"/>
      <c r="Q1003" s="156"/>
      <c r="R1003" s="156"/>
      <c r="S1003" s="156"/>
      <c r="T1003" s="156"/>
      <c r="U1003" s="156"/>
      <c r="V1003" s="156"/>
      <c r="W1003" s="156"/>
      <c r="X1003" s="156"/>
      <c r="Y1003" s="147"/>
      <c r="Z1003" s="147"/>
      <c r="AA1003" s="147"/>
      <c r="AB1003" s="147"/>
      <c r="AC1003" s="147"/>
      <c r="AD1003" s="147"/>
      <c r="AE1003" s="147"/>
      <c r="AF1003" s="147"/>
      <c r="AG1003" s="147" t="s">
        <v>190</v>
      </c>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row>
    <row r="1004" spans="1:60" outlineLevel="1" x14ac:dyDescent="0.2">
      <c r="A1004" s="168">
        <v>163</v>
      </c>
      <c r="B1004" s="169" t="s">
        <v>880</v>
      </c>
      <c r="C1004" s="178" t="s">
        <v>881</v>
      </c>
      <c r="D1004" s="170" t="s">
        <v>231</v>
      </c>
      <c r="E1004" s="171">
        <v>0.10005</v>
      </c>
      <c r="F1004" s="172"/>
      <c r="G1004" s="173">
        <f>ROUND(E1004*F1004,2)</f>
        <v>0</v>
      </c>
      <c r="H1004" s="172"/>
      <c r="I1004" s="173">
        <f>ROUND(E1004*H1004,2)</f>
        <v>0</v>
      </c>
      <c r="J1004" s="172"/>
      <c r="K1004" s="173">
        <f>ROUND(E1004*J1004,2)</f>
        <v>0</v>
      </c>
      <c r="L1004" s="173">
        <v>21</v>
      </c>
      <c r="M1004" s="173">
        <f>G1004*(1+L1004/100)</f>
        <v>0</v>
      </c>
      <c r="N1004" s="173">
        <v>0</v>
      </c>
      <c r="O1004" s="173">
        <f>ROUND(E1004*N1004,2)</f>
        <v>0</v>
      </c>
      <c r="P1004" s="173">
        <v>0</v>
      </c>
      <c r="Q1004" s="173">
        <f>ROUND(E1004*P1004,2)</f>
        <v>0</v>
      </c>
      <c r="R1004" s="173" t="s">
        <v>851</v>
      </c>
      <c r="S1004" s="173" t="s">
        <v>183</v>
      </c>
      <c r="T1004" s="174" t="s">
        <v>184</v>
      </c>
      <c r="U1004" s="156">
        <v>3.0059999999999998</v>
      </c>
      <c r="V1004" s="156">
        <f>ROUND(E1004*U1004,2)</f>
        <v>0.3</v>
      </c>
      <c r="W1004" s="156"/>
      <c r="X1004" s="156" t="s">
        <v>608</v>
      </c>
      <c r="Y1004" s="147"/>
      <c r="Z1004" s="147"/>
      <c r="AA1004" s="147"/>
      <c r="AB1004" s="147"/>
      <c r="AC1004" s="147"/>
      <c r="AD1004" s="147"/>
      <c r="AE1004" s="147"/>
      <c r="AF1004" s="147"/>
      <c r="AG1004" s="147" t="s">
        <v>609</v>
      </c>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row>
    <row r="1005" spans="1:60" outlineLevel="1" x14ac:dyDescent="0.2">
      <c r="A1005" s="154"/>
      <c r="B1005" s="155"/>
      <c r="C1005" s="771" t="s">
        <v>656</v>
      </c>
      <c r="D1005" s="772"/>
      <c r="E1005" s="772"/>
      <c r="F1005" s="772"/>
      <c r="G1005" s="772"/>
      <c r="H1005" s="156"/>
      <c r="I1005" s="156"/>
      <c r="J1005" s="156"/>
      <c r="K1005" s="156"/>
      <c r="L1005" s="156"/>
      <c r="M1005" s="156"/>
      <c r="N1005" s="156"/>
      <c r="O1005" s="156"/>
      <c r="P1005" s="156"/>
      <c r="Q1005" s="156"/>
      <c r="R1005" s="156"/>
      <c r="S1005" s="156"/>
      <c r="T1005" s="156"/>
      <c r="U1005" s="156"/>
      <c r="V1005" s="156"/>
      <c r="W1005" s="156"/>
      <c r="X1005" s="156"/>
      <c r="Y1005" s="147"/>
      <c r="Z1005" s="147"/>
      <c r="AA1005" s="147"/>
      <c r="AB1005" s="147"/>
      <c r="AC1005" s="147"/>
      <c r="AD1005" s="147"/>
      <c r="AE1005" s="147"/>
      <c r="AF1005" s="147"/>
      <c r="AG1005" s="147" t="s">
        <v>196</v>
      </c>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row>
    <row r="1006" spans="1:60" outlineLevel="1" x14ac:dyDescent="0.2">
      <c r="A1006" s="154"/>
      <c r="B1006" s="155"/>
      <c r="C1006" s="769"/>
      <c r="D1006" s="770"/>
      <c r="E1006" s="770"/>
      <c r="F1006" s="770"/>
      <c r="G1006" s="770"/>
      <c r="H1006" s="156"/>
      <c r="I1006" s="156"/>
      <c r="J1006" s="156"/>
      <c r="K1006" s="156"/>
      <c r="L1006" s="156"/>
      <c r="M1006" s="156"/>
      <c r="N1006" s="156"/>
      <c r="O1006" s="156"/>
      <c r="P1006" s="156"/>
      <c r="Q1006" s="156"/>
      <c r="R1006" s="156"/>
      <c r="S1006" s="156"/>
      <c r="T1006" s="156"/>
      <c r="U1006" s="156"/>
      <c r="V1006" s="156"/>
      <c r="W1006" s="156"/>
      <c r="X1006" s="156"/>
      <c r="Y1006" s="147"/>
      <c r="Z1006" s="147"/>
      <c r="AA1006" s="147"/>
      <c r="AB1006" s="147"/>
      <c r="AC1006" s="147"/>
      <c r="AD1006" s="147"/>
      <c r="AE1006" s="147"/>
      <c r="AF1006" s="147"/>
      <c r="AG1006" s="147" t="s">
        <v>190</v>
      </c>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row>
    <row r="1007" spans="1:60" x14ac:dyDescent="0.2">
      <c r="A1007" s="162" t="s">
        <v>177</v>
      </c>
      <c r="B1007" s="163" t="s">
        <v>121</v>
      </c>
      <c r="C1007" s="177" t="s">
        <v>122</v>
      </c>
      <c r="D1007" s="164"/>
      <c r="E1007" s="165"/>
      <c r="F1007" s="166"/>
      <c r="G1007" s="166">
        <f>SUMIF(AG1008:AG1126,"&lt;&gt;NOR",G1008:G1126)</f>
        <v>0</v>
      </c>
      <c r="H1007" s="166"/>
      <c r="I1007" s="166">
        <f>SUM(I1008:I1126)</f>
        <v>0</v>
      </c>
      <c r="J1007" s="166"/>
      <c r="K1007" s="166">
        <f>SUM(K1008:K1126)</f>
        <v>0</v>
      </c>
      <c r="L1007" s="166"/>
      <c r="M1007" s="166">
        <f>SUM(M1008:M1126)</f>
        <v>0</v>
      </c>
      <c r="N1007" s="166"/>
      <c r="O1007" s="166">
        <f>SUM(O1008:O1126)</f>
        <v>6.2700000000000005</v>
      </c>
      <c r="P1007" s="166"/>
      <c r="Q1007" s="166">
        <f>SUM(Q1008:Q1126)</f>
        <v>0</v>
      </c>
      <c r="R1007" s="166"/>
      <c r="S1007" s="166"/>
      <c r="T1007" s="167"/>
      <c r="U1007" s="161"/>
      <c r="V1007" s="161">
        <f>SUM(V1008:V1126)</f>
        <v>0</v>
      </c>
      <c r="W1007" s="161"/>
      <c r="X1007" s="161"/>
      <c r="AG1007" t="s">
        <v>178</v>
      </c>
    </row>
    <row r="1008" spans="1:60" outlineLevel="1" x14ac:dyDescent="0.2">
      <c r="A1008" s="168">
        <v>164</v>
      </c>
      <c r="B1008" s="169" t="s">
        <v>882</v>
      </c>
      <c r="C1008" s="178" t="s">
        <v>883</v>
      </c>
      <c r="D1008" s="170" t="s">
        <v>284</v>
      </c>
      <c r="E1008" s="171">
        <v>114.24</v>
      </c>
      <c r="F1008" s="172"/>
      <c r="G1008" s="173">
        <f>ROUND(E1008*F1008,2)</f>
        <v>0</v>
      </c>
      <c r="H1008" s="172"/>
      <c r="I1008" s="173">
        <f>ROUND(E1008*H1008,2)</f>
        <v>0</v>
      </c>
      <c r="J1008" s="172"/>
      <c r="K1008" s="173">
        <f>ROUND(E1008*J1008,2)</f>
        <v>0</v>
      </c>
      <c r="L1008" s="173">
        <v>21</v>
      </c>
      <c r="M1008" s="173">
        <f>G1008*(1+L1008/100)</f>
        <v>0</v>
      </c>
      <c r="N1008" s="173">
        <v>3.0000000000000001E-3</v>
      </c>
      <c r="O1008" s="173">
        <f>ROUND(E1008*N1008,2)</f>
        <v>0.34</v>
      </c>
      <c r="P1008" s="173">
        <v>0</v>
      </c>
      <c r="Q1008" s="173">
        <f>ROUND(E1008*P1008,2)</f>
        <v>0</v>
      </c>
      <c r="R1008" s="173"/>
      <c r="S1008" s="173" t="s">
        <v>219</v>
      </c>
      <c r="T1008" s="174" t="s">
        <v>220</v>
      </c>
      <c r="U1008" s="156">
        <v>0</v>
      </c>
      <c r="V1008" s="156">
        <f>ROUND(E1008*U1008,2)</f>
        <v>0</v>
      </c>
      <c r="W1008" s="156"/>
      <c r="X1008" s="156" t="s">
        <v>185</v>
      </c>
      <c r="Y1008" s="147"/>
      <c r="Z1008" s="147"/>
      <c r="AA1008" s="147"/>
      <c r="AB1008" s="147"/>
      <c r="AC1008" s="147"/>
      <c r="AD1008" s="147"/>
      <c r="AE1008" s="147"/>
      <c r="AF1008" s="147"/>
      <c r="AG1008" s="147" t="s">
        <v>593</v>
      </c>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row>
    <row r="1009" spans="1:60" outlineLevel="1" x14ac:dyDescent="0.2">
      <c r="A1009" s="154"/>
      <c r="B1009" s="155"/>
      <c r="C1009" s="179" t="s">
        <v>830</v>
      </c>
      <c r="D1009" s="157"/>
      <c r="E1009" s="158"/>
      <c r="F1009" s="156"/>
      <c r="G1009" s="156"/>
      <c r="H1009" s="156"/>
      <c r="I1009" s="156"/>
      <c r="J1009" s="156"/>
      <c r="K1009" s="156"/>
      <c r="L1009" s="156"/>
      <c r="M1009" s="156"/>
      <c r="N1009" s="156"/>
      <c r="O1009" s="156"/>
      <c r="P1009" s="156"/>
      <c r="Q1009" s="156"/>
      <c r="R1009" s="156"/>
      <c r="S1009" s="156"/>
      <c r="T1009" s="156"/>
      <c r="U1009" s="156"/>
      <c r="V1009" s="156"/>
      <c r="W1009" s="156"/>
      <c r="X1009" s="156"/>
      <c r="Y1009" s="147"/>
      <c r="Z1009" s="147"/>
      <c r="AA1009" s="147"/>
      <c r="AB1009" s="147"/>
      <c r="AC1009" s="147"/>
      <c r="AD1009" s="147"/>
      <c r="AE1009" s="147"/>
      <c r="AF1009" s="147"/>
      <c r="AG1009" s="147" t="s">
        <v>188</v>
      </c>
      <c r="AH1009" s="147">
        <v>0</v>
      </c>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row>
    <row r="1010" spans="1:60" outlineLevel="1" x14ac:dyDescent="0.2">
      <c r="A1010" s="154"/>
      <c r="B1010" s="155"/>
      <c r="C1010" s="179" t="s">
        <v>884</v>
      </c>
      <c r="D1010" s="157"/>
      <c r="E1010" s="158">
        <v>50.72</v>
      </c>
      <c r="F1010" s="156"/>
      <c r="G1010" s="156"/>
      <c r="H1010" s="156"/>
      <c r="I1010" s="156"/>
      <c r="J1010" s="156"/>
      <c r="K1010" s="156"/>
      <c r="L1010" s="156"/>
      <c r="M1010" s="156"/>
      <c r="N1010" s="156"/>
      <c r="O1010" s="156"/>
      <c r="P1010" s="156"/>
      <c r="Q1010" s="156"/>
      <c r="R1010" s="156"/>
      <c r="S1010" s="156"/>
      <c r="T1010" s="156"/>
      <c r="U1010" s="156"/>
      <c r="V1010" s="156"/>
      <c r="W1010" s="156"/>
      <c r="X1010" s="156"/>
      <c r="Y1010" s="147"/>
      <c r="Z1010" s="147"/>
      <c r="AA1010" s="147"/>
      <c r="AB1010" s="147"/>
      <c r="AC1010" s="147"/>
      <c r="AD1010" s="147"/>
      <c r="AE1010" s="147"/>
      <c r="AF1010" s="147"/>
      <c r="AG1010" s="147" t="s">
        <v>188</v>
      </c>
      <c r="AH1010" s="147">
        <v>0</v>
      </c>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row>
    <row r="1011" spans="1:60" outlineLevel="1" x14ac:dyDescent="0.2">
      <c r="A1011" s="154"/>
      <c r="B1011" s="155"/>
      <c r="C1011" s="179" t="s">
        <v>885</v>
      </c>
      <c r="D1011" s="157"/>
      <c r="E1011" s="158">
        <v>63.52</v>
      </c>
      <c r="F1011" s="156"/>
      <c r="G1011" s="156"/>
      <c r="H1011" s="156"/>
      <c r="I1011" s="156"/>
      <c r="J1011" s="156"/>
      <c r="K1011" s="156"/>
      <c r="L1011" s="156"/>
      <c r="M1011" s="156"/>
      <c r="N1011" s="156"/>
      <c r="O1011" s="156"/>
      <c r="P1011" s="156"/>
      <c r="Q1011" s="156"/>
      <c r="R1011" s="156"/>
      <c r="S1011" s="156"/>
      <c r="T1011" s="156"/>
      <c r="U1011" s="156"/>
      <c r="V1011" s="156"/>
      <c r="W1011" s="156"/>
      <c r="X1011" s="156"/>
      <c r="Y1011" s="147"/>
      <c r="Z1011" s="147"/>
      <c r="AA1011" s="147"/>
      <c r="AB1011" s="147"/>
      <c r="AC1011" s="147"/>
      <c r="AD1011" s="147"/>
      <c r="AE1011" s="147"/>
      <c r="AF1011" s="147"/>
      <c r="AG1011" s="147" t="s">
        <v>188</v>
      </c>
      <c r="AH1011" s="147">
        <v>0</v>
      </c>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row>
    <row r="1012" spans="1:60" outlineLevel="1" x14ac:dyDescent="0.2">
      <c r="A1012" s="154"/>
      <c r="B1012" s="155"/>
      <c r="C1012" s="769"/>
      <c r="D1012" s="770"/>
      <c r="E1012" s="770"/>
      <c r="F1012" s="770"/>
      <c r="G1012" s="770"/>
      <c r="H1012" s="156"/>
      <c r="I1012" s="156"/>
      <c r="J1012" s="156"/>
      <c r="K1012" s="156"/>
      <c r="L1012" s="156"/>
      <c r="M1012" s="156"/>
      <c r="N1012" s="156"/>
      <c r="O1012" s="156"/>
      <c r="P1012" s="156"/>
      <c r="Q1012" s="156"/>
      <c r="R1012" s="156"/>
      <c r="S1012" s="156"/>
      <c r="T1012" s="156"/>
      <c r="U1012" s="156"/>
      <c r="V1012" s="156"/>
      <c r="W1012" s="156"/>
      <c r="X1012" s="156"/>
      <c r="Y1012" s="147"/>
      <c r="Z1012" s="147"/>
      <c r="AA1012" s="147"/>
      <c r="AB1012" s="147"/>
      <c r="AC1012" s="147"/>
      <c r="AD1012" s="147"/>
      <c r="AE1012" s="147"/>
      <c r="AF1012" s="147"/>
      <c r="AG1012" s="147" t="s">
        <v>190</v>
      </c>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row>
    <row r="1013" spans="1:60" outlineLevel="1" x14ac:dyDescent="0.2">
      <c r="A1013" s="168">
        <v>165</v>
      </c>
      <c r="B1013" s="169" t="s">
        <v>886</v>
      </c>
      <c r="C1013" s="178" t="s">
        <v>887</v>
      </c>
      <c r="D1013" s="170" t="s">
        <v>181</v>
      </c>
      <c r="E1013" s="171">
        <v>9.4499999999999993</v>
      </c>
      <c r="F1013" s="172"/>
      <c r="G1013" s="173">
        <f>ROUND(E1013*F1013,2)</f>
        <v>0</v>
      </c>
      <c r="H1013" s="172"/>
      <c r="I1013" s="173">
        <f>ROUND(E1013*H1013,2)</f>
        <v>0</v>
      </c>
      <c r="J1013" s="172"/>
      <c r="K1013" s="173">
        <f>ROUND(E1013*J1013,2)</f>
        <v>0</v>
      </c>
      <c r="L1013" s="173">
        <v>21</v>
      </c>
      <c r="M1013" s="173">
        <f>G1013*(1+L1013/100)</f>
        <v>0</v>
      </c>
      <c r="N1013" s="173">
        <v>1.7000000000000001E-2</v>
      </c>
      <c r="O1013" s="173">
        <f>ROUND(E1013*N1013,2)</f>
        <v>0.16</v>
      </c>
      <c r="P1013" s="173">
        <v>0</v>
      </c>
      <c r="Q1013" s="173">
        <f>ROUND(E1013*P1013,2)</f>
        <v>0</v>
      </c>
      <c r="R1013" s="173"/>
      <c r="S1013" s="173" t="s">
        <v>219</v>
      </c>
      <c r="T1013" s="174" t="s">
        <v>220</v>
      </c>
      <c r="U1013" s="156">
        <v>0</v>
      </c>
      <c r="V1013" s="156">
        <f>ROUND(E1013*U1013,2)</f>
        <v>0</v>
      </c>
      <c r="W1013" s="156"/>
      <c r="X1013" s="156" t="s">
        <v>185</v>
      </c>
      <c r="Y1013" s="147"/>
      <c r="Z1013" s="147"/>
      <c r="AA1013" s="147"/>
      <c r="AB1013" s="147"/>
      <c r="AC1013" s="147"/>
      <c r="AD1013" s="147"/>
      <c r="AE1013" s="147"/>
      <c r="AF1013" s="147"/>
      <c r="AG1013" s="147" t="s">
        <v>593</v>
      </c>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row>
    <row r="1014" spans="1:60" outlineLevel="1" x14ac:dyDescent="0.2">
      <c r="A1014" s="154"/>
      <c r="B1014" s="155"/>
      <c r="C1014" s="179" t="s">
        <v>888</v>
      </c>
      <c r="D1014" s="157"/>
      <c r="E1014" s="158"/>
      <c r="F1014" s="156"/>
      <c r="G1014" s="156"/>
      <c r="H1014" s="156"/>
      <c r="I1014" s="156"/>
      <c r="J1014" s="156"/>
      <c r="K1014" s="156"/>
      <c r="L1014" s="156"/>
      <c r="M1014" s="156"/>
      <c r="N1014" s="156"/>
      <c r="O1014" s="156"/>
      <c r="P1014" s="156"/>
      <c r="Q1014" s="156"/>
      <c r="R1014" s="156"/>
      <c r="S1014" s="156"/>
      <c r="T1014" s="156"/>
      <c r="U1014" s="156"/>
      <c r="V1014" s="156"/>
      <c r="W1014" s="156"/>
      <c r="X1014" s="156"/>
      <c r="Y1014" s="147"/>
      <c r="Z1014" s="147"/>
      <c r="AA1014" s="147"/>
      <c r="AB1014" s="147"/>
      <c r="AC1014" s="147"/>
      <c r="AD1014" s="147"/>
      <c r="AE1014" s="147"/>
      <c r="AF1014" s="147"/>
      <c r="AG1014" s="147" t="s">
        <v>188</v>
      </c>
      <c r="AH1014" s="147">
        <v>0</v>
      </c>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row>
    <row r="1015" spans="1:60" ht="22.5" outlineLevel="1" x14ac:dyDescent="0.2">
      <c r="A1015" s="154"/>
      <c r="B1015" s="155"/>
      <c r="C1015" s="179" t="s">
        <v>889</v>
      </c>
      <c r="D1015" s="157"/>
      <c r="E1015" s="158"/>
      <c r="F1015" s="156"/>
      <c r="G1015" s="156"/>
      <c r="H1015" s="156"/>
      <c r="I1015" s="156"/>
      <c r="J1015" s="156"/>
      <c r="K1015" s="156"/>
      <c r="L1015" s="156"/>
      <c r="M1015" s="156"/>
      <c r="N1015" s="156"/>
      <c r="O1015" s="156"/>
      <c r="P1015" s="156"/>
      <c r="Q1015" s="156"/>
      <c r="R1015" s="156"/>
      <c r="S1015" s="156"/>
      <c r="T1015" s="156"/>
      <c r="U1015" s="156"/>
      <c r="V1015" s="156"/>
      <c r="W1015" s="156"/>
      <c r="X1015" s="156"/>
      <c r="Y1015" s="147"/>
      <c r="Z1015" s="147"/>
      <c r="AA1015" s="147"/>
      <c r="AB1015" s="147"/>
      <c r="AC1015" s="147"/>
      <c r="AD1015" s="147"/>
      <c r="AE1015" s="147"/>
      <c r="AF1015" s="147"/>
      <c r="AG1015" s="147" t="s">
        <v>188</v>
      </c>
      <c r="AH1015" s="147">
        <v>0</v>
      </c>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row>
    <row r="1016" spans="1:60" outlineLevel="1" x14ac:dyDescent="0.2">
      <c r="A1016" s="154"/>
      <c r="B1016" s="155"/>
      <c r="C1016" s="179" t="s">
        <v>890</v>
      </c>
      <c r="D1016" s="157"/>
      <c r="E1016" s="158"/>
      <c r="F1016" s="156"/>
      <c r="G1016" s="156"/>
      <c r="H1016" s="156"/>
      <c r="I1016" s="156"/>
      <c r="J1016" s="156"/>
      <c r="K1016" s="156"/>
      <c r="L1016" s="156"/>
      <c r="M1016" s="156"/>
      <c r="N1016" s="156"/>
      <c r="O1016" s="156"/>
      <c r="P1016" s="156"/>
      <c r="Q1016" s="156"/>
      <c r="R1016" s="156"/>
      <c r="S1016" s="156"/>
      <c r="T1016" s="156"/>
      <c r="U1016" s="156"/>
      <c r="V1016" s="156"/>
      <c r="W1016" s="156"/>
      <c r="X1016" s="156"/>
      <c r="Y1016" s="147"/>
      <c r="Z1016" s="147"/>
      <c r="AA1016" s="147"/>
      <c r="AB1016" s="147"/>
      <c r="AC1016" s="147"/>
      <c r="AD1016" s="147"/>
      <c r="AE1016" s="147"/>
      <c r="AF1016" s="147"/>
      <c r="AG1016" s="147" t="s">
        <v>188</v>
      </c>
      <c r="AH1016" s="147">
        <v>0</v>
      </c>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row>
    <row r="1017" spans="1:60" outlineLevel="1" x14ac:dyDescent="0.2">
      <c r="A1017" s="154"/>
      <c r="B1017" s="155"/>
      <c r="C1017" s="179" t="s">
        <v>891</v>
      </c>
      <c r="D1017" s="157"/>
      <c r="E1017" s="158"/>
      <c r="F1017" s="156"/>
      <c r="G1017" s="156"/>
      <c r="H1017" s="156"/>
      <c r="I1017" s="156"/>
      <c r="J1017" s="156"/>
      <c r="K1017" s="156"/>
      <c r="L1017" s="156"/>
      <c r="M1017" s="156"/>
      <c r="N1017" s="156"/>
      <c r="O1017" s="156"/>
      <c r="P1017" s="156"/>
      <c r="Q1017" s="156"/>
      <c r="R1017" s="156"/>
      <c r="S1017" s="156"/>
      <c r="T1017" s="156"/>
      <c r="U1017" s="156"/>
      <c r="V1017" s="156"/>
      <c r="W1017" s="156"/>
      <c r="X1017" s="156"/>
      <c r="Y1017" s="147"/>
      <c r="Z1017" s="147"/>
      <c r="AA1017" s="147"/>
      <c r="AB1017" s="147"/>
      <c r="AC1017" s="147"/>
      <c r="AD1017" s="147"/>
      <c r="AE1017" s="147"/>
      <c r="AF1017" s="147"/>
      <c r="AG1017" s="147" t="s">
        <v>188</v>
      </c>
      <c r="AH1017" s="147">
        <v>0</v>
      </c>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row>
    <row r="1018" spans="1:60" outlineLevel="1" x14ac:dyDescent="0.2">
      <c r="A1018" s="154"/>
      <c r="B1018" s="155"/>
      <c r="C1018" s="179" t="s">
        <v>892</v>
      </c>
      <c r="D1018" s="157"/>
      <c r="E1018" s="158"/>
      <c r="F1018" s="156"/>
      <c r="G1018" s="156"/>
      <c r="H1018" s="156"/>
      <c r="I1018" s="156"/>
      <c r="J1018" s="156"/>
      <c r="K1018" s="156"/>
      <c r="L1018" s="156"/>
      <c r="M1018" s="156"/>
      <c r="N1018" s="156"/>
      <c r="O1018" s="156"/>
      <c r="P1018" s="156"/>
      <c r="Q1018" s="156"/>
      <c r="R1018" s="156"/>
      <c r="S1018" s="156"/>
      <c r="T1018" s="156"/>
      <c r="U1018" s="156"/>
      <c r="V1018" s="156"/>
      <c r="W1018" s="156"/>
      <c r="X1018" s="156"/>
      <c r="Y1018" s="147"/>
      <c r="Z1018" s="147"/>
      <c r="AA1018" s="147"/>
      <c r="AB1018" s="147"/>
      <c r="AC1018" s="147"/>
      <c r="AD1018" s="147"/>
      <c r="AE1018" s="147"/>
      <c r="AF1018" s="147"/>
      <c r="AG1018" s="147" t="s">
        <v>188</v>
      </c>
      <c r="AH1018" s="147">
        <v>0</v>
      </c>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row>
    <row r="1019" spans="1:60" outlineLevel="1" x14ac:dyDescent="0.2">
      <c r="A1019" s="154"/>
      <c r="B1019" s="155"/>
      <c r="C1019" s="179" t="s">
        <v>893</v>
      </c>
      <c r="D1019" s="157"/>
      <c r="E1019" s="158"/>
      <c r="F1019" s="156"/>
      <c r="G1019" s="156"/>
      <c r="H1019" s="156"/>
      <c r="I1019" s="156"/>
      <c r="J1019" s="156"/>
      <c r="K1019" s="156"/>
      <c r="L1019" s="156"/>
      <c r="M1019" s="156"/>
      <c r="N1019" s="156"/>
      <c r="O1019" s="156"/>
      <c r="P1019" s="156"/>
      <c r="Q1019" s="156"/>
      <c r="R1019" s="156"/>
      <c r="S1019" s="156"/>
      <c r="T1019" s="156"/>
      <c r="U1019" s="156"/>
      <c r="V1019" s="156"/>
      <c r="W1019" s="156"/>
      <c r="X1019" s="156"/>
      <c r="Y1019" s="147"/>
      <c r="Z1019" s="147"/>
      <c r="AA1019" s="147"/>
      <c r="AB1019" s="147"/>
      <c r="AC1019" s="147"/>
      <c r="AD1019" s="147"/>
      <c r="AE1019" s="147"/>
      <c r="AF1019" s="147"/>
      <c r="AG1019" s="147" t="s">
        <v>188</v>
      </c>
      <c r="AH1019" s="147">
        <v>0</v>
      </c>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row>
    <row r="1020" spans="1:60" outlineLevel="1" x14ac:dyDescent="0.2">
      <c r="A1020" s="154"/>
      <c r="B1020" s="155"/>
      <c r="C1020" s="179" t="s">
        <v>894</v>
      </c>
      <c r="D1020" s="157"/>
      <c r="E1020" s="158"/>
      <c r="F1020" s="156"/>
      <c r="G1020" s="156"/>
      <c r="H1020" s="156"/>
      <c r="I1020" s="156"/>
      <c r="J1020" s="156"/>
      <c r="K1020" s="156"/>
      <c r="L1020" s="156"/>
      <c r="M1020" s="156"/>
      <c r="N1020" s="156"/>
      <c r="O1020" s="156"/>
      <c r="P1020" s="156"/>
      <c r="Q1020" s="156"/>
      <c r="R1020" s="156"/>
      <c r="S1020" s="156"/>
      <c r="T1020" s="156"/>
      <c r="U1020" s="156"/>
      <c r="V1020" s="156"/>
      <c r="W1020" s="156"/>
      <c r="X1020" s="156"/>
      <c r="Y1020" s="147"/>
      <c r="Z1020" s="147"/>
      <c r="AA1020" s="147"/>
      <c r="AB1020" s="147"/>
      <c r="AC1020" s="147"/>
      <c r="AD1020" s="147"/>
      <c r="AE1020" s="147"/>
      <c r="AF1020" s="147"/>
      <c r="AG1020" s="147" t="s">
        <v>188</v>
      </c>
      <c r="AH1020" s="147">
        <v>0</v>
      </c>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row>
    <row r="1021" spans="1:60" outlineLevel="1" x14ac:dyDescent="0.2">
      <c r="A1021" s="154"/>
      <c r="B1021" s="155"/>
      <c r="C1021" s="179" t="s">
        <v>895</v>
      </c>
      <c r="D1021" s="157"/>
      <c r="E1021" s="158"/>
      <c r="F1021" s="156"/>
      <c r="G1021" s="156"/>
      <c r="H1021" s="156"/>
      <c r="I1021" s="156"/>
      <c r="J1021" s="156"/>
      <c r="K1021" s="156"/>
      <c r="L1021" s="156"/>
      <c r="M1021" s="156"/>
      <c r="N1021" s="156"/>
      <c r="O1021" s="156"/>
      <c r="P1021" s="156"/>
      <c r="Q1021" s="156"/>
      <c r="R1021" s="156"/>
      <c r="S1021" s="156"/>
      <c r="T1021" s="156"/>
      <c r="U1021" s="156"/>
      <c r="V1021" s="156"/>
      <c r="W1021" s="156"/>
      <c r="X1021" s="156"/>
      <c r="Y1021" s="147"/>
      <c r="Z1021" s="147"/>
      <c r="AA1021" s="147"/>
      <c r="AB1021" s="147"/>
      <c r="AC1021" s="147"/>
      <c r="AD1021" s="147"/>
      <c r="AE1021" s="147"/>
      <c r="AF1021" s="147"/>
      <c r="AG1021" s="147" t="s">
        <v>188</v>
      </c>
      <c r="AH1021" s="147">
        <v>0</v>
      </c>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row>
    <row r="1022" spans="1:60" outlineLevel="1" x14ac:dyDescent="0.2">
      <c r="A1022" s="154"/>
      <c r="B1022" s="155"/>
      <c r="C1022" s="179" t="s">
        <v>896</v>
      </c>
      <c r="D1022" s="157"/>
      <c r="E1022" s="158"/>
      <c r="F1022" s="156"/>
      <c r="G1022" s="156"/>
      <c r="H1022" s="156"/>
      <c r="I1022" s="156"/>
      <c r="J1022" s="156"/>
      <c r="K1022" s="156"/>
      <c r="L1022" s="156"/>
      <c r="M1022" s="156"/>
      <c r="N1022" s="156"/>
      <c r="O1022" s="156"/>
      <c r="P1022" s="156"/>
      <c r="Q1022" s="156"/>
      <c r="R1022" s="156"/>
      <c r="S1022" s="156"/>
      <c r="T1022" s="156"/>
      <c r="U1022" s="156"/>
      <c r="V1022" s="156"/>
      <c r="W1022" s="156"/>
      <c r="X1022" s="156"/>
      <c r="Y1022" s="147"/>
      <c r="Z1022" s="147"/>
      <c r="AA1022" s="147"/>
      <c r="AB1022" s="147"/>
      <c r="AC1022" s="147"/>
      <c r="AD1022" s="147"/>
      <c r="AE1022" s="147"/>
      <c r="AF1022" s="147"/>
      <c r="AG1022" s="147" t="s">
        <v>188</v>
      </c>
      <c r="AH1022" s="147">
        <v>0</v>
      </c>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row>
    <row r="1023" spans="1:60" outlineLevel="1" x14ac:dyDescent="0.2">
      <c r="A1023" s="154"/>
      <c r="B1023" s="155"/>
      <c r="C1023" s="179" t="s">
        <v>897</v>
      </c>
      <c r="D1023" s="157"/>
      <c r="E1023" s="158"/>
      <c r="F1023" s="156"/>
      <c r="G1023" s="156"/>
      <c r="H1023" s="156"/>
      <c r="I1023" s="156"/>
      <c r="J1023" s="156"/>
      <c r="K1023" s="156"/>
      <c r="L1023" s="156"/>
      <c r="M1023" s="156"/>
      <c r="N1023" s="156"/>
      <c r="O1023" s="156"/>
      <c r="P1023" s="156"/>
      <c r="Q1023" s="156"/>
      <c r="R1023" s="156"/>
      <c r="S1023" s="156"/>
      <c r="T1023" s="156"/>
      <c r="U1023" s="156"/>
      <c r="V1023" s="156"/>
      <c r="W1023" s="156"/>
      <c r="X1023" s="156"/>
      <c r="Y1023" s="147"/>
      <c r="Z1023" s="147"/>
      <c r="AA1023" s="147"/>
      <c r="AB1023" s="147"/>
      <c r="AC1023" s="147"/>
      <c r="AD1023" s="147"/>
      <c r="AE1023" s="147"/>
      <c r="AF1023" s="147"/>
      <c r="AG1023" s="147" t="s">
        <v>188</v>
      </c>
      <c r="AH1023" s="147">
        <v>0</v>
      </c>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row>
    <row r="1024" spans="1:60" outlineLevel="1" x14ac:dyDescent="0.2">
      <c r="A1024" s="154"/>
      <c r="B1024" s="155"/>
      <c r="C1024" s="179" t="s">
        <v>309</v>
      </c>
      <c r="D1024" s="157"/>
      <c r="E1024" s="158">
        <v>5.78</v>
      </c>
      <c r="F1024" s="156"/>
      <c r="G1024" s="156"/>
      <c r="H1024" s="156"/>
      <c r="I1024" s="156"/>
      <c r="J1024" s="156"/>
      <c r="K1024" s="156"/>
      <c r="L1024" s="156"/>
      <c r="M1024" s="156"/>
      <c r="N1024" s="156"/>
      <c r="O1024" s="156"/>
      <c r="P1024" s="156"/>
      <c r="Q1024" s="156"/>
      <c r="R1024" s="156"/>
      <c r="S1024" s="156"/>
      <c r="T1024" s="156"/>
      <c r="U1024" s="156"/>
      <c r="V1024" s="156"/>
      <c r="W1024" s="156"/>
      <c r="X1024" s="156"/>
      <c r="Y1024" s="147"/>
      <c r="Z1024" s="147"/>
      <c r="AA1024" s="147"/>
      <c r="AB1024" s="147"/>
      <c r="AC1024" s="147"/>
      <c r="AD1024" s="147"/>
      <c r="AE1024" s="147"/>
      <c r="AF1024" s="147"/>
      <c r="AG1024" s="147" t="s">
        <v>188</v>
      </c>
      <c r="AH1024" s="147">
        <v>0</v>
      </c>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row>
    <row r="1025" spans="1:60" outlineLevel="1" x14ac:dyDescent="0.2">
      <c r="A1025" s="154"/>
      <c r="B1025" s="155"/>
      <c r="C1025" s="179" t="s">
        <v>310</v>
      </c>
      <c r="D1025" s="157"/>
      <c r="E1025" s="158">
        <v>3.67</v>
      </c>
      <c r="F1025" s="156"/>
      <c r="G1025" s="156"/>
      <c r="H1025" s="156"/>
      <c r="I1025" s="156"/>
      <c r="J1025" s="156"/>
      <c r="K1025" s="156"/>
      <c r="L1025" s="156"/>
      <c r="M1025" s="156"/>
      <c r="N1025" s="156"/>
      <c r="O1025" s="156"/>
      <c r="P1025" s="156"/>
      <c r="Q1025" s="156"/>
      <c r="R1025" s="156"/>
      <c r="S1025" s="156"/>
      <c r="T1025" s="156"/>
      <c r="U1025" s="156"/>
      <c r="V1025" s="156"/>
      <c r="W1025" s="156"/>
      <c r="X1025" s="156"/>
      <c r="Y1025" s="147"/>
      <c r="Z1025" s="147"/>
      <c r="AA1025" s="147"/>
      <c r="AB1025" s="147"/>
      <c r="AC1025" s="147"/>
      <c r="AD1025" s="147"/>
      <c r="AE1025" s="147"/>
      <c r="AF1025" s="147"/>
      <c r="AG1025" s="147" t="s">
        <v>188</v>
      </c>
      <c r="AH1025" s="147">
        <v>0</v>
      </c>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row>
    <row r="1026" spans="1:60" outlineLevel="1" x14ac:dyDescent="0.2">
      <c r="A1026" s="154"/>
      <c r="B1026" s="155"/>
      <c r="C1026" s="769"/>
      <c r="D1026" s="770"/>
      <c r="E1026" s="770"/>
      <c r="F1026" s="770"/>
      <c r="G1026" s="770"/>
      <c r="H1026" s="156"/>
      <c r="I1026" s="156"/>
      <c r="J1026" s="156"/>
      <c r="K1026" s="156"/>
      <c r="L1026" s="156"/>
      <c r="M1026" s="156"/>
      <c r="N1026" s="156"/>
      <c r="O1026" s="156"/>
      <c r="P1026" s="156"/>
      <c r="Q1026" s="156"/>
      <c r="R1026" s="156"/>
      <c r="S1026" s="156"/>
      <c r="T1026" s="156"/>
      <c r="U1026" s="156"/>
      <c r="V1026" s="156"/>
      <c r="W1026" s="156"/>
      <c r="X1026" s="156"/>
      <c r="Y1026" s="147"/>
      <c r="Z1026" s="147"/>
      <c r="AA1026" s="147"/>
      <c r="AB1026" s="147"/>
      <c r="AC1026" s="147"/>
      <c r="AD1026" s="147"/>
      <c r="AE1026" s="147"/>
      <c r="AF1026" s="147"/>
      <c r="AG1026" s="147" t="s">
        <v>190</v>
      </c>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row>
    <row r="1027" spans="1:60" outlineLevel="1" x14ac:dyDescent="0.2">
      <c r="A1027" s="168">
        <v>166</v>
      </c>
      <c r="B1027" s="169" t="s">
        <v>898</v>
      </c>
      <c r="C1027" s="178" t="s">
        <v>887</v>
      </c>
      <c r="D1027" s="170" t="s">
        <v>181</v>
      </c>
      <c r="E1027" s="171">
        <v>20.175999999999998</v>
      </c>
      <c r="F1027" s="172"/>
      <c r="G1027" s="173">
        <f>ROUND(E1027*F1027,2)</f>
        <v>0</v>
      </c>
      <c r="H1027" s="172"/>
      <c r="I1027" s="173">
        <f>ROUND(E1027*H1027,2)</f>
        <v>0</v>
      </c>
      <c r="J1027" s="172"/>
      <c r="K1027" s="173">
        <f>ROUND(E1027*J1027,2)</f>
        <v>0</v>
      </c>
      <c r="L1027" s="173">
        <v>21</v>
      </c>
      <c r="M1027" s="173">
        <f>G1027*(1+L1027/100)</f>
        <v>0</v>
      </c>
      <c r="N1027" s="173">
        <v>1.7000000000000001E-2</v>
      </c>
      <c r="O1027" s="173">
        <f>ROUND(E1027*N1027,2)</f>
        <v>0.34</v>
      </c>
      <c r="P1027" s="173">
        <v>0</v>
      </c>
      <c r="Q1027" s="173">
        <f>ROUND(E1027*P1027,2)</f>
        <v>0</v>
      </c>
      <c r="R1027" s="173"/>
      <c r="S1027" s="173" t="s">
        <v>219</v>
      </c>
      <c r="T1027" s="174" t="s">
        <v>220</v>
      </c>
      <c r="U1027" s="156">
        <v>0</v>
      </c>
      <c r="V1027" s="156">
        <f>ROUND(E1027*U1027,2)</f>
        <v>0</v>
      </c>
      <c r="W1027" s="156"/>
      <c r="X1027" s="156" t="s">
        <v>185</v>
      </c>
      <c r="Y1027" s="147"/>
      <c r="Z1027" s="147"/>
      <c r="AA1027" s="147"/>
      <c r="AB1027" s="147"/>
      <c r="AC1027" s="147"/>
      <c r="AD1027" s="147"/>
      <c r="AE1027" s="147"/>
      <c r="AF1027" s="147"/>
      <c r="AG1027" s="147" t="s">
        <v>593</v>
      </c>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row>
    <row r="1028" spans="1:60" outlineLevel="1" x14ac:dyDescent="0.2">
      <c r="A1028" s="154"/>
      <c r="B1028" s="155"/>
      <c r="C1028" s="179" t="s">
        <v>888</v>
      </c>
      <c r="D1028" s="157"/>
      <c r="E1028" s="158"/>
      <c r="F1028" s="156"/>
      <c r="G1028" s="156"/>
      <c r="H1028" s="156"/>
      <c r="I1028" s="156"/>
      <c r="J1028" s="156"/>
      <c r="K1028" s="156"/>
      <c r="L1028" s="156"/>
      <c r="M1028" s="156"/>
      <c r="N1028" s="156"/>
      <c r="O1028" s="156"/>
      <c r="P1028" s="156"/>
      <c r="Q1028" s="156"/>
      <c r="R1028" s="156"/>
      <c r="S1028" s="156"/>
      <c r="T1028" s="156"/>
      <c r="U1028" s="156"/>
      <c r="V1028" s="156"/>
      <c r="W1028" s="156"/>
      <c r="X1028" s="156"/>
      <c r="Y1028" s="147"/>
      <c r="Z1028" s="147"/>
      <c r="AA1028" s="147"/>
      <c r="AB1028" s="147"/>
      <c r="AC1028" s="147"/>
      <c r="AD1028" s="147"/>
      <c r="AE1028" s="147"/>
      <c r="AF1028" s="147"/>
      <c r="AG1028" s="147" t="s">
        <v>188</v>
      </c>
      <c r="AH1028" s="147">
        <v>0</v>
      </c>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row>
    <row r="1029" spans="1:60" ht="22.5" outlineLevel="1" x14ac:dyDescent="0.2">
      <c r="A1029" s="154"/>
      <c r="B1029" s="155"/>
      <c r="C1029" s="179" t="s">
        <v>889</v>
      </c>
      <c r="D1029" s="157"/>
      <c r="E1029" s="158"/>
      <c r="F1029" s="156"/>
      <c r="G1029" s="156"/>
      <c r="H1029" s="156"/>
      <c r="I1029" s="156"/>
      <c r="J1029" s="156"/>
      <c r="K1029" s="156"/>
      <c r="L1029" s="156"/>
      <c r="M1029" s="156"/>
      <c r="N1029" s="156"/>
      <c r="O1029" s="156"/>
      <c r="P1029" s="156"/>
      <c r="Q1029" s="156"/>
      <c r="R1029" s="156"/>
      <c r="S1029" s="156"/>
      <c r="T1029" s="156"/>
      <c r="U1029" s="156"/>
      <c r="V1029" s="156"/>
      <c r="W1029" s="156"/>
      <c r="X1029" s="156"/>
      <c r="Y1029" s="147"/>
      <c r="Z1029" s="147"/>
      <c r="AA1029" s="147"/>
      <c r="AB1029" s="147"/>
      <c r="AC1029" s="147"/>
      <c r="AD1029" s="147"/>
      <c r="AE1029" s="147"/>
      <c r="AF1029" s="147"/>
      <c r="AG1029" s="147" t="s">
        <v>188</v>
      </c>
      <c r="AH1029" s="147">
        <v>0</v>
      </c>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row>
    <row r="1030" spans="1:60" outlineLevel="1" x14ac:dyDescent="0.2">
      <c r="A1030" s="154"/>
      <c r="B1030" s="155"/>
      <c r="C1030" s="179" t="s">
        <v>890</v>
      </c>
      <c r="D1030" s="157"/>
      <c r="E1030" s="158"/>
      <c r="F1030" s="156"/>
      <c r="G1030" s="156"/>
      <c r="H1030" s="156"/>
      <c r="I1030" s="156"/>
      <c r="J1030" s="156"/>
      <c r="K1030" s="156"/>
      <c r="L1030" s="156"/>
      <c r="M1030" s="156"/>
      <c r="N1030" s="156"/>
      <c r="O1030" s="156"/>
      <c r="P1030" s="156"/>
      <c r="Q1030" s="156"/>
      <c r="R1030" s="156"/>
      <c r="S1030" s="156"/>
      <c r="T1030" s="156"/>
      <c r="U1030" s="156"/>
      <c r="V1030" s="156"/>
      <c r="W1030" s="156"/>
      <c r="X1030" s="156"/>
      <c r="Y1030" s="147"/>
      <c r="Z1030" s="147"/>
      <c r="AA1030" s="147"/>
      <c r="AB1030" s="147"/>
      <c r="AC1030" s="147"/>
      <c r="AD1030" s="147"/>
      <c r="AE1030" s="147"/>
      <c r="AF1030" s="147"/>
      <c r="AG1030" s="147" t="s">
        <v>188</v>
      </c>
      <c r="AH1030" s="147">
        <v>0</v>
      </c>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row>
    <row r="1031" spans="1:60" outlineLevel="1" x14ac:dyDescent="0.2">
      <c r="A1031" s="154"/>
      <c r="B1031" s="155"/>
      <c r="C1031" s="179"/>
      <c r="D1031" s="157"/>
      <c r="E1031" s="158"/>
      <c r="F1031" s="156"/>
      <c r="G1031" s="156"/>
      <c r="H1031" s="156"/>
      <c r="I1031" s="156"/>
      <c r="J1031" s="156"/>
      <c r="K1031" s="156"/>
      <c r="L1031" s="156"/>
      <c r="M1031" s="156"/>
      <c r="N1031" s="156"/>
      <c r="O1031" s="156"/>
      <c r="P1031" s="156"/>
      <c r="Q1031" s="156"/>
      <c r="R1031" s="156"/>
      <c r="S1031" s="156"/>
      <c r="T1031" s="156"/>
      <c r="U1031" s="156"/>
      <c r="V1031" s="156"/>
      <c r="W1031" s="156"/>
      <c r="X1031" s="156"/>
      <c r="Y1031" s="147"/>
      <c r="Z1031" s="147"/>
      <c r="AA1031" s="147"/>
      <c r="AB1031" s="147"/>
      <c r="AC1031" s="147"/>
      <c r="AD1031" s="147"/>
      <c r="AE1031" s="147"/>
      <c r="AF1031" s="147"/>
      <c r="AG1031" s="147" t="s">
        <v>188</v>
      </c>
      <c r="AH1031" s="147">
        <v>0</v>
      </c>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row>
    <row r="1032" spans="1:60" outlineLevel="1" x14ac:dyDescent="0.2">
      <c r="A1032" s="154"/>
      <c r="B1032" s="155"/>
      <c r="C1032" s="179" t="s">
        <v>891</v>
      </c>
      <c r="D1032" s="157"/>
      <c r="E1032" s="158"/>
      <c r="F1032" s="156"/>
      <c r="G1032" s="156"/>
      <c r="H1032" s="156"/>
      <c r="I1032" s="156"/>
      <c r="J1032" s="156"/>
      <c r="K1032" s="156"/>
      <c r="L1032" s="156"/>
      <c r="M1032" s="156"/>
      <c r="N1032" s="156"/>
      <c r="O1032" s="156"/>
      <c r="P1032" s="156"/>
      <c r="Q1032" s="156"/>
      <c r="R1032" s="156"/>
      <c r="S1032" s="156"/>
      <c r="T1032" s="156"/>
      <c r="U1032" s="156"/>
      <c r="V1032" s="156"/>
      <c r="W1032" s="156"/>
      <c r="X1032" s="156"/>
      <c r="Y1032" s="147"/>
      <c r="Z1032" s="147"/>
      <c r="AA1032" s="147"/>
      <c r="AB1032" s="147"/>
      <c r="AC1032" s="147"/>
      <c r="AD1032" s="147"/>
      <c r="AE1032" s="147"/>
      <c r="AF1032" s="147"/>
      <c r="AG1032" s="147" t="s">
        <v>188</v>
      </c>
      <c r="AH1032" s="147">
        <v>0</v>
      </c>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row>
    <row r="1033" spans="1:60" outlineLevel="1" x14ac:dyDescent="0.2">
      <c r="A1033" s="154"/>
      <c r="B1033" s="155"/>
      <c r="C1033" s="179" t="s">
        <v>892</v>
      </c>
      <c r="D1033" s="157"/>
      <c r="E1033" s="158"/>
      <c r="F1033" s="156"/>
      <c r="G1033" s="156"/>
      <c r="H1033" s="156"/>
      <c r="I1033" s="156"/>
      <c r="J1033" s="156"/>
      <c r="K1033" s="156"/>
      <c r="L1033" s="156"/>
      <c r="M1033" s="156"/>
      <c r="N1033" s="156"/>
      <c r="O1033" s="156"/>
      <c r="P1033" s="156"/>
      <c r="Q1033" s="156"/>
      <c r="R1033" s="156"/>
      <c r="S1033" s="156"/>
      <c r="T1033" s="156"/>
      <c r="U1033" s="156"/>
      <c r="V1033" s="156"/>
      <c r="W1033" s="156"/>
      <c r="X1033" s="156"/>
      <c r="Y1033" s="147"/>
      <c r="Z1033" s="147"/>
      <c r="AA1033" s="147"/>
      <c r="AB1033" s="147"/>
      <c r="AC1033" s="147"/>
      <c r="AD1033" s="147"/>
      <c r="AE1033" s="147"/>
      <c r="AF1033" s="147"/>
      <c r="AG1033" s="147" t="s">
        <v>188</v>
      </c>
      <c r="AH1033" s="147">
        <v>0</v>
      </c>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row>
    <row r="1034" spans="1:60" outlineLevel="1" x14ac:dyDescent="0.2">
      <c r="A1034" s="154"/>
      <c r="B1034" s="155"/>
      <c r="C1034" s="179" t="s">
        <v>893</v>
      </c>
      <c r="D1034" s="157"/>
      <c r="E1034" s="158"/>
      <c r="F1034" s="156"/>
      <c r="G1034" s="156"/>
      <c r="H1034" s="156"/>
      <c r="I1034" s="156"/>
      <c r="J1034" s="156"/>
      <c r="K1034" s="156"/>
      <c r="L1034" s="156"/>
      <c r="M1034" s="156"/>
      <c r="N1034" s="156"/>
      <c r="O1034" s="156"/>
      <c r="P1034" s="156"/>
      <c r="Q1034" s="156"/>
      <c r="R1034" s="156"/>
      <c r="S1034" s="156"/>
      <c r="T1034" s="156"/>
      <c r="U1034" s="156"/>
      <c r="V1034" s="156"/>
      <c r="W1034" s="156"/>
      <c r="X1034" s="156"/>
      <c r="Y1034" s="147"/>
      <c r="Z1034" s="147"/>
      <c r="AA1034" s="147"/>
      <c r="AB1034" s="147"/>
      <c r="AC1034" s="147"/>
      <c r="AD1034" s="147"/>
      <c r="AE1034" s="147"/>
      <c r="AF1034" s="147"/>
      <c r="AG1034" s="147" t="s">
        <v>188</v>
      </c>
      <c r="AH1034" s="147">
        <v>0</v>
      </c>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row>
    <row r="1035" spans="1:60" outlineLevel="1" x14ac:dyDescent="0.2">
      <c r="A1035" s="154"/>
      <c r="B1035" s="155"/>
      <c r="C1035" s="179" t="s">
        <v>894</v>
      </c>
      <c r="D1035" s="157"/>
      <c r="E1035" s="158"/>
      <c r="F1035" s="156"/>
      <c r="G1035" s="156"/>
      <c r="H1035" s="156"/>
      <c r="I1035" s="156"/>
      <c r="J1035" s="156"/>
      <c r="K1035" s="156"/>
      <c r="L1035" s="156"/>
      <c r="M1035" s="156"/>
      <c r="N1035" s="156"/>
      <c r="O1035" s="156"/>
      <c r="P1035" s="156"/>
      <c r="Q1035" s="156"/>
      <c r="R1035" s="156"/>
      <c r="S1035" s="156"/>
      <c r="T1035" s="156"/>
      <c r="U1035" s="156"/>
      <c r="V1035" s="156"/>
      <c r="W1035" s="156"/>
      <c r="X1035" s="156"/>
      <c r="Y1035" s="147"/>
      <c r="Z1035" s="147"/>
      <c r="AA1035" s="147"/>
      <c r="AB1035" s="147"/>
      <c r="AC1035" s="147"/>
      <c r="AD1035" s="147"/>
      <c r="AE1035" s="147"/>
      <c r="AF1035" s="147"/>
      <c r="AG1035" s="147" t="s">
        <v>188</v>
      </c>
      <c r="AH1035" s="147">
        <v>0</v>
      </c>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row>
    <row r="1036" spans="1:60" outlineLevel="1" x14ac:dyDescent="0.2">
      <c r="A1036" s="154"/>
      <c r="B1036" s="155"/>
      <c r="C1036" s="179" t="s">
        <v>895</v>
      </c>
      <c r="D1036" s="157"/>
      <c r="E1036" s="158"/>
      <c r="F1036" s="156"/>
      <c r="G1036" s="156"/>
      <c r="H1036" s="156"/>
      <c r="I1036" s="156"/>
      <c r="J1036" s="156"/>
      <c r="K1036" s="156"/>
      <c r="L1036" s="156"/>
      <c r="M1036" s="156"/>
      <c r="N1036" s="156"/>
      <c r="O1036" s="156"/>
      <c r="P1036" s="156"/>
      <c r="Q1036" s="156"/>
      <c r="R1036" s="156"/>
      <c r="S1036" s="156"/>
      <c r="T1036" s="156"/>
      <c r="U1036" s="156"/>
      <c r="V1036" s="156"/>
      <c r="W1036" s="156"/>
      <c r="X1036" s="156"/>
      <c r="Y1036" s="147"/>
      <c r="Z1036" s="147"/>
      <c r="AA1036" s="147"/>
      <c r="AB1036" s="147"/>
      <c r="AC1036" s="147"/>
      <c r="AD1036" s="147"/>
      <c r="AE1036" s="147"/>
      <c r="AF1036" s="147"/>
      <c r="AG1036" s="147" t="s">
        <v>188</v>
      </c>
      <c r="AH1036" s="147">
        <v>0</v>
      </c>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row>
    <row r="1037" spans="1:60" outlineLevel="1" x14ac:dyDescent="0.2">
      <c r="A1037" s="154"/>
      <c r="B1037" s="155"/>
      <c r="C1037" s="179" t="s">
        <v>896</v>
      </c>
      <c r="D1037" s="157"/>
      <c r="E1037" s="158"/>
      <c r="F1037" s="156"/>
      <c r="G1037" s="156"/>
      <c r="H1037" s="156"/>
      <c r="I1037" s="156"/>
      <c r="J1037" s="156"/>
      <c r="K1037" s="156"/>
      <c r="L1037" s="156"/>
      <c r="M1037" s="156"/>
      <c r="N1037" s="156"/>
      <c r="O1037" s="156"/>
      <c r="P1037" s="156"/>
      <c r="Q1037" s="156"/>
      <c r="R1037" s="156"/>
      <c r="S1037" s="156"/>
      <c r="T1037" s="156"/>
      <c r="U1037" s="156"/>
      <c r="V1037" s="156"/>
      <c r="W1037" s="156"/>
      <c r="X1037" s="156"/>
      <c r="Y1037" s="147"/>
      <c r="Z1037" s="147"/>
      <c r="AA1037" s="147"/>
      <c r="AB1037" s="147"/>
      <c r="AC1037" s="147"/>
      <c r="AD1037" s="147"/>
      <c r="AE1037" s="147"/>
      <c r="AF1037" s="147"/>
      <c r="AG1037" s="147" t="s">
        <v>188</v>
      </c>
      <c r="AH1037" s="147">
        <v>0</v>
      </c>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row>
    <row r="1038" spans="1:60" outlineLevel="1" x14ac:dyDescent="0.2">
      <c r="A1038" s="154"/>
      <c r="B1038" s="155"/>
      <c r="C1038" s="179" t="s">
        <v>897</v>
      </c>
      <c r="D1038" s="157"/>
      <c r="E1038" s="158"/>
      <c r="F1038" s="156"/>
      <c r="G1038" s="156"/>
      <c r="H1038" s="156"/>
      <c r="I1038" s="156"/>
      <c r="J1038" s="156"/>
      <c r="K1038" s="156"/>
      <c r="L1038" s="156"/>
      <c r="M1038" s="156"/>
      <c r="N1038" s="156"/>
      <c r="O1038" s="156"/>
      <c r="P1038" s="156"/>
      <c r="Q1038" s="156"/>
      <c r="R1038" s="156"/>
      <c r="S1038" s="156"/>
      <c r="T1038" s="156"/>
      <c r="U1038" s="156"/>
      <c r="V1038" s="156"/>
      <c r="W1038" s="156"/>
      <c r="X1038" s="156"/>
      <c r="Y1038" s="147"/>
      <c r="Z1038" s="147"/>
      <c r="AA1038" s="147"/>
      <c r="AB1038" s="147"/>
      <c r="AC1038" s="147"/>
      <c r="AD1038" s="147"/>
      <c r="AE1038" s="147"/>
      <c r="AF1038" s="147"/>
      <c r="AG1038" s="147" t="s">
        <v>188</v>
      </c>
      <c r="AH1038" s="147">
        <v>0</v>
      </c>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row>
    <row r="1039" spans="1:60" outlineLevel="1" x14ac:dyDescent="0.2">
      <c r="A1039" s="154"/>
      <c r="B1039" s="155"/>
      <c r="C1039" s="179" t="s">
        <v>311</v>
      </c>
      <c r="D1039" s="157"/>
      <c r="E1039" s="158">
        <v>8.5399999999999991</v>
      </c>
      <c r="F1039" s="156"/>
      <c r="G1039" s="156"/>
      <c r="H1039" s="156"/>
      <c r="I1039" s="156"/>
      <c r="J1039" s="156"/>
      <c r="K1039" s="156"/>
      <c r="L1039" s="156"/>
      <c r="M1039" s="156"/>
      <c r="N1039" s="156"/>
      <c r="O1039" s="156"/>
      <c r="P1039" s="156"/>
      <c r="Q1039" s="156"/>
      <c r="R1039" s="156"/>
      <c r="S1039" s="156"/>
      <c r="T1039" s="156"/>
      <c r="U1039" s="156"/>
      <c r="V1039" s="156"/>
      <c r="W1039" s="156"/>
      <c r="X1039" s="156"/>
      <c r="Y1039" s="147"/>
      <c r="Z1039" s="147"/>
      <c r="AA1039" s="147"/>
      <c r="AB1039" s="147"/>
      <c r="AC1039" s="147"/>
      <c r="AD1039" s="147"/>
      <c r="AE1039" s="147"/>
      <c r="AF1039" s="147"/>
      <c r="AG1039" s="147" t="s">
        <v>188</v>
      </c>
      <c r="AH1039" s="147">
        <v>0</v>
      </c>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row>
    <row r="1040" spans="1:60" outlineLevel="1" x14ac:dyDescent="0.2">
      <c r="A1040" s="154"/>
      <c r="B1040" s="155"/>
      <c r="C1040" s="179" t="s">
        <v>312</v>
      </c>
      <c r="D1040" s="157"/>
      <c r="E1040" s="158">
        <v>11.64</v>
      </c>
      <c r="F1040" s="156"/>
      <c r="G1040" s="156"/>
      <c r="H1040" s="156"/>
      <c r="I1040" s="156"/>
      <c r="J1040" s="156"/>
      <c r="K1040" s="156"/>
      <c r="L1040" s="156"/>
      <c r="M1040" s="156"/>
      <c r="N1040" s="156"/>
      <c r="O1040" s="156"/>
      <c r="P1040" s="156"/>
      <c r="Q1040" s="156"/>
      <c r="R1040" s="156"/>
      <c r="S1040" s="156"/>
      <c r="T1040" s="156"/>
      <c r="U1040" s="156"/>
      <c r="V1040" s="156"/>
      <c r="W1040" s="156"/>
      <c r="X1040" s="156"/>
      <c r="Y1040" s="147"/>
      <c r="Z1040" s="147"/>
      <c r="AA1040" s="147"/>
      <c r="AB1040" s="147"/>
      <c r="AC1040" s="147"/>
      <c r="AD1040" s="147"/>
      <c r="AE1040" s="147"/>
      <c r="AF1040" s="147"/>
      <c r="AG1040" s="147" t="s">
        <v>188</v>
      </c>
      <c r="AH1040" s="147">
        <v>0</v>
      </c>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row>
    <row r="1041" spans="1:60" outlineLevel="1" x14ac:dyDescent="0.2">
      <c r="A1041" s="154"/>
      <c r="B1041" s="155"/>
      <c r="C1041" s="769"/>
      <c r="D1041" s="770"/>
      <c r="E1041" s="770"/>
      <c r="F1041" s="770"/>
      <c r="G1041" s="770"/>
      <c r="H1041" s="156"/>
      <c r="I1041" s="156"/>
      <c r="J1041" s="156"/>
      <c r="K1041" s="156"/>
      <c r="L1041" s="156"/>
      <c r="M1041" s="156"/>
      <c r="N1041" s="156"/>
      <c r="O1041" s="156"/>
      <c r="P1041" s="156"/>
      <c r="Q1041" s="156"/>
      <c r="R1041" s="156"/>
      <c r="S1041" s="156"/>
      <c r="T1041" s="156"/>
      <c r="U1041" s="156"/>
      <c r="V1041" s="156"/>
      <c r="W1041" s="156"/>
      <c r="X1041" s="156"/>
      <c r="Y1041" s="147"/>
      <c r="Z1041" s="147"/>
      <c r="AA1041" s="147"/>
      <c r="AB1041" s="147"/>
      <c r="AC1041" s="147"/>
      <c r="AD1041" s="147"/>
      <c r="AE1041" s="147"/>
      <c r="AF1041" s="147"/>
      <c r="AG1041" s="147" t="s">
        <v>190</v>
      </c>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row>
    <row r="1042" spans="1:60" outlineLevel="1" x14ac:dyDescent="0.2">
      <c r="A1042" s="168">
        <v>167</v>
      </c>
      <c r="B1042" s="169" t="s">
        <v>899</v>
      </c>
      <c r="C1042" s="178" t="s">
        <v>887</v>
      </c>
      <c r="D1042" s="170" t="s">
        <v>181</v>
      </c>
      <c r="E1042" s="171">
        <v>20.175999999999998</v>
      </c>
      <c r="F1042" s="172"/>
      <c r="G1042" s="173">
        <f>ROUND(E1042*F1042,2)</f>
        <v>0</v>
      </c>
      <c r="H1042" s="172"/>
      <c r="I1042" s="173">
        <f>ROUND(E1042*H1042,2)</f>
        <v>0</v>
      </c>
      <c r="J1042" s="172"/>
      <c r="K1042" s="173">
        <f>ROUND(E1042*J1042,2)</f>
        <v>0</v>
      </c>
      <c r="L1042" s="173">
        <v>21</v>
      </c>
      <c r="M1042" s="173">
        <f>G1042*(1+L1042/100)</f>
        <v>0</v>
      </c>
      <c r="N1042" s="173">
        <v>1.7000000000000001E-2</v>
      </c>
      <c r="O1042" s="173">
        <f>ROUND(E1042*N1042,2)</f>
        <v>0.34</v>
      </c>
      <c r="P1042" s="173">
        <v>0</v>
      </c>
      <c r="Q1042" s="173">
        <f>ROUND(E1042*P1042,2)</f>
        <v>0</v>
      </c>
      <c r="R1042" s="173"/>
      <c r="S1042" s="173" t="s">
        <v>219</v>
      </c>
      <c r="T1042" s="174" t="s">
        <v>220</v>
      </c>
      <c r="U1042" s="156">
        <v>0</v>
      </c>
      <c r="V1042" s="156">
        <f>ROUND(E1042*U1042,2)</f>
        <v>0</v>
      </c>
      <c r="W1042" s="156"/>
      <c r="X1042" s="156" t="s">
        <v>185</v>
      </c>
      <c r="Y1042" s="147"/>
      <c r="Z1042" s="147"/>
      <c r="AA1042" s="147"/>
      <c r="AB1042" s="147"/>
      <c r="AC1042" s="147"/>
      <c r="AD1042" s="147"/>
      <c r="AE1042" s="147"/>
      <c r="AF1042" s="147"/>
      <c r="AG1042" s="147" t="s">
        <v>593</v>
      </c>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row>
    <row r="1043" spans="1:60" outlineLevel="1" x14ac:dyDescent="0.2">
      <c r="A1043" s="154"/>
      <c r="B1043" s="155"/>
      <c r="C1043" s="179" t="s">
        <v>888</v>
      </c>
      <c r="D1043" s="157"/>
      <c r="E1043" s="158"/>
      <c r="F1043" s="156"/>
      <c r="G1043" s="156"/>
      <c r="H1043" s="156"/>
      <c r="I1043" s="156"/>
      <c r="J1043" s="156"/>
      <c r="K1043" s="156"/>
      <c r="L1043" s="156"/>
      <c r="M1043" s="156"/>
      <c r="N1043" s="156"/>
      <c r="O1043" s="156"/>
      <c r="P1043" s="156"/>
      <c r="Q1043" s="156"/>
      <c r="R1043" s="156"/>
      <c r="S1043" s="156"/>
      <c r="T1043" s="156"/>
      <c r="U1043" s="156"/>
      <c r="V1043" s="156"/>
      <c r="W1043" s="156"/>
      <c r="X1043" s="156"/>
      <c r="Y1043" s="147"/>
      <c r="Z1043" s="147"/>
      <c r="AA1043" s="147"/>
      <c r="AB1043" s="147"/>
      <c r="AC1043" s="147"/>
      <c r="AD1043" s="147"/>
      <c r="AE1043" s="147"/>
      <c r="AF1043" s="147"/>
      <c r="AG1043" s="147" t="s">
        <v>188</v>
      </c>
      <c r="AH1043" s="147">
        <v>0</v>
      </c>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row>
    <row r="1044" spans="1:60" ht="22.5" outlineLevel="1" x14ac:dyDescent="0.2">
      <c r="A1044" s="154"/>
      <c r="B1044" s="155"/>
      <c r="C1044" s="179" t="s">
        <v>889</v>
      </c>
      <c r="D1044" s="157"/>
      <c r="E1044" s="158"/>
      <c r="F1044" s="156"/>
      <c r="G1044" s="156"/>
      <c r="H1044" s="156"/>
      <c r="I1044" s="156"/>
      <c r="J1044" s="156"/>
      <c r="K1044" s="156"/>
      <c r="L1044" s="156"/>
      <c r="M1044" s="156"/>
      <c r="N1044" s="156"/>
      <c r="O1044" s="156"/>
      <c r="P1044" s="156"/>
      <c r="Q1044" s="156"/>
      <c r="R1044" s="156"/>
      <c r="S1044" s="156"/>
      <c r="T1044" s="156"/>
      <c r="U1044" s="156"/>
      <c r="V1044" s="156"/>
      <c r="W1044" s="156"/>
      <c r="X1044" s="156"/>
      <c r="Y1044" s="147"/>
      <c r="Z1044" s="147"/>
      <c r="AA1044" s="147"/>
      <c r="AB1044" s="147"/>
      <c r="AC1044" s="147"/>
      <c r="AD1044" s="147"/>
      <c r="AE1044" s="147"/>
      <c r="AF1044" s="147"/>
      <c r="AG1044" s="147" t="s">
        <v>188</v>
      </c>
      <c r="AH1044" s="147">
        <v>0</v>
      </c>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row>
    <row r="1045" spans="1:60" outlineLevel="1" x14ac:dyDescent="0.2">
      <c r="A1045" s="154"/>
      <c r="B1045" s="155"/>
      <c r="C1045" s="179" t="s">
        <v>900</v>
      </c>
      <c r="D1045" s="157"/>
      <c r="E1045" s="158"/>
      <c r="F1045" s="156"/>
      <c r="G1045" s="156"/>
      <c r="H1045" s="156"/>
      <c r="I1045" s="156"/>
      <c r="J1045" s="156"/>
      <c r="K1045" s="156"/>
      <c r="L1045" s="156"/>
      <c r="M1045" s="156"/>
      <c r="N1045" s="156"/>
      <c r="O1045" s="156"/>
      <c r="P1045" s="156"/>
      <c r="Q1045" s="156"/>
      <c r="R1045" s="156"/>
      <c r="S1045" s="156"/>
      <c r="T1045" s="156"/>
      <c r="U1045" s="156"/>
      <c r="V1045" s="156"/>
      <c r="W1045" s="156"/>
      <c r="X1045" s="156"/>
      <c r="Y1045" s="147"/>
      <c r="Z1045" s="147"/>
      <c r="AA1045" s="147"/>
      <c r="AB1045" s="147"/>
      <c r="AC1045" s="147"/>
      <c r="AD1045" s="147"/>
      <c r="AE1045" s="147"/>
      <c r="AF1045" s="147"/>
      <c r="AG1045" s="147" t="s">
        <v>188</v>
      </c>
      <c r="AH1045" s="147">
        <v>0</v>
      </c>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row>
    <row r="1046" spans="1:60" outlineLevel="1" x14ac:dyDescent="0.2">
      <c r="A1046" s="154"/>
      <c r="B1046" s="155"/>
      <c r="C1046" s="179" t="s">
        <v>891</v>
      </c>
      <c r="D1046" s="157"/>
      <c r="E1046" s="158"/>
      <c r="F1046" s="156"/>
      <c r="G1046" s="156"/>
      <c r="H1046" s="156"/>
      <c r="I1046" s="156"/>
      <c r="J1046" s="156"/>
      <c r="K1046" s="156"/>
      <c r="L1046" s="156"/>
      <c r="M1046" s="156"/>
      <c r="N1046" s="156"/>
      <c r="O1046" s="156"/>
      <c r="P1046" s="156"/>
      <c r="Q1046" s="156"/>
      <c r="R1046" s="156"/>
      <c r="S1046" s="156"/>
      <c r="T1046" s="156"/>
      <c r="U1046" s="156"/>
      <c r="V1046" s="156"/>
      <c r="W1046" s="156"/>
      <c r="X1046" s="156"/>
      <c r="Y1046" s="147"/>
      <c r="Z1046" s="147"/>
      <c r="AA1046" s="147"/>
      <c r="AB1046" s="147"/>
      <c r="AC1046" s="147"/>
      <c r="AD1046" s="147"/>
      <c r="AE1046" s="147"/>
      <c r="AF1046" s="147"/>
      <c r="AG1046" s="147" t="s">
        <v>188</v>
      </c>
      <c r="AH1046" s="147">
        <v>0</v>
      </c>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row>
    <row r="1047" spans="1:60" outlineLevel="1" x14ac:dyDescent="0.2">
      <c r="A1047" s="154"/>
      <c r="B1047" s="155"/>
      <c r="C1047" s="179" t="s">
        <v>892</v>
      </c>
      <c r="D1047" s="157"/>
      <c r="E1047" s="158"/>
      <c r="F1047" s="156"/>
      <c r="G1047" s="156"/>
      <c r="H1047" s="156"/>
      <c r="I1047" s="156"/>
      <c r="J1047" s="156"/>
      <c r="K1047" s="156"/>
      <c r="L1047" s="156"/>
      <c r="M1047" s="156"/>
      <c r="N1047" s="156"/>
      <c r="O1047" s="156"/>
      <c r="P1047" s="156"/>
      <c r="Q1047" s="156"/>
      <c r="R1047" s="156"/>
      <c r="S1047" s="156"/>
      <c r="T1047" s="156"/>
      <c r="U1047" s="156"/>
      <c r="V1047" s="156"/>
      <c r="W1047" s="156"/>
      <c r="X1047" s="156"/>
      <c r="Y1047" s="147"/>
      <c r="Z1047" s="147"/>
      <c r="AA1047" s="147"/>
      <c r="AB1047" s="147"/>
      <c r="AC1047" s="147"/>
      <c r="AD1047" s="147"/>
      <c r="AE1047" s="147"/>
      <c r="AF1047" s="147"/>
      <c r="AG1047" s="147" t="s">
        <v>188</v>
      </c>
      <c r="AH1047" s="147">
        <v>0</v>
      </c>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row>
    <row r="1048" spans="1:60" outlineLevel="1" x14ac:dyDescent="0.2">
      <c r="A1048" s="154"/>
      <c r="B1048" s="155"/>
      <c r="C1048" s="179" t="s">
        <v>893</v>
      </c>
      <c r="D1048" s="157"/>
      <c r="E1048" s="158"/>
      <c r="F1048" s="156"/>
      <c r="G1048" s="156"/>
      <c r="H1048" s="156"/>
      <c r="I1048" s="156"/>
      <c r="J1048" s="156"/>
      <c r="K1048" s="156"/>
      <c r="L1048" s="156"/>
      <c r="M1048" s="156"/>
      <c r="N1048" s="156"/>
      <c r="O1048" s="156"/>
      <c r="P1048" s="156"/>
      <c r="Q1048" s="156"/>
      <c r="R1048" s="156"/>
      <c r="S1048" s="156"/>
      <c r="T1048" s="156"/>
      <c r="U1048" s="156"/>
      <c r="V1048" s="156"/>
      <c r="W1048" s="156"/>
      <c r="X1048" s="156"/>
      <c r="Y1048" s="147"/>
      <c r="Z1048" s="147"/>
      <c r="AA1048" s="147"/>
      <c r="AB1048" s="147"/>
      <c r="AC1048" s="147"/>
      <c r="AD1048" s="147"/>
      <c r="AE1048" s="147"/>
      <c r="AF1048" s="147"/>
      <c r="AG1048" s="147" t="s">
        <v>188</v>
      </c>
      <c r="AH1048" s="147">
        <v>0</v>
      </c>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row>
    <row r="1049" spans="1:60" outlineLevel="1" x14ac:dyDescent="0.2">
      <c r="A1049" s="154"/>
      <c r="B1049" s="155"/>
      <c r="C1049" s="179" t="s">
        <v>894</v>
      </c>
      <c r="D1049" s="157"/>
      <c r="E1049" s="158"/>
      <c r="F1049" s="156"/>
      <c r="G1049" s="156"/>
      <c r="H1049" s="156"/>
      <c r="I1049" s="156"/>
      <c r="J1049" s="156"/>
      <c r="K1049" s="156"/>
      <c r="L1049" s="156"/>
      <c r="M1049" s="156"/>
      <c r="N1049" s="156"/>
      <c r="O1049" s="156"/>
      <c r="P1049" s="156"/>
      <c r="Q1049" s="156"/>
      <c r="R1049" s="156"/>
      <c r="S1049" s="156"/>
      <c r="T1049" s="156"/>
      <c r="U1049" s="156"/>
      <c r="V1049" s="156"/>
      <c r="W1049" s="156"/>
      <c r="X1049" s="156"/>
      <c r="Y1049" s="147"/>
      <c r="Z1049" s="147"/>
      <c r="AA1049" s="147"/>
      <c r="AB1049" s="147"/>
      <c r="AC1049" s="147"/>
      <c r="AD1049" s="147"/>
      <c r="AE1049" s="147"/>
      <c r="AF1049" s="147"/>
      <c r="AG1049" s="147" t="s">
        <v>188</v>
      </c>
      <c r="AH1049" s="147">
        <v>0</v>
      </c>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row>
    <row r="1050" spans="1:60" outlineLevel="1" x14ac:dyDescent="0.2">
      <c r="A1050" s="154"/>
      <c r="B1050" s="155"/>
      <c r="C1050" s="179" t="s">
        <v>895</v>
      </c>
      <c r="D1050" s="157"/>
      <c r="E1050" s="158"/>
      <c r="F1050" s="156"/>
      <c r="G1050" s="156"/>
      <c r="H1050" s="156"/>
      <c r="I1050" s="156"/>
      <c r="J1050" s="156"/>
      <c r="K1050" s="156"/>
      <c r="L1050" s="156"/>
      <c r="M1050" s="156"/>
      <c r="N1050" s="156"/>
      <c r="O1050" s="156"/>
      <c r="P1050" s="156"/>
      <c r="Q1050" s="156"/>
      <c r="R1050" s="156"/>
      <c r="S1050" s="156"/>
      <c r="T1050" s="156"/>
      <c r="U1050" s="156"/>
      <c r="V1050" s="156"/>
      <c r="W1050" s="156"/>
      <c r="X1050" s="156"/>
      <c r="Y1050" s="147"/>
      <c r="Z1050" s="147"/>
      <c r="AA1050" s="147"/>
      <c r="AB1050" s="147"/>
      <c r="AC1050" s="147"/>
      <c r="AD1050" s="147"/>
      <c r="AE1050" s="147"/>
      <c r="AF1050" s="147"/>
      <c r="AG1050" s="147" t="s">
        <v>188</v>
      </c>
      <c r="AH1050" s="147">
        <v>0</v>
      </c>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row>
    <row r="1051" spans="1:60" outlineLevel="1" x14ac:dyDescent="0.2">
      <c r="A1051" s="154"/>
      <c r="B1051" s="155"/>
      <c r="C1051" s="179" t="s">
        <v>896</v>
      </c>
      <c r="D1051" s="157"/>
      <c r="E1051" s="158"/>
      <c r="F1051" s="156"/>
      <c r="G1051" s="156"/>
      <c r="H1051" s="156"/>
      <c r="I1051" s="156"/>
      <c r="J1051" s="156"/>
      <c r="K1051" s="156"/>
      <c r="L1051" s="156"/>
      <c r="M1051" s="156"/>
      <c r="N1051" s="156"/>
      <c r="O1051" s="156"/>
      <c r="P1051" s="156"/>
      <c r="Q1051" s="156"/>
      <c r="R1051" s="156"/>
      <c r="S1051" s="156"/>
      <c r="T1051" s="156"/>
      <c r="U1051" s="156"/>
      <c r="V1051" s="156"/>
      <c r="W1051" s="156"/>
      <c r="X1051" s="156"/>
      <c r="Y1051" s="147"/>
      <c r="Z1051" s="147"/>
      <c r="AA1051" s="147"/>
      <c r="AB1051" s="147"/>
      <c r="AC1051" s="147"/>
      <c r="AD1051" s="147"/>
      <c r="AE1051" s="147"/>
      <c r="AF1051" s="147"/>
      <c r="AG1051" s="147" t="s">
        <v>188</v>
      </c>
      <c r="AH1051" s="147">
        <v>0</v>
      </c>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row>
    <row r="1052" spans="1:60" outlineLevel="1" x14ac:dyDescent="0.2">
      <c r="A1052" s="154"/>
      <c r="B1052" s="155"/>
      <c r="C1052" s="179" t="s">
        <v>897</v>
      </c>
      <c r="D1052" s="157"/>
      <c r="E1052" s="158"/>
      <c r="F1052" s="156"/>
      <c r="G1052" s="156"/>
      <c r="H1052" s="156"/>
      <c r="I1052" s="156"/>
      <c r="J1052" s="156"/>
      <c r="K1052" s="156"/>
      <c r="L1052" s="156"/>
      <c r="M1052" s="156"/>
      <c r="N1052" s="156"/>
      <c r="O1052" s="156"/>
      <c r="P1052" s="156"/>
      <c r="Q1052" s="156"/>
      <c r="R1052" s="156"/>
      <c r="S1052" s="156"/>
      <c r="T1052" s="156"/>
      <c r="U1052" s="156"/>
      <c r="V1052" s="156"/>
      <c r="W1052" s="156"/>
      <c r="X1052" s="156"/>
      <c r="Y1052" s="147"/>
      <c r="Z1052" s="147"/>
      <c r="AA1052" s="147"/>
      <c r="AB1052" s="147"/>
      <c r="AC1052" s="147"/>
      <c r="AD1052" s="147"/>
      <c r="AE1052" s="147"/>
      <c r="AF1052" s="147"/>
      <c r="AG1052" s="147" t="s">
        <v>188</v>
      </c>
      <c r="AH1052" s="147">
        <v>0</v>
      </c>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row>
    <row r="1053" spans="1:60" outlineLevel="1" x14ac:dyDescent="0.2">
      <c r="A1053" s="154"/>
      <c r="B1053" s="155"/>
      <c r="C1053" s="179" t="s">
        <v>313</v>
      </c>
      <c r="D1053" s="157"/>
      <c r="E1053" s="158">
        <v>8.5399999999999991</v>
      </c>
      <c r="F1053" s="156"/>
      <c r="G1053" s="156"/>
      <c r="H1053" s="156"/>
      <c r="I1053" s="156"/>
      <c r="J1053" s="156"/>
      <c r="K1053" s="156"/>
      <c r="L1053" s="156"/>
      <c r="M1053" s="156"/>
      <c r="N1053" s="156"/>
      <c r="O1053" s="156"/>
      <c r="P1053" s="156"/>
      <c r="Q1053" s="156"/>
      <c r="R1053" s="156"/>
      <c r="S1053" s="156"/>
      <c r="T1053" s="156"/>
      <c r="U1053" s="156"/>
      <c r="V1053" s="156"/>
      <c r="W1053" s="156"/>
      <c r="X1053" s="156"/>
      <c r="Y1053" s="147"/>
      <c r="Z1053" s="147"/>
      <c r="AA1053" s="147"/>
      <c r="AB1053" s="147"/>
      <c r="AC1053" s="147"/>
      <c r="AD1053" s="147"/>
      <c r="AE1053" s="147"/>
      <c r="AF1053" s="147"/>
      <c r="AG1053" s="147" t="s">
        <v>188</v>
      </c>
      <c r="AH1053" s="147">
        <v>0</v>
      </c>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row>
    <row r="1054" spans="1:60" outlineLevel="1" x14ac:dyDescent="0.2">
      <c r="A1054" s="154"/>
      <c r="B1054" s="155"/>
      <c r="C1054" s="179" t="s">
        <v>314</v>
      </c>
      <c r="D1054" s="157"/>
      <c r="E1054" s="158">
        <v>11.64</v>
      </c>
      <c r="F1054" s="156"/>
      <c r="G1054" s="156"/>
      <c r="H1054" s="156"/>
      <c r="I1054" s="156"/>
      <c r="J1054" s="156"/>
      <c r="K1054" s="156"/>
      <c r="L1054" s="156"/>
      <c r="M1054" s="156"/>
      <c r="N1054" s="156"/>
      <c r="O1054" s="156"/>
      <c r="P1054" s="156"/>
      <c r="Q1054" s="156"/>
      <c r="R1054" s="156"/>
      <c r="S1054" s="156"/>
      <c r="T1054" s="156"/>
      <c r="U1054" s="156"/>
      <c r="V1054" s="156"/>
      <c r="W1054" s="156"/>
      <c r="X1054" s="156"/>
      <c r="Y1054" s="147"/>
      <c r="Z1054" s="147"/>
      <c r="AA1054" s="147"/>
      <c r="AB1054" s="147"/>
      <c r="AC1054" s="147"/>
      <c r="AD1054" s="147"/>
      <c r="AE1054" s="147"/>
      <c r="AF1054" s="147"/>
      <c r="AG1054" s="147" t="s">
        <v>188</v>
      </c>
      <c r="AH1054" s="147">
        <v>0</v>
      </c>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row>
    <row r="1055" spans="1:60" outlineLevel="1" x14ac:dyDescent="0.2">
      <c r="A1055" s="154"/>
      <c r="B1055" s="155"/>
      <c r="C1055" s="769"/>
      <c r="D1055" s="770"/>
      <c r="E1055" s="770"/>
      <c r="F1055" s="770"/>
      <c r="G1055" s="770"/>
      <c r="H1055" s="156"/>
      <c r="I1055" s="156"/>
      <c r="J1055" s="156"/>
      <c r="K1055" s="156"/>
      <c r="L1055" s="156"/>
      <c r="M1055" s="156"/>
      <c r="N1055" s="156"/>
      <c r="O1055" s="156"/>
      <c r="P1055" s="156"/>
      <c r="Q1055" s="156"/>
      <c r="R1055" s="156"/>
      <c r="S1055" s="156"/>
      <c r="T1055" s="156"/>
      <c r="U1055" s="156"/>
      <c r="V1055" s="156"/>
      <c r="W1055" s="156"/>
      <c r="X1055" s="156"/>
      <c r="Y1055" s="147"/>
      <c r="Z1055" s="147"/>
      <c r="AA1055" s="147"/>
      <c r="AB1055" s="147"/>
      <c r="AC1055" s="147"/>
      <c r="AD1055" s="147"/>
      <c r="AE1055" s="147"/>
      <c r="AF1055" s="147"/>
      <c r="AG1055" s="147" t="s">
        <v>190</v>
      </c>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row>
    <row r="1056" spans="1:60" outlineLevel="1" x14ac:dyDescent="0.2">
      <c r="A1056" s="168">
        <v>168</v>
      </c>
      <c r="B1056" s="169" t="s">
        <v>901</v>
      </c>
      <c r="C1056" s="178" t="s">
        <v>902</v>
      </c>
      <c r="D1056" s="170" t="s">
        <v>181</v>
      </c>
      <c r="E1056" s="171">
        <v>48.3</v>
      </c>
      <c r="F1056" s="172"/>
      <c r="G1056" s="173">
        <f>ROUND(E1056*F1056,2)</f>
        <v>0</v>
      </c>
      <c r="H1056" s="172"/>
      <c r="I1056" s="173">
        <f>ROUND(E1056*H1056,2)</f>
        <v>0</v>
      </c>
      <c r="J1056" s="172"/>
      <c r="K1056" s="173">
        <f>ROUND(E1056*J1056,2)</f>
        <v>0</v>
      </c>
      <c r="L1056" s="173">
        <v>21</v>
      </c>
      <c r="M1056" s="173">
        <f>G1056*(1+L1056/100)</f>
        <v>0</v>
      </c>
      <c r="N1056" s="173">
        <v>1.7000000000000001E-2</v>
      </c>
      <c r="O1056" s="173">
        <f>ROUND(E1056*N1056,2)</f>
        <v>0.82</v>
      </c>
      <c r="P1056" s="173">
        <v>0</v>
      </c>
      <c r="Q1056" s="173">
        <f>ROUND(E1056*P1056,2)</f>
        <v>0</v>
      </c>
      <c r="R1056" s="173"/>
      <c r="S1056" s="173" t="s">
        <v>219</v>
      </c>
      <c r="T1056" s="174" t="s">
        <v>220</v>
      </c>
      <c r="U1056" s="156">
        <v>0</v>
      </c>
      <c r="V1056" s="156">
        <f>ROUND(E1056*U1056,2)</f>
        <v>0</v>
      </c>
      <c r="W1056" s="156"/>
      <c r="X1056" s="156" t="s">
        <v>185</v>
      </c>
      <c r="Y1056" s="147"/>
      <c r="Z1056" s="147"/>
      <c r="AA1056" s="147"/>
      <c r="AB1056" s="147"/>
      <c r="AC1056" s="147"/>
      <c r="AD1056" s="147"/>
      <c r="AE1056" s="147"/>
      <c r="AF1056" s="147"/>
      <c r="AG1056" s="147" t="s">
        <v>593</v>
      </c>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row>
    <row r="1057" spans="1:60" outlineLevel="1" x14ac:dyDescent="0.2">
      <c r="A1057" s="154"/>
      <c r="B1057" s="155"/>
      <c r="C1057" s="179" t="s">
        <v>903</v>
      </c>
      <c r="D1057" s="157"/>
      <c r="E1057" s="158"/>
      <c r="F1057" s="156"/>
      <c r="G1057" s="156"/>
      <c r="H1057" s="156"/>
      <c r="I1057" s="156"/>
      <c r="J1057" s="156"/>
      <c r="K1057" s="156"/>
      <c r="L1057" s="156"/>
      <c r="M1057" s="156"/>
      <c r="N1057" s="156"/>
      <c r="O1057" s="156"/>
      <c r="P1057" s="156"/>
      <c r="Q1057" s="156"/>
      <c r="R1057" s="156"/>
      <c r="S1057" s="156"/>
      <c r="T1057" s="156"/>
      <c r="U1057" s="156"/>
      <c r="V1057" s="156"/>
      <c r="W1057" s="156"/>
      <c r="X1057" s="156"/>
      <c r="Y1057" s="147"/>
      <c r="Z1057" s="147"/>
      <c r="AA1057" s="147"/>
      <c r="AB1057" s="147"/>
      <c r="AC1057" s="147"/>
      <c r="AD1057" s="147"/>
      <c r="AE1057" s="147"/>
      <c r="AF1057" s="147"/>
      <c r="AG1057" s="147" t="s">
        <v>188</v>
      </c>
      <c r="AH1057" s="147">
        <v>0</v>
      </c>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row>
    <row r="1058" spans="1:60" ht="22.5" outlineLevel="1" x14ac:dyDescent="0.2">
      <c r="A1058" s="154"/>
      <c r="B1058" s="155"/>
      <c r="C1058" s="179" t="s">
        <v>889</v>
      </c>
      <c r="D1058" s="157"/>
      <c r="E1058" s="158"/>
      <c r="F1058" s="156"/>
      <c r="G1058" s="156"/>
      <c r="H1058" s="156"/>
      <c r="I1058" s="156"/>
      <c r="J1058" s="156"/>
      <c r="K1058" s="156"/>
      <c r="L1058" s="156"/>
      <c r="M1058" s="156"/>
      <c r="N1058" s="156"/>
      <c r="O1058" s="156"/>
      <c r="P1058" s="156"/>
      <c r="Q1058" s="156"/>
      <c r="R1058" s="156"/>
      <c r="S1058" s="156"/>
      <c r="T1058" s="156"/>
      <c r="U1058" s="156"/>
      <c r="V1058" s="156"/>
      <c r="W1058" s="156"/>
      <c r="X1058" s="156"/>
      <c r="Y1058" s="147"/>
      <c r="Z1058" s="147"/>
      <c r="AA1058" s="147"/>
      <c r="AB1058" s="147"/>
      <c r="AC1058" s="147"/>
      <c r="AD1058" s="147"/>
      <c r="AE1058" s="147"/>
      <c r="AF1058" s="147"/>
      <c r="AG1058" s="147" t="s">
        <v>188</v>
      </c>
      <c r="AH1058" s="147">
        <v>0</v>
      </c>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row>
    <row r="1059" spans="1:60" outlineLevel="1" x14ac:dyDescent="0.2">
      <c r="A1059" s="154"/>
      <c r="B1059" s="155"/>
      <c r="C1059" s="179" t="s">
        <v>890</v>
      </c>
      <c r="D1059" s="157"/>
      <c r="E1059" s="158"/>
      <c r="F1059" s="156"/>
      <c r="G1059" s="156"/>
      <c r="H1059" s="156"/>
      <c r="I1059" s="156"/>
      <c r="J1059" s="156"/>
      <c r="K1059" s="156"/>
      <c r="L1059" s="156"/>
      <c r="M1059" s="156"/>
      <c r="N1059" s="156"/>
      <c r="O1059" s="156"/>
      <c r="P1059" s="156"/>
      <c r="Q1059" s="156"/>
      <c r="R1059" s="156"/>
      <c r="S1059" s="156"/>
      <c r="T1059" s="156"/>
      <c r="U1059" s="156"/>
      <c r="V1059" s="156"/>
      <c r="W1059" s="156"/>
      <c r="X1059" s="156"/>
      <c r="Y1059" s="147"/>
      <c r="Z1059" s="147"/>
      <c r="AA1059" s="147"/>
      <c r="AB1059" s="147"/>
      <c r="AC1059" s="147"/>
      <c r="AD1059" s="147"/>
      <c r="AE1059" s="147"/>
      <c r="AF1059" s="147"/>
      <c r="AG1059" s="147" t="s">
        <v>188</v>
      </c>
      <c r="AH1059" s="147">
        <v>0</v>
      </c>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row>
    <row r="1060" spans="1:60" outlineLevel="1" x14ac:dyDescent="0.2">
      <c r="A1060" s="154"/>
      <c r="B1060" s="155"/>
      <c r="C1060" s="179" t="s">
        <v>891</v>
      </c>
      <c r="D1060" s="157"/>
      <c r="E1060" s="158"/>
      <c r="F1060" s="156"/>
      <c r="G1060" s="156"/>
      <c r="H1060" s="156"/>
      <c r="I1060" s="156"/>
      <c r="J1060" s="156"/>
      <c r="K1060" s="156"/>
      <c r="L1060" s="156"/>
      <c r="M1060" s="156"/>
      <c r="N1060" s="156"/>
      <c r="O1060" s="156"/>
      <c r="P1060" s="156"/>
      <c r="Q1060" s="156"/>
      <c r="R1060" s="156"/>
      <c r="S1060" s="156"/>
      <c r="T1060" s="156"/>
      <c r="U1060" s="156"/>
      <c r="V1060" s="156"/>
      <c r="W1060" s="156"/>
      <c r="X1060" s="156"/>
      <c r="Y1060" s="147"/>
      <c r="Z1060" s="147"/>
      <c r="AA1060" s="147"/>
      <c r="AB1060" s="147"/>
      <c r="AC1060" s="147"/>
      <c r="AD1060" s="147"/>
      <c r="AE1060" s="147"/>
      <c r="AF1060" s="147"/>
      <c r="AG1060" s="147" t="s">
        <v>188</v>
      </c>
      <c r="AH1060" s="147">
        <v>0</v>
      </c>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row>
    <row r="1061" spans="1:60" outlineLevel="1" x14ac:dyDescent="0.2">
      <c r="A1061" s="154"/>
      <c r="B1061" s="155"/>
      <c r="C1061" s="179" t="s">
        <v>892</v>
      </c>
      <c r="D1061" s="157"/>
      <c r="E1061" s="158"/>
      <c r="F1061" s="156"/>
      <c r="G1061" s="156"/>
      <c r="H1061" s="156"/>
      <c r="I1061" s="156"/>
      <c r="J1061" s="156"/>
      <c r="K1061" s="156"/>
      <c r="L1061" s="156"/>
      <c r="M1061" s="156"/>
      <c r="N1061" s="156"/>
      <c r="O1061" s="156"/>
      <c r="P1061" s="156"/>
      <c r="Q1061" s="156"/>
      <c r="R1061" s="156"/>
      <c r="S1061" s="156"/>
      <c r="T1061" s="156"/>
      <c r="U1061" s="156"/>
      <c r="V1061" s="156"/>
      <c r="W1061" s="156"/>
      <c r="X1061" s="156"/>
      <c r="Y1061" s="147"/>
      <c r="Z1061" s="147"/>
      <c r="AA1061" s="147"/>
      <c r="AB1061" s="147"/>
      <c r="AC1061" s="147"/>
      <c r="AD1061" s="147"/>
      <c r="AE1061" s="147"/>
      <c r="AF1061" s="147"/>
      <c r="AG1061" s="147" t="s">
        <v>188</v>
      </c>
      <c r="AH1061" s="147">
        <v>0</v>
      </c>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row>
    <row r="1062" spans="1:60" outlineLevel="1" x14ac:dyDescent="0.2">
      <c r="A1062" s="154"/>
      <c r="B1062" s="155"/>
      <c r="C1062" s="179" t="s">
        <v>893</v>
      </c>
      <c r="D1062" s="157"/>
      <c r="E1062" s="158"/>
      <c r="F1062" s="156"/>
      <c r="G1062" s="156"/>
      <c r="H1062" s="156"/>
      <c r="I1062" s="156"/>
      <c r="J1062" s="156"/>
      <c r="K1062" s="156"/>
      <c r="L1062" s="156"/>
      <c r="M1062" s="156"/>
      <c r="N1062" s="156"/>
      <c r="O1062" s="156"/>
      <c r="P1062" s="156"/>
      <c r="Q1062" s="156"/>
      <c r="R1062" s="156"/>
      <c r="S1062" s="156"/>
      <c r="T1062" s="156"/>
      <c r="U1062" s="156"/>
      <c r="V1062" s="156"/>
      <c r="W1062" s="156"/>
      <c r="X1062" s="156"/>
      <c r="Y1062" s="147"/>
      <c r="Z1062" s="147"/>
      <c r="AA1062" s="147"/>
      <c r="AB1062" s="147"/>
      <c r="AC1062" s="147"/>
      <c r="AD1062" s="147"/>
      <c r="AE1062" s="147"/>
      <c r="AF1062" s="147"/>
      <c r="AG1062" s="147" t="s">
        <v>188</v>
      </c>
      <c r="AH1062" s="147">
        <v>0</v>
      </c>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row>
    <row r="1063" spans="1:60" outlineLevel="1" x14ac:dyDescent="0.2">
      <c r="A1063" s="154"/>
      <c r="B1063" s="155"/>
      <c r="C1063" s="179" t="s">
        <v>894</v>
      </c>
      <c r="D1063" s="157"/>
      <c r="E1063" s="158"/>
      <c r="F1063" s="156"/>
      <c r="G1063" s="156"/>
      <c r="H1063" s="156"/>
      <c r="I1063" s="156"/>
      <c r="J1063" s="156"/>
      <c r="K1063" s="156"/>
      <c r="L1063" s="156"/>
      <c r="M1063" s="156"/>
      <c r="N1063" s="156"/>
      <c r="O1063" s="156"/>
      <c r="P1063" s="156"/>
      <c r="Q1063" s="156"/>
      <c r="R1063" s="156"/>
      <c r="S1063" s="156"/>
      <c r="T1063" s="156"/>
      <c r="U1063" s="156"/>
      <c r="V1063" s="156"/>
      <c r="W1063" s="156"/>
      <c r="X1063" s="156"/>
      <c r="Y1063" s="147"/>
      <c r="Z1063" s="147"/>
      <c r="AA1063" s="147"/>
      <c r="AB1063" s="147"/>
      <c r="AC1063" s="147"/>
      <c r="AD1063" s="147"/>
      <c r="AE1063" s="147"/>
      <c r="AF1063" s="147"/>
      <c r="AG1063" s="147" t="s">
        <v>188</v>
      </c>
      <c r="AH1063" s="147">
        <v>0</v>
      </c>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row>
    <row r="1064" spans="1:60" outlineLevel="1" x14ac:dyDescent="0.2">
      <c r="A1064" s="154"/>
      <c r="B1064" s="155"/>
      <c r="C1064" s="179" t="s">
        <v>895</v>
      </c>
      <c r="D1064" s="157"/>
      <c r="E1064" s="158"/>
      <c r="F1064" s="156"/>
      <c r="G1064" s="156"/>
      <c r="H1064" s="156"/>
      <c r="I1064" s="156"/>
      <c r="J1064" s="156"/>
      <c r="K1064" s="156"/>
      <c r="L1064" s="156"/>
      <c r="M1064" s="156"/>
      <c r="N1064" s="156"/>
      <c r="O1064" s="156"/>
      <c r="P1064" s="156"/>
      <c r="Q1064" s="156"/>
      <c r="R1064" s="156"/>
      <c r="S1064" s="156"/>
      <c r="T1064" s="156"/>
      <c r="U1064" s="156"/>
      <c r="V1064" s="156"/>
      <c r="W1064" s="156"/>
      <c r="X1064" s="156"/>
      <c r="Y1064" s="147"/>
      <c r="Z1064" s="147"/>
      <c r="AA1064" s="147"/>
      <c r="AB1064" s="147"/>
      <c r="AC1064" s="147"/>
      <c r="AD1064" s="147"/>
      <c r="AE1064" s="147"/>
      <c r="AF1064" s="147"/>
      <c r="AG1064" s="147" t="s">
        <v>188</v>
      </c>
      <c r="AH1064" s="147">
        <v>0</v>
      </c>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row>
    <row r="1065" spans="1:60" outlineLevel="1" x14ac:dyDescent="0.2">
      <c r="A1065" s="154"/>
      <c r="B1065" s="155"/>
      <c r="C1065" s="179" t="s">
        <v>896</v>
      </c>
      <c r="D1065" s="157"/>
      <c r="E1065" s="158"/>
      <c r="F1065" s="156"/>
      <c r="G1065" s="156"/>
      <c r="H1065" s="156"/>
      <c r="I1065" s="156"/>
      <c r="J1065" s="156"/>
      <c r="K1065" s="156"/>
      <c r="L1065" s="156"/>
      <c r="M1065" s="156"/>
      <c r="N1065" s="156"/>
      <c r="O1065" s="156"/>
      <c r="P1065" s="156"/>
      <c r="Q1065" s="156"/>
      <c r="R1065" s="156"/>
      <c r="S1065" s="156"/>
      <c r="T1065" s="156"/>
      <c r="U1065" s="156"/>
      <c r="V1065" s="156"/>
      <c r="W1065" s="156"/>
      <c r="X1065" s="156"/>
      <c r="Y1065" s="147"/>
      <c r="Z1065" s="147"/>
      <c r="AA1065" s="147"/>
      <c r="AB1065" s="147"/>
      <c r="AC1065" s="147"/>
      <c r="AD1065" s="147"/>
      <c r="AE1065" s="147"/>
      <c r="AF1065" s="147"/>
      <c r="AG1065" s="147" t="s">
        <v>188</v>
      </c>
      <c r="AH1065" s="147">
        <v>0</v>
      </c>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row>
    <row r="1066" spans="1:60" outlineLevel="1" x14ac:dyDescent="0.2">
      <c r="A1066" s="154"/>
      <c r="B1066" s="155"/>
      <c r="C1066" s="179" t="s">
        <v>897</v>
      </c>
      <c r="D1066" s="157"/>
      <c r="E1066" s="158"/>
      <c r="F1066" s="156"/>
      <c r="G1066" s="156"/>
      <c r="H1066" s="156"/>
      <c r="I1066" s="156"/>
      <c r="J1066" s="156"/>
      <c r="K1066" s="156"/>
      <c r="L1066" s="156"/>
      <c r="M1066" s="156"/>
      <c r="N1066" s="156"/>
      <c r="O1066" s="156"/>
      <c r="P1066" s="156"/>
      <c r="Q1066" s="156"/>
      <c r="R1066" s="156"/>
      <c r="S1066" s="156"/>
      <c r="T1066" s="156"/>
      <c r="U1066" s="156"/>
      <c r="V1066" s="156"/>
      <c r="W1066" s="156"/>
      <c r="X1066" s="156"/>
      <c r="Y1066" s="147"/>
      <c r="Z1066" s="147"/>
      <c r="AA1066" s="147"/>
      <c r="AB1066" s="147"/>
      <c r="AC1066" s="147"/>
      <c r="AD1066" s="147"/>
      <c r="AE1066" s="147"/>
      <c r="AF1066" s="147"/>
      <c r="AG1066" s="147" t="s">
        <v>188</v>
      </c>
      <c r="AH1066" s="147">
        <v>0</v>
      </c>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row>
    <row r="1067" spans="1:60" outlineLevel="1" x14ac:dyDescent="0.2">
      <c r="A1067" s="154"/>
      <c r="B1067" s="155"/>
      <c r="C1067" s="179" t="s">
        <v>315</v>
      </c>
      <c r="D1067" s="157"/>
      <c r="E1067" s="158">
        <v>48.3</v>
      </c>
      <c r="F1067" s="156"/>
      <c r="G1067" s="156"/>
      <c r="H1067" s="156"/>
      <c r="I1067" s="156"/>
      <c r="J1067" s="156"/>
      <c r="K1067" s="156"/>
      <c r="L1067" s="156"/>
      <c r="M1067" s="156"/>
      <c r="N1067" s="156"/>
      <c r="O1067" s="156"/>
      <c r="P1067" s="156"/>
      <c r="Q1067" s="156"/>
      <c r="R1067" s="156"/>
      <c r="S1067" s="156"/>
      <c r="T1067" s="156"/>
      <c r="U1067" s="156"/>
      <c r="V1067" s="156"/>
      <c r="W1067" s="156"/>
      <c r="X1067" s="156"/>
      <c r="Y1067" s="147"/>
      <c r="Z1067" s="147"/>
      <c r="AA1067" s="147"/>
      <c r="AB1067" s="147"/>
      <c r="AC1067" s="147"/>
      <c r="AD1067" s="147"/>
      <c r="AE1067" s="147"/>
      <c r="AF1067" s="147"/>
      <c r="AG1067" s="147" t="s">
        <v>188</v>
      </c>
      <c r="AH1067" s="147">
        <v>0</v>
      </c>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row>
    <row r="1068" spans="1:60" outlineLevel="1" x14ac:dyDescent="0.2">
      <c r="A1068" s="154"/>
      <c r="B1068" s="155"/>
      <c r="C1068" s="769"/>
      <c r="D1068" s="770"/>
      <c r="E1068" s="770"/>
      <c r="F1068" s="770"/>
      <c r="G1068" s="770"/>
      <c r="H1068" s="156"/>
      <c r="I1068" s="156"/>
      <c r="J1068" s="156"/>
      <c r="K1068" s="156"/>
      <c r="L1068" s="156"/>
      <c r="M1068" s="156"/>
      <c r="N1068" s="156"/>
      <c r="O1068" s="156"/>
      <c r="P1068" s="156"/>
      <c r="Q1068" s="156"/>
      <c r="R1068" s="156"/>
      <c r="S1068" s="156"/>
      <c r="T1068" s="156"/>
      <c r="U1068" s="156"/>
      <c r="V1068" s="156"/>
      <c r="W1068" s="156"/>
      <c r="X1068" s="156"/>
      <c r="Y1068" s="147"/>
      <c r="Z1068" s="147"/>
      <c r="AA1068" s="147"/>
      <c r="AB1068" s="147"/>
      <c r="AC1068" s="147"/>
      <c r="AD1068" s="147"/>
      <c r="AE1068" s="147"/>
      <c r="AF1068" s="147"/>
      <c r="AG1068" s="147" t="s">
        <v>190</v>
      </c>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row>
    <row r="1069" spans="1:60" outlineLevel="1" x14ac:dyDescent="0.2">
      <c r="A1069" s="168">
        <v>169</v>
      </c>
      <c r="B1069" s="169" t="s">
        <v>904</v>
      </c>
      <c r="C1069" s="178" t="s">
        <v>902</v>
      </c>
      <c r="D1069" s="170" t="s">
        <v>181</v>
      </c>
      <c r="E1069" s="171">
        <v>101.2</v>
      </c>
      <c r="F1069" s="172"/>
      <c r="G1069" s="173">
        <f>ROUND(E1069*F1069,2)</f>
        <v>0</v>
      </c>
      <c r="H1069" s="172"/>
      <c r="I1069" s="173">
        <f>ROUND(E1069*H1069,2)</f>
        <v>0</v>
      </c>
      <c r="J1069" s="172"/>
      <c r="K1069" s="173">
        <f>ROUND(E1069*J1069,2)</f>
        <v>0</v>
      </c>
      <c r="L1069" s="173">
        <v>21</v>
      </c>
      <c r="M1069" s="173">
        <f>G1069*(1+L1069/100)</f>
        <v>0</v>
      </c>
      <c r="N1069" s="173">
        <v>1.7000000000000001E-2</v>
      </c>
      <c r="O1069" s="173">
        <f>ROUND(E1069*N1069,2)</f>
        <v>1.72</v>
      </c>
      <c r="P1069" s="173">
        <v>0</v>
      </c>
      <c r="Q1069" s="173">
        <f>ROUND(E1069*P1069,2)</f>
        <v>0</v>
      </c>
      <c r="R1069" s="173"/>
      <c r="S1069" s="173" t="s">
        <v>219</v>
      </c>
      <c r="T1069" s="174" t="s">
        <v>220</v>
      </c>
      <c r="U1069" s="156">
        <v>0</v>
      </c>
      <c r="V1069" s="156">
        <f>ROUND(E1069*U1069,2)</f>
        <v>0</v>
      </c>
      <c r="W1069" s="156"/>
      <c r="X1069" s="156" t="s">
        <v>185</v>
      </c>
      <c r="Y1069" s="147"/>
      <c r="Z1069" s="147"/>
      <c r="AA1069" s="147"/>
      <c r="AB1069" s="147"/>
      <c r="AC1069" s="147"/>
      <c r="AD1069" s="147"/>
      <c r="AE1069" s="147"/>
      <c r="AF1069" s="147"/>
      <c r="AG1069" s="147" t="s">
        <v>593</v>
      </c>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row>
    <row r="1070" spans="1:60" outlineLevel="1" x14ac:dyDescent="0.2">
      <c r="A1070" s="154"/>
      <c r="B1070" s="155"/>
      <c r="C1070" s="179" t="s">
        <v>905</v>
      </c>
      <c r="D1070" s="157"/>
      <c r="E1070" s="158"/>
      <c r="F1070" s="156"/>
      <c r="G1070" s="156"/>
      <c r="H1070" s="156"/>
      <c r="I1070" s="156"/>
      <c r="J1070" s="156"/>
      <c r="K1070" s="156"/>
      <c r="L1070" s="156"/>
      <c r="M1070" s="156"/>
      <c r="N1070" s="156"/>
      <c r="O1070" s="156"/>
      <c r="P1070" s="156"/>
      <c r="Q1070" s="156"/>
      <c r="R1070" s="156"/>
      <c r="S1070" s="156"/>
      <c r="T1070" s="156"/>
      <c r="U1070" s="156"/>
      <c r="V1070" s="156"/>
      <c r="W1070" s="156"/>
      <c r="X1070" s="156"/>
      <c r="Y1070" s="147"/>
      <c r="Z1070" s="147"/>
      <c r="AA1070" s="147"/>
      <c r="AB1070" s="147"/>
      <c r="AC1070" s="147"/>
      <c r="AD1070" s="147"/>
      <c r="AE1070" s="147"/>
      <c r="AF1070" s="147"/>
      <c r="AG1070" s="147" t="s">
        <v>188</v>
      </c>
      <c r="AH1070" s="147">
        <v>0</v>
      </c>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row>
    <row r="1071" spans="1:60" outlineLevel="1" x14ac:dyDescent="0.2">
      <c r="A1071" s="154"/>
      <c r="B1071" s="155"/>
      <c r="C1071" s="179" t="s">
        <v>906</v>
      </c>
      <c r="D1071" s="157"/>
      <c r="E1071" s="158"/>
      <c r="F1071" s="156"/>
      <c r="G1071" s="156"/>
      <c r="H1071" s="156"/>
      <c r="I1071" s="156"/>
      <c r="J1071" s="156"/>
      <c r="K1071" s="156"/>
      <c r="L1071" s="156"/>
      <c r="M1071" s="156"/>
      <c r="N1071" s="156"/>
      <c r="O1071" s="156"/>
      <c r="P1071" s="156"/>
      <c r="Q1071" s="156"/>
      <c r="R1071" s="156"/>
      <c r="S1071" s="156"/>
      <c r="T1071" s="156"/>
      <c r="U1071" s="156"/>
      <c r="V1071" s="156"/>
      <c r="W1071" s="156"/>
      <c r="X1071" s="156"/>
      <c r="Y1071" s="147"/>
      <c r="Z1071" s="147"/>
      <c r="AA1071" s="147"/>
      <c r="AB1071" s="147"/>
      <c r="AC1071" s="147"/>
      <c r="AD1071" s="147"/>
      <c r="AE1071" s="147"/>
      <c r="AF1071" s="147"/>
      <c r="AG1071" s="147" t="s">
        <v>188</v>
      </c>
      <c r="AH1071" s="147">
        <v>0</v>
      </c>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row>
    <row r="1072" spans="1:60" outlineLevel="1" x14ac:dyDescent="0.2">
      <c r="A1072" s="154"/>
      <c r="B1072" s="155"/>
      <c r="C1072" s="179" t="s">
        <v>890</v>
      </c>
      <c r="D1072" s="157"/>
      <c r="E1072" s="158"/>
      <c r="F1072" s="156"/>
      <c r="G1072" s="156"/>
      <c r="H1072" s="156"/>
      <c r="I1072" s="156"/>
      <c r="J1072" s="156"/>
      <c r="K1072" s="156"/>
      <c r="L1072" s="156"/>
      <c r="M1072" s="156"/>
      <c r="N1072" s="156"/>
      <c r="O1072" s="156"/>
      <c r="P1072" s="156"/>
      <c r="Q1072" s="156"/>
      <c r="R1072" s="156"/>
      <c r="S1072" s="156"/>
      <c r="T1072" s="156"/>
      <c r="U1072" s="156"/>
      <c r="V1072" s="156"/>
      <c r="W1072" s="156"/>
      <c r="X1072" s="156"/>
      <c r="Y1072" s="147"/>
      <c r="Z1072" s="147"/>
      <c r="AA1072" s="147"/>
      <c r="AB1072" s="147"/>
      <c r="AC1072" s="147"/>
      <c r="AD1072" s="147"/>
      <c r="AE1072" s="147"/>
      <c r="AF1072" s="147"/>
      <c r="AG1072" s="147" t="s">
        <v>188</v>
      </c>
      <c r="AH1072" s="147">
        <v>0</v>
      </c>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row>
    <row r="1073" spans="1:60" outlineLevel="1" x14ac:dyDescent="0.2">
      <c r="A1073" s="154"/>
      <c r="B1073" s="155"/>
      <c r="C1073" s="179" t="s">
        <v>891</v>
      </c>
      <c r="D1073" s="157"/>
      <c r="E1073" s="158"/>
      <c r="F1073" s="156"/>
      <c r="G1073" s="156"/>
      <c r="H1073" s="156"/>
      <c r="I1073" s="156"/>
      <c r="J1073" s="156"/>
      <c r="K1073" s="156"/>
      <c r="L1073" s="156"/>
      <c r="M1073" s="156"/>
      <c r="N1073" s="156"/>
      <c r="O1073" s="156"/>
      <c r="P1073" s="156"/>
      <c r="Q1073" s="156"/>
      <c r="R1073" s="156"/>
      <c r="S1073" s="156"/>
      <c r="T1073" s="156"/>
      <c r="U1073" s="156"/>
      <c r="V1073" s="156"/>
      <c r="W1073" s="156"/>
      <c r="X1073" s="156"/>
      <c r="Y1073" s="147"/>
      <c r="Z1073" s="147"/>
      <c r="AA1073" s="147"/>
      <c r="AB1073" s="147"/>
      <c r="AC1073" s="147"/>
      <c r="AD1073" s="147"/>
      <c r="AE1073" s="147"/>
      <c r="AF1073" s="147"/>
      <c r="AG1073" s="147" t="s">
        <v>188</v>
      </c>
      <c r="AH1073" s="147">
        <v>0</v>
      </c>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row>
    <row r="1074" spans="1:60" outlineLevel="1" x14ac:dyDescent="0.2">
      <c r="A1074" s="154"/>
      <c r="B1074" s="155"/>
      <c r="C1074" s="179" t="s">
        <v>892</v>
      </c>
      <c r="D1074" s="157"/>
      <c r="E1074" s="158"/>
      <c r="F1074" s="156"/>
      <c r="G1074" s="156"/>
      <c r="H1074" s="156"/>
      <c r="I1074" s="156"/>
      <c r="J1074" s="156"/>
      <c r="K1074" s="156"/>
      <c r="L1074" s="156"/>
      <c r="M1074" s="156"/>
      <c r="N1074" s="156"/>
      <c r="O1074" s="156"/>
      <c r="P1074" s="156"/>
      <c r="Q1074" s="156"/>
      <c r="R1074" s="156"/>
      <c r="S1074" s="156"/>
      <c r="T1074" s="156"/>
      <c r="U1074" s="156"/>
      <c r="V1074" s="156"/>
      <c r="W1074" s="156"/>
      <c r="X1074" s="156"/>
      <c r="Y1074" s="147"/>
      <c r="Z1074" s="147"/>
      <c r="AA1074" s="147"/>
      <c r="AB1074" s="147"/>
      <c r="AC1074" s="147"/>
      <c r="AD1074" s="147"/>
      <c r="AE1074" s="147"/>
      <c r="AF1074" s="147"/>
      <c r="AG1074" s="147" t="s">
        <v>188</v>
      </c>
      <c r="AH1074" s="147">
        <v>0</v>
      </c>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row>
    <row r="1075" spans="1:60" outlineLevel="1" x14ac:dyDescent="0.2">
      <c r="A1075" s="154"/>
      <c r="B1075" s="155"/>
      <c r="C1075" s="179"/>
      <c r="D1075" s="157"/>
      <c r="E1075" s="158"/>
      <c r="F1075" s="156"/>
      <c r="G1075" s="156"/>
      <c r="H1075" s="156"/>
      <c r="I1075" s="156"/>
      <c r="J1075" s="156"/>
      <c r="K1075" s="156"/>
      <c r="L1075" s="156"/>
      <c r="M1075" s="156"/>
      <c r="N1075" s="156"/>
      <c r="O1075" s="156"/>
      <c r="P1075" s="156"/>
      <c r="Q1075" s="156"/>
      <c r="R1075" s="156"/>
      <c r="S1075" s="156"/>
      <c r="T1075" s="156"/>
      <c r="U1075" s="156"/>
      <c r="V1075" s="156"/>
      <c r="W1075" s="156"/>
      <c r="X1075" s="156"/>
      <c r="Y1075" s="147"/>
      <c r="Z1075" s="147"/>
      <c r="AA1075" s="147"/>
      <c r="AB1075" s="147"/>
      <c r="AC1075" s="147"/>
      <c r="AD1075" s="147"/>
      <c r="AE1075" s="147"/>
      <c r="AF1075" s="147"/>
      <c r="AG1075" s="147" t="s">
        <v>188</v>
      </c>
      <c r="AH1075" s="147">
        <v>0</v>
      </c>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row>
    <row r="1076" spans="1:60" outlineLevel="1" x14ac:dyDescent="0.2">
      <c r="A1076" s="154"/>
      <c r="B1076" s="155"/>
      <c r="C1076" s="179" t="s">
        <v>893</v>
      </c>
      <c r="D1076" s="157"/>
      <c r="E1076" s="158"/>
      <c r="F1076" s="156"/>
      <c r="G1076" s="156"/>
      <c r="H1076" s="156"/>
      <c r="I1076" s="156"/>
      <c r="J1076" s="156"/>
      <c r="K1076" s="156"/>
      <c r="L1076" s="156"/>
      <c r="M1076" s="156"/>
      <c r="N1076" s="156"/>
      <c r="O1076" s="156"/>
      <c r="P1076" s="156"/>
      <c r="Q1076" s="156"/>
      <c r="R1076" s="156"/>
      <c r="S1076" s="156"/>
      <c r="T1076" s="156"/>
      <c r="U1076" s="156"/>
      <c r="V1076" s="156"/>
      <c r="W1076" s="156"/>
      <c r="X1076" s="156"/>
      <c r="Y1076" s="147"/>
      <c r="Z1076" s="147"/>
      <c r="AA1076" s="147"/>
      <c r="AB1076" s="147"/>
      <c r="AC1076" s="147"/>
      <c r="AD1076" s="147"/>
      <c r="AE1076" s="147"/>
      <c r="AF1076" s="147"/>
      <c r="AG1076" s="147" t="s">
        <v>188</v>
      </c>
      <c r="AH1076" s="147">
        <v>0</v>
      </c>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row>
    <row r="1077" spans="1:60" outlineLevel="1" x14ac:dyDescent="0.2">
      <c r="A1077" s="154"/>
      <c r="B1077" s="155"/>
      <c r="C1077" s="179" t="s">
        <v>894</v>
      </c>
      <c r="D1077" s="157"/>
      <c r="E1077" s="158"/>
      <c r="F1077" s="156"/>
      <c r="G1077" s="156"/>
      <c r="H1077" s="156"/>
      <c r="I1077" s="156"/>
      <c r="J1077" s="156"/>
      <c r="K1077" s="156"/>
      <c r="L1077" s="156"/>
      <c r="M1077" s="156"/>
      <c r="N1077" s="156"/>
      <c r="O1077" s="156"/>
      <c r="P1077" s="156"/>
      <c r="Q1077" s="156"/>
      <c r="R1077" s="156"/>
      <c r="S1077" s="156"/>
      <c r="T1077" s="156"/>
      <c r="U1077" s="156"/>
      <c r="V1077" s="156"/>
      <c r="W1077" s="156"/>
      <c r="X1077" s="156"/>
      <c r="Y1077" s="147"/>
      <c r="Z1077" s="147"/>
      <c r="AA1077" s="147"/>
      <c r="AB1077" s="147"/>
      <c r="AC1077" s="147"/>
      <c r="AD1077" s="147"/>
      <c r="AE1077" s="147"/>
      <c r="AF1077" s="147"/>
      <c r="AG1077" s="147" t="s">
        <v>188</v>
      </c>
      <c r="AH1077" s="147">
        <v>0</v>
      </c>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row>
    <row r="1078" spans="1:60" outlineLevel="1" x14ac:dyDescent="0.2">
      <c r="A1078" s="154"/>
      <c r="B1078" s="155"/>
      <c r="C1078" s="179" t="s">
        <v>895</v>
      </c>
      <c r="D1078" s="157"/>
      <c r="E1078" s="158"/>
      <c r="F1078" s="156"/>
      <c r="G1078" s="156"/>
      <c r="H1078" s="156"/>
      <c r="I1078" s="156"/>
      <c r="J1078" s="156"/>
      <c r="K1078" s="156"/>
      <c r="L1078" s="156"/>
      <c r="M1078" s="156"/>
      <c r="N1078" s="156"/>
      <c r="O1078" s="156"/>
      <c r="P1078" s="156"/>
      <c r="Q1078" s="156"/>
      <c r="R1078" s="156"/>
      <c r="S1078" s="156"/>
      <c r="T1078" s="156"/>
      <c r="U1078" s="156"/>
      <c r="V1078" s="156"/>
      <c r="W1078" s="156"/>
      <c r="X1078" s="156"/>
      <c r="Y1078" s="147"/>
      <c r="Z1078" s="147"/>
      <c r="AA1078" s="147"/>
      <c r="AB1078" s="147"/>
      <c r="AC1078" s="147"/>
      <c r="AD1078" s="147"/>
      <c r="AE1078" s="147"/>
      <c r="AF1078" s="147"/>
      <c r="AG1078" s="147" t="s">
        <v>188</v>
      </c>
      <c r="AH1078" s="147">
        <v>0</v>
      </c>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row>
    <row r="1079" spans="1:60" outlineLevel="1" x14ac:dyDescent="0.2">
      <c r="A1079" s="154"/>
      <c r="B1079" s="155"/>
      <c r="C1079" s="179" t="s">
        <v>896</v>
      </c>
      <c r="D1079" s="157"/>
      <c r="E1079" s="158"/>
      <c r="F1079" s="156"/>
      <c r="G1079" s="156"/>
      <c r="H1079" s="156"/>
      <c r="I1079" s="156"/>
      <c r="J1079" s="156"/>
      <c r="K1079" s="156"/>
      <c r="L1079" s="156"/>
      <c r="M1079" s="156"/>
      <c r="N1079" s="156"/>
      <c r="O1079" s="156"/>
      <c r="P1079" s="156"/>
      <c r="Q1079" s="156"/>
      <c r="R1079" s="156"/>
      <c r="S1079" s="156"/>
      <c r="T1079" s="156"/>
      <c r="U1079" s="156"/>
      <c r="V1079" s="156"/>
      <c r="W1079" s="156"/>
      <c r="X1079" s="156"/>
      <c r="Y1079" s="147"/>
      <c r="Z1079" s="147"/>
      <c r="AA1079" s="147"/>
      <c r="AB1079" s="147"/>
      <c r="AC1079" s="147"/>
      <c r="AD1079" s="147"/>
      <c r="AE1079" s="147"/>
      <c r="AF1079" s="147"/>
      <c r="AG1079" s="147" t="s">
        <v>188</v>
      </c>
      <c r="AH1079" s="147">
        <v>0</v>
      </c>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row>
    <row r="1080" spans="1:60" outlineLevel="1" x14ac:dyDescent="0.2">
      <c r="A1080" s="154"/>
      <c r="B1080" s="155"/>
      <c r="C1080" s="179" t="s">
        <v>897</v>
      </c>
      <c r="D1080" s="157"/>
      <c r="E1080" s="158"/>
      <c r="F1080" s="156"/>
      <c r="G1080" s="156"/>
      <c r="H1080" s="156"/>
      <c r="I1080" s="156"/>
      <c r="J1080" s="156"/>
      <c r="K1080" s="156"/>
      <c r="L1080" s="156"/>
      <c r="M1080" s="156"/>
      <c r="N1080" s="156"/>
      <c r="O1080" s="156"/>
      <c r="P1080" s="156"/>
      <c r="Q1080" s="156"/>
      <c r="R1080" s="156"/>
      <c r="S1080" s="156"/>
      <c r="T1080" s="156"/>
      <c r="U1080" s="156"/>
      <c r="V1080" s="156"/>
      <c r="W1080" s="156"/>
      <c r="X1080" s="156"/>
      <c r="Y1080" s="147"/>
      <c r="Z1080" s="147"/>
      <c r="AA1080" s="147"/>
      <c r="AB1080" s="147"/>
      <c r="AC1080" s="147"/>
      <c r="AD1080" s="147"/>
      <c r="AE1080" s="147"/>
      <c r="AF1080" s="147"/>
      <c r="AG1080" s="147" t="s">
        <v>188</v>
      </c>
      <c r="AH1080" s="147">
        <v>0</v>
      </c>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row>
    <row r="1081" spans="1:60" outlineLevel="1" x14ac:dyDescent="0.2">
      <c r="A1081" s="154"/>
      <c r="B1081" s="155"/>
      <c r="C1081" s="179" t="s">
        <v>316</v>
      </c>
      <c r="D1081" s="157"/>
      <c r="E1081" s="158">
        <v>101.2</v>
      </c>
      <c r="F1081" s="156"/>
      <c r="G1081" s="156"/>
      <c r="H1081" s="156"/>
      <c r="I1081" s="156"/>
      <c r="J1081" s="156"/>
      <c r="K1081" s="156"/>
      <c r="L1081" s="156"/>
      <c r="M1081" s="156"/>
      <c r="N1081" s="156"/>
      <c r="O1081" s="156"/>
      <c r="P1081" s="156"/>
      <c r="Q1081" s="156"/>
      <c r="R1081" s="156"/>
      <c r="S1081" s="156"/>
      <c r="T1081" s="156"/>
      <c r="U1081" s="156"/>
      <c r="V1081" s="156"/>
      <c r="W1081" s="156"/>
      <c r="X1081" s="156"/>
      <c r="Y1081" s="147"/>
      <c r="Z1081" s="147"/>
      <c r="AA1081" s="147"/>
      <c r="AB1081" s="147"/>
      <c r="AC1081" s="147"/>
      <c r="AD1081" s="147"/>
      <c r="AE1081" s="147"/>
      <c r="AF1081" s="147"/>
      <c r="AG1081" s="147" t="s">
        <v>188</v>
      </c>
      <c r="AH1081" s="147">
        <v>0</v>
      </c>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row>
    <row r="1082" spans="1:60" outlineLevel="1" x14ac:dyDescent="0.2">
      <c r="A1082" s="154"/>
      <c r="B1082" s="155"/>
      <c r="C1082" s="769"/>
      <c r="D1082" s="770"/>
      <c r="E1082" s="770"/>
      <c r="F1082" s="770"/>
      <c r="G1082" s="770"/>
      <c r="H1082" s="156"/>
      <c r="I1082" s="156"/>
      <c r="J1082" s="156"/>
      <c r="K1082" s="156"/>
      <c r="L1082" s="156"/>
      <c r="M1082" s="156"/>
      <c r="N1082" s="156"/>
      <c r="O1082" s="156"/>
      <c r="P1082" s="156"/>
      <c r="Q1082" s="156"/>
      <c r="R1082" s="156"/>
      <c r="S1082" s="156"/>
      <c r="T1082" s="156"/>
      <c r="U1082" s="156"/>
      <c r="V1082" s="156"/>
      <c r="W1082" s="156"/>
      <c r="X1082" s="156"/>
      <c r="Y1082" s="147"/>
      <c r="Z1082" s="147"/>
      <c r="AA1082" s="147"/>
      <c r="AB1082" s="147"/>
      <c r="AC1082" s="147"/>
      <c r="AD1082" s="147"/>
      <c r="AE1082" s="147"/>
      <c r="AF1082" s="147"/>
      <c r="AG1082" s="147" t="s">
        <v>190</v>
      </c>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row>
    <row r="1083" spans="1:60" outlineLevel="1" x14ac:dyDescent="0.2">
      <c r="A1083" s="168">
        <v>170</v>
      </c>
      <c r="B1083" s="169" t="s">
        <v>907</v>
      </c>
      <c r="C1083" s="178" t="s">
        <v>902</v>
      </c>
      <c r="D1083" s="170" t="s">
        <v>181</v>
      </c>
      <c r="E1083" s="171">
        <v>97.52</v>
      </c>
      <c r="F1083" s="172"/>
      <c r="G1083" s="173">
        <f>ROUND(E1083*F1083,2)</f>
        <v>0</v>
      </c>
      <c r="H1083" s="172"/>
      <c r="I1083" s="173">
        <f>ROUND(E1083*H1083,2)</f>
        <v>0</v>
      </c>
      <c r="J1083" s="172"/>
      <c r="K1083" s="173">
        <f>ROUND(E1083*J1083,2)</f>
        <v>0</v>
      </c>
      <c r="L1083" s="173">
        <v>21</v>
      </c>
      <c r="M1083" s="173">
        <f>G1083*(1+L1083/100)</f>
        <v>0</v>
      </c>
      <c r="N1083" s="173">
        <v>1.7000000000000001E-2</v>
      </c>
      <c r="O1083" s="173">
        <f>ROUND(E1083*N1083,2)</f>
        <v>1.66</v>
      </c>
      <c r="P1083" s="173">
        <v>0</v>
      </c>
      <c r="Q1083" s="173">
        <f>ROUND(E1083*P1083,2)</f>
        <v>0</v>
      </c>
      <c r="R1083" s="173"/>
      <c r="S1083" s="173" t="s">
        <v>219</v>
      </c>
      <c r="T1083" s="174" t="s">
        <v>220</v>
      </c>
      <c r="U1083" s="156">
        <v>0</v>
      </c>
      <c r="V1083" s="156">
        <f>ROUND(E1083*U1083,2)</f>
        <v>0</v>
      </c>
      <c r="W1083" s="156"/>
      <c r="X1083" s="156" t="s">
        <v>185</v>
      </c>
      <c r="Y1083" s="147"/>
      <c r="Z1083" s="147"/>
      <c r="AA1083" s="147"/>
      <c r="AB1083" s="147"/>
      <c r="AC1083" s="147"/>
      <c r="AD1083" s="147"/>
      <c r="AE1083" s="147"/>
      <c r="AF1083" s="147"/>
      <c r="AG1083" s="147" t="s">
        <v>593</v>
      </c>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row>
    <row r="1084" spans="1:60" outlineLevel="1" x14ac:dyDescent="0.2">
      <c r="A1084" s="154"/>
      <c r="B1084" s="155"/>
      <c r="C1084" s="179" t="s">
        <v>905</v>
      </c>
      <c r="D1084" s="157"/>
      <c r="E1084" s="158"/>
      <c r="F1084" s="156"/>
      <c r="G1084" s="156"/>
      <c r="H1084" s="156"/>
      <c r="I1084" s="156"/>
      <c r="J1084" s="156"/>
      <c r="K1084" s="156"/>
      <c r="L1084" s="156"/>
      <c r="M1084" s="156"/>
      <c r="N1084" s="156"/>
      <c r="O1084" s="156"/>
      <c r="P1084" s="156"/>
      <c r="Q1084" s="156"/>
      <c r="R1084" s="156"/>
      <c r="S1084" s="156"/>
      <c r="T1084" s="156"/>
      <c r="U1084" s="156"/>
      <c r="V1084" s="156"/>
      <c r="W1084" s="156"/>
      <c r="X1084" s="156"/>
      <c r="Y1084" s="147"/>
      <c r="Z1084" s="147"/>
      <c r="AA1084" s="147"/>
      <c r="AB1084" s="147"/>
      <c r="AC1084" s="147"/>
      <c r="AD1084" s="147"/>
      <c r="AE1084" s="147"/>
      <c r="AF1084" s="147"/>
      <c r="AG1084" s="147" t="s">
        <v>188</v>
      </c>
      <c r="AH1084" s="147">
        <v>0</v>
      </c>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row>
    <row r="1085" spans="1:60" outlineLevel="1" x14ac:dyDescent="0.2">
      <c r="A1085" s="154"/>
      <c r="B1085" s="155"/>
      <c r="C1085" s="179" t="s">
        <v>906</v>
      </c>
      <c r="D1085" s="157"/>
      <c r="E1085" s="158"/>
      <c r="F1085" s="156"/>
      <c r="G1085" s="156"/>
      <c r="H1085" s="156"/>
      <c r="I1085" s="156"/>
      <c r="J1085" s="156"/>
      <c r="K1085" s="156"/>
      <c r="L1085" s="156"/>
      <c r="M1085" s="156"/>
      <c r="N1085" s="156"/>
      <c r="O1085" s="156"/>
      <c r="P1085" s="156"/>
      <c r="Q1085" s="156"/>
      <c r="R1085" s="156"/>
      <c r="S1085" s="156"/>
      <c r="T1085" s="156"/>
      <c r="U1085" s="156"/>
      <c r="V1085" s="156"/>
      <c r="W1085" s="156"/>
      <c r="X1085" s="156"/>
      <c r="Y1085" s="147"/>
      <c r="Z1085" s="147"/>
      <c r="AA1085" s="147"/>
      <c r="AB1085" s="147"/>
      <c r="AC1085" s="147"/>
      <c r="AD1085" s="147"/>
      <c r="AE1085" s="147"/>
      <c r="AF1085" s="147"/>
      <c r="AG1085" s="147" t="s">
        <v>188</v>
      </c>
      <c r="AH1085" s="147">
        <v>0</v>
      </c>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row>
    <row r="1086" spans="1:60" outlineLevel="1" x14ac:dyDescent="0.2">
      <c r="A1086" s="154"/>
      <c r="B1086" s="155"/>
      <c r="C1086" s="179" t="s">
        <v>890</v>
      </c>
      <c r="D1086" s="157"/>
      <c r="E1086" s="158"/>
      <c r="F1086" s="156"/>
      <c r="G1086" s="156"/>
      <c r="H1086" s="156"/>
      <c r="I1086" s="156"/>
      <c r="J1086" s="156"/>
      <c r="K1086" s="156"/>
      <c r="L1086" s="156"/>
      <c r="M1086" s="156"/>
      <c r="N1086" s="156"/>
      <c r="O1086" s="156"/>
      <c r="P1086" s="156"/>
      <c r="Q1086" s="156"/>
      <c r="R1086" s="156"/>
      <c r="S1086" s="156"/>
      <c r="T1086" s="156"/>
      <c r="U1086" s="156"/>
      <c r="V1086" s="156"/>
      <c r="W1086" s="156"/>
      <c r="X1086" s="156"/>
      <c r="Y1086" s="147"/>
      <c r="Z1086" s="147"/>
      <c r="AA1086" s="147"/>
      <c r="AB1086" s="147"/>
      <c r="AC1086" s="147"/>
      <c r="AD1086" s="147"/>
      <c r="AE1086" s="147"/>
      <c r="AF1086" s="147"/>
      <c r="AG1086" s="147" t="s">
        <v>188</v>
      </c>
      <c r="AH1086" s="147">
        <v>0</v>
      </c>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row>
    <row r="1087" spans="1:60" outlineLevel="1" x14ac:dyDescent="0.2">
      <c r="A1087" s="154"/>
      <c r="B1087" s="155"/>
      <c r="C1087" s="179" t="s">
        <v>891</v>
      </c>
      <c r="D1087" s="157"/>
      <c r="E1087" s="158"/>
      <c r="F1087" s="156"/>
      <c r="G1087" s="156"/>
      <c r="H1087" s="156"/>
      <c r="I1087" s="156"/>
      <c r="J1087" s="156"/>
      <c r="K1087" s="156"/>
      <c r="L1087" s="156"/>
      <c r="M1087" s="156"/>
      <c r="N1087" s="156"/>
      <c r="O1087" s="156"/>
      <c r="P1087" s="156"/>
      <c r="Q1087" s="156"/>
      <c r="R1087" s="156"/>
      <c r="S1087" s="156"/>
      <c r="T1087" s="156"/>
      <c r="U1087" s="156"/>
      <c r="V1087" s="156"/>
      <c r="W1087" s="156"/>
      <c r="X1087" s="156"/>
      <c r="Y1087" s="147"/>
      <c r="Z1087" s="147"/>
      <c r="AA1087" s="147"/>
      <c r="AB1087" s="147"/>
      <c r="AC1087" s="147"/>
      <c r="AD1087" s="147"/>
      <c r="AE1087" s="147"/>
      <c r="AF1087" s="147"/>
      <c r="AG1087" s="147" t="s">
        <v>188</v>
      </c>
      <c r="AH1087" s="147">
        <v>0</v>
      </c>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row>
    <row r="1088" spans="1:60" outlineLevel="1" x14ac:dyDescent="0.2">
      <c r="A1088" s="154"/>
      <c r="B1088" s="155"/>
      <c r="C1088" s="179" t="s">
        <v>892</v>
      </c>
      <c r="D1088" s="157"/>
      <c r="E1088" s="158"/>
      <c r="F1088" s="156"/>
      <c r="G1088" s="156"/>
      <c r="H1088" s="156"/>
      <c r="I1088" s="156"/>
      <c r="J1088" s="156"/>
      <c r="K1088" s="156"/>
      <c r="L1088" s="156"/>
      <c r="M1088" s="156"/>
      <c r="N1088" s="156"/>
      <c r="O1088" s="156"/>
      <c r="P1088" s="156"/>
      <c r="Q1088" s="156"/>
      <c r="R1088" s="156"/>
      <c r="S1088" s="156"/>
      <c r="T1088" s="156"/>
      <c r="U1088" s="156"/>
      <c r="V1088" s="156"/>
      <c r="W1088" s="156"/>
      <c r="X1088" s="156"/>
      <c r="Y1088" s="147"/>
      <c r="Z1088" s="147"/>
      <c r="AA1088" s="147"/>
      <c r="AB1088" s="147"/>
      <c r="AC1088" s="147"/>
      <c r="AD1088" s="147"/>
      <c r="AE1088" s="147"/>
      <c r="AF1088" s="147"/>
      <c r="AG1088" s="147" t="s">
        <v>188</v>
      </c>
      <c r="AH1088" s="147">
        <v>0</v>
      </c>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row>
    <row r="1089" spans="1:60" outlineLevel="1" x14ac:dyDescent="0.2">
      <c r="A1089" s="154"/>
      <c r="B1089" s="155"/>
      <c r="C1089" s="179" t="s">
        <v>893</v>
      </c>
      <c r="D1089" s="157"/>
      <c r="E1089" s="158"/>
      <c r="F1089" s="156"/>
      <c r="G1089" s="156"/>
      <c r="H1089" s="156"/>
      <c r="I1089" s="156"/>
      <c r="J1089" s="156"/>
      <c r="K1089" s="156"/>
      <c r="L1089" s="156"/>
      <c r="M1089" s="156"/>
      <c r="N1089" s="156"/>
      <c r="O1089" s="156"/>
      <c r="P1089" s="156"/>
      <c r="Q1089" s="156"/>
      <c r="R1089" s="156"/>
      <c r="S1089" s="156"/>
      <c r="T1089" s="156"/>
      <c r="U1089" s="156"/>
      <c r="V1089" s="156"/>
      <c r="W1089" s="156"/>
      <c r="X1089" s="156"/>
      <c r="Y1089" s="147"/>
      <c r="Z1089" s="147"/>
      <c r="AA1089" s="147"/>
      <c r="AB1089" s="147"/>
      <c r="AC1089" s="147"/>
      <c r="AD1089" s="147"/>
      <c r="AE1089" s="147"/>
      <c r="AF1089" s="147"/>
      <c r="AG1089" s="147" t="s">
        <v>188</v>
      </c>
      <c r="AH1089" s="147">
        <v>0</v>
      </c>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row>
    <row r="1090" spans="1:60" outlineLevel="1" x14ac:dyDescent="0.2">
      <c r="A1090" s="154"/>
      <c r="B1090" s="155"/>
      <c r="C1090" s="179" t="s">
        <v>894</v>
      </c>
      <c r="D1090" s="157"/>
      <c r="E1090" s="158"/>
      <c r="F1090" s="156"/>
      <c r="G1090" s="156"/>
      <c r="H1090" s="156"/>
      <c r="I1090" s="156"/>
      <c r="J1090" s="156"/>
      <c r="K1090" s="156"/>
      <c r="L1090" s="156"/>
      <c r="M1090" s="156"/>
      <c r="N1090" s="156"/>
      <c r="O1090" s="156"/>
      <c r="P1090" s="156"/>
      <c r="Q1090" s="156"/>
      <c r="R1090" s="156"/>
      <c r="S1090" s="156"/>
      <c r="T1090" s="156"/>
      <c r="U1090" s="156"/>
      <c r="V1090" s="156"/>
      <c r="W1090" s="156"/>
      <c r="X1090" s="156"/>
      <c r="Y1090" s="147"/>
      <c r="Z1090" s="147"/>
      <c r="AA1090" s="147"/>
      <c r="AB1090" s="147"/>
      <c r="AC1090" s="147"/>
      <c r="AD1090" s="147"/>
      <c r="AE1090" s="147"/>
      <c r="AF1090" s="147"/>
      <c r="AG1090" s="147" t="s">
        <v>188</v>
      </c>
      <c r="AH1090" s="147">
        <v>0</v>
      </c>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row>
    <row r="1091" spans="1:60" outlineLevel="1" x14ac:dyDescent="0.2">
      <c r="A1091" s="154"/>
      <c r="B1091" s="155"/>
      <c r="C1091" s="179" t="s">
        <v>895</v>
      </c>
      <c r="D1091" s="157"/>
      <c r="E1091" s="158"/>
      <c r="F1091" s="156"/>
      <c r="G1091" s="156"/>
      <c r="H1091" s="156"/>
      <c r="I1091" s="156"/>
      <c r="J1091" s="156"/>
      <c r="K1091" s="156"/>
      <c r="L1091" s="156"/>
      <c r="M1091" s="156"/>
      <c r="N1091" s="156"/>
      <c r="O1091" s="156"/>
      <c r="P1091" s="156"/>
      <c r="Q1091" s="156"/>
      <c r="R1091" s="156"/>
      <c r="S1091" s="156"/>
      <c r="T1091" s="156"/>
      <c r="U1091" s="156"/>
      <c r="V1091" s="156"/>
      <c r="W1091" s="156"/>
      <c r="X1091" s="156"/>
      <c r="Y1091" s="147"/>
      <c r="Z1091" s="147"/>
      <c r="AA1091" s="147"/>
      <c r="AB1091" s="147"/>
      <c r="AC1091" s="147"/>
      <c r="AD1091" s="147"/>
      <c r="AE1091" s="147"/>
      <c r="AF1091" s="147"/>
      <c r="AG1091" s="147" t="s">
        <v>188</v>
      </c>
      <c r="AH1091" s="147">
        <v>0</v>
      </c>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row>
    <row r="1092" spans="1:60" outlineLevel="1" x14ac:dyDescent="0.2">
      <c r="A1092" s="154"/>
      <c r="B1092" s="155"/>
      <c r="C1092" s="179" t="s">
        <v>896</v>
      </c>
      <c r="D1092" s="157"/>
      <c r="E1092" s="158"/>
      <c r="F1092" s="156"/>
      <c r="G1092" s="156"/>
      <c r="H1092" s="156"/>
      <c r="I1092" s="156"/>
      <c r="J1092" s="156"/>
      <c r="K1092" s="156"/>
      <c r="L1092" s="156"/>
      <c r="M1092" s="156"/>
      <c r="N1092" s="156"/>
      <c r="O1092" s="156"/>
      <c r="P1092" s="156"/>
      <c r="Q1092" s="156"/>
      <c r="R1092" s="156"/>
      <c r="S1092" s="156"/>
      <c r="T1092" s="156"/>
      <c r="U1092" s="156"/>
      <c r="V1092" s="156"/>
      <c r="W1092" s="156"/>
      <c r="X1092" s="156"/>
      <c r="Y1092" s="147"/>
      <c r="Z1092" s="147"/>
      <c r="AA1092" s="147"/>
      <c r="AB1092" s="147"/>
      <c r="AC1092" s="147"/>
      <c r="AD1092" s="147"/>
      <c r="AE1092" s="147"/>
      <c r="AF1092" s="147"/>
      <c r="AG1092" s="147" t="s">
        <v>188</v>
      </c>
      <c r="AH1092" s="147">
        <v>0</v>
      </c>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row>
    <row r="1093" spans="1:60" outlineLevel="1" x14ac:dyDescent="0.2">
      <c r="A1093" s="154"/>
      <c r="B1093" s="155"/>
      <c r="C1093" s="179" t="s">
        <v>897</v>
      </c>
      <c r="D1093" s="157"/>
      <c r="E1093" s="158"/>
      <c r="F1093" s="156"/>
      <c r="G1093" s="156"/>
      <c r="H1093" s="156"/>
      <c r="I1093" s="156"/>
      <c r="J1093" s="156"/>
      <c r="K1093" s="156"/>
      <c r="L1093" s="156"/>
      <c r="M1093" s="156"/>
      <c r="N1093" s="156"/>
      <c r="O1093" s="156"/>
      <c r="P1093" s="156"/>
      <c r="Q1093" s="156"/>
      <c r="R1093" s="156"/>
      <c r="S1093" s="156"/>
      <c r="T1093" s="156"/>
      <c r="U1093" s="156"/>
      <c r="V1093" s="156"/>
      <c r="W1093" s="156"/>
      <c r="X1093" s="156"/>
      <c r="Y1093" s="147"/>
      <c r="Z1093" s="147"/>
      <c r="AA1093" s="147"/>
      <c r="AB1093" s="147"/>
      <c r="AC1093" s="147"/>
      <c r="AD1093" s="147"/>
      <c r="AE1093" s="147"/>
      <c r="AF1093" s="147"/>
      <c r="AG1093" s="147" t="s">
        <v>188</v>
      </c>
      <c r="AH1093" s="147">
        <v>0</v>
      </c>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row>
    <row r="1094" spans="1:60" outlineLevel="1" x14ac:dyDescent="0.2">
      <c r="A1094" s="154"/>
      <c r="B1094" s="155"/>
      <c r="C1094" s="179" t="s">
        <v>908</v>
      </c>
      <c r="D1094" s="157"/>
      <c r="E1094" s="158">
        <v>97.52</v>
      </c>
      <c r="F1094" s="156"/>
      <c r="G1094" s="156"/>
      <c r="H1094" s="156"/>
      <c r="I1094" s="156"/>
      <c r="J1094" s="156"/>
      <c r="K1094" s="156"/>
      <c r="L1094" s="156"/>
      <c r="M1094" s="156"/>
      <c r="N1094" s="156"/>
      <c r="O1094" s="156"/>
      <c r="P1094" s="156"/>
      <c r="Q1094" s="156"/>
      <c r="R1094" s="156"/>
      <c r="S1094" s="156"/>
      <c r="T1094" s="156"/>
      <c r="U1094" s="156"/>
      <c r="V1094" s="156"/>
      <c r="W1094" s="156"/>
      <c r="X1094" s="156"/>
      <c r="Y1094" s="147"/>
      <c r="Z1094" s="147"/>
      <c r="AA1094" s="147"/>
      <c r="AB1094" s="147"/>
      <c r="AC1094" s="147"/>
      <c r="AD1094" s="147"/>
      <c r="AE1094" s="147"/>
      <c r="AF1094" s="147"/>
      <c r="AG1094" s="147" t="s">
        <v>188</v>
      </c>
      <c r="AH1094" s="147">
        <v>0</v>
      </c>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row>
    <row r="1095" spans="1:60" outlineLevel="1" x14ac:dyDescent="0.2">
      <c r="A1095" s="154"/>
      <c r="B1095" s="155"/>
      <c r="C1095" s="769"/>
      <c r="D1095" s="770"/>
      <c r="E1095" s="770"/>
      <c r="F1095" s="770"/>
      <c r="G1095" s="770"/>
      <c r="H1095" s="156"/>
      <c r="I1095" s="156"/>
      <c r="J1095" s="156"/>
      <c r="K1095" s="156"/>
      <c r="L1095" s="156"/>
      <c r="M1095" s="156"/>
      <c r="N1095" s="156"/>
      <c r="O1095" s="156"/>
      <c r="P1095" s="156"/>
      <c r="Q1095" s="156"/>
      <c r="R1095" s="156"/>
      <c r="S1095" s="156"/>
      <c r="T1095" s="156"/>
      <c r="U1095" s="156"/>
      <c r="V1095" s="156"/>
      <c r="W1095" s="156"/>
      <c r="X1095" s="156"/>
      <c r="Y1095" s="147"/>
      <c r="Z1095" s="147"/>
      <c r="AA1095" s="147"/>
      <c r="AB1095" s="147"/>
      <c r="AC1095" s="147"/>
      <c r="AD1095" s="147"/>
      <c r="AE1095" s="147"/>
      <c r="AF1095" s="147"/>
      <c r="AG1095" s="147" t="s">
        <v>190</v>
      </c>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row>
    <row r="1096" spans="1:60" outlineLevel="1" x14ac:dyDescent="0.2">
      <c r="A1096" s="168">
        <v>171</v>
      </c>
      <c r="B1096" s="169" t="s">
        <v>909</v>
      </c>
      <c r="C1096" s="178" t="s">
        <v>902</v>
      </c>
      <c r="D1096" s="170" t="s">
        <v>181</v>
      </c>
      <c r="E1096" s="171">
        <v>46.5</v>
      </c>
      <c r="F1096" s="172"/>
      <c r="G1096" s="173">
        <f>ROUND(E1096*F1096,2)</f>
        <v>0</v>
      </c>
      <c r="H1096" s="172"/>
      <c r="I1096" s="173">
        <f>ROUND(E1096*H1096,2)</f>
        <v>0</v>
      </c>
      <c r="J1096" s="172"/>
      <c r="K1096" s="173">
        <f>ROUND(E1096*J1096,2)</f>
        <v>0</v>
      </c>
      <c r="L1096" s="173">
        <v>21</v>
      </c>
      <c r="M1096" s="173">
        <f>G1096*(1+L1096/100)</f>
        <v>0</v>
      </c>
      <c r="N1096" s="173">
        <v>1.7000000000000001E-2</v>
      </c>
      <c r="O1096" s="173">
        <f>ROUND(E1096*N1096,2)</f>
        <v>0.79</v>
      </c>
      <c r="P1096" s="173">
        <v>0</v>
      </c>
      <c r="Q1096" s="173">
        <f>ROUND(E1096*P1096,2)</f>
        <v>0</v>
      </c>
      <c r="R1096" s="173"/>
      <c r="S1096" s="173" t="s">
        <v>219</v>
      </c>
      <c r="T1096" s="174" t="s">
        <v>220</v>
      </c>
      <c r="U1096" s="156">
        <v>0</v>
      </c>
      <c r="V1096" s="156">
        <f>ROUND(E1096*U1096,2)</f>
        <v>0</v>
      </c>
      <c r="W1096" s="156"/>
      <c r="X1096" s="156" t="s">
        <v>185</v>
      </c>
      <c r="Y1096" s="147"/>
      <c r="Z1096" s="147"/>
      <c r="AA1096" s="147"/>
      <c r="AB1096" s="147"/>
      <c r="AC1096" s="147"/>
      <c r="AD1096" s="147"/>
      <c r="AE1096" s="147"/>
      <c r="AF1096" s="147"/>
      <c r="AG1096" s="147" t="s">
        <v>593</v>
      </c>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row>
    <row r="1097" spans="1:60" outlineLevel="1" x14ac:dyDescent="0.2">
      <c r="A1097" s="154"/>
      <c r="B1097" s="155"/>
      <c r="C1097" s="179" t="s">
        <v>910</v>
      </c>
      <c r="D1097" s="157"/>
      <c r="E1097" s="158"/>
      <c r="F1097" s="156"/>
      <c r="G1097" s="156"/>
      <c r="H1097" s="156"/>
      <c r="I1097" s="156"/>
      <c r="J1097" s="156"/>
      <c r="K1097" s="156"/>
      <c r="L1097" s="156"/>
      <c r="M1097" s="156"/>
      <c r="N1097" s="156"/>
      <c r="O1097" s="156"/>
      <c r="P1097" s="156"/>
      <c r="Q1097" s="156"/>
      <c r="R1097" s="156"/>
      <c r="S1097" s="156"/>
      <c r="T1097" s="156"/>
      <c r="U1097" s="156"/>
      <c r="V1097" s="156"/>
      <c r="W1097" s="156"/>
      <c r="X1097" s="156"/>
      <c r="Y1097" s="147"/>
      <c r="Z1097" s="147"/>
      <c r="AA1097" s="147"/>
      <c r="AB1097" s="147"/>
      <c r="AC1097" s="147"/>
      <c r="AD1097" s="147"/>
      <c r="AE1097" s="147"/>
      <c r="AF1097" s="147"/>
      <c r="AG1097" s="147" t="s">
        <v>188</v>
      </c>
      <c r="AH1097" s="147">
        <v>0</v>
      </c>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row>
    <row r="1098" spans="1:60" outlineLevel="1" x14ac:dyDescent="0.2">
      <c r="A1098" s="154"/>
      <c r="B1098" s="155"/>
      <c r="C1098" s="179" t="s">
        <v>911</v>
      </c>
      <c r="D1098" s="157"/>
      <c r="E1098" s="158"/>
      <c r="F1098" s="156"/>
      <c r="G1098" s="156"/>
      <c r="H1098" s="156"/>
      <c r="I1098" s="156"/>
      <c r="J1098" s="156"/>
      <c r="K1098" s="156"/>
      <c r="L1098" s="156"/>
      <c r="M1098" s="156"/>
      <c r="N1098" s="156"/>
      <c r="O1098" s="156"/>
      <c r="P1098" s="156"/>
      <c r="Q1098" s="156"/>
      <c r="R1098" s="156"/>
      <c r="S1098" s="156"/>
      <c r="T1098" s="156"/>
      <c r="U1098" s="156"/>
      <c r="V1098" s="156"/>
      <c r="W1098" s="156"/>
      <c r="X1098" s="156"/>
      <c r="Y1098" s="147"/>
      <c r="Z1098" s="147"/>
      <c r="AA1098" s="147"/>
      <c r="AB1098" s="147"/>
      <c r="AC1098" s="147"/>
      <c r="AD1098" s="147"/>
      <c r="AE1098" s="147"/>
      <c r="AF1098" s="147"/>
      <c r="AG1098" s="147" t="s">
        <v>188</v>
      </c>
      <c r="AH1098" s="147">
        <v>0</v>
      </c>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row>
    <row r="1099" spans="1:60" outlineLevel="1" x14ac:dyDescent="0.2">
      <c r="A1099" s="154"/>
      <c r="B1099" s="155"/>
      <c r="C1099" s="179" t="s">
        <v>890</v>
      </c>
      <c r="D1099" s="157"/>
      <c r="E1099" s="158"/>
      <c r="F1099" s="156"/>
      <c r="G1099" s="156"/>
      <c r="H1099" s="156"/>
      <c r="I1099" s="156"/>
      <c r="J1099" s="156"/>
      <c r="K1099" s="156"/>
      <c r="L1099" s="156"/>
      <c r="M1099" s="156"/>
      <c r="N1099" s="156"/>
      <c r="O1099" s="156"/>
      <c r="P1099" s="156"/>
      <c r="Q1099" s="156"/>
      <c r="R1099" s="156"/>
      <c r="S1099" s="156"/>
      <c r="T1099" s="156"/>
      <c r="U1099" s="156"/>
      <c r="V1099" s="156"/>
      <c r="W1099" s="156"/>
      <c r="X1099" s="156"/>
      <c r="Y1099" s="147"/>
      <c r="Z1099" s="147"/>
      <c r="AA1099" s="147"/>
      <c r="AB1099" s="147"/>
      <c r="AC1099" s="147"/>
      <c r="AD1099" s="147"/>
      <c r="AE1099" s="147"/>
      <c r="AF1099" s="147"/>
      <c r="AG1099" s="147" t="s">
        <v>188</v>
      </c>
      <c r="AH1099" s="147">
        <v>0</v>
      </c>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row>
    <row r="1100" spans="1:60" outlineLevel="1" x14ac:dyDescent="0.2">
      <c r="A1100" s="154"/>
      <c r="B1100" s="155"/>
      <c r="C1100" s="179" t="s">
        <v>912</v>
      </c>
      <c r="D1100" s="157"/>
      <c r="E1100" s="158"/>
      <c r="F1100" s="156"/>
      <c r="G1100" s="156"/>
      <c r="H1100" s="156"/>
      <c r="I1100" s="156"/>
      <c r="J1100" s="156"/>
      <c r="K1100" s="156"/>
      <c r="L1100" s="156"/>
      <c r="M1100" s="156"/>
      <c r="N1100" s="156"/>
      <c r="O1100" s="156"/>
      <c r="P1100" s="156"/>
      <c r="Q1100" s="156"/>
      <c r="R1100" s="156"/>
      <c r="S1100" s="156"/>
      <c r="T1100" s="156"/>
      <c r="U1100" s="156"/>
      <c r="V1100" s="156"/>
      <c r="W1100" s="156"/>
      <c r="X1100" s="156"/>
      <c r="Y1100" s="147"/>
      <c r="Z1100" s="147"/>
      <c r="AA1100" s="147"/>
      <c r="AB1100" s="147"/>
      <c r="AC1100" s="147"/>
      <c r="AD1100" s="147"/>
      <c r="AE1100" s="147"/>
      <c r="AF1100" s="147"/>
      <c r="AG1100" s="147" t="s">
        <v>188</v>
      </c>
      <c r="AH1100" s="147">
        <v>0</v>
      </c>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row>
    <row r="1101" spans="1:60" outlineLevel="1" x14ac:dyDescent="0.2">
      <c r="A1101" s="154"/>
      <c r="B1101" s="155"/>
      <c r="C1101" s="179" t="s">
        <v>913</v>
      </c>
      <c r="D1101" s="157"/>
      <c r="E1101" s="158"/>
      <c r="F1101" s="156"/>
      <c r="G1101" s="156"/>
      <c r="H1101" s="156"/>
      <c r="I1101" s="156"/>
      <c r="J1101" s="156"/>
      <c r="K1101" s="156"/>
      <c r="L1101" s="156"/>
      <c r="M1101" s="156"/>
      <c r="N1101" s="156"/>
      <c r="O1101" s="156"/>
      <c r="P1101" s="156"/>
      <c r="Q1101" s="156"/>
      <c r="R1101" s="156"/>
      <c r="S1101" s="156"/>
      <c r="T1101" s="156"/>
      <c r="U1101" s="156"/>
      <c r="V1101" s="156"/>
      <c r="W1101" s="156"/>
      <c r="X1101" s="156"/>
      <c r="Y1101" s="147"/>
      <c r="Z1101" s="147"/>
      <c r="AA1101" s="147"/>
      <c r="AB1101" s="147"/>
      <c r="AC1101" s="147"/>
      <c r="AD1101" s="147"/>
      <c r="AE1101" s="147"/>
      <c r="AF1101" s="147"/>
      <c r="AG1101" s="147" t="s">
        <v>188</v>
      </c>
      <c r="AH1101" s="147">
        <v>0</v>
      </c>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row>
    <row r="1102" spans="1:60" outlineLevel="1" x14ac:dyDescent="0.2">
      <c r="A1102" s="154"/>
      <c r="B1102" s="155"/>
      <c r="C1102" s="179" t="s">
        <v>893</v>
      </c>
      <c r="D1102" s="157"/>
      <c r="E1102" s="158"/>
      <c r="F1102" s="156"/>
      <c r="G1102" s="156"/>
      <c r="H1102" s="156"/>
      <c r="I1102" s="156"/>
      <c r="J1102" s="156"/>
      <c r="K1102" s="156"/>
      <c r="L1102" s="156"/>
      <c r="M1102" s="156"/>
      <c r="N1102" s="156"/>
      <c r="O1102" s="156"/>
      <c r="P1102" s="156"/>
      <c r="Q1102" s="156"/>
      <c r="R1102" s="156"/>
      <c r="S1102" s="156"/>
      <c r="T1102" s="156"/>
      <c r="U1102" s="156"/>
      <c r="V1102" s="156"/>
      <c r="W1102" s="156"/>
      <c r="X1102" s="156"/>
      <c r="Y1102" s="147"/>
      <c r="Z1102" s="147"/>
      <c r="AA1102" s="147"/>
      <c r="AB1102" s="147"/>
      <c r="AC1102" s="147"/>
      <c r="AD1102" s="147"/>
      <c r="AE1102" s="147"/>
      <c r="AF1102" s="147"/>
      <c r="AG1102" s="147" t="s">
        <v>188</v>
      </c>
      <c r="AH1102" s="147">
        <v>0</v>
      </c>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row>
    <row r="1103" spans="1:60" outlineLevel="1" x14ac:dyDescent="0.2">
      <c r="A1103" s="154"/>
      <c r="B1103" s="155"/>
      <c r="C1103" s="179" t="s">
        <v>894</v>
      </c>
      <c r="D1103" s="157"/>
      <c r="E1103" s="158"/>
      <c r="F1103" s="156"/>
      <c r="G1103" s="156"/>
      <c r="H1103" s="156"/>
      <c r="I1103" s="156"/>
      <c r="J1103" s="156"/>
      <c r="K1103" s="156"/>
      <c r="L1103" s="156"/>
      <c r="M1103" s="156"/>
      <c r="N1103" s="156"/>
      <c r="O1103" s="156"/>
      <c r="P1103" s="156"/>
      <c r="Q1103" s="156"/>
      <c r="R1103" s="156"/>
      <c r="S1103" s="156"/>
      <c r="T1103" s="156"/>
      <c r="U1103" s="156"/>
      <c r="V1103" s="156"/>
      <c r="W1103" s="156"/>
      <c r="X1103" s="156"/>
      <c r="Y1103" s="147"/>
      <c r="Z1103" s="147"/>
      <c r="AA1103" s="147"/>
      <c r="AB1103" s="147"/>
      <c r="AC1103" s="147"/>
      <c r="AD1103" s="147"/>
      <c r="AE1103" s="147"/>
      <c r="AF1103" s="147"/>
      <c r="AG1103" s="147" t="s">
        <v>188</v>
      </c>
      <c r="AH1103" s="147">
        <v>0</v>
      </c>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row>
    <row r="1104" spans="1:60" outlineLevel="1" x14ac:dyDescent="0.2">
      <c r="A1104" s="154"/>
      <c r="B1104" s="155"/>
      <c r="C1104" s="179" t="s">
        <v>895</v>
      </c>
      <c r="D1104" s="157"/>
      <c r="E1104" s="158"/>
      <c r="F1104" s="156"/>
      <c r="G1104" s="156"/>
      <c r="H1104" s="156"/>
      <c r="I1104" s="156"/>
      <c r="J1104" s="156"/>
      <c r="K1104" s="156"/>
      <c r="L1104" s="156"/>
      <c r="M1104" s="156"/>
      <c r="N1104" s="156"/>
      <c r="O1104" s="156"/>
      <c r="P1104" s="156"/>
      <c r="Q1104" s="156"/>
      <c r="R1104" s="156"/>
      <c r="S1104" s="156"/>
      <c r="T1104" s="156"/>
      <c r="U1104" s="156"/>
      <c r="V1104" s="156"/>
      <c r="W1104" s="156"/>
      <c r="X1104" s="156"/>
      <c r="Y1104" s="147"/>
      <c r="Z1104" s="147"/>
      <c r="AA1104" s="147"/>
      <c r="AB1104" s="147"/>
      <c r="AC1104" s="147"/>
      <c r="AD1104" s="147"/>
      <c r="AE1104" s="147"/>
      <c r="AF1104" s="147"/>
      <c r="AG1104" s="147" t="s">
        <v>188</v>
      </c>
      <c r="AH1104" s="147">
        <v>0</v>
      </c>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row>
    <row r="1105" spans="1:60" outlineLevel="1" x14ac:dyDescent="0.2">
      <c r="A1105" s="154"/>
      <c r="B1105" s="155"/>
      <c r="C1105" s="179" t="s">
        <v>896</v>
      </c>
      <c r="D1105" s="157"/>
      <c r="E1105" s="158"/>
      <c r="F1105" s="156"/>
      <c r="G1105" s="156"/>
      <c r="H1105" s="156"/>
      <c r="I1105" s="156"/>
      <c r="J1105" s="156"/>
      <c r="K1105" s="156"/>
      <c r="L1105" s="156"/>
      <c r="M1105" s="156"/>
      <c r="N1105" s="156"/>
      <c r="O1105" s="156"/>
      <c r="P1105" s="156"/>
      <c r="Q1105" s="156"/>
      <c r="R1105" s="156"/>
      <c r="S1105" s="156"/>
      <c r="T1105" s="156"/>
      <c r="U1105" s="156"/>
      <c r="V1105" s="156"/>
      <c r="W1105" s="156"/>
      <c r="X1105" s="156"/>
      <c r="Y1105" s="147"/>
      <c r="Z1105" s="147"/>
      <c r="AA1105" s="147"/>
      <c r="AB1105" s="147"/>
      <c r="AC1105" s="147"/>
      <c r="AD1105" s="147"/>
      <c r="AE1105" s="147"/>
      <c r="AF1105" s="147"/>
      <c r="AG1105" s="147" t="s">
        <v>188</v>
      </c>
      <c r="AH1105" s="147">
        <v>0</v>
      </c>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row>
    <row r="1106" spans="1:60" outlineLevel="1" x14ac:dyDescent="0.2">
      <c r="A1106" s="154"/>
      <c r="B1106" s="155"/>
      <c r="C1106" s="179" t="s">
        <v>897</v>
      </c>
      <c r="D1106" s="157"/>
      <c r="E1106" s="158"/>
      <c r="F1106" s="156"/>
      <c r="G1106" s="156"/>
      <c r="H1106" s="156"/>
      <c r="I1106" s="156"/>
      <c r="J1106" s="156"/>
      <c r="K1106" s="156"/>
      <c r="L1106" s="156"/>
      <c r="M1106" s="156"/>
      <c r="N1106" s="156"/>
      <c r="O1106" s="156"/>
      <c r="P1106" s="156"/>
      <c r="Q1106" s="156"/>
      <c r="R1106" s="156"/>
      <c r="S1106" s="156"/>
      <c r="T1106" s="156"/>
      <c r="U1106" s="156"/>
      <c r="V1106" s="156"/>
      <c r="W1106" s="156"/>
      <c r="X1106" s="156"/>
      <c r="Y1106" s="147"/>
      <c r="Z1106" s="147"/>
      <c r="AA1106" s="147"/>
      <c r="AB1106" s="147"/>
      <c r="AC1106" s="147"/>
      <c r="AD1106" s="147"/>
      <c r="AE1106" s="147"/>
      <c r="AF1106" s="147"/>
      <c r="AG1106" s="147" t="s">
        <v>188</v>
      </c>
      <c r="AH1106" s="147">
        <v>0</v>
      </c>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row>
    <row r="1107" spans="1:60" outlineLevel="1" x14ac:dyDescent="0.2">
      <c r="A1107" s="154"/>
      <c r="B1107" s="155"/>
      <c r="C1107" s="179" t="s">
        <v>318</v>
      </c>
      <c r="D1107" s="157"/>
      <c r="E1107" s="158">
        <v>26.04</v>
      </c>
      <c r="F1107" s="156"/>
      <c r="G1107" s="156"/>
      <c r="H1107" s="156"/>
      <c r="I1107" s="156"/>
      <c r="J1107" s="156"/>
      <c r="K1107" s="156"/>
      <c r="L1107" s="156"/>
      <c r="M1107" s="156"/>
      <c r="N1107" s="156"/>
      <c r="O1107" s="156"/>
      <c r="P1107" s="156"/>
      <c r="Q1107" s="156"/>
      <c r="R1107" s="156"/>
      <c r="S1107" s="156"/>
      <c r="T1107" s="156"/>
      <c r="U1107" s="156"/>
      <c r="V1107" s="156"/>
      <c r="W1107" s="156"/>
      <c r="X1107" s="156"/>
      <c r="Y1107" s="147"/>
      <c r="Z1107" s="147"/>
      <c r="AA1107" s="147"/>
      <c r="AB1107" s="147"/>
      <c r="AC1107" s="147"/>
      <c r="AD1107" s="147"/>
      <c r="AE1107" s="147"/>
      <c r="AF1107" s="147"/>
      <c r="AG1107" s="147" t="s">
        <v>188</v>
      </c>
      <c r="AH1107" s="147">
        <v>0</v>
      </c>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row>
    <row r="1108" spans="1:60" outlineLevel="1" x14ac:dyDescent="0.2">
      <c r="A1108" s="154"/>
      <c r="B1108" s="155"/>
      <c r="C1108" s="179" t="s">
        <v>319</v>
      </c>
      <c r="D1108" s="157"/>
      <c r="E1108" s="158">
        <v>13.02</v>
      </c>
      <c r="F1108" s="156"/>
      <c r="G1108" s="156"/>
      <c r="H1108" s="156"/>
      <c r="I1108" s="156"/>
      <c r="J1108" s="156"/>
      <c r="K1108" s="156"/>
      <c r="L1108" s="156"/>
      <c r="M1108" s="156"/>
      <c r="N1108" s="156"/>
      <c r="O1108" s="156"/>
      <c r="P1108" s="156"/>
      <c r="Q1108" s="156"/>
      <c r="R1108" s="156"/>
      <c r="S1108" s="156"/>
      <c r="T1108" s="156"/>
      <c r="U1108" s="156"/>
      <c r="V1108" s="156"/>
      <c r="W1108" s="156"/>
      <c r="X1108" s="156"/>
      <c r="Y1108" s="147"/>
      <c r="Z1108" s="147"/>
      <c r="AA1108" s="147"/>
      <c r="AB1108" s="147"/>
      <c r="AC1108" s="147"/>
      <c r="AD1108" s="147"/>
      <c r="AE1108" s="147"/>
      <c r="AF1108" s="147"/>
      <c r="AG1108" s="147" t="s">
        <v>188</v>
      </c>
      <c r="AH1108" s="147">
        <v>0</v>
      </c>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row>
    <row r="1109" spans="1:60" outlineLevel="1" x14ac:dyDescent="0.2">
      <c r="A1109" s="154"/>
      <c r="B1109" s="155"/>
      <c r="C1109" s="179" t="s">
        <v>320</v>
      </c>
      <c r="D1109" s="157"/>
      <c r="E1109" s="158">
        <v>7.44</v>
      </c>
      <c r="F1109" s="156"/>
      <c r="G1109" s="156"/>
      <c r="H1109" s="156"/>
      <c r="I1109" s="156"/>
      <c r="J1109" s="156"/>
      <c r="K1109" s="156"/>
      <c r="L1109" s="156"/>
      <c r="M1109" s="156"/>
      <c r="N1109" s="156"/>
      <c r="O1109" s="156"/>
      <c r="P1109" s="156"/>
      <c r="Q1109" s="156"/>
      <c r="R1109" s="156"/>
      <c r="S1109" s="156"/>
      <c r="T1109" s="156"/>
      <c r="U1109" s="156"/>
      <c r="V1109" s="156"/>
      <c r="W1109" s="156"/>
      <c r="X1109" s="156"/>
      <c r="Y1109" s="147"/>
      <c r="Z1109" s="147"/>
      <c r="AA1109" s="147"/>
      <c r="AB1109" s="147"/>
      <c r="AC1109" s="147"/>
      <c r="AD1109" s="147"/>
      <c r="AE1109" s="147"/>
      <c r="AF1109" s="147"/>
      <c r="AG1109" s="147" t="s">
        <v>188</v>
      </c>
      <c r="AH1109" s="147">
        <v>0</v>
      </c>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row>
    <row r="1110" spans="1:60" outlineLevel="1" x14ac:dyDescent="0.2">
      <c r="A1110" s="154"/>
      <c r="B1110" s="155"/>
      <c r="C1110" s="769"/>
      <c r="D1110" s="770"/>
      <c r="E1110" s="770"/>
      <c r="F1110" s="770"/>
      <c r="G1110" s="770"/>
      <c r="H1110" s="156"/>
      <c r="I1110" s="156"/>
      <c r="J1110" s="156"/>
      <c r="K1110" s="156"/>
      <c r="L1110" s="156"/>
      <c r="M1110" s="156"/>
      <c r="N1110" s="156"/>
      <c r="O1110" s="156"/>
      <c r="P1110" s="156"/>
      <c r="Q1110" s="156"/>
      <c r="R1110" s="156"/>
      <c r="S1110" s="156"/>
      <c r="T1110" s="156"/>
      <c r="U1110" s="156"/>
      <c r="V1110" s="156"/>
      <c r="W1110" s="156"/>
      <c r="X1110" s="156"/>
      <c r="Y1110" s="147"/>
      <c r="Z1110" s="147"/>
      <c r="AA1110" s="147"/>
      <c r="AB1110" s="147"/>
      <c r="AC1110" s="147"/>
      <c r="AD1110" s="147"/>
      <c r="AE1110" s="147"/>
      <c r="AF1110" s="147"/>
      <c r="AG1110" s="147" t="s">
        <v>190</v>
      </c>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row>
    <row r="1111" spans="1:60" ht="22.5" outlineLevel="1" x14ac:dyDescent="0.2">
      <c r="A1111" s="168">
        <v>172</v>
      </c>
      <c r="B1111" s="169" t="s">
        <v>914</v>
      </c>
      <c r="C1111" s="178" t="s">
        <v>915</v>
      </c>
      <c r="D1111" s="170" t="s">
        <v>181</v>
      </c>
      <c r="E1111" s="171">
        <v>1.7729999999999999</v>
      </c>
      <c r="F1111" s="172"/>
      <c r="G1111" s="173">
        <f>ROUND(E1111*F1111,2)</f>
        <v>0</v>
      </c>
      <c r="H1111" s="172"/>
      <c r="I1111" s="173">
        <f>ROUND(E1111*H1111,2)</f>
        <v>0</v>
      </c>
      <c r="J1111" s="172"/>
      <c r="K1111" s="173">
        <f>ROUND(E1111*J1111,2)</f>
        <v>0</v>
      </c>
      <c r="L1111" s="173">
        <v>21</v>
      </c>
      <c r="M1111" s="173">
        <f>G1111*(1+L1111/100)</f>
        <v>0</v>
      </c>
      <c r="N1111" s="173">
        <v>1.7000000000000001E-2</v>
      </c>
      <c r="O1111" s="173">
        <f>ROUND(E1111*N1111,2)</f>
        <v>0.03</v>
      </c>
      <c r="P1111" s="173">
        <v>0</v>
      </c>
      <c r="Q1111" s="173">
        <f>ROUND(E1111*P1111,2)</f>
        <v>0</v>
      </c>
      <c r="R1111" s="173"/>
      <c r="S1111" s="173" t="s">
        <v>219</v>
      </c>
      <c r="T1111" s="174" t="s">
        <v>220</v>
      </c>
      <c r="U1111" s="156">
        <v>0</v>
      </c>
      <c r="V1111" s="156">
        <f>ROUND(E1111*U1111,2)</f>
        <v>0</v>
      </c>
      <c r="W1111" s="156"/>
      <c r="X1111" s="156" t="s">
        <v>185</v>
      </c>
      <c r="Y1111" s="147"/>
      <c r="Z1111" s="147"/>
      <c r="AA1111" s="147"/>
      <c r="AB1111" s="147"/>
      <c r="AC1111" s="147"/>
      <c r="AD1111" s="147"/>
      <c r="AE1111" s="147"/>
      <c r="AF1111" s="147"/>
      <c r="AG1111" s="147" t="s">
        <v>325</v>
      </c>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row>
    <row r="1112" spans="1:60" outlineLevel="1" x14ac:dyDescent="0.2">
      <c r="A1112" s="154"/>
      <c r="B1112" s="155"/>
      <c r="C1112" s="179" t="s">
        <v>916</v>
      </c>
      <c r="D1112" s="157"/>
      <c r="E1112" s="158"/>
      <c r="F1112" s="156"/>
      <c r="G1112" s="156"/>
      <c r="H1112" s="156"/>
      <c r="I1112" s="156"/>
      <c r="J1112" s="156"/>
      <c r="K1112" s="156"/>
      <c r="L1112" s="156"/>
      <c r="M1112" s="156"/>
      <c r="N1112" s="156"/>
      <c r="O1112" s="156"/>
      <c r="P1112" s="156"/>
      <c r="Q1112" s="156"/>
      <c r="R1112" s="156"/>
      <c r="S1112" s="156"/>
      <c r="T1112" s="156"/>
      <c r="U1112" s="156"/>
      <c r="V1112" s="156"/>
      <c r="W1112" s="156"/>
      <c r="X1112" s="156"/>
      <c r="Y1112" s="147"/>
      <c r="Z1112" s="147"/>
      <c r="AA1112" s="147"/>
      <c r="AB1112" s="147"/>
      <c r="AC1112" s="147"/>
      <c r="AD1112" s="147"/>
      <c r="AE1112" s="147"/>
      <c r="AF1112" s="147"/>
      <c r="AG1112" s="147" t="s">
        <v>188</v>
      </c>
      <c r="AH1112" s="147">
        <v>0</v>
      </c>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row>
    <row r="1113" spans="1:60" outlineLevel="1" x14ac:dyDescent="0.2">
      <c r="A1113" s="154"/>
      <c r="B1113" s="155"/>
      <c r="C1113" s="179" t="s">
        <v>917</v>
      </c>
      <c r="D1113" s="157"/>
      <c r="E1113" s="158"/>
      <c r="F1113" s="156"/>
      <c r="G1113" s="156"/>
      <c r="H1113" s="156"/>
      <c r="I1113" s="156"/>
      <c r="J1113" s="156"/>
      <c r="K1113" s="156"/>
      <c r="L1113" s="156"/>
      <c r="M1113" s="156"/>
      <c r="N1113" s="156"/>
      <c r="O1113" s="156"/>
      <c r="P1113" s="156"/>
      <c r="Q1113" s="156"/>
      <c r="R1113" s="156"/>
      <c r="S1113" s="156"/>
      <c r="T1113" s="156"/>
      <c r="U1113" s="156"/>
      <c r="V1113" s="156"/>
      <c r="W1113" s="156"/>
      <c r="X1113" s="156"/>
      <c r="Y1113" s="147"/>
      <c r="Z1113" s="147"/>
      <c r="AA1113" s="147"/>
      <c r="AB1113" s="147"/>
      <c r="AC1113" s="147"/>
      <c r="AD1113" s="147"/>
      <c r="AE1113" s="147"/>
      <c r="AF1113" s="147"/>
      <c r="AG1113" s="147" t="s">
        <v>188</v>
      </c>
      <c r="AH1113" s="147">
        <v>0</v>
      </c>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row>
    <row r="1114" spans="1:60" outlineLevel="1" x14ac:dyDescent="0.2">
      <c r="A1114" s="154"/>
      <c r="B1114" s="155"/>
      <c r="C1114" s="179" t="s">
        <v>918</v>
      </c>
      <c r="D1114" s="157"/>
      <c r="E1114" s="158"/>
      <c r="F1114" s="156"/>
      <c r="G1114" s="156"/>
      <c r="H1114" s="156"/>
      <c r="I1114" s="156"/>
      <c r="J1114" s="156"/>
      <c r="K1114" s="156"/>
      <c r="L1114" s="156"/>
      <c r="M1114" s="156"/>
      <c r="N1114" s="156"/>
      <c r="O1114" s="156"/>
      <c r="P1114" s="156"/>
      <c r="Q1114" s="156"/>
      <c r="R1114" s="156"/>
      <c r="S1114" s="156"/>
      <c r="T1114" s="156"/>
      <c r="U1114" s="156"/>
      <c r="V1114" s="156"/>
      <c r="W1114" s="156"/>
      <c r="X1114" s="156"/>
      <c r="Y1114" s="147"/>
      <c r="Z1114" s="147"/>
      <c r="AA1114" s="147"/>
      <c r="AB1114" s="147"/>
      <c r="AC1114" s="147"/>
      <c r="AD1114" s="147"/>
      <c r="AE1114" s="147"/>
      <c r="AF1114" s="147"/>
      <c r="AG1114" s="147" t="s">
        <v>188</v>
      </c>
      <c r="AH1114" s="147">
        <v>0</v>
      </c>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row>
    <row r="1115" spans="1:60" outlineLevel="1" x14ac:dyDescent="0.2">
      <c r="A1115" s="154"/>
      <c r="B1115" s="155"/>
      <c r="C1115" s="179" t="s">
        <v>893</v>
      </c>
      <c r="D1115" s="157"/>
      <c r="E1115" s="158"/>
      <c r="F1115" s="156"/>
      <c r="G1115" s="156"/>
      <c r="H1115" s="156"/>
      <c r="I1115" s="156"/>
      <c r="J1115" s="156"/>
      <c r="K1115" s="156"/>
      <c r="L1115" s="156"/>
      <c r="M1115" s="156"/>
      <c r="N1115" s="156"/>
      <c r="O1115" s="156"/>
      <c r="P1115" s="156"/>
      <c r="Q1115" s="156"/>
      <c r="R1115" s="156"/>
      <c r="S1115" s="156"/>
      <c r="T1115" s="156"/>
      <c r="U1115" s="156"/>
      <c r="V1115" s="156"/>
      <c r="W1115" s="156"/>
      <c r="X1115" s="156"/>
      <c r="Y1115" s="147"/>
      <c r="Z1115" s="147"/>
      <c r="AA1115" s="147"/>
      <c r="AB1115" s="147"/>
      <c r="AC1115" s="147"/>
      <c r="AD1115" s="147"/>
      <c r="AE1115" s="147"/>
      <c r="AF1115" s="147"/>
      <c r="AG1115" s="147" t="s">
        <v>188</v>
      </c>
      <c r="AH1115" s="147">
        <v>0</v>
      </c>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row>
    <row r="1116" spans="1:60" outlineLevel="1" x14ac:dyDescent="0.2">
      <c r="A1116" s="154"/>
      <c r="B1116" s="155"/>
      <c r="C1116" s="179" t="s">
        <v>894</v>
      </c>
      <c r="D1116" s="157"/>
      <c r="E1116" s="158"/>
      <c r="F1116" s="156"/>
      <c r="G1116" s="156"/>
      <c r="H1116" s="156"/>
      <c r="I1116" s="156"/>
      <c r="J1116" s="156"/>
      <c r="K1116" s="156"/>
      <c r="L1116" s="156"/>
      <c r="M1116" s="156"/>
      <c r="N1116" s="156"/>
      <c r="O1116" s="156"/>
      <c r="P1116" s="156"/>
      <c r="Q1116" s="156"/>
      <c r="R1116" s="156"/>
      <c r="S1116" s="156"/>
      <c r="T1116" s="156"/>
      <c r="U1116" s="156"/>
      <c r="V1116" s="156"/>
      <c r="W1116" s="156"/>
      <c r="X1116" s="156"/>
      <c r="Y1116" s="147"/>
      <c r="Z1116" s="147"/>
      <c r="AA1116" s="147"/>
      <c r="AB1116" s="147"/>
      <c r="AC1116" s="147"/>
      <c r="AD1116" s="147"/>
      <c r="AE1116" s="147"/>
      <c r="AF1116" s="147"/>
      <c r="AG1116" s="147" t="s">
        <v>188</v>
      </c>
      <c r="AH1116" s="147">
        <v>0</v>
      </c>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row>
    <row r="1117" spans="1:60" outlineLevel="1" x14ac:dyDescent="0.2">
      <c r="A1117" s="154"/>
      <c r="B1117" s="155"/>
      <c r="C1117" s="179" t="s">
        <v>895</v>
      </c>
      <c r="D1117" s="157"/>
      <c r="E1117" s="158"/>
      <c r="F1117" s="156"/>
      <c r="G1117" s="156"/>
      <c r="H1117" s="156"/>
      <c r="I1117" s="156"/>
      <c r="J1117" s="156"/>
      <c r="K1117" s="156"/>
      <c r="L1117" s="156"/>
      <c r="M1117" s="156"/>
      <c r="N1117" s="156"/>
      <c r="O1117" s="156"/>
      <c r="P1117" s="156"/>
      <c r="Q1117" s="156"/>
      <c r="R1117" s="156"/>
      <c r="S1117" s="156"/>
      <c r="T1117" s="156"/>
      <c r="U1117" s="156"/>
      <c r="V1117" s="156"/>
      <c r="W1117" s="156"/>
      <c r="X1117" s="156"/>
      <c r="Y1117" s="147"/>
      <c r="Z1117" s="147"/>
      <c r="AA1117" s="147"/>
      <c r="AB1117" s="147"/>
      <c r="AC1117" s="147"/>
      <c r="AD1117" s="147"/>
      <c r="AE1117" s="147"/>
      <c r="AF1117" s="147"/>
      <c r="AG1117" s="147" t="s">
        <v>188</v>
      </c>
      <c r="AH1117" s="147">
        <v>0</v>
      </c>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row>
    <row r="1118" spans="1:60" outlineLevel="1" x14ac:dyDescent="0.2">
      <c r="A1118" s="154"/>
      <c r="B1118" s="155"/>
      <c r="C1118" s="179" t="s">
        <v>896</v>
      </c>
      <c r="D1118" s="157"/>
      <c r="E1118" s="158"/>
      <c r="F1118" s="156"/>
      <c r="G1118" s="156"/>
      <c r="H1118" s="156"/>
      <c r="I1118" s="156"/>
      <c r="J1118" s="156"/>
      <c r="K1118" s="156"/>
      <c r="L1118" s="156"/>
      <c r="M1118" s="156"/>
      <c r="N1118" s="156"/>
      <c r="O1118" s="156"/>
      <c r="P1118" s="156"/>
      <c r="Q1118" s="156"/>
      <c r="R1118" s="156"/>
      <c r="S1118" s="156"/>
      <c r="T1118" s="156"/>
      <c r="U1118" s="156"/>
      <c r="V1118" s="156"/>
      <c r="W1118" s="156"/>
      <c r="X1118" s="156"/>
      <c r="Y1118" s="147"/>
      <c r="Z1118" s="147"/>
      <c r="AA1118" s="147"/>
      <c r="AB1118" s="147"/>
      <c r="AC1118" s="147"/>
      <c r="AD1118" s="147"/>
      <c r="AE1118" s="147"/>
      <c r="AF1118" s="147"/>
      <c r="AG1118" s="147" t="s">
        <v>188</v>
      </c>
      <c r="AH1118" s="147">
        <v>0</v>
      </c>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row>
    <row r="1119" spans="1:60" outlineLevel="1" x14ac:dyDescent="0.2">
      <c r="A1119" s="154"/>
      <c r="B1119" s="155"/>
      <c r="C1119" s="179" t="s">
        <v>897</v>
      </c>
      <c r="D1119" s="157"/>
      <c r="E1119" s="158"/>
      <c r="F1119" s="156"/>
      <c r="G1119" s="156"/>
      <c r="H1119" s="156"/>
      <c r="I1119" s="156"/>
      <c r="J1119" s="156"/>
      <c r="K1119" s="156"/>
      <c r="L1119" s="156"/>
      <c r="M1119" s="156"/>
      <c r="N1119" s="156"/>
      <c r="O1119" s="156"/>
      <c r="P1119" s="156"/>
      <c r="Q1119" s="156"/>
      <c r="R1119" s="156"/>
      <c r="S1119" s="156"/>
      <c r="T1119" s="156"/>
      <c r="U1119" s="156"/>
      <c r="V1119" s="156"/>
      <c r="W1119" s="156"/>
      <c r="X1119" s="156"/>
      <c r="Y1119" s="147"/>
      <c r="Z1119" s="147"/>
      <c r="AA1119" s="147"/>
      <c r="AB1119" s="147"/>
      <c r="AC1119" s="147"/>
      <c r="AD1119" s="147"/>
      <c r="AE1119" s="147"/>
      <c r="AF1119" s="147"/>
      <c r="AG1119" s="147" t="s">
        <v>188</v>
      </c>
      <c r="AH1119" s="147">
        <v>0</v>
      </c>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row>
    <row r="1120" spans="1:60" outlineLevel="1" x14ac:dyDescent="0.2">
      <c r="A1120" s="154"/>
      <c r="B1120" s="155"/>
      <c r="C1120" s="179" t="s">
        <v>321</v>
      </c>
      <c r="D1120" s="157"/>
      <c r="E1120" s="158">
        <v>1.77</v>
      </c>
      <c r="F1120" s="156"/>
      <c r="G1120" s="156"/>
      <c r="H1120" s="156"/>
      <c r="I1120" s="156"/>
      <c r="J1120" s="156"/>
      <c r="K1120" s="156"/>
      <c r="L1120" s="156"/>
      <c r="M1120" s="156"/>
      <c r="N1120" s="156"/>
      <c r="O1120" s="156"/>
      <c r="P1120" s="156"/>
      <c r="Q1120" s="156"/>
      <c r="R1120" s="156"/>
      <c r="S1120" s="156"/>
      <c r="T1120" s="156"/>
      <c r="U1120" s="156"/>
      <c r="V1120" s="156"/>
      <c r="W1120" s="156"/>
      <c r="X1120" s="156"/>
      <c r="Y1120" s="147"/>
      <c r="Z1120" s="147"/>
      <c r="AA1120" s="147"/>
      <c r="AB1120" s="147"/>
      <c r="AC1120" s="147"/>
      <c r="AD1120" s="147"/>
      <c r="AE1120" s="147"/>
      <c r="AF1120" s="147"/>
      <c r="AG1120" s="147" t="s">
        <v>188</v>
      </c>
      <c r="AH1120" s="147">
        <v>0</v>
      </c>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row>
    <row r="1121" spans="1:60" outlineLevel="1" x14ac:dyDescent="0.2">
      <c r="A1121" s="154"/>
      <c r="B1121" s="155"/>
      <c r="C1121" s="769"/>
      <c r="D1121" s="770"/>
      <c r="E1121" s="770"/>
      <c r="F1121" s="770"/>
      <c r="G1121" s="770"/>
      <c r="H1121" s="156"/>
      <c r="I1121" s="156"/>
      <c r="J1121" s="156"/>
      <c r="K1121" s="156"/>
      <c r="L1121" s="156"/>
      <c r="M1121" s="156"/>
      <c r="N1121" s="156"/>
      <c r="O1121" s="156"/>
      <c r="P1121" s="156"/>
      <c r="Q1121" s="156"/>
      <c r="R1121" s="156"/>
      <c r="S1121" s="156"/>
      <c r="T1121" s="156"/>
      <c r="U1121" s="156"/>
      <c r="V1121" s="156"/>
      <c r="W1121" s="156"/>
      <c r="X1121" s="156"/>
      <c r="Y1121" s="147"/>
      <c r="Z1121" s="147"/>
      <c r="AA1121" s="147"/>
      <c r="AB1121" s="147"/>
      <c r="AC1121" s="147"/>
      <c r="AD1121" s="147"/>
      <c r="AE1121" s="147"/>
      <c r="AF1121" s="147"/>
      <c r="AG1121" s="147" t="s">
        <v>190</v>
      </c>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row>
    <row r="1122" spans="1:60" outlineLevel="1" x14ac:dyDescent="0.2">
      <c r="A1122" s="168">
        <v>173</v>
      </c>
      <c r="B1122" s="169" t="s">
        <v>919</v>
      </c>
      <c r="C1122" s="178" t="s">
        <v>920</v>
      </c>
      <c r="D1122" s="170" t="s">
        <v>294</v>
      </c>
      <c r="E1122" s="171">
        <v>7</v>
      </c>
      <c r="F1122" s="172"/>
      <c r="G1122" s="173">
        <f>ROUND(E1122*F1122,2)</f>
        <v>0</v>
      </c>
      <c r="H1122" s="172"/>
      <c r="I1122" s="173">
        <f>ROUND(E1122*H1122,2)</f>
        <v>0</v>
      </c>
      <c r="J1122" s="172"/>
      <c r="K1122" s="173">
        <f>ROUND(E1122*J1122,2)</f>
        <v>0</v>
      </c>
      <c r="L1122" s="173">
        <v>21</v>
      </c>
      <c r="M1122" s="173">
        <f>G1122*(1+L1122/100)</f>
        <v>0</v>
      </c>
      <c r="N1122" s="173">
        <v>1.051E-2</v>
      </c>
      <c r="O1122" s="173">
        <f>ROUND(E1122*N1122,2)</f>
        <v>7.0000000000000007E-2</v>
      </c>
      <c r="P1122" s="173">
        <v>0</v>
      </c>
      <c r="Q1122" s="173">
        <f>ROUND(E1122*P1122,2)</f>
        <v>0</v>
      </c>
      <c r="R1122" s="173"/>
      <c r="S1122" s="173" t="s">
        <v>219</v>
      </c>
      <c r="T1122" s="174" t="s">
        <v>220</v>
      </c>
      <c r="U1122" s="156">
        <v>0</v>
      </c>
      <c r="V1122" s="156">
        <f>ROUND(E1122*U1122,2)</f>
        <v>0</v>
      </c>
      <c r="W1122" s="156"/>
      <c r="X1122" s="156" t="s">
        <v>185</v>
      </c>
      <c r="Y1122" s="147"/>
      <c r="Z1122" s="147"/>
      <c r="AA1122" s="147"/>
      <c r="AB1122" s="147"/>
      <c r="AC1122" s="147"/>
      <c r="AD1122" s="147"/>
      <c r="AE1122" s="147"/>
      <c r="AF1122" s="147"/>
      <c r="AG1122" s="147" t="s">
        <v>325</v>
      </c>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row>
    <row r="1123" spans="1:60" outlineLevel="1" x14ac:dyDescent="0.2">
      <c r="A1123" s="154"/>
      <c r="B1123" s="155"/>
      <c r="C1123" s="179" t="s">
        <v>921</v>
      </c>
      <c r="D1123" s="157"/>
      <c r="E1123" s="158"/>
      <c r="F1123" s="156"/>
      <c r="G1123" s="156"/>
      <c r="H1123" s="156"/>
      <c r="I1123" s="156"/>
      <c r="J1123" s="156"/>
      <c r="K1123" s="156"/>
      <c r="L1123" s="156"/>
      <c r="M1123" s="156"/>
      <c r="N1123" s="156"/>
      <c r="O1123" s="156"/>
      <c r="P1123" s="156"/>
      <c r="Q1123" s="156"/>
      <c r="R1123" s="156"/>
      <c r="S1123" s="156"/>
      <c r="T1123" s="156"/>
      <c r="U1123" s="156"/>
      <c r="V1123" s="156"/>
      <c r="W1123" s="156"/>
      <c r="X1123" s="156"/>
      <c r="Y1123" s="147"/>
      <c r="Z1123" s="147"/>
      <c r="AA1123" s="147"/>
      <c r="AB1123" s="147"/>
      <c r="AC1123" s="147"/>
      <c r="AD1123" s="147"/>
      <c r="AE1123" s="147"/>
      <c r="AF1123" s="147"/>
      <c r="AG1123" s="147" t="s">
        <v>188</v>
      </c>
      <c r="AH1123" s="147">
        <v>0</v>
      </c>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row>
    <row r="1124" spans="1:60" outlineLevel="1" x14ac:dyDescent="0.2">
      <c r="A1124" s="154"/>
      <c r="B1124" s="155"/>
      <c r="C1124" s="179" t="s">
        <v>922</v>
      </c>
      <c r="D1124" s="157"/>
      <c r="E1124" s="158">
        <v>7</v>
      </c>
      <c r="F1124" s="156"/>
      <c r="G1124" s="156"/>
      <c r="H1124" s="156"/>
      <c r="I1124" s="156"/>
      <c r="J1124" s="156"/>
      <c r="K1124" s="156"/>
      <c r="L1124" s="156"/>
      <c r="M1124" s="156"/>
      <c r="N1124" s="156"/>
      <c r="O1124" s="156"/>
      <c r="P1124" s="156"/>
      <c r="Q1124" s="156"/>
      <c r="R1124" s="156"/>
      <c r="S1124" s="156"/>
      <c r="T1124" s="156"/>
      <c r="U1124" s="156"/>
      <c r="V1124" s="156"/>
      <c r="W1124" s="156"/>
      <c r="X1124" s="156"/>
      <c r="Y1124" s="147"/>
      <c r="Z1124" s="147"/>
      <c r="AA1124" s="147"/>
      <c r="AB1124" s="147"/>
      <c r="AC1124" s="147"/>
      <c r="AD1124" s="147"/>
      <c r="AE1124" s="147"/>
      <c r="AF1124" s="147"/>
      <c r="AG1124" s="147" t="s">
        <v>188</v>
      </c>
      <c r="AH1124" s="147">
        <v>0</v>
      </c>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row>
    <row r="1125" spans="1:60" ht="22.5" outlineLevel="1" x14ac:dyDescent="0.2">
      <c r="A1125" s="154"/>
      <c r="B1125" s="155"/>
      <c r="C1125" s="179" t="s">
        <v>923</v>
      </c>
      <c r="D1125" s="157"/>
      <c r="E1125" s="158"/>
      <c r="F1125" s="156"/>
      <c r="G1125" s="156"/>
      <c r="H1125" s="156"/>
      <c r="I1125" s="156"/>
      <c r="J1125" s="156"/>
      <c r="K1125" s="156"/>
      <c r="L1125" s="156"/>
      <c r="M1125" s="156"/>
      <c r="N1125" s="156"/>
      <c r="O1125" s="156"/>
      <c r="P1125" s="156"/>
      <c r="Q1125" s="156"/>
      <c r="R1125" s="156"/>
      <c r="S1125" s="156"/>
      <c r="T1125" s="156"/>
      <c r="U1125" s="156"/>
      <c r="V1125" s="156"/>
      <c r="W1125" s="156"/>
      <c r="X1125" s="156"/>
      <c r="Y1125" s="147"/>
      <c r="Z1125" s="147"/>
      <c r="AA1125" s="147"/>
      <c r="AB1125" s="147"/>
      <c r="AC1125" s="147"/>
      <c r="AD1125" s="147"/>
      <c r="AE1125" s="147"/>
      <c r="AF1125" s="147"/>
      <c r="AG1125" s="147" t="s">
        <v>188</v>
      </c>
      <c r="AH1125" s="147">
        <v>0</v>
      </c>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row>
    <row r="1126" spans="1:60" outlineLevel="1" x14ac:dyDescent="0.2">
      <c r="A1126" s="154"/>
      <c r="B1126" s="155"/>
      <c r="C1126" s="769"/>
      <c r="D1126" s="770"/>
      <c r="E1126" s="770"/>
      <c r="F1126" s="770"/>
      <c r="G1126" s="770"/>
      <c r="H1126" s="156"/>
      <c r="I1126" s="156"/>
      <c r="J1126" s="156"/>
      <c r="K1126" s="156"/>
      <c r="L1126" s="156"/>
      <c r="M1126" s="156"/>
      <c r="N1126" s="156"/>
      <c r="O1126" s="156"/>
      <c r="P1126" s="156"/>
      <c r="Q1126" s="156"/>
      <c r="R1126" s="156"/>
      <c r="S1126" s="156"/>
      <c r="T1126" s="156"/>
      <c r="U1126" s="156"/>
      <c r="V1126" s="156"/>
      <c r="W1126" s="156"/>
      <c r="X1126" s="156"/>
      <c r="Y1126" s="147"/>
      <c r="Z1126" s="147"/>
      <c r="AA1126" s="147"/>
      <c r="AB1126" s="147"/>
      <c r="AC1126" s="147"/>
      <c r="AD1126" s="147"/>
      <c r="AE1126" s="147"/>
      <c r="AF1126" s="147"/>
      <c r="AG1126" s="147" t="s">
        <v>190</v>
      </c>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row>
    <row r="1127" spans="1:60" x14ac:dyDescent="0.2">
      <c r="A1127" s="162" t="s">
        <v>177</v>
      </c>
      <c r="B1127" s="163" t="s">
        <v>133</v>
      </c>
      <c r="C1127" s="177" t="s">
        <v>134</v>
      </c>
      <c r="D1127" s="164"/>
      <c r="E1127" s="165"/>
      <c r="F1127" s="166"/>
      <c r="G1127" s="166">
        <f>SUMIF(AG1128:AG1132,"&lt;&gt;NOR",G1128:G1132)</f>
        <v>0</v>
      </c>
      <c r="H1127" s="166"/>
      <c r="I1127" s="166">
        <f>SUM(I1128:I1132)</f>
        <v>0</v>
      </c>
      <c r="J1127" s="166"/>
      <c r="K1127" s="166">
        <f>SUM(K1128:K1132)</f>
        <v>0</v>
      </c>
      <c r="L1127" s="166"/>
      <c r="M1127" s="166">
        <f>SUM(M1128:M1132)</f>
        <v>0</v>
      </c>
      <c r="N1127" s="166"/>
      <c r="O1127" s="166">
        <f>SUM(O1128:O1132)</f>
        <v>0</v>
      </c>
      <c r="P1127" s="166"/>
      <c r="Q1127" s="166">
        <f>SUM(Q1128:Q1132)</f>
        <v>0</v>
      </c>
      <c r="R1127" s="166"/>
      <c r="S1127" s="166"/>
      <c r="T1127" s="167"/>
      <c r="U1127" s="161"/>
      <c r="V1127" s="161">
        <f>SUM(V1128:V1132)</f>
        <v>0</v>
      </c>
      <c r="W1127" s="161"/>
      <c r="X1127" s="161"/>
      <c r="AG1127" t="s">
        <v>178</v>
      </c>
    </row>
    <row r="1128" spans="1:60" outlineLevel="1" x14ac:dyDescent="0.2">
      <c r="A1128" s="168">
        <v>174</v>
      </c>
      <c r="B1128" s="169" t="s">
        <v>924</v>
      </c>
      <c r="C1128" s="178" t="s">
        <v>925</v>
      </c>
      <c r="D1128" s="170" t="s">
        <v>181</v>
      </c>
      <c r="E1128" s="171">
        <v>7.98</v>
      </c>
      <c r="F1128" s="172"/>
      <c r="G1128" s="173">
        <f>ROUND(E1128*F1128,2)</f>
        <v>0</v>
      </c>
      <c r="H1128" s="172"/>
      <c r="I1128" s="173">
        <f>ROUND(E1128*H1128,2)</f>
        <v>0</v>
      </c>
      <c r="J1128" s="172"/>
      <c r="K1128" s="173">
        <f>ROUND(E1128*J1128,2)</f>
        <v>0</v>
      </c>
      <c r="L1128" s="173">
        <v>21</v>
      </c>
      <c r="M1128" s="173">
        <f>G1128*(1+L1128/100)</f>
        <v>0</v>
      </c>
      <c r="N1128" s="173">
        <v>6.0999999999999997E-4</v>
      </c>
      <c r="O1128" s="173">
        <f>ROUND(E1128*N1128,2)</f>
        <v>0</v>
      </c>
      <c r="P1128" s="173">
        <v>0</v>
      </c>
      <c r="Q1128" s="173">
        <f>ROUND(E1128*P1128,2)</f>
        <v>0</v>
      </c>
      <c r="R1128" s="173"/>
      <c r="S1128" s="173" t="s">
        <v>219</v>
      </c>
      <c r="T1128" s="174" t="s">
        <v>220</v>
      </c>
      <c r="U1128" s="156">
        <v>0</v>
      </c>
      <c r="V1128" s="156">
        <f>ROUND(E1128*U1128,2)</f>
        <v>0</v>
      </c>
      <c r="W1128" s="156"/>
      <c r="X1128" s="156" t="s">
        <v>185</v>
      </c>
      <c r="Y1128" s="147"/>
      <c r="Z1128" s="147"/>
      <c r="AA1128" s="147"/>
      <c r="AB1128" s="147"/>
      <c r="AC1128" s="147"/>
      <c r="AD1128" s="147"/>
      <c r="AE1128" s="147"/>
      <c r="AF1128" s="147"/>
      <c r="AG1128" s="147" t="s">
        <v>593</v>
      </c>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row>
    <row r="1129" spans="1:60" outlineLevel="1" x14ac:dyDescent="0.2">
      <c r="A1129" s="154"/>
      <c r="B1129" s="155"/>
      <c r="C1129" s="179" t="s">
        <v>852</v>
      </c>
      <c r="D1129" s="157"/>
      <c r="E1129" s="158"/>
      <c r="F1129" s="156"/>
      <c r="G1129" s="156"/>
      <c r="H1129" s="156"/>
      <c r="I1129" s="156"/>
      <c r="J1129" s="156"/>
      <c r="K1129" s="156"/>
      <c r="L1129" s="156"/>
      <c r="M1129" s="156"/>
      <c r="N1129" s="156"/>
      <c r="O1129" s="156"/>
      <c r="P1129" s="156"/>
      <c r="Q1129" s="156"/>
      <c r="R1129" s="156"/>
      <c r="S1129" s="156"/>
      <c r="T1129" s="156"/>
      <c r="U1129" s="156"/>
      <c r="V1129" s="156"/>
      <c r="W1129" s="156"/>
      <c r="X1129" s="156"/>
      <c r="Y1129" s="147"/>
      <c r="Z1129" s="147"/>
      <c r="AA1129" s="147"/>
      <c r="AB1129" s="147"/>
      <c r="AC1129" s="147"/>
      <c r="AD1129" s="147"/>
      <c r="AE1129" s="147"/>
      <c r="AF1129" s="147"/>
      <c r="AG1129" s="147" t="s">
        <v>188</v>
      </c>
      <c r="AH1129" s="147">
        <v>0</v>
      </c>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row>
    <row r="1130" spans="1:60" outlineLevel="1" x14ac:dyDescent="0.2">
      <c r="A1130" s="154"/>
      <c r="B1130" s="155"/>
      <c r="C1130" s="179" t="s">
        <v>926</v>
      </c>
      <c r="D1130" s="157"/>
      <c r="E1130" s="158">
        <v>7</v>
      </c>
      <c r="F1130" s="156"/>
      <c r="G1130" s="156"/>
      <c r="H1130" s="156"/>
      <c r="I1130" s="156"/>
      <c r="J1130" s="156"/>
      <c r="K1130" s="156"/>
      <c r="L1130" s="156"/>
      <c r="M1130" s="156"/>
      <c r="N1130" s="156"/>
      <c r="O1130" s="156"/>
      <c r="P1130" s="156"/>
      <c r="Q1130" s="156"/>
      <c r="R1130" s="156"/>
      <c r="S1130" s="156"/>
      <c r="T1130" s="156"/>
      <c r="U1130" s="156"/>
      <c r="V1130" s="156"/>
      <c r="W1130" s="156"/>
      <c r="X1130" s="156"/>
      <c r="Y1130" s="147"/>
      <c r="Z1130" s="147"/>
      <c r="AA1130" s="147"/>
      <c r="AB1130" s="147"/>
      <c r="AC1130" s="147"/>
      <c r="AD1130" s="147"/>
      <c r="AE1130" s="147"/>
      <c r="AF1130" s="147"/>
      <c r="AG1130" s="147" t="s">
        <v>188</v>
      </c>
      <c r="AH1130" s="147">
        <v>0</v>
      </c>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row>
    <row r="1131" spans="1:60" outlineLevel="1" x14ac:dyDescent="0.2">
      <c r="A1131" s="154"/>
      <c r="B1131" s="155"/>
      <c r="C1131" s="179" t="s">
        <v>927</v>
      </c>
      <c r="D1131" s="157"/>
      <c r="E1131" s="158">
        <v>0.98</v>
      </c>
      <c r="F1131" s="156"/>
      <c r="G1131" s="156"/>
      <c r="H1131" s="156"/>
      <c r="I1131" s="156"/>
      <c r="J1131" s="156"/>
      <c r="K1131" s="156"/>
      <c r="L1131" s="156"/>
      <c r="M1131" s="156"/>
      <c r="N1131" s="156"/>
      <c r="O1131" s="156"/>
      <c r="P1131" s="156"/>
      <c r="Q1131" s="156"/>
      <c r="R1131" s="156"/>
      <c r="S1131" s="156"/>
      <c r="T1131" s="156"/>
      <c r="U1131" s="156"/>
      <c r="V1131" s="156"/>
      <c r="W1131" s="156"/>
      <c r="X1131" s="156"/>
      <c r="Y1131" s="147"/>
      <c r="Z1131" s="147"/>
      <c r="AA1131" s="147"/>
      <c r="AB1131" s="147"/>
      <c r="AC1131" s="147"/>
      <c r="AD1131" s="147"/>
      <c r="AE1131" s="147"/>
      <c r="AF1131" s="147"/>
      <c r="AG1131" s="147" t="s">
        <v>188</v>
      </c>
      <c r="AH1131" s="147">
        <v>0</v>
      </c>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row>
    <row r="1132" spans="1:60" outlineLevel="1" x14ac:dyDescent="0.2">
      <c r="A1132" s="154"/>
      <c r="B1132" s="155"/>
      <c r="C1132" s="769"/>
      <c r="D1132" s="770"/>
      <c r="E1132" s="770"/>
      <c r="F1132" s="770"/>
      <c r="G1132" s="770"/>
      <c r="H1132" s="156"/>
      <c r="I1132" s="156"/>
      <c r="J1132" s="156"/>
      <c r="K1132" s="156"/>
      <c r="L1132" s="156"/>
      <c r="M1132" s="156"/>
      <c r="N1132" s="156"/>
      <c r="O1132" s="156"/>
      <c r="P1132" s="156"/>
      <c r="Q1132" s="156"/>
      <c r="R1132" s="156"/>
      <c r="S1132" s="156"/>
      <c r="T1132" s="156"/>
      <c r="U1132" s="156"/>
      <c r="V1132" s="156"/>
      <c r="W1132" s="156"/>
      <c r="X1132" s="156"/>
      <c r="Y1132" s="147"/>
      <c r="Z1132" s="147"/>
      <c r="AA1132" s="147"/>
      <c r="AB1132" s="147"/>
      <c r="AC1132" s="147"/>
      <c r="AD1132" s="147"/>
      <c r="AE1132" s="147"/>
      <c r="AF1132" s="147"/>
      <c r="AG1132" s="147" t="s">
        <v>190</v>
      </c>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row>
    <row r="1133" spans="1:60" x14ac:dyDescent="0.2">
      <c r="A1133" s="162" t="s">
        <v>177</v>
      </c>
      <c r="B1133" s="163" t="s">
        <v>135</v>
      </c>
      <c r="C1133" s="177" t="s">
        <v>136</v>
      </c>
      <c r="D1133" s="164"/>
      <c r="E1133" s="165"/>
      <c r="F1133" s="166"/>
      <c r="G1133" s="166">
        <f>SUMIF(AG1134:AG1148,"&lt;&gt;NOR",G1134:G1148)</f>
        <v>0</v>
      </c>
      <c r="H1133" s="166"/>
      <c r="I1133" s="166">
        <f>SUM(I1134:I1148)</f>
        <v>0</v>
      </c>
      <c r="J1133" s="166"/>
      <c r="K1133" s="166">
        <f>SUM(K1134:K1148)</f>
        <v>0</v>
      </c>
      <c r="L1133" s="166"/>
      <c r="M1133" s="166">
        <f>SUM(M1134:M1148)</f>
        <v>0</v>
      </c>
      <c r="N1133" s="166"/>
      <c r="O1133" s="166">
        <f>SUM(O1134:O1148)</f>
        <v>0.09</v>
      </c>
      <c r="P1133" s="166"/>
      <c r="Q1133" s="166">
        <f>SUM(Q1134:Q1148)</f>
        <v>0</v>
      </c>
      <c r="R1133" s="166"/>
      <c r="S1133" s="166"/>
      <c r="T1133" s="167"/>
      <c r="U1133" s="161"/>
      <c r="V1133" s="161">
        <f>SUM(V1134:V1148)</f>
        <v>0</v>
      </c>
      <c r="W1133" s="161"/>
      <c r="X1133" s="161"/>
      <c r="AG1133" t="s">
        <v>178</v>
      </c>
    </row>
    <row r="1134" spans="1:60" outlineLevel="1" x14ac:dyDescent="0.2">
      <c r="A1134" s="168">
        <v>175</v>
      </c>
      <c r="B1134" s="169" t="s">
        <v>928</v>
      </c>
      <c r="C1134" s="178" t="s">
        <v>929</v>
      </c>
      <c r="D1134" s="170" t="s">
        <v>181</v>
      </c>
      <c r="E1134" s="171">
        <v>78.33</v>
      </c>
      <c r="F1134" s="172"/>
      <c r="G1134" s="173">
        <f>ROUND(E1134*F1134,2)</f>
        <v>0</v>
      </c>
      <c r="H1134" s="172"/>
      <c r="I1134" s="173">
        <f>ROUND(E1134*H1134,2)</f>
        <v>0</v>
      </c>
      <c r="J1134" s="172"/>
      <c r="K1134" s="173">
        <f>ROUND(E1134*J1134,2)</f>
        <v>0</v>
      </c>
      <c r="L1134" s="173">
        <v>21</v>
      </c>
      <c r="M1134" s="173">
        <f>G1134*(1+L1134/100)</f>
        <v>0</v>
      </c>
      <c r="N1134" s="173">
        <v>1.7000000000000001E-4</v>
      </c>
      <c r="O1134" s="173">
        <f>ROUND(E1134*N1134,2)</f>
        <v>0.01</v>
      </c>
      <c r="P1134" s="173">
        <v>0</v>
      </c>
      <c r="Q1134" s="173">
        <f>ROUND(E1134*P1134,2)</f>
        <v>0</v>
      </c>
      <c r="R1134" s="173" t="s">
        <v>930</v>
      </c>
      <c r="S1134" s="173" t="s">
        <v>183</v>
      </c>
      <c r="T1134" s="174" t="s">
        <v>184</v>
      </c>
      <c r="U1134" s="156">
        <v>0</v>
      </c>
      <c r="V1134" s="156">
        <f>ROUND(E1134*U1134,2)</f>
        <v>0</v>
      </c>
      <c r="W1134" s="156"/>
      <c r="X1134" s="156" t="s">
        <v>185</v>
      </c>
      <c r="Y1134" s="147"/>
      <c r="Z1134" s="147"/>
      <c r="AA1134" s="147"/>
      <c r="AB1134" s="147"/>
      <c r="AC1134" s="147"/>
      <c r="AD1134" s="147"/>
      <c r="AE1134" s="147"/>
      <c r="AF1134" s="147"/>
      <c r="AG1134" s="147" t="s">
        <v>593</v>
      </c>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row>
    <row r="1135" spans="1:60" outlineLevel="1" x14ac:dyDescent="0.2">
      <c r="A1135" s="154"/>
      <c r="B1135" s="155"/>
      <c r="C1135" s="179" t="s">
        <v>394</v>
      </c>
      <c r="D1135" s="157"/>
      <c r="E1135" s="158"/>
      <c r="F1135" s="156"/>
      <c r="G1135" s="156"/>
      <c r="H1135" s="156"/>
      <c r="I1135" s="156"/>
      <c r="J1135" s="156"/>
      <c r="K1135" s="156"/>
      <c r="L1135" s="156"/>
      <c r="M1135" s="156"/>
      <c r="N1135" s="156"/>
      <c r="O1135" s="156"/>
      <c r="P1135" s="156"/>
      <c r="Q1135" s="156"/>
      <c r="R1135" s="156"/>
      <c r="S1135" s="156"/>
      <c r="T1135" s="156"/>
      <c r="U1135" s="156"/>
      <c r="V1135" s="156"/>
      <c r="W1135" s="156"/>
      <c r="X1135" s="156"/>
      <c r="Y1135" s="147"/>
      <c r="Z1135" s="147"/>
      <c r="AA1135" s="147"/>
      <c r="AB1135" s="147"/>
      <c r="AC1135" s="147"/>
      <c r="AD1135" s="147"/>
      <c r="AE1135" s="147"/>
      <c r="AF1135" s="147"/>
      <c r="AG1135" s="147" t="s">
        <v>188</v>
      </c>
      <c r="AH1135" s="147">
        <v>0</v>
      </c>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row>
    <row r="1136" spans="1:60" outlineLevel="1" x14ac:dyDescent="0.2">
      <c r="A1136" s="154"/>
      <c r="B1136" s="155"/>
      <c r="C1136" s="179" t="s">
        <v>931</v>
      </c>
      <c r="D1136" s="157"/>
      <c r="E1136" s="158">
        <v>23.93</v>
      </c>
      <c r="F1136" s="156"/>
      <c r="G1136" s="156"/>
      <c r="H1136" s="156"/>
      <c r="I1136" s="156"/>
      <c r="J1136" s="156"/>
      <c r="K1136" s="156"/>
      <c r="L1136" s="156"/>
      <c r="M1136" s="156"/>
      <c r="N1136" s="156"/>
      <c r="O1136" s="156"/>
      <c r="P1136" s="156"/>
      <c r="Q1136" s="156"/>
      <c r="R1136" s="156"/>
      <c r="S1136" s="156"/>
      <c r="T1136" s="156"/>
      <c r="U1136" s="156"/>
      <c r="V1136" s="156"/>
      <c r="W1136" s="156"/>
      <c r="X1136" s="156"/>
      <c r="Y1136" s="147"/>
      <c r="Z1136" s="147"/>
      <c r="AA1136" s="147"/>
      <c r="AB1136" s="147"/>
      <c r="AC1136" s="147"/>
      <c r="AD1136" s="147"/>
      <c r="AE1136" s="147"/>
      <c r="AF1136" s="147"/>
      <c r="AG1136" s="147" t="s">
        <v>188</v>
      </c>
      <c r="AH1136" s="147">
        <v>0</v>
      </c>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row>
    <row r="1137" spans="1:60" outlineLevel="1" x14ac:dyDescent="0.2">
      <c r="A1137" s="154"/>
      <c r="B1137" s="155"/>
      <c r="C1137" s="179" t="s">
        <v>932</v>
      </c>
      <c r="D1137" s="157"/>
      <c r="E1137" s="158">
        <v>54.4</v>
      </c>
      <c r="F1137" s="156"/>
      <c r="G1137" s="156"/>
      <c r="H1137" s="156"/>
      <c r="I1137" s="156"/>
      <c r="J1137" s="156"/>
      <c r="K1137" s="156"/>
      <c r="L1137" s="156"/>
      <c r="M1137" s="156"/>
      <c r="N1137" s="156"/>
      <c r="O1137" s="156"/>
      <c r="P1137" s="156"/>
      <c r="Q1137" s="156"/>
      <c r="R1137" s="156"/>
      <c r="S1137" s="156"/>
      <c r="T1137" s="156"/>
      <c r="U1137" s="156"/>
      <c r="V1137" s="156"/>
      <c r="W1137" s="156"/>
      <c r="X1137" s="156"/>
      <c r="Y1137" s="147"/>
      <c r="Z1137" s="147"/>
      <c r="AA1137" s="147"/>
      <c r="AB1137" s="147"/>
      <c r="AC1137" s="147"/>
      <c r="AD1137" s="147"/>
      <c r="AE1137" s="147"/>
      <c r="AF1137" s="147"/>
      <c r="AG1137" s="147" t="s">
        <v>188</v>
      </c>
      <c r="AH1137" s="147">
        <v>0</v>
      </c>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row>
    <row r="1138" spans="1:60" outlineLevel="1" x14ac:dyDescent="0.2">
      <c r="A1138" s="154"/>
      <c r="B1138" s="155"/>
      <c r="C1138" s="769"/>
      <c r="D1138" s="770"/>
      <c r="E1138" s="770"/>
      <c r="F1138" s="770"/>
      <c r="G1138" s="770"/>
      <c r="H1138" s="156"/>
      <c r="I1138" s="156"/>
      <c r="J1138" s="156"/>
      <c r="K1138" s="156"/>
      <c r="L1138" s="156"/>
      <c r="M1138" s="156"/>
      <c r="N1138" s="156"/>
      <c r="O1138" s="156"/>
      <c r="P1138" s="156"/>
      <c r="Q1138" s="156"/>
      <c r="R1138" s="156"/>
      <c r="S1138" s="156"/>
      <c r="T1138" s="156"/>
      <c r="U1138" s="156"/>
      <c r="V1138" s="156"/>
      <c r="W1138" s="156"/>
      <c r="X1138" s="156"/>
      <c r="Y1138" s="147"/>
      <c r="Z1138" s="147"/>
      <c r="AA1138" s="147"/>
      <c r="AB1138" s="147"/>
      <c r="AC1138" s="147"/>
      <c r="AD1138" s="147"/>
      <c r="AE1138" s="147"/>
      <c r="AF1138" s="147"/>
      <c r="AG1138" s="147" t="s">
        <v>190</v>
      </c>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row>
    <row r="1139" spans="1:60" outlineLevel="1" x14ac:dyDescent="0.2">
      <c r="A1139" s="168">
        <v>176</v>
      </c>
      <c r="B1139" s="169" t="s">
        <v>933</v>
      </c>
      <c r="C1139" s="178" t="s">
        <v>934</v>
      </c>
      <c r="D1139" s="170" t="s">
        <v>181</v>
      </c>
      <c r="E1139" s="171">
        <v>78.33</v>
      </c>
      <c r="F1139" s="172"/>
      <c r="G1139" s="173">
        <f>ROUND(E1139*F1139,2)</f>
        <v>0</v>
      </c>
      <c r="H1139" s="172"/>
      <c r="I1139" s="173">
        <f>ROUND(E1139*H1139,2)</f>
        <v>0</v>
      </c>
      <c r="J1139" s="172"/>
      <c r="K1139" s="173">
        <f>ROUND(E1139*J1139,2)</f>
        <v>0</v>
      </c>
      <c r="L1139" s="173">
        <v>21</v>
      </c>
      <c r="M1139" s="173">
        <f>G1139*(1+L1139/100)</f>
        <v>0</v>
      </c>
      <c r="N1139" s="173">
        <v>4.8000000000000001E-4</v>
      </c>
      <c r="O1139" s="173">
        <f>ROUND(E1139*N1139,2)</f>
        <v>0.04</v>
      </c>
      <c r="P1139" s="173">
        <v>0</v>
      </c>
      <c r="Q1139" s="173">
        <f>ROUND(E1139*P1139,2)</f>
        <v>0</v>
      </c>
      <c r="R1139" s="173" t="s">
        <v>930</v>
      </c>
      <c r="S1139" s="173" t="s">
        <v>183</v>
      </c>
      <c r="T1139" s="174" t="s">
        <v>184</v>
      </c>
      <c r="U1139" s="156">
        <v>0</v>
      </c>
      <c r="V1139" s="156">
        <f>ROUND(E1139*U1139,2)</f>
        <v>0</v>
      </c>
      <c r="W1139" s="156"/>
      <c r="X1139" s="156" t="s">
        <v>185</v>
      </c>
      <c r="Y1139" s="147"/>
      <c r="Z1139" s="147"/>
      <c r="AA1139" s="147"/>
      <c r="AB1139" s="147"/>
      <c r="AC1139" s="147"/>
      <c r="AD1139" s="147"/>
      <c r="AE1139" s="147"/>
      <c r="AF1139" s="147"/>
      <c r="AG1139" s="147" t="s">
        <v>593</v>
      </c>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row>
    <row r="1140" spans="1:60" outlineLevel="1" x14ac:dyDescent="0.2">
      <c r="A1140" s="154"/>
      <c r="B1140" s="155"/>
      <c r="C1140" s="179" t="s">
        <v>394</v>
      </c>
      <c r="D1140" s="157"/>
      <c r="E1140" s="158"/>
      <c r="F1140" s="156"/>
      <c r="G1140" s="156"/>
      <c r="H1140" s="156"/>
      <c r="I1140" s="156"/>
      <c r="J1140" s="156"/>
      <c r="K1140" s="156"/>
      <c r="L1140" s="156"/>
      <c r="M1140" s="156"/>
      <c r="N1140" s="156"/>
      <c r="O1140" s="156"/>
      <c r="P1140" s="156"/>
      <c r="Q1140" s="156"/>
      <c r="R1140" s="156"/>
      <c r="S1140" s="156"/>
      <c r="T1140" s="156"/>
      <c r="U1140" s="156"/>
      <c r="V1140" s="156"/>
      <c r="W1140" s="156"/>
      <c r="X1140" s="156"/>
      <c r="Y1140" s="147"/>
      <c r="Z1140" s="147"/>
      <c r="AA1140" s="147"/>
      <c r="AB1140" s="147"/>
      <c r="AC1140" s="147"/>
      <c r="AD1140" s="147"/>
      <c r="AE1140" s="147"/>
      <c r="AF1140" s="147"/>
      <c r="AG1140" s="147" t="s">
        <v>188</v>
      </c>
      <c r="AH1140" s="147">
        <v>0</v>
      </c>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row>
    <row r="1141" spans="1:60" outlineLevel="1" x14ac:dyDescent="0.2">
      <c r="A1141" s="154"/>
      <c r="B1141" s="155"/>
      <c r="C1141" s="179" t="s">
        <v>931</v>
      </c>
      <c r="D1141" s="157"/>
      <c r="E1141" s="158">
        <v>23.93</v>
      </c>
      <c r="F1141" s="156"/>
      <c r="G1141" s="156"/>
      <c r="H1141" s="156"/>
      <c r="I1141" s="156"/>
      <c r="J1141" s="156"/>
      <c r="K1141" s="156"/>
      <c r="L1141" s="156"/>
      <c r="M1141" s="156"/>
      <c r="N1141" s="156"/>
      <c r="O1141" s="156"/>
      <c r="P1141" s="156"/>
      <c r="Q1141" s="156"/>
      <c r="R1141" s="156"/>
      <c r="S1141" s="156"/>
      <c r="T1141" s="156"/>
      <c r="U1141" s="156"/>
      <c r="V1141" s="156"/>
      <c r="W1141" s="156"/>
      <c r="X1141" s="156"/>
      <c r="Y1141" s="147"/>
      <c r="Z1141" s="147"/>
      <c r="AA1141" s="147"/>
      <c r="AB1141" s="147"/>
      <c r="AC1141" s="147"/>
      <c r="AD1141" s="147"/>
      <c r="AE1141" s="147"/>
      <c r="AF1141" s="147"/>
      <c r="AG1141" s="147" t="s">
        <v>188</v>
      </c>
      <c r="AH1141" s="147">
        <v>0</v>
      </c>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row>
    <row r="1142" spans="1:60" outlineLevel="1" x14ac:dyDescent="0.2">
      <c r="A1142" s="154"/>
      <c r="B1142" s="155"/>
      <c r="C1142" s="179" t="s">
        <v>932</v>
      </c>
      <c r="D1142" s="157"/>
      <c r="E1142" s="158">
        <v>54.4</v>
      </c>
      <c r="F1142" s="156"/>
      <c r="G1142" s="156"/>
      <c r="H1142" s="156"/>
      <c r="I1142" s="156"/>
      <c r="J1142" s="156"/>
      <c r="K1142" s="156"/>
      <c r="L1142" s="156"/>
      <c r="M1142" s="156"/>
      <c r="N1142" s="156"/>
      <c r="O1142" s="156"/>
      <c r="P1142" s="156"/>
      <c r="Q1142" s="156"/>
      <c r="R1142" s="156"/>
      <c r="S1142" s="156"/>
      <c r="T1142" s="156"/>
      <c r="U1142" s="156"/>
      <c r="V1142" s="156"/>
      <c r="W1142" s="156"/>
      <c r="X1142" s="156"/>
      <c r="Y1142" s="147"/>
      <c r="Z1142" s="147"/>
      <c r="AA1142" s="147"/>
      <c r="AB1142" s="147"/>
      <c r="AC1142" s="147"/>
      <c r="AD1142" s="147"/>
      <c r="AE1142" s="147"/>
      <c r="AF1142" s="147"/>
      <c r="AG1142" s="147" t="s">
        <v>188</v>
      </c>
      <c r="AH1142" s="147">
        <v>0</v>
      </c>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row>
    <row r="1143" spans="1:60" outlineLevel="1" x14ac:dyDescent="0.2">
      <c r="A1143" s="154"/>
      <c r="B1143" s="155"/>
      <c r="C1143" s="769"/>
      <c r="D1143" s="770"/>
      <c r="E1143" s="770"/>
      <c r="F1143" s="770"/>
      <c r="G1143" s="770"/>
      <c r="H1143" s="156"/>
      <c r="I1143" s="156"/>
      <c r="J1143" s="156"/>
      <c r="K1143" s="156"/>
      <c r="L1143" s="156"/>
      <c r="M1143" s="156"/>
      <c r="N1143" s="156"/>
      <c r="O1143" s="156"/>
      <c r="P1143" s="156"/>
      <c r="Q1143" s="156"/>
      <c r="R1143" s="156"/>
      <c r="S1143" s="156"/>
      <c r="T1143" s="156"/>
      <c r="U1143" s="156"/>
      <c r="V1143" s="156"/>
      <c r="W1143" s="156"/>
      <c r="X1143" s="156"/>
      <c r="Y1143" s="147"/>
      <c r="Z1143" s="147"/>
      <c r="AA1143" s="147"/>
      <c r="AB1143" s="147"/>
      <c r="AC1143" s="147"/>
      <c r="AD1143" s="147"/>
      <c r="AE1143" s="147"/>
      <c r="AF1143" s="147"/>
      <c r="AG1143" s="147" t="s">
        <v>190</v>
      </c>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row>
    <row r="1144" spans="1:60" outlineLevel="1" x14ac:dyDescent="0.2">
      <c r="A1144" s="168">
        <v>177</v>
      </c>
      <c r="B1144" s="169" t="s">
        <v>935</v>
      </c>
      <c r="C1144" s="178" t="s">
        <v>936</v>
      </c>
      <c r="D1144" s="170" t="s">
        <v>181</v>
      </c>
      <c r="E1144" s="171">
        <v>155.19999999999999</v>
      </c>
      <c r="F1144" s="172"/>
      <c r="G1144" s="173">
        <f>ROUND(E1144*F1144,2)</f>
        <v>0</v>
      </c>
      <c r="H1144" s="172"/>
      <c r="I1144" s="173">
        <f>ROUND(E1144*H1144,2)</f>
        <v>0</v>
      </c>
      <c r="J1144" s="172"/>
      <c r="K1144" s="173">
        <f>ROUND(E1144*J1144,2)</f>
        <v>0</v>
      </c>
      <c r="L1144" s="173">
        <v>21</v>
      </c>
      <c r="M1144" s="173">
        <f>G1144*(1+L1144/100)</f>
        <v>0</v>
      </c>
      <c r="N1144" s="173">
        <v>2.5999999999999998E-4</v>
      </c>
      <c r="O1144" s="173">
        <f>ROUND(E1144*N1144,2)</f>
        <v>0.04</v>
      </c>
      <c r="P1144" s="173">
        <v>0</v>
      </c>
      <c r="Q1144" s="173">
        <f>ROUND(E1144*P1144,2)</f>
        <v>0</v>
      </c>
      <c r="R1144" s="173" t="s">
        <v>790</v>
      </c>
      <c r="S1144" s="173" t="s">
        <v>183</v>
      </c>
      <c r="T1144" s="174" t="s">
        <v>184</v>
      </c>
      <c r="U1144" s="156">
        <v>0</v>
      </c>
      <c r="V1144" s="156">
        <f>ROUND(E1144*U1144,2)</f>
        <v>0</v>
      </c>
      <c r="W1144" s="156"/>
      <c r="X1144" s="156" t="s">
        <v>221</v>
      </c>
      <c r="Y1144" s="147"/>
      <c r="Z1144" s="147"/>
      <c r="AA1144" s="147"/>
      <c r="AB1144" s="147"/>
      <c r="AC1144" s="147"/>
      <c r="AD1144" s="147"/>
      <c r="AE1144" s="147"/>
      <c r="AF1144" s="147"/>
      <c r="AG1144" s="147" t="s">
        <v>736</v>
      </c>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row>
    <row r="1145" spans="1:60" ht="22.5" outlineLevel="1" x14ac:dyDescent="0.2">
      <c r="A1145" s="154"/>
      <c r="B1145" s="155"/>
      <c r="C1145" s="771" t="s">
        <v>937</v>
      </c>
      <c r="D1145" s="772"/>
      <c r="E1145" s="772"/>
      <c r="F1145" s="772"/>
      <c r="G1145" s="772"/>
      <c r="H1145" s="156"/>
      <c r="I1145" s="156"/>
      <c r="J1145" s="156"/>
      <c r="K1145" s="156"/>
      <c r="L1145" s="156"/>
      <c r="M1145" s="156"/>
      <c r="N1145" s="156"/>
      <c r="O1145" s="156"/>
      <c r="P1145" s="156"/>
      <c r="Q1145" s="156"/>
      <c r="R1145" s="156"/>
      <c r="S1145" s="156"/>
      <c r="T1145" s="156"/>
      <c r="U1145" s="156"/>
      <c r="V1145" s="156"/>
      <c r="W1145" s="156"/>
      <c r="X1145" s="156"/>
      <c r="Y1145" s="147"/>
      <c r="Z1145" s="147"/>
      <c r="AA1145" s="147"/>
      <c r="AB1145" s="147"/>
      <c r="AC1145" s="147"/>
      <c r="AD1145" s="147"/>
      <c r="AE1145" s="147"/>
      <c r="AF1145" s="147"/>
      <c r="AG1145" s="147" t="s">
        <v>196</v>
      </c>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75" t="str">
        <f>C1145</f>
        <v>Oškrabání, jednonásobné mydlení, částečné vyhlazení malířskou masou jednonásobné, malba dvojnásobná, bez pačokování, jednobarevná s bílým stropem.</v>
      </c>
      <c r="BB1145" s="147"/>
      <c r="BC1145" s="147"/>
      <c r="BD1145" s="147"/>
      <c r="BE1145" s="147"/>
      <c r="BF1145" s="147"/>
      <c r="BG1145" s="147"/>
      <c r="BH1145" s="147"/>
    </row>
    <row r="1146" spans="1:60" outlineLevel="1" x14ac:dyDescent="0.2">
      <c r="A1146" s="154"/>
      <c r="B1146" s="155"/>
      <c r="C1146" s="179" t="s">
        <v>336</v>
      </c>
      <c r="D1146" s="157"/>
      <c r="E1146" s="158"/>
      <c r="F1146" s="156"/>
      <c r="G1146" s="156"/>
      <c r="H1146" s="156"/>
      <c r="I1146" s="156"/>
      <c r="J1146" s="156"/>
      <c r="K1146" s="156"/>
      <c r="L1146" s="156"/>
      <c r="M1146" s="156"/>
      <c r="N1146" s="156"/>
      <c r="O1146" s="156"/>
      <c r="P1146" s="156"/>
      <c r="Q1146" s="156"/>
      <c r="R1146" s="156"/>
      <c r="S1146" s="156"/>
      <c r="T1146" s="156"/>
      <c r="U1146" s="156"/>
      <c r="V1146" s="156"/>
      <c r="W1146" s="156"/>
      <c r="X1146" s="156"/>
      <c r="Y1146" s="147"/>
      <c r="Z1146" s="147"/>
      <c r="AA1146" s="147"/>
      <c r="AB1146" s="147"/>
      <c r="AC1146" s="147"/>
      <c r="AD1146" s="147"/>
      <c r="AE1146" s="147"/>
      <c r="AF1146" s="147"/>
      <c r="AG1146" s="147" t="s">
        <v>188</v>
      </c>
      <c r="AH1146" s="147">
        <v>0</v>
      </c>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row>
    <row r="1147" spans="1:60" outlineLevel="1" x14ac:dyDescent="0.2">
      <c r="A1147" s="154"/>
      <c r="B1147" s="155"/>
      <c r="C1147" s="179" t="s">
        <v>345</v>
      </c>
      <c r="D1147" s="157"/>
      <c r="E1147" s="158">
        <v>155.19999999999999</v>
      </c>
      <c r="F1147" s="156"/>
      <c r="G1147" s="156"/>
      <c r="H1147" s="156"/>
      <c r="I1147" s="156"/>
      <c r="J1147" s="156"/>
      <c r="K1147" s="156"/>
      <c r="L1147" s="156"/>
      <c r="M1147" s="156"/>
      <c r="N1147" s="156"/>
      <c r="O1147" s="156"/>
      <c r="P1147" s="156"/>
      <c r="Q1147" s="156"/>
      <c r="R1147" s="156"/>
      <c r="S1147" s="156"/>
      <c r="T1147" s="156"/>
      <c r="U1147" s="156"/>
      <c r="V1147" s="156"/>
      <c r="W1147" s="156"/>
      <c r="X1147" s="156"/>
      <c r="Y1147" s="147"/>
      <c r="Z1147" s="147"/>
      <c r="AA1147" s="147"/>
      <c r="AB1147" s="147"/>
      <c r="AC1147" s="147"/>
      <c r="AD1147" s="147"/>
      <c r="AE1147" s="147"/>
      <c r="AF1147" s="147"/>
      <c r="AG1147" s="147" t="s">
        <v>188</v>
      </c>
      <c r="AH1147" s="147">
        <v>0</v>
      </c>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row>
    <row r="1148" spans="1:60" outlineLevel="1" x14ac:dyDescent="0.2">
      <c r="A1148" s="154"/>
      <c r="B1148" s="155"/>
      <c r="C1148" s="769"/>
      <c r="D1148" s="770"/>
      <c r="E1148" s="770"/>
      <c r="F1148" s="770"/>
      <c r="G1148" s="770"/>
      <c r="H1148" s="156"/>
      <c r="I1148" s="156"/>
      <c r="J1148" s="156"/>
      <c r="K1148" s="156"/>
      <c r="L1148" s="156"/>
      <c r="M1148" s="156"/>
      <c r="N1148" s="156"/>
      <c r="O1148" s="156"/>
      <c r="P1148" s="156"/>
      <c r="Q1148" s="156"/>
      <c r="R1148" s="156"/>
      <c r="S1148" s="156"/>
      <c r="T1148" s="156"/>
      <c r="U1148" s="156"/>
      <c r="V1148" s="156"/>
      <c r="W1148" s="156"/>
      <c r="X1148" s="156"/>
      <c r="Y1148" s="147"/>
      <c r="Z1148" s="147"/>
      <c r="AA1148" s="147"/>
      <c r="AB1148" s="147"/>
      <c r="AC1148" s="147"/>
      <c r="AD1148" s="147"/>
      <c r="AE1148" s="147"/>
      <c r="AF1148" s="147"/>
      <c r="AG1148" s="147" t="s">
        <v>190</v>
      </c>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row>
    <row r="1149" spans="1:60" x14ac:dyDescent="0.2">
      <c r="A1149" s="162" t="s">
        <v>177</v>
      </c>
      <c r="B1149" s="163" t="s">
        <v>137</v>
      </c>
      <c r="C1149" s="177" t="s">
        <v>138</v>
      </c>
      <c r="D1149" s="164"/>
      <c r="E1149" s="165"/>
      <c r="F1149" s="166"/>
      <c r="G1149" s="166">
        <f>SUMIF(AG1150:AG1180,"&lt;&gt;NOR",G1150:G1180)</f>
        <v>0</v>
      </c>
      <c r="H1149" s="166"/>
      <c r="I1149" s="166">
        <f>SUM(I1150:I1179)</f>
        <v>0</v>
      </c>
      <c r="J1149" s="166"/>
      <c r="K1149" s="166">
        <f>SUM(K1150:K1179)</f>
        <v>0</v>
      </c>
      <c r="L1149" s="166"/>
      <c r="M1149" s="166">
        <f>SUM(M1150:M1179)</f>
        <v>0</v>
      </c>
      <c r="N1149" s="166"/>
      <c r="O1149" s="166">
        <f>SUM(O1150:O1179)</f>
        <v>0</v>
      </c>
      <c r="P1149" s="166"/>
      <c r="Q1149" s="166">
        <f>SUM(Q1150:Q1179)</f>
        <v>0</v>
      </c>
      <c r="R1149" s="166"/>
      <c r="S1149" s="166"/>
      <c r="T1149" s="167"/>
      <c r="U1149" s="161"/>
      <c r="V1149" s="161">
        <f>SUM(V1150:V1179)</f>
        <v>0</v>
      </c>
      <c r="W1149" s="161"/>
      <c r="X1149" s="161"/>
      <c r="AG1149" t="s">
        <v>178</v>
      </c>
    </row>
    <row r="1150" spans="1:60" outlineLevel="1" x14ac:dyDescent="0.2">
      <c r="A1150" s="168">
        <v>178</v>
      </c>
      <c r="B1150" s="169" t="s">
        <v>938</v>
      </c>
      <c r="C1150" s="178" t="s">
        <v>939</v>
      </c>
      <c r="D1150" s="170" t="s">
        <v>940</v>
      </c>
      <c r="E1150" s="171">
        <v>20</v>
      </c>
      <c r="F1150" s="172"/>
      <c r="G1150" s="173">
        <f>ROUND(E1150*F1150,2)</f>
        <v>0</v>
      </c>
      <c r="H1150" s="172"/>
      <c r="I1150" s="173">
        <f>ROUND(E1150*H1150,2)</f>
        <v>0</v>
      </c>
      <c r="J1150" s="172"/>
      <c r="K1150" s="173">
        <f>ROUND(E1150*J1150,2)</f>
        <v>0</v>
      </c>
      <c r="L1150" s="173">
        <v>21</v>
      </c>
      <c r="M1150" s="173">
        <f>G1150*(1+L1150/100)</f>
        <v>0</v>
      </c>
      <c r="N1150" s="173">
        <v>0</v>
      </c>
      <c r="O1150" s="173">
        <f>ROUND(E1150*N1150,2)</f>
        <v>0</v>
      </c>
      <c r="P1150" s="173">
        <v>0</v>
      </c>
      <c r="Q1150" s="173">
        <f>ROUND(E1150*P1150,2)</f>
        <v>0</v>
      </c>
      <c r="R1150" s="173"/>
      <c r="S1150" s="173" t="s">
        <v>219</v>
      </c>
      <c r="T1150" s="174" t="s">
        <v>220</v>
      </c>
      <c r="U1150" s="156">
        <v>0</v>
      </c>
      <c r="V1150" s="156">
        <f>ROUND(E1150*U1150,2)</f>
        <v>0</v>
      </c>
      <c r="W1150" s="156"/>
      <c r="X1150" s="156" t="s">
        <v>185</v>
      </c>
      <c r="Y1150" s="147"/>
      <c r="Z1150" s="147"/>
      <c r="AA1150" s="147"/>
      <c r="AB1150" s="147"/>
      <c r="AC1150" s="147"/>
      <c r="AD1150" s="147"/>
      <c r="AE1150" s="147"/>
      <c r="AF1150" s="147"/>
      <c r="AG1150" s="147" t="s">
        <v>186</v>
      </c>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row>
    <row r="1151" spans="1:60" outlineLevel="1" x14ac:dyDescent="0.2">
      <c r="A1151" s="154"/>
      <c r="B1151" s="155"/>
      <c r="C1151" s="767"/>
      <c r="D1151" s="768"/>
      <c r="E1151" s="768"/>
      <c r="F1151" s="768"/>
      <c r="G1151" s="768"/>
      <c r="H1151" s="156"/>
      <c r="I1151" s="156"/>
      <c r="J1151" s="156"/>
      <c r="K1151" s="156"/>
      <c r="L1151" s="156"/>
      <c r="M1151" s="156"/>
      <c r="N1151" s="156"/>
      <c r="O1151" s="156"/>
      <c r="P1151" s="156"/>
      <c r="Q1151" s="156"/>
      <c r="R1151" s="156"/>
      <c r="S1151" s="156"/>
      <c r="T1151" s="156"/>
      <c r="U1151" s="156"/>
      <c r="V1151" s="156"/>
      <c r="W1151" s="156"/>
      <c r="X1151" s="156"/>
      <c r="Y1151" s="147"/>
      <c r="Z1151" s="147"/>
      <c r="AA1151" s="147"/>
      <c r="AB1151" s="147"/>
      <c r="AC1151" s="147"/>
      <c r="AD1151" s="147"/>
      <c r="AE1151" s="147"/>
      <c r="AF1151" s="147"/>
      <c r="AG1151" s="147" t="s">
        <v>190</v>
      </c>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row>
    <row r="1152" spans="1:60" outlineLevel="1" x14ac:dyDescent="0.2">
      <c r="A1152" s="168">
        <v>179</v>
      </c>
      <c r="B1152" s="169" t="s">
        <v>941</v>
      </c>
      <c r="C1152" s="178" t="s">
        <v>942</v>
      </c>
      <c r="D1152" s="170" t="s">
        <v>284</v>
      </c>
      <c r="E1152" s="171">
        <v>110</v>
      </c>
      <c r="F1152" s="172"/>
      <c r="G1152" s="173">
        <f>ROUND(E1152*F1152,2)</f>
        <v>0</v>
      </c>
      <c r="H1152" s="172"/>
      <c r="I1152" s="173">
        <f>ROUND(E1152*H1152,2)</f>
        <v>0</v>
      </c>
      <c r="J1152" s="172"/>
      <c r="K1152" s="173">
        <f>ROUND(E1152*J1152,2)</f>
        <v>0</v>
      </c>
      <c r="L1152" s="173">
        <v>21</v>
      </c>
      <c r="M1152" s="173">
        <f>G1152*(1+L1152/100)</f>
        <v>0</v>
      </c>
      <c r="N1152" s="173">
        <v>0</v>
      </c>
      <c r="O1152" s="173">
        <f>ROUND(E1152*N1152,2)</f>
        <v>0</v>
      </c>
      <c r="P1152" s="173">
        <v>0</v>
      </c>
      <c r="Q1152" s="173">
        <f>ROUND(E1152*P1152,2)</f>
        <v>0</v>
      </c>
      <c r="R1152" s="173"/>
      <c r="S1152" s="173" t="s">
        <v>219</v>
      </c>
      <c r="T1152" s="174" t="s">
        <v>220</v>
      </c>
      <c r="U1152" s="156">
        <v>0</v>
      </c>
      <c r="V1152" s="156">
        <f>ROUND(E1152*U1152,2)</f>
        <v>0</v>
      </c>
      <c r="W1152" s="156"/>
      <c r="X1152" s="156" t="s">
        <v>185</v>
      </c>
      <c r="Y1152" s="147"/>
      <c r="Z1152" s="147"/>
      <c r="AA1152" s="147"/>
      <c r="AB1152" s="147"/>
      <c r="AC1152" s="147"/>
      <c r="AD1152" s="147"/>
      <c r="AE1152" s="147"/>
      <c r="AF1152" s="147"/>
      <c r="AG1152" s="147" t="s">
        <v>186</v>
      </c>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row>
    <row r="1153" spans="1:60" outlineLevel="1" x14ac:dyDescent="0.2">
      <c r="A1153" s="154"/>
      <c r="B1153" s="155"/>
      <c r="C1153" s="767"/>
      <c r="D1153" s="768"/>
      <c r="E1153" s="768"/>
      <c r="F1153" s="768"/>
      <c r="G1153" s="768"/>
      <c r="H1153" s="156"/>
      <c r="I1153" s="156"/>
      <c r="J1153" s="156"/>
      <c r="K1153" s="156"/>
      <c r="L1153" s="156"/>
      <c r="M1153" s="156"/>
      <c r="N1153" s="156"/>
      <c r="O1153" s="156"/>
      <c r="P1153" s="156"/>
      <c r="Q1153" s="156"/>
      <c r="R1153" s="156"/>
      <c r="S1153" s="156"/>
      <c r="T1153" s="156"/>
      <c r="U1153" s="156"/>
      <c r="V1153" s="156"/>
      <c r="W1153" s="156"/>
      <c r="X1153" s="156"/>
      <c r="Y1153" s="147"/>
      <c r="Z1153" s="147"/>
      <c r="AA1153" s="147"/>
      <c r="AB1153" s="147"/>
      <c r="AC1153" s="147"/>
      <c r="AD1153" s="147"/>
      <c r="AE1153" s="147"/>
      <c r="AF1153" s="147"/>
      <c r="AG1153" s="147" t="s">
        <v>190</v>
      </c>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row>
    <row r="1154" spans="1:60" outlineLevel="1" x14ac:dyDescent="0.2">
      <c r="A1154" s="168">
        <v>180</v>
      </c>
      <c r="B1154" s="169" t="s">
        <v>943</v>
      </c>
      <c r="C1154" s="178" t="s">
        <v>944</v>
      </c>
      <c r="D1154" s="170" t="s">
        <v>549</v>
      </c>
      <c r="E1154" s="171">
        <v>1</v>
      </c>
      <c r="F1154" s="172"/>
      <c r="G1154" s="173">
        <f>ROUND(E1154*F1154,2)</f>
        <v>0</v>
      </c>
      <c r="H1154" s="172"/>
      <c r="I1154" s="173">
        <f>ROUND(E1154*H1154,2)</f>
        <v>0</v>
      </c>
      <c r="J1154" s="172"/>
      <c r="K1154" s="173">
        <f>ROUND(E1154*J1154,2)</f>
        <v>0</v>
      </c>
      <c r="L1154" s="173">
        <v>21</v>
      </c>
      <c r="M1154" s="173">
        <f>G1154*(1+L1154/100)</f>
        <v>0</v>
      </c>
      <c r="N1154" s="173">
        <v>0</v>
      </c>
      <c r="O1154" s="173">
        <f>ROUND(E1154*N1154,2)</f>
        <v>0</v>
      </c>
      <c r="P1154" s="173">
        <v>0</v>
      </c>
      <c r="Q1154" s="173">
        <f>ROUND(E1154*P1154,2)</f>
        <v>0</v>
      </c>
      <c r="R1154" s="173"/>
      <c r="S1154" s="173" t="s">
        <v>219</v>
      </c>
      <c r="T1154" s="174" t="s">
        <v>220</v>
      </c>
      <c r="U1154" s="156">
        <v>0</v>
      </c>
      <c r="V1154" s="156">
        <f>ROUND(E1154*U1154,2)</f>
        <v>0</v>
      </c>
      <c r="W1154" s="156"/>
      <c r="X1154" s="156" t="s">
        <v>185</v>
      </c>
      <c r="Y1154" s="147"/>
      <c r="Z1154" s="147"/>
      <c r="AA1154" s="147"/>
      <c r="AB1154" s="147"/>
      <c r="AC1154" s="147"/>
      <c r="AD1154" s="147"/>
      <c r="AE1154" s="147"/>
      <c r="AF1154" s="147"/>
      <c r="AG1154" s="147" t="s">
        <v>186</v>
      </c>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row>
    <row r="1155" spans="1:60" outlineLevel="1" x14ac:dyDescent="0.2">
      <c r="A1155" s="154"/>
      <c r="B1155" s="155"/>
      <c r="C1155" s="767"/>
      <c r="D1155" s="768"/>
      <c r="E1155" s="768"/>
      <c r="F1155" s="768"/>
      <c r="G1155" s="768"/>
      <c r="H1155" s="156"/>
      <c r="I1155" s="156"/>
      <c r="J1155" s="156"/>
      <c r="K1155" s="156"/>
      <c r="L1155" s="156"/>
      <c r="M1155" s="156"/>
      <c r="N1155" s="156"/>
      <c r="O1155" s="156"/>
      <c r="P1155" s="156"/>
      <c r="Q1155" s="156"/>
      <c r="R1155" s="156"/>
      <c r="S1155" s="156"/>
      <c r="T1155" s="156"/>
      <c r="U1155" s="156"/>
      <c r="V1155" s="156"/>
      <c r="W1155" s="156"/>
      <c r="X1155" s="156"/>
      <c r="Y1155" s="147"/>
      <c r="Z1155" s="147"/>
      <c r="AA1155" s="147"/>
      <c r="AB1155" s="147"/>
      <c r="AC1155" s="147"/>
      <c r="AD1155" s="147"/>
      <c r="AE1155" s="147"/>
      <c r="AF1155" s="147"/>
      <c r="AG1155" s="147" t="s">
        <v>190</v>
      </c>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row>
    <row r="1156" spans="1:60" outlineLevel="1" x14ac:dyDescent="0.2">
      <c r="A1156" s="168">
        <v>181</v>
      </c>
      <c r="B1156" s="169" t="s">
        <v>945</v>
      </c>
      <c r="C1156" s="178" t="s">
        <v>946</v>
      </c>
      <c r="D1156" s="170" t="s">
        <v>294</v>
      </c>
      <c r="E1156" s="171">
        <v>1</v>
      </c>
      <c r="F1156" s="172"/>
      <c r="G1156" s="173">
        <f>ROUND(E1156*F1156,2)</f>
        <v>0</v>
      </c>
      <c r="H1156" s="172"/>
      <c r="I1156" s="173">
        <f>ROUND(E1156*H1156,2)</f>
        <v>0</v>
      </c>
      <c r="J1156" s="172"/>
      <c r="K1156" s="173">
        <f>ROUND(E1156*J1156,2)</f>
        <v>0</v>
      </c>
      <c r="L1156" s="173">
        <v>21</v>
      </c>
      <c r="M1156" s="173">
        <f>G1156*(1+L1156/100)</f>
        <v>0</v>
      </c>
      <c r="N1156" s="173">
        <v>0</v>
      </c>
      <c r="O1156" s="173">
        <f>ROUND(E1156*N1156,2)</f>
        <v>0</v>
      </c>
      <c r="P1156" s="173">
        <v>0</v>
      </c>
      <c r="Q1156" s="173">
        <f>ROUND(E1156*P1156,2)</f>
        <v>0</v>
      </c>
      <c r="R1156" s="173"/>
      <c r="S1156" s="173" t="s">
        <v>219</v>
      </c>
      <c r="T1156" s="174" t="s">
        <v>220</v>
      </c>
      <c r="U1156" s="156">
        <v>0</v>
      </c>
      <c r="V1156" s="156">
        <f>ROUND(E1156*U1156,2)</f>
        <v>0</v>
      </c>
      <c r="W1156" s="156"/>
      <c r="X1156" s="156" t="s">
        <v>185</v>
      </c>
      <c r="Y1156" s="147"/>
      <c r="Z1156" s="147"/>
      <c r="AA1156" s="147"/>
      <c r="AB1156" s="147"/>
      <c r="AC1156" s="147"/>
      <c r="AD1156" s="147"/>
      <c r="AE1156" s="147"/>
      <c r="AF1156" s="147"/>
      <c r="AG1156" s="147" t="s">
        <v>947</v>
      </c>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row>
    <row r="1157" spans="1:60" outlineLevel="1" x14ac:dyDescent="0.2">
      <c r="A1157" s="154"/>
      <c r="B1157" s="155"/>
      <c r="C1157" s="767"/>
      <c r="D1157" s="768"/>
      <c r="E1157" s="768"/>
      <c r="F1157" s="768"/>
      <c r="G1157" s="768"/>
      <c r="H1157" s="156"/>
      <c r="I1157" s="156"/>
      <c r="J1157" s="156"/>
      <c r="K1157" s="156"/>
      <c r="L1157" s="156"/>
      <c r="M1157" s="156"/>
      <c r="N1157" s="156"/>
      <c r="O1157" s="156"/>
      <c r="P1157" s="156"/>
      <c r="Q1157" s="156"/>
      <c r="R1157" s="156"/>
      <c r="S1157" s="156"/>
      <c r="T1157" s="156"/>
      <c r="U1157" s="156"/>
      <c r="V1157" s="156"/>
      <c r="W1157" s="156"/>
      <c r="X1157" s="156"/>
      <c r="Y1157" s="147"/>
      <c r="Z1157" s="147"/>
      <c r="AA1157" s="147"/>
      <c r="AB1157" s="147"/>
      <c r="AC1157" s="147"/>
      <c r="AD1157" s="147"/>
      <c r="AE1157" s="147"/>
      <c r="AF1157" s="147"/>
      <c r="AG1157" s="147" t="s">
        <v>190</v>
      </c>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row>
    <row r="1158" spans="1:60" outlineLevel="1" x14ac:dyDescent="0.2">
      <c r="A1158" s="168">
        <v>182</v>
      </c>
      <c r="B1158" s="169" t="s">
        <v>948</v>
      </c>
      <c r="C1158" s="178" t="s">
        <v>949</v>
      </c>
      <c r="D1158" s="170" t="s">
        <v>284</v>
      </c>
      <c r="E1158" s="171">
        <v>160</v>
      </c>
      <c r="F1158" s="172"/>
      <c r="G1158" s="173">
        <f>ROUND(E1158*F1158,2)</f>
        <v>0</v>
      </c>
      <c r="H1158" s="172"/>
      <c r="I1158" s="173">
        <f>ROUND(E1158*H1158,2)</f>
        <v>0</v>
      </c>
      <c r="J1158" s="172"/>
      <c r="K1158" s="173">
        <f>ROUND(E1158*J1158,2)</f>
        <v>0</v>
      </c>
      <c r="L1158" s="173">
        <v>21</v>
      </c>
      <c r="M1158" s="173">
        <f>G1158*(1+L1158/100)</f>
        <v>0</v>
      </c>
      <c r="N1158" s="173">
        <v>0</v>
      </c>
      <c r="O1158" s="173">
        <f>ROUND(E1158*N1158,2)</f>
        <v>0</v>
      </c>
      <c r="P1158" s="173">
        <v>0</v>
      </c>
      <c r="Q1158" s="173">
        <f>ROUND(E1158*P1158,2)</f>
        <v>0</v>
      </c>
      <c r="R1158" s="173"/>
      <c r="S1158" s="173" t="s">
        <v>219</v>
      </c>
      <c r="T1158" s="174" t="s">
        <v>220</v>
      </c>
      <c r="U1158" s="156">
        <v>0</v>
      </c>
      <c r="V1158" s="156">
        <f>ROUND(E1158*U1158,2)</f>
        <v>0</v>
      </c>
      <c r="W1158" s="156"/>
      <c r="X1158" s="156" t="s">
        <v>258</v>
      </c>
      <c r="Y1158" s="147"/>
      <c r="Z1158" s="147"/>
      <c r="AA1158" s="147"/>
      <c r="AB1158" s="147"/>
      <c r="AC1158" s="147"/>
      <c r="AD1158" s="147"/>
      <c r="AE1158" s="147"/>
      <c r="AF1158" s="147"/>
      <c r="AG1158" s="147" t="s">
        <v>950</v>
      </c>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row>
    <row r="1159" spans="1:60" outlineLevel="1" x14ac:dyDescent="0.2">
      <c r="A1159" s="154"/>
      <c r="B1159" s="155"/>
      <c r="C1159" s="767"/>
      <c r="D1159" s="768"/>
      <c r="E1159" s="768"/>
      <c r="F1159" s="768"/>
      <c r="G1159" s="768"/>
      <c r="H1159" s="156"/>
      <c r="I1159" s="156"/>
      <c r="J1159" s="156"/>
      <c r="K1159" s="156"/>
      <c r="L1159" s="156"/>
      <c r="M1159" s="156"/>
      <c r="N1159" s="156"/>
      <c r="O1159" s="156"/>
      <c r="P1159" s="156"/>
      <c r="Q1159" s="156"/>
      <c r="R1159" s="156"/>
      <c r="S1159" s="156"/>
      <c r="T1159" s="156"/>
      <c r="U1159" s="156"/>
      <c r="V1159" s="156"/>
      <c r="W1159" s="156"/>
      <c r="X1159" s="156"/>
      <c r="Y1159" s="147"/>
      <c r="Z1159" s="147"/>
      <c r="AA1159" s="147"/>
      <c r="AB1159" s="147"/>
      <c r="AC1159" s="147"/>
      <c r="AD1159" s="147"/>
      <c r="AE1159" s="147"/>
      <c r="AF1159" s="147"/>
      <c r="AG1159" s="147" t="s">
        <v>190</v>
      </c>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row>
    <row r="1160" spans="1:60" outlineLevel="1" x14ac:dyDescent="0.2">
      <c r="A1160" s="168">
        <v>183</v>
      </c>
      <c r="B1160" s="169" t="s">
        <v>951</v>
      </c>
      <c r="C1160" s="178" t="s">
        <v>952</v>
      </c>
      <c r="D1160" s="170" t="s">
        <v>284</v>
      </c>
      <c r="E1160" s="171">
        <v>40</v>
      </c>
      <c r="F1160" s="172"/>
      <c r="G1160" s="173">
        <f>ROUND(E1160*F1160,2)</f>
        <v>0</v>
      </c>
      <c r="H1160" s="172"/>
      <c r="I1160" s="173">
        <f>ROUND(E1160*H1160,2)</f>
        <v>0</v>
      </c>
      <c r="J1160" s="172"/>
      <c r="K1160" s="173">
        <f>ROUND(E1160*J1160,2)</f>
        <v>0</v>
      </c>
      <c r="L1160" s="173">
        <v>21</v>
      </c>
      <c r="M1160" s="173">
        <f>G1160*(1+L1160/100)</f>
        <v>0</v>
      </c>
      <c r="N1160" s="173">
        <v>0</v>
      </c>
      <c r="O1160" s="173">
        <f>ROUND(E1160*N1160,2)</f>
        <v>0</v>
      </c>
      <c r="P1160" s="173">
        <v>0</v>
      </c>
      <c r="Q1160" s="173">
        <f>ROUND(E1160*P1160,2)</f>
        <v>0</v>
      </c>
      <c r="R1160" s="173"/>
      <c r="S1160" s="173" t="s">
        <v>219</v>
      </c>
      <c r="T1160" s="174" t="s">
        <v>220</v>
      </c>
      <c r="U1160" s="156">
        <v>0</v>
      </c>
      <c r="V1160" s="156">
        <f>ROUND(E1160*U1160,2)</f>
        <v>0</v>
      </c>
      <c r="W1160" s="156"/>
      <c r="X1160" s="156" t="s">
        <v>258</v>
      </c>
      <c r="Y1160" s="147"/>
      <c r="Z1160" s="147"/>
      <c r="AA1160" s="147"/>
      <c r="AB1160" s="147"/>
      <c r="AC1160" s="147"/>
      <c r="AD1160" s="147"/>
      <c r="AE1160" s="147"/>
      <c r="AF1160" s="147"/>
      <c r="AG1160" s="147" t="s">
        <v>950</v>
      </c>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row>
    <row r="1161" spans="1:60" outlineLevel="1" x14ac:dyDescent="0.2">
      <c r="A1161" s="154"/>
      <c r="B1161" s="155"/>
      <c r="C1161" s="767"/>
      <c r="D1161" s="768"/>
      <c r="E1161" s="768"/>
      <c r="F1161" s="768"/>
      <c r="G1161" s="768"/>
      <c r="H1161" s="156"/>
      <c r="I1161" s="156"/>
      <c r="J1161" s="156"/>
      <c r="K1161" s="156"/>
      <c r="L1161" s="156"/>
      <c r="M1161" s="156"/>
      <c r="N1161" s="156"/>
      <c r="O1161" s="156"/>
      <c r="P1161" s="156"/>
      <c r="Q1161" s="156"/>
      <c r="R1161" s="156"/>
      <c r="S1161" s="156"/>
      <c r="T1161" s="156"/>
      <c r="U1161" s="156"/>
      <c r="V1161" s="156"/>
      <c r="W1161" s="156"/>
      <c r="X1161" s="156"/>
      <c r="Y1161" s="147"/>
      <c r="Z1161" s="147"/>
      <c r="AA1161" s="147"/>
      <c r="AB1161" s="147"/>
      <c r="AC1161" s="147"/>
      <c r="AD1161" s="147"/>
      <c r="AE1161" s="147"/>
      <c r="AF1161" s="147"/>
      <c r="AG1161" s="147" t="s">
        <v>190</v>
      </c>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row>
    <row r="1162" spans="1:60" outlineLevel="1" x14ac:dyDescent="0.2">
      <c r="A1162" s="168">
        <v>184</v>
      </c>
      <c r="B1162" s="169" t="s">
        <v>953</v>
      </c>
      <c r="C1162" s="178" t="s">
        <v>954</v>
      </c>
      <c r="D1162" s="170" t="s">
        <v>549</v>
      </c>
      <c r="E1162" s="171">
        <v>10</v>
      </c>
      <c r="F1162" s="172"/>
      <c r="G1162" s="173">
        <f>ROUND(E1162*F1162,2)</f>
        <v>0</v>
      </c>
      <c r="H1162" s="172"/>
      <c r="I1162" s="173">
        <f>ROUND(E1162*H1162,2)</f>
        <v>0</v>
      </c>
      <c r="J1162" s="172"/>
      <c r="K1162" s="173">
        <f>ROUND(E1162*J1162,2)</f>
        <v>0</v>
      </c>
      <c r="L1162" s="173">
        <v>21</v>
      </c>
      <c r="M1162" s="173">
        <f>G1162*(1+L1162/100)</f>
        <v>0</v>
      </c>
      <c r="N1162" s="173">
        <v>0</v>
      </c>
      <c r="O1162" s="173">
        <f>ROUND(E1162*N1162,2)</f>
        <v>0</v>
      </c>
      <c r="P1162" s="173">
        <v>0</v>
      </c>
      <c r="Q1162" s="173">
        <f>ROUND(E1162*P1162,2)</f>
        <v>0</v>
      </c>
      <c r="R1162" s="173"/>
      <c r="S1162" s="173" t="s">
        <v>219</v>
      </c>
      <c r="T1162" s="174" t="s">
        <v>220</v>
      </c>
      <c r="U1162" s="156">
        <v>0</v>
      </c>
      <c r="V1162" s="156">
        <f>ROUND(E1162*U1162,2)</f>
        <v>0</v>
      </c>
      <c r="W1162" s="156"/>
      <c r="X1162" s="156" t="s">
        <v>258</v>
      </c>
      <c r="Y1162" s="147"/>
      <c r="Z1162" s="147"/>
      <c r="AA1162" s="147"/>
      <c r="AB1162" s="147"/>
      <c r="AC1162" s="147"/>
      <c r="AD1162" s="147"/>
      <c r="AE1162" s="147"/>
      <c r="AF1162" s="147"/>
      <c r="AG1162" s="147" t="s">
        <v>950</v>
      </c>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row>
    <row r="1163" spans="1:60" outlineLevel="1" x14ac:dyDescent="0.2">
      <c r="A1163" s="154"/>
      <c r="B1163" s="155"/>
      <c r="C1163" s="767"/>
      <c r="D1163" s="768"/>
      <c r="E1163" s="768"/>
      <c r="F1163" s="768"/>
      <c r="G1163" s="768"/>
      <c r="H1163" s="156"/>
      <c r="I1163" s="156"/>
      <c r="J1163" s="156"/>
      <c r="K1163" s="156"/>
      <c r="L1163" s="156"/>
      <c r="M1163" s="156"/>
      <c r="N1163" s="156"/>
      <c r="O1163" s="156"/>
      <c r="P1163" s="156"/>
      <c r="Q1163" s="156"/>
      <c r="R1163" s="156"/>
      <c r="S1163" s="156"/>
      <c r="T1163" s="156"/>
      <c r="U1163" s="156"/>
      <c r="V1163" s="156"/>
      <c r="W1163" s="156"/>
      <c r="X1163" s="156"/>
      <c r="Y1163" s="147"/>
      <c r="Z1163" s="147"/>
      <c r="AA1163" s="147"/>
      <c r="AB1163" s="147"/>
      <c r="AC1163" s="147"/>
      <c r="AD1163" s="147"/>
      <c r="AE1163" s="147"/>
      <c r="AF1163" s="147"/>
      <c r="AG1163" s="147" t="s">
        <v>190</v>
      </c>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row>
    <row r="1164" spans="1:60" outlineLevel="1" x14ac:dyDescent="0.2">
      <c r="A1164" s="168">
        <v>185</v>
      </c>
      <c r="B1164" s="169" t="s">
        <v>955</v>
      </c>
      <c r="C1164" s="178" t="s">
        <v>956</v>
      </c>
      <c r="D1164" s="170" t="s">
        <v>549</v>
      </c>
      <c r="E1164" s="171">
        <v>4</v>
      </c>
      <c r="F1164" s="172"/>
      <c r="G1164" s="173">
        <f>ROUND(E1164*F1164,2)</f>
        <v>0</v>
      </c>
      <c r="H1164" s="172"/>
      <c r="I1164" s="173">
        <f>ROUND(E1164*H1164,2)</f>
        <v>0</v>
      </c>
      <c r="J1164" s="172"/>
      <c r="K1164" s="173">
        <f>ROUND(E1164*J1164,2)</f>
        <v>0</v>
      </c>
      <c r="L1164" s="173">
        <v>21</v>
      </c>
      <c r="M1164" s="173">
        <f>G1164*(1+L1164/100)</f>
        <v>0</v>
      </c>
      <c r="N1164" s="173">
        <v>0</v>
      </c>
      <c r="O1164" s="173">
        <f>ROUND(E1164*N1164,2)</f>
        <v>0</v>
      </c>
      <c r="P1164" s="173">
        <v>0</v>
      </c>
      <c r="Q1164" s="173">
        <f>ROUND(E1164*P1164,2)</f>
        <v>0</v>
      </c>
      <c r="R1164" s="173"/>
      <c r="S1164" s="173" t="s">
        <v>219</v>
      </c>
      <c r="T1164" s="174" t="s">
        <v>220</v>
      </c>
      <c r="U1164" s="156">
        <v>0</v>
      </c>
      <c r="V1164" s="156">
        <f>ROUND(E1164*U1164,2)</f>
        <v>0</v>
      </c>
      <c r="W1164" s="156"/>
      <c r="X1164" s="156" t="s">
        <v>258</v>
      </c>
      <c r="Y1164" s="147"/>
      <c r="Z1164" s="147"/>
      <c r="AA1164" s="147"/>
      <c r="AB1164" s="147"/>
      <c r="AC1164" s="147"/>
      <c r="AD1164" s="147"/>
      <c r="AE1164" s="147"/>
      <c r="AF1164" s="147"/>
      <c r="AG1164" s="147" t="s">
        <v>950</v>
      </c>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row>
    <row r="1165" spans="1:60" outlineLevel="1" x14ac:dyDescent="0.2">
      <c r="A1165" s="154"/>
      <c r="B1165" s="155"/>
      <c r="C1165" s="767"/>
      <c r="D1165" s="768"/>
      <c r="E1165" s="768"/>
      <c r="F1165" s="768"/>
      <c r="G1165" s="768"/>
      <c r="H1165" s="156"/>
      <c r="I1165" s="156"/>
      <c r="J1165" s="156"/>
      <c r="K1165" s="156"/>
      <c r="L1165" s="156"/>
      <c r="M1165" s="156"/>
      <c r="N1165" s="156"/>
      <c r="O1165" s="156"/>
      <c r="P1165" s="156"/>
      <c r="Q1165" s="156"/>
      <c r="R1165" s="156"/>
      <c r="S1165" s="156"/>
      <c r="T1165" s="156"/>
      <c r="U1165" s="156"/>
      <c r="V1165" s="156"/>
      <c r="W1165" s="156"/>
      <c r="X1165" s="156"/>
      <c r="Y1165" s="147"/>
      <c r="Z1165" s="147"/>
      <c r="AA1165" s="147"/>
      <c r="AB1165" s="147"/>
      <c r="AC1165" s="147"/>
      <c r="AD1165" s="147"/>
      <c r="AE1165" s="147"/>
      <c r="AF1165" s="147"/>
      <c r="AG1165" s="147" t="s">
        <v>190</v>
      </c>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row>
    <row r="1166" spans="1:60" outlineLevel="1" x14ac:dyDescent="0.2">
      <c r="A1166" s="168">
        <v>186</v>
      </c>
      <c r="B1166" s="169" t="s">
        <v>957</v>
      </c>
      <c r="C1166" s="178" t="s">
        <v>958</v>
      </c>
      <c r="D1166" s="170" t="s">
        <v>284</v>
      </c>
      <c r="E1166" s="171">
        <v>420</v>
      </c>
      <c r="F1166" s="172"/>
      <c r="G1166" s="173">
        <f>ROUND(E1166*F1166,2)</f>
        <v>0</v>
      </c>
      <c r="H1166" s="172"/>
      <c r="I1166" s="173">
        <f>ROUND(E1166*H1166,2)</f>
        <v>0</v>
      </c>
      <c r="J1166" s="172"/>
      <c r="K1166" s="173">
        <f>ROUND(E1166*J1166,2)</f>
        <v>0</v>
      </c>
      <c r="L1166" s="173">
        <v>21</v>
      </c>
      <c r="M1166" s="173">
        <f>G1166*(1+L1166/100)</f>
        <v>0</v>
      </c>
      <c r="N1166" s="173">
        <v>0</v>
      </c>
      <c r="O1166" s="173">
        <f>ROUND(E1166*N1166,2)</f>
        <v>0</v>
      </c>
      <c r="P1166" s="173">
        <v>0</v>
      </c>
      <c r="Q1166" s="173">
        <f>ROUND(E1166*P1166,2)</f>
        <v>0</v>
      </c>
      <c r="R1166" s="173"/>
      <c r="S1166" s="173" t="s">
        <v>219</v>
      </c>
      <c r="T1166" s="174" t="s">
        <v>220</v>
      </c>
      <c r="U1166" s="156">
        <v>0</v>
      </c>
      <c r="V1166" s="156">
        <f>ROUND(E1166*U1166,2)</f>
        <v>0</v>
      </c>
      <c r="W1166" s="156"/>
      <c r="X1166" s="156" t="s">
        <v>258</v>
      </c>
      <c r="Y1166" s="147"/>
      <c r="Z1166" s="147"/>
      <c r="AA1166" s="147"/>
      <c r="AB1166" s="147"/>
      <c r="AC1166" s="147"/>
      <c r="AD1166" s="147"/>
      <c r="AE1166" s="147"/>
      <c r="AF1166" s="147"/>
      <c r="AG1166" s="147" t="s">
        <v>950</v>
      </c>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row>
    <row r="1167" spans="1:60" outlineLevel="1" x14ac:dyDescent="0.2">
      <c r="A1167" s="154"/>
      <c r="B1167" s="155"/>
      <c r="C1167" s="767"/>
      <c r="D1167" s="768"/>
      <c r="E1167" s="768"/>
      <c r="F1167" s="768"/>
      <c r="G1167" s="768"/>
      <c r="H1167" s="156"/>
      <c r="I1167" s="156"/>
      <c r="J1167" s="156"/>
      <c r="K1167" s="156"/>
      <c r="L1167" s="156"/>
      <c r="M1167" s="156"/>
      <c r="N1167" s="156"/>
      <c r="O1167" s="156"/>
      <c r="P1167" s="156"/>
      <c r="Q1167" s="156"/>
      <c r="R1167" s="156"/>
      <c r="S1167" s="156"/>
      <c r="T1167" s="156"/>
      <c r="U1167" s="156"/>
      <c r="V1167" s="156"/>
      <c r="W1167" s="156"/>
      <c r="X1167" s="156"/>
      <c r="Y1167" s="147"/>
      <c r="Z1167" s="147"/>
      <c r="AA1167" s="147"/>
      <c r="AB1167" s="147"/>
      <c r="AC1167" s="147"/>
      <c r="AD1167" s="147"/>
      <c r="AE1167" s="147"/>
      <c r="AF1167" s="147"/>
      <c r="AG1167" s="147" t="s">
        <v>190</v>
      </c>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row>
    <row r="1168" spans="1:60" outlineLevel="1" x14ac:dyDescent="0.2">
      <c r="A1168" s="168">
        <v>187</v>
      </c>
      <c r="B1168" s="169" t="s">
        <v>959</v>
      </c>
      <c r="C1168" s="178" t="s">
        <v>960</v>
      </c>
      <c r="D1168" s="170" t="s">
        <v>549</v>
      </c>
      <c r="E1168" s="171">
        <v>128</v>
      </c>
      <c r="F1168" s="172"/>
      <c r="G1168" s="173">
        <f>ROUND(E1168*F1168,2)</f>
        <v>0</v>
      </c>
      <c r="H1168" s="172"/>
      <c r="I1168" s="173">
        <f>ROUND(E1168*H1168,2)</f>
        <v>0</v>
      </c>
      <c r="J1168" s="172"/>
      <c r="K1168" s="173">
        <f>ROUND(E1168*J1168,2)</f>
        <v>0</v>
      </c>
      <c r="L1168" s="173">
        <v>21</v>
      </c>
      <c r="M1168" s="173">
        <f>G1168*(1+L1168/100)</f>
        <v>0</v>
      </c>
      <c r="N1168" s="173">
        <v>0</v>
      </c>
      <c r="O1168" s="173">
        <f>ROUND(E1168*N1168,2)</f>
        <v>0</v>
      </c>
      <c r="P1168" s="173">
        <v>0</v>
      </c>
      <c r="Q1168" s="173">
        <f>ROUND(E1168*P1168,2)</f>
        <v>0</v>
      </c>
      <c r="R1168" s="173"/>
      <c r="S1168" s="173" t="s">
        <v>219</v>
      </c>
      <c r="T1168" s="174" t="s">
        <v>220</v>
      </c>
      <c r="U1168" s="156">
        <v>0</v>
      </c>
      <c r="V1168" s="156">
        <f>ROUND(E1168*U1168,2)</f>
        <v>0</v>
      </c>
      <c r="W1168" s="156"/>
      <c r="X1168" s="156" t="s">
        <v>258</v>
      </c>
      <c r="Y1168" s="147"/>
      <c r="Z1168" s="147"/>
      <c r="AA1168" s="147"/>
      <c r="AB1168" s="147"/>
      <c r="AC1168" s="147"/>
      <c r="AD1168" s="147"/>
      <c r="AE1168" s="147"/>
      <c r="AF1168" s="147"/>
      <c r="AG1168" s="147" t="s">
        <v>950</v>
      </c>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row>
    <row r="1169" spans="1:60" outlineLevel="1" x14ac:dyDescent="0.2">
      <c r="A1169" s="154"/>
      <c r="B1169" s="155"/>
      <c r="C1169" s="767"/>
      <c r="D1169" s="768"/>
      <c r="E1169" s="768"/>
      <c r="F1169" s="768"/>
      <c r="G1169" s="768"/>
      <c r="H1169" s="156"/>
      <c r="I1169" s="156"/>
      <c r="J1169" s="156"/>
      <c r="K1169" s="156"/>
      <c r="L1169" s="156"/>
      <c r="M1169" s="156"/>
      <c r="N1169" s="156"/>
      <c r="O1169" s="156"/>
      <c r="P1169" s="156"/>
      <c r="Q1169" s="156"/>
      <c r="R1169" s="156"/>
      <c r="S1169" s="156"/>
      <c r="T1169" s="156"/>
      <c r="U1169" s="156"/>
      <c r="V1169" s="156"/>
      <c r="W1169" s="156"/>
      <c r="X1169" s="156"/>
      <c r="Y1169" s="147"/>
      <c r="Z1169" s="147"/>
      <c r="AA1169" s="147"/>
      <c r="AB1169" s="147"/>
      <c r="AC1169" s="147"/>
      <c r="AD1169" s="147"/>
      <c r="AE1169" s="147"/>
      <c r="AF1169" s="147"/>
      <c r="AG1169" s="147" t="s">
        <v>190</v>
      </c>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row>
    <row r="1170" spans="1:60" outlineLevel="1" x14ac:dyDescent="0.2">
      <c r="A1170" s="168">
        <v>188</v>
      </c>
      <c r="B1170" s="169" t="s">
        <v>961</v>
      </c>
      <c r="C1170" s="178" t="s">
        <v>962</v>
      </c>
      <c r="D1170" s="170" t="s">
        <v>549</v>
      </c>
      <c r="E1170" s="171">
        <v>8</v>
      </c>
      <c r="F1170" s="172"/>
      <c r="G1170" s="173">
        <f>ROUND(E1170*F1170,2)</f>
        <v>0</v>
      </c>
      <c r="H1170" s="172"/>
      <c r="I1170" s="173">
        <f>ROUND(E1170*H1170,2)</f>
        <v>0</v>
      </c>
      <c r="J1170" s="172"/>
      <c r="K1170" s="173">
        <f>ROUND(E1170*J1170,2)</f>
        <v>0</v>
      </c>
      <c r="L1170" s="173">
        <v>21</v>
      </c>
      <c r="M1170" s="173">
        <f>G1170*(1+L1170/100)</f>
        <v>0</v>
      </c>
      <c r="N1170" s="173">
        <v>0</v>
      </c>
      <c r="O1170" s="173">
        <f>ROUND(E1170*N1170,2)</f>
        <v>0</v>
      </c>
      <c r="P1170" s="173">
        <v>0</v>
      </c>
      <c r="Q1170" s="173">
        <f>ROUND(E1170*P1170,2)</f>
        <v>0</v>
      </c>
      <c r="R1170" s="173"/>
      <c r="S1170" s="173" t="s">
        <v>219</v>
      </c>
      <c r="T1170" s="174" t="s">
        <v>220</v>
      </c>
      <c r="U1170" s="156">
        <v>0</v>
      </c>
      <c r="V1170" s="156">
        <f>ROUND(E1170*U1170,2)</f>
        <v>0</v>
      </c>
      <c r="W1170" s="156"/>
      <c r="X1170" s="156" t="s">
        <v>258</v>
      </c>
      <c r="Y1170" s="147"/>
      <c r="Z1170" s="147"/>
      <c r="AA1170" s="147"/>
      <c r="AB1170" s="147"/>
      <c r="AC1170" s="147"/>
      <c r="AD1170" s="147"/>
      <c r="AE1170" s="147"/>
      <c r="AF1170" s="147"/>
      <c r="AG1170" s="147" t="s">
        <v>950</v>
      </c>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row>
    <row r="1171" spans="1:60" outlineLevel="1" x14ac:dyDescent="0.2">
      <c r="A1171" s="154"/>
      <c r="B1171" s="155"/>
      <c r="C1171" s="767"/>
      <c r="D1171" s="768"/>
      <c r="E1171" s="768"/>
      <c r="F1171" s="768"/>
      <c r="G1171" s="768"/>
      <c r="H1171" s="156"/>
      <c r="I1171" s="156"/>
      <c r="J1171" s="156"/>
      <c r="K1171" s="156"/>
      <c r="L1171" s="156"/>
      <c r="M1171" s="156"/>
      <c r="N1171" s="156"/>
      <c r="O1171" s="156"/>
      <c r="P1171" s="156"/>
      <c r="Q1171" s="156"/>
      <c r="R1171" s="156"/>
      <c r="S1171" s="156"/>
      <c r="T1171" s="156"/>
      <c r="U1171" s="156"/>
      <c r="V1171" s="156"/>
      <c r="W1171" s="156"/>
      <c r="X1171" s="156"/>
      <c r="Y1171" s="147"/>
      <c r="Z1171" s="147"/>
      <c r="AA1171" s="147"/>
      <c r="AB1171" s="147"/>
      <c r="AC1171" s="147"/>
      <c r="AD1171" s="147"/>
      <c r="AE1171" s="147"/>
      <c r="AF1171" s="147"/>
      <c r="AG1171" s="147" t="s">
        <v>190</v>
      </c>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row>
    <row r="1172" spans="1:60" outlineLevel="1" x14ac:dyDescent="0.2">
      <c r="A1172" s="168">
        <v>189</v>
      </c>
      <c r="B1172" s="169" t="s">
        <v>963</v>
      </c>
      <c r="C1172" s="178" t="s">
        <v>964</v>
      </c>
      <c r="D1172" s="170" t="s">
        <v>549</v>
      </c>
      <c r="E1172" s="171">
        <v>12</v>
      </c>
      <c r="F1172" s="172"/>
      <c r="G1172" s="173">
        <f>ROUND(E1172*F1172,2)</f>
        <v>0</v>
      </c>
      <c r="H1172" s="172"/>
      <c r="I1172" s="173">
        <f>ROUND(E1172*H1172,2)</f>
        <v>0</v>
      </c>
      <c r="J1172" s="172"/>
      <c r="K1172" s="173">
        <f>ROUND(E1172*J1172,2)</f>
        <v>0</v>
      </c>
      <c r="L1172" s="173">
        <v>21</v>
      </c>
      <c r="M1172" s="173">
        <f>G1172*(1+L1172/100)</f>
        <v>0</v>
      </c>
      <c r="N1172" s="173">
        <v>0</v>
      </c>
      <c r="O1172" s="173">
        <f>ROUND(E1172*N1172,2)</f>
        <v>0</v>
      </c>
      <c r="P1172" s="173">
        <v>0</v>
      </c>
      <c r="Q1172" s="173">
        <f>ROUND(E1172*P1172,2)</f>
        <v>0</v>
      </c>
      <c r="R1172" s="173"/>
      <c r="S1172" s="173" t="s">
        <v>219</v>
      </c>
      <c r="T1172" s="174" t="s">
        <v>220</v>
      </c>
      <c r="U1172" s="156">
        <v>0</v>
      </c>
      <c r="V1172" s="156">
        <f>ROUND(E1172*U1172,2)</f>
        <v>0</v>
      </c>
      <c r="W1172" s="156"/>
      <c r="X1172" s="156" t="s">
        <v>258</v>
      </c>
      <c r="Y1172" s="147"/>
      <c r="Z1172" s="147"/>
      <c r="AA1172" s="147"/>
      <c r="AB1172" s="147"/>
      <c r="AC1172" s="147"/>
      <c r="AD1172" s="147"/>
      <c r="AE1172" s="147"/>
      <c r="AF1172" s="147"/>
      <c r="AG1172" s="147" t="s">
        <v>950</v>
      </c>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row>
    <row r="1173" spans="1:60" outlineLevel="1" x14ac:dyDescent="0.2">
      <c r="A1173" s="154"/>
      <c r="B1173" s="155"/>
      <c r="C1173" s="767"/>
      <c r="D1173" s="768"/>
      <c r="E1173" s="768"/>
      <c r="F1173" s="768"/>
      <c r="G1173" s="768"/>
      <c r="H1173" s="156"/>
      <c r="I1173" s="156"/>
      <c r="J1173" s="156"/>
      <c r="K1173" s="156"/>
      <c r="L1173" s="156"/>
      <c r="M1173" s="156"/>
      <c r="N1173" s="156"/>
      <c r="O1173" s="156"/>
      <c r="P1173" s="156"/>
      <c r="Q1173" s="156"/>
      <c r="R1173" s="156"/>
      <c r="S1173" s="156"/>
      <c r="T1173" s="156"/>
      <c r="U1173" s="156"/>
      <c r="V1173" s="156"/>
      <c r="W1173" s="156"/>
      <c r="X1173" s="156"/>
      <c r="Y1173" s="147"/>
      <c r="Z1173" s="147"/>
      <c r="AA1173" s="147"/>
      <c r="AB1173" s="147"/>
      <c r="AC1173" s="147"/>
      <c r="AD1173" s="147"/>
      <c r="AE1173" s="147"/>
      <c r="AF1173" s="147"/>
      <c r="AG1173" s="147" t="s">
        <v>190</v>
      </c>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row>
    <row r="1174" spans="1:60" outlineLevel="1" x14ac:dyDescent="0.2">
      <c r="A1174" s="168">
        <v>190</v>
      </c>
      <c r="B1174" s="169" t="s">
        <v>965</v>
      </c>
      <c r="C1174" s="178" t="s">
        <v>966</v>
      </c>
      <c r="D1174" s="170" t="s">
        <v>549</v>
      </c>
      <c r="E1174" s="171">
        <v>24</v>
      </c>
      <c r="F1174" s="172"/>
      <c r="G1174" s="173">
        <f>ROUND(E1174*F1174,2)</f>
        <v>0</v>
      </c>
      <c r="H1174" s="172"/>
      <c r="I1174" s="173">
        <f>ROUND(E1174*H1174,2)</f>
        <v>0</v>
      </c>
      <c r="J1174" s="172"/>
      <c r="K1174" s="173">
        <f>ROUND(E1174*J1174,2)</f>
        <v>0</v>
      </c>
      <c r="L1174" s="173">
        <v>21</v>
      </c>
      <c r="M1174" s="173">
        <f>G1174*(1+L1174/100)</f>
        <v>0</v>
      </c>
      <c r="N1174" s="173">
        <v>0</v>
      </c>
      <c r="O1174" s="173">
        <f>ROUND(E1174*N1174,2)</f>
        <v>0</v>
      </c>
      <c r="P1174" s="173">
        <v>0</v>
      </c>
      <c r="Q1174" s="173">
        <f>ROUND(E1174*P1174,2)</f>
        <v>0</v>
      </c>
      <c r="R1174" s="173"/>
      <c r="S1174" s="173" t="s">
        <v>219</v>
      </c>
      <c r="T1174" s="174" t="s">
        <v>220</v>
      </c>
      <c r="U1174" s="156">
        <v>0</v>
      </c>
      <c r="V1174" s="156">
        <f>ROUND(E1174*U1174,2)</f>
        <v>0</v>
      </c>
      <c r="W1174" s="156"/>
      <c r="X1174" s="156" t="s">
        <v>258</v>
      </c>
      <c r="Y1174" s="147"/>
      <c r="Z1174" s="147"/>
      <c r="AA1174" s="147"/>
      <c r="AB1174" s="147"/>
      <c r="AC1174" s="147"/>
      <c r="AD1174" s="147"/>
      <c r="AE1174" s="147"/>
      <c r="AF1174" s="147"/>
      <c r="AG1174" s="147" t="s">
        <v>950</v>
      </c>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row>
    <row r="1175" spans="1:60" outlineLevel="1" x14ac:dyDescent="0.2">
      <c r="A1175" s="154"/>
      <c r="B1175" s="155"/>
      <c r="C1175" s="767"/>
      <c r="D1175" s="768"/>
      <c r="E1175" s="768"/>
      <c r="F1175" s="768"/>
      <c r="G1175" s="768"/>
      <c r="H1175" s="156"/>
      <c r="I1175" s="156"/>
      <c r="J1175" s="156"/>
      <c r="K1175" s="156"/>
      <c r="L1175" s="156"/>
      <c r="M1175" s="156"/>
      <c r="N1175" s="156"/>
      <c r="O1175" s="156"/>
      <c r="P1175" s="156"/>
      <c r="Q1175" s="156"/>
      <c r="R1175" s="156"/>
      <c r="S1175" s="156"/>
      <c r="T1175" s="156"/>
      <c r="U1175" s="156"/>
      <c r="V1175" s="156"/>
      <c r="W1175" s="156"/>
      <c r="X1175" s="156"/>
      <c r="Y1175" s="147"/>
      <c r="Z1175" s="147"/>
      <c r="AA1175" s="147"/>
      <c r="AB1175" s="147"/>
      <c r="AC1175" s="147"/>
      <c r="AD1175" s="147"/>
      <c r="AE1175" s="147"/>
      <c r="AF1175" s="147"/>
      <c r="AG1175" s="147" t="s">
        <v>190</v>
      </c>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row>
    <row r="1176" spans="1:60" outlineLevel="1" x14ac:dyDescent="0.2">
      <c r="A1176" s="168">
        <v>191</v>
      </c>
      <c r="B1176" s="169" t="s">
        <v>967</v>
      </c>
      <c r="C1176" s="178" t="s">
        <v>968</v>
      </c>
      <c r="D1176" s="170" t="s">
        <v>549</v>
      </c>
      <c r="E1176" s="171">
        <v>12</v>
      </c>
      <c r="F1176" s="172"/>
      <c r="G1176" s="173">
        <f>ROUND(E1176*F1176,2)</f>
        <v>0</v>
      </c>
      <c r="H1176" s="172"/>
      <c r="I1176" s="173">
        <f>ROUND(E1176*H1176,2)</f>
        <v>0</v>
      </c>
      <c r="J1176" s="172"/>
      <c r="K1176" s="173">
        <f>ROUND(E1176*J1176,2)</f>
        <v>0</v>
      </c>
      <c r="L1176" s="173">
        <v>21</v>
      </c>
      <c r="M1176" s="173">
        <f>G1176*(1+L1176/100)</f>
        <v>0</v>
      </c>
      <c r="N1176" s="173">
        <v>0</v>
      </c>
      <c r="O1176" s="173">
        <f>ROUND(E1176*N1176,2)</f>
        <v>0</v>
      </c>
      <c r="P1176" s="173">
        <v>0</v>
      </c>
      <c r="Q1176" s="173">
        <f>ROUND(E1176*P1176,2)</f>
        <v>0</v>
      </c>
      <c r="R1176" s="173"/>
      <c r="S1176" s="173" t="s">
        <v>219</v>
      </c>
      <c r="T1176" s="174" t="s">
        <v>220</v>
      </c>
      <c r="U1176" s="156">
        <v>0</v>
      </c>
      <c r="V1176" s="156">
        <f>ROUND(E1176*U1176,2)</f>
        <v>0</v>
      </c>
      <c r="W1176" s="156"/>
      <c r="X1176" s="156" t="s">
        <v>258</v>
      </c>
      <c r="Y1176" s="147"/>
      <c r="Z1176" s="147"/>
      <c r="AA1176" s="147"/>
      <c r="AB1176" s="147"/>
      <c r="AC1176" s="147"/>
      <c r="AD1176" s="147"/>
      <c r="AE1176" s="147"/>
      <c r="AF1176" s="147"/>
      <c r="AG1176" s="147" t="s">
        <v>950</v>
      </c>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row>
    <row r="1177" spans="1:60" outlineLevel="1" x14ac:dyDescent="0.2">
      <c r="A1177" s="154"/>
      <c r="B1177" s="155"/>
      <c r="C1177" s="767"/>
      <c r="D1177" s="768"/>
      <c r="E1177" s="768"/>
      <c r="F1177" s="768"/>
      <c r="G1177" s="768"/>
      <c r="H1177" s="156"/>
      <c r="I1177" s="156"/>
      <c r="J1177" s="156"/>
      <c r="K1177" s="156"/>
      <c r="L1177" s="156"/>
      <c r="M1177" s="156"/>
      <c r="N1177" s="156"/>
      <c r="O1177" s="156"/>
      <c r="P1177" s="156"/>
      <c r="Q1177" s="156"/>
      <c r="R1177" s="156"/>
      <c r="S1177" s="156"/>
      <c r="T1177" s="156"/>
      <c r="U1177" s="156"/>
      <c r="V1177" s="156"/>
      <c r="W1177" s="156"/>
      <c r="X1177" s="156"/>
      <c r="Y1177" s="147"/>
      <c r="Z1177" s="147"/>
      <c r="AA1177" s="147"/>
      <c r="AB1177" s="147"/>
      <c r="AC1177" s="147"/>
      <c r="AD1177" s="147"/>
      <c r="AE1177" s="147"/>
      <c r="AF1177" s="147"/>
      <c r="AG1177" s="147" t="s">
        <v>190</v>
      </c>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row>
    <row r="1178" spans="1:60" outlineLevel="1" x14ac:dyDescent="0.2">
      <c r="A1178" s="168">
        <v>192</v>
      </c>
      <c r="B1178" s="169" t="s">
        <v>969</v>
      </c>
      <c r="C1178" s="178" t="s">
        <v>970</v>
      </c>
      <c r="D1178" s="170" t="s">
        <v>549</v>
      </c>
      <c r="E1178" s="171">
        <v>12</v>
      </c>
      <c r="F1178" s="172"/>
      <c r="G1178" s="173">
        <f>ROUND(E1178*F1178,2)</f>
        <v>0</v>
      </c>
      <c r="H1178" s="172"/>
      <c r="I1178" s="173">
        <f>ROUND(E1178*H1178,2)</f>
        <v>0</v>
      </c>
      <c r="J1178" s="172"/>
      <c r="K1178" s="173">
        <f>ROUND(E1178*J1178,2)</f>
        <v>0</v>
      </c>
      <c r="L1178" s="173">
        <v>21</v>
      </c>
      <c r="M1178" s="173">
        <f>G1178*(1+L1178/100)</f>
        <v>0</v>
      </c>
      <c r="N1178" s="173">
        <v>0</v>
      </c>
      <c r="O1178" s="173">
        <f>ROUND(E1178*N1178,2)</f>
        <v>0</v>
      </c>
      <c r="P1178" s="173">
        <v>0</v>
      </c>
      <c r="Q1178" s="173">
        <f>ROUND(E1178*P1178,2)</f>
        <v>0</v>
      </c>
      <c r="R1178" s="173"/>
      <c r="S1178" s="173" t="s">
        <v>219</v>
      </c>
      <c r="T1178" s="174" t="s">
        <v>220</v>
      </c>
      <c r="U1178" s="156">
        <v>0</v>
      </c>
      <c r="V1178" s="156">
        <f>ROUND(E1178*U1178,2)</f>
        <v>0</v>
      </c>
      <c r="W1178" s="156"/>
      <c r="X1178" s="156" t="s">
        <v>258</v>
      </c>
      <c r="Y1178" s="147"/>
      <c r="Z1178" s="147"/>
      <c r="AA1178" s="147"/>
      <c r="AB1178" s="147"/>
      <c r="AC1178" s="147"/>
      <c r="AD1178" s="147"/>
      <c r="AE1178" s="147"/>
      <c r="AF1178" s="147"/>
      <c r="AG1178" s="147" t="s">
        <v>950</v>
      </c>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row>
    <row r="1179" spans="1:60" outlineLevel="1" x14ac:dyDescent="0.2">
      <c r="A1179" s="154"/>
      <c r="B1179" s="155"/>
      <c r="C1179" s="767"/>
      <c r="D1179" s="768"/>
      <c r="E1179" s="768"/>
      <c r="F1179" s="768"/>
      <c r="G1179" s="768"/>
      <c r="H1179" s="156"/>
      <c r="I1179" s="156"/>
      <c r="J1179" s="156"/>
      <c r="K1179" s="156"/>
      <c r="L1179" s="156"/>
      <c r="M1179" s="156"/>
      <c r="N1179" s="156"/>
      <c r="O1179" s="156"/>
      <c r="P1179" s="156"/>
      <c r="Q1179" s="156"/>
      <c r="R1179" s="156"/>
      <c r="S1179" s="156"/>
      <c r="T1179" s="156"/>
      <c r="U1179" s="156"/>
      <c r="V1179" s="156"/>
      <c r="W1179" s="156"/>
      <c r="X1179" s="156"/>
      <c r="Y1179" s="147"/>
      <c r="Z1179" s="147"/>
      <c r="AA1179" s="147"/>
      <c r="AB1179" s="147"/>
      <c r="AC1179" s="147"/>
      <c r="AD1179" s="147"/>
      <c r="AE1179" s="147"/>
      <c r="AF1179" s="147"/>
      <c r="AG1179" s="147" t="s">
        <v>190</v>
      </c>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row>
    <row r="1180" spans="1:60" outlineLevel="1" x14ac:dyDescent="0.2">
      <c r="A1180" s="701">
        <v>193</v>
      </c>
      <c r="B1180" s="702"/>
      <c r="C1180" s="703" t="s">
        <v>2312</v>
      </c>
      <c r="D1180" s="707" t="s">
        <v>549</v>
      </c>
      <c r="E1180" s="708">
        <v>42</v>
      </c>
      <c r="F1180" s="709"/>
      <c r="G1180" s="710">
        <f>ROUND(E1180*F1180,2)</f>
        <v>0</v>
      </c>
      <c r="H1180" s="709"/>
      <c r="I1180" s="710">
        <f>ROUND(E1180*H1180,2)</f>
        <v>0</v>
      </c>
      <c r="J1180" s="709"/>
      <c r="K1180" s="710">
        <f>ROUND(E1180*J1180,2)</f>
        <v>0</v>
      </c>
      <c r="L1180" s="710">
        <v>21</v>
      </c>
      <c r="M1180" s="710">
        <f>G1180*(1+L1180/100)</f>
        <v>0</v>
      </c>
      <c r="N1180" s="710">
        <v>0</v>
      </c>
      <c r="O1180" s="710">
        <f>ROUND(E1180*N1180,2)</f>
        <v>0</v>
      </c>
      <c r="P1180" s="710">
        <v>0</v>
      </c>
      <c r="Q1180" s="710">
        <f>ROUND(E1180*P1180,2)</f>
        <v>0</v>
      </c>
      <c r="R1180" s="710"/>
      <c r="S1180" s="710" t="s">
        <v>219</v>
      </c>
      <c r="T1180" s="156"/>
      <c r="U1180" s="156"/>
      <c r="V1180" s="156"/>
      <c r="W1180" s="156"/>
      <c r="X1180" s="156"/>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row>
    <row r="1181" spans="1:60" outlineLevel="1" x14ac:dyDescent="0.2">
      <c r="A1181" s="154"/>
      <c r="B1181" s="155"/>
      <c r="C1181" s="767"/>
      <c r="D1181" s="768"/>
      <c r="E1181" s="768"/>
      <c r="F1181" s="768"/>
      <c r="G1181" s="768"/>
      <c r="H1181" s="156"/>
      <c r="I1181" s="156"/>
      <c r="J1181" s="156"/>
      <c r="K1181" s="156"/>
      <c r="L1181" s="156"/>
      <c r="M1181" s="156"/>
      <c r="N1181" s="156"/>
      <c r="O1181" s="156"/>
      <c r="P1181" s="156"/>
      <c r="Q1181" s="156"/>
      <c r="R1181" s="156"/>
      <c r="S1181" s="156"/>
      <c r="T1181" s="156"/>
      <c r="U1181" s="156"/>
      <c r="V1181" s="156"/>
      <c r="W1181" s="156"/>
      <c r="X1181" s="156"/>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row>
    <row r="1182" spans="1:60" x14ac:dyDescent="0.2">
      <c r="A1182" s="162" t="s">
        <v>177</v>
      </c>
      <c r="B1182" s="163" t="s">
        <v>139</v>
      </c>
      <c r="C1182" s="177" t="s">
        <v>140</v>
      </c>
      <c r="D1182" s="164"/>
      <c r="E1182" s="165"/>
      <c r="F1182" s="166"/>
      <c r="G1182" s="166">
        <f>SUMIF(AG1183:AG1192,"&lt;&gt;NOR",G1183:G1192)</f>
        <v>0</v>
      </c>
      <c r="H1182" s="166"/>
      <c r="I1182" s="166">
        <f>SUM(I1183:I1192)</f>
        <v>0</v>
      </c>
      <c r="J1182" s="166"/>
      <c r="K1182" s="166">
        <f>SUM(K1183:K1192)</f>
        <v>0</v>
      </c>
      <c r="L1182" s="166"/>
      <c r="M1182" s="166">
        <f>SUM(M1183:M1192)</f>
        <v>0</v>
      </c>
      <c r="N1182" s="166"/>
      <c r="O1182" s="166">
        <f>SUM(O1183:O1192)</f>
        <v>0</v>
      </c>
      <c r="P1182" s="166"/>
      <c r="Q1182" s="166">
        <f>SUM(Q1183:Q1192)</f>
        <v>0</v>
      </c>
      <c r="R1182" s="166"/>
      <c r="S1182" s="166"/>
      <c r="T1182" s="167"/>
      <c r="U1182" s="161"/>
      <c r="V1182" s="161">
        <f>SUM(V1183:V1192)</f>
        <v>0</v>
      </c>
      <c r="W1182" s="161"/>
      <c r="X1182" s="161"/>
      <c r="AG1182" t="s">
        <v>178</v>
      </c>
    </row>
    <row r="1183" spans="1:60" outlineLevel="1" x14ac:dyDescent="0.2">
      <c r="A1183" s="168">
        <v>194</v>
      </c>
      <c r="B1183" s="169" t="s">
        <v>971</v>
      </c>
      <c r="C1183" s="178" t="s">
        <v>972</v>
      </c>
      <c r="D1183" s="170" t="s">
        <v>294</v>
      </c>
      <c r="E1183" s="171">
        <v>9</v>
      </c>
      <c r="F1183" s="172"/>
      <c r="G1183" s="173">
        <f>ROUND(E1183*F1183,2)</f>
        <v>0</v>
      </c>
      <c r="H1183" s="172"/>
      <c r="I1183" s="173">
        <f>ROUND(E1183*H1183,2)</f>
        <v>0</v>
      </c>
      <c r="J1183" s="172"/>
      <c r="K1183" s="173">
        <f>ROUND(E1183*J1183,2)</f>
        <v>0</v>
      </c>
      <c r="L1183" s="173">
        <v>21</v>
      </c>
      <c r="M1183" s="173">
        <f>G1183*(1+L1183/100)</f>
        <v>0</v>
      </c>
      <c r="N1183" s="173">
        <v>0</v>
      </c>
      <c r="O1183" s="173">
        <f>ROUND(E1183*N1183,2)</f>
        <v>0</v>
      </c>
      <c r="P1183" s="173">
        <v>0</v>
      </c>
      <c r="Q1183" s="173">
        <f>ROUND(E1183*P1183,2)</f>
        <v>0</v>
      </c>
      <c r="R1183" s="173"/>
      <c r="S1183" s="173" t="s">
        <v>219</v>
      </c>
      <c r="T1183" s="174" t="s">
        <v>220</v>
      </c>
      <c r="U1183" s="156">
        <v>0</v>
      </c>
      <c r="V1183" s="156">
        <f>ROUND(E1183*U1183,2)</f>
        <v>0</v>
      </c>
      <c r="W1183" s="156"/>
      <c r="X1183" s="156" t="s">
        <v>185</v>
      </c>
      <c r="Y1183" s="147"/>
      <c r="Z1183" s="147"/>
      <c r="AA1183" s="147"/>
      <c r="AB1183" s="147"/>
      <c r="AC1183" s="147"/>
      <c r="AD1183" s="147"/>
      <c r="AE1183" s="147"/>
      <c r="AF1183" s="147"/>
      <c r="AG1183" s="147" t="s">
        <v>947</v>
      </c>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row>
    <row r="1184" spans="1:60" outlineLevel="1" x14ac:dyDescent="0.2">
      <c r="A1184" s="154"/>
      <c r="B1184" s="155"/>
      <c r="C1184" s="179" t="s">
        <v>852</v>
      </c>
      <c r="D1184" s="157"/>
      <c r="E1184" s="158"/>
      <c r="F1184" s="156"/>
      <c r="G1184" s="156"/>
      <c r="H1184" s="156"/>
      <c r="I1184" s="156"/>
      <c r="J1184" s="156"/>
      <c r="K1184" s="156"/>
      <c r="L1184" s="156"/>
      <c r="M1184" s="156"/>
      <c r="N1184" s="156"/>
      <c r="O1184" s="156"/>
      <c r="P1184" s="156"/>
      <c r="Q1184" s="156"/>
      <c r="R1184" s="156"/>
      <c r="S1184" s="156"/>
      <c r="T1184" s="156"/>
      <c r="U1184" s="156"/>
      <c r="V1184" s="156"/>
      <c r="W1184" s="156"/>
      <c r="X1184" s="156"/>
      <c r="Y1184" s="147"/>
      <c r="Z1184" s="147"/>
      <c r="AA1184" s="147"/>
      <c r="AB1184" s="147"/>
      <c r="AC1184" s="147"/>
      <c r="AD1184" s="147"/>
      <c r="AE1184" s="147"/>
      <c r="AF1184" s="147"/>
      <c r="AG1184" s="147" t="s">
        <v>188</v>
      </c>
      <c r="AH1184" s="147">
        <v>0</v>
      </c>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row>
    <row r="1185" spans="1:60" outlineLevel="1" x14ac:dyDescent="0.2">
      <c r="A1185" s="154"/>
      <c r="B1185" s="155"/>
      <c r="C1185" s="179" t="s">
        <v>973</v>
      </c>
      <c r="D1185" s="157"/>
      <c r="E1185" s="158">
        <v>6</v>
      </c>
      <c r="F1185" s="156"/>
      <c r="G1185" s="156"/>
      <c r="H1185" s="156"/>
      <c r="I1185" s="156"/>
      <c r="J1185" s="156"/>
      <c r="K1185" s="156"/>
      <c r="L1185" s="156"/>
      <c r="M1185" s="156"/>
      <c r="N1185" s="156"/>
      <c r="O1185" s="156"/>
      <c r="P1185" s="156"/>
      <c r="Q1185" s="156"/>
      <c r="R1185" s="156"/>
      <c r="S1185" s="156"/>
      <c r="T1185" s="156"/>
      <c r="U1185" s="156"/>
      <c r="V1185" s="156"/>
      <c r="W1185" s="156"/>
      <c r="X1185" s="156"/>
      <c r="Y1185" s="147"/>
      <c r="Z1185" s="147"/>
      <c r="AA1185" s="147"/>
      <c r="AB1185" s="147"/>
      <c r="AC1185" s="147"/>
      <c r="AD1185" s="147"/>
      <c r="AE1185" s="147"/>
      <c r="AF1185" s="147"/>
      <c r="AG1185" s="147" t="s">
        <v>188</v>
      </c>
      <c r="AH1185" s="147">
        <v>0</v>
      </c>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row>
    <row r="1186" spans="1:60" outlineLevel="1" x14ac:dyDescent="0.2">
      <c r="A1186" s="154"/>
      <c r="B1186" s="155"/>
      <c r="C1186" s="179" t="s">
        <v>974</v>
      </c>
      <c r="D1186" s="157"/>
      <c r="E1186" s="158">
        <v>2</v>
      </c>
      <c r="F1186" s="156"/>
      <c r="G1186" s="156"/>
      <c r="H1186" s="156"/>
      <c r="I1186" s="156"/>
      <c r="J1186" s="156"/>
      <c r="K1186" s="156"/>
      <c r="L1186" s="156"/>
      <c r="M1186" s="156"/>
      <c r="N1186" s="156"/>
      <c r="O1186" s="156"/>
      <c r="P1186" s="156"/>
      <c r="Q1186" s="156"/>
      <c r="R1186" s="156"/>
      <c r="S1186" s="156"/>
      <c r="T1186" s="156"/>
      <c r="U1186" s="156"/>
      <c r="V1186" s="156"/>
      <c r="W1186" s="156"/>
      <c r="X1186" s="156"/>
      <c r="Y1186" s="147"/>
      <c r="Z1186" s="147"/>
      <c r="AA1186" s="147"/>
      <c r="AB1186" s="147"/>
      <c r="AC1186" s="147"/>
      <c r="AD1186" s="147"/>
      <c r="AE1186" s="147"/>
      <c r="AF1186" s="147"/>
      <c r="AG1186" s="147" t="s">
        <v>188</v>
      </c>
      <c r="AH1186" s="147">
        <v>0</v>
      </c>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row>
    <row r="1187" spans="1:60" outlineLevel="1" x14ac:dyDescent="0.2">
      <c r="A1187" s="154"/>
      <c r="B1187" s="155"/>
      <c r="C1187" s="179" t="s">
        <v>975</v>
      </c>
      <c r="D1187" s="157"/>
      <c r="E1187" s="158">
        <v>1</v>
      </c>
      <c r="F1187" s="156"/>
      <c r="G1187" s="156"/>
      <c r="H1187" s="156"/>
      <c r="I1187" s="156"/>
      <c r="J1187" s="156"/>
      <c r="K1187" s="156"/>
      <c r="L1187" s="156"/>
      <c r="M1187" s="156"/>
      <c r="N1187" s="156"/>
      <c r="O1187" s="156"/>
      <c r="P1187" s="156"/>
      <c r="Q1187" s="156"/>
      <c r="R1187" s="156"/>
      <c r="S1187" s="156"/>
      <c r="T1187" s="156"/>
      <c r="U1187" s="156"/>
      <c r="V1187" s="156"/>
      <c r="W1187" s="156"/>
      <c r="X1187" s="156"/>
      <c r="Y1187" s="147"/>
      <c r="Z1187" s="147"/>
      <c r="AA1187" s="147"/>
      <c r="AB1187" s="147"/>
      <c r="AC1187" s="147"/>
      <c r="AD1187" s="147"/>
      <c r="AE1187" s="147"/>
      <c r="AF1187" s="147"/>
      <c r="AG1187" s="147" t="s">
        <v>188</v>
      </c>
      <c r="AH1187" s="147">
        <v>0</v>
      </c>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row>
    <row r="1188" spans="1:60" outlineLevel="1" x14ac:dyDescent="0.2">
      <c r="A1188" s="154"/>
      <c r="B1188" s="155"/>
      <c r="C1188" s="769"/>
      <c r="D1188" s="770"/>
      <c r="E1188" s="770"/>
      <c r="F1188" s="770"/>
      <c r="G1188" s="770"/>
      <c r="H1188" s="156"/>
      <c r="I1188" s="156"/>
      <c r="J1188" s="156"/>
      <c r="K1188" s="156"/>
      <c r="L1188" s="156"/>
      <c r="M1188" s="156"/>
      <c r="N1188" s="156"/>
      <c r="O1188" s="156"/>
      <c r="P1188" s="156"/>
      <c r="Q1188" s="156"/>
      <c r="R1188" s="156"/>
      <c r="S1188" s="156"/>
      <c r="T1188" s="156"/>
      <c r="U1188" s="156"/>
      <c r="V1188" s="156"/>
      <c r="W1188" s="156"/>
      <c r="X1188" s="156"/>
      <c r="Y1188" s="147"/>
      <c r="Z1188" s="147"/>
      <c r="AA1188" s="147"/>
      <c r="AB1188" s="147"/>
      <c r="AC1188" s="147"/>
      <c r="AD1188" s="147"/>
      <c r="AE1188" s="147"/>
      <c r="AF1188" s="147"/>
      <c r="AG1188" s="147" t="s">
        <v>190</v>
      </c>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row>
    <row r="1189" spans="1:60" outlineLevel="1" x14ac:dyDescent="0.2">
      <c r="A1189" s="168">
        <v>195</v>
      </c>
      <c r="B1189" s="169" t="s">
        <v>976</v>
      </c>
      <c r="C1189" s="178" t="s">
        <v>977</v>
      </c>
      <c r="D1189" s="170" t="s">
        <v>294</v>
      </c>
      <c r="E1189" s="171">
        <v>1</v>
      </c>
      <c r="F1189" s="172"/>
      <c r="G1189" s="173">
        <f>ROUND(E1189*F1189,2)</f>
        <v>0</v>
      </c>
      <c r="H1189" s="172"/>
      <c r="I1189" s="173">
        <f>ROUND(E1189*H1189,2)</f>
        <v>0</v>
      </c>
      <c r="J1189" s="172"/>
      <c r="K1189" s="173">
        <f>ROUND(E1189*J1189,2)</f>
        <v>0</v>
      </c>
      <c r="L1189" s="173">
        <v>21</v>
      </c>
      <c r="M1189" s="173">
        <f>G1189*(1+L1189/100)</f>
        <v>0</v>
      </c>
      <c r="N1189" s="173">
        <v>0</v>
      </c>
      <c r="O1189" s="173">
        <f>ROUND(E1189*N1189,2)</f>
        <v>0</v>
      </c>
      <c r="P1189" s="173">
        <v>0</v>
      </c>
      <c r="Q1189" s="173">
        <f>ROUND(E1189*P1189,2)</f>
        <v>0</v>
      </c>
      <c r="R1189" s="173"/>
      <c r="S1189" s="173" t="s">
        <v>219</v>
      </c>
      <c r="T1189" s="174" t="s">
        <v>220</v>
      </c>
      <c r="U1189" s="156">
        <v>0</v>
      </c>
      <c r="V1189" s="156">
        <f>ROUND(E1189*U1189,2)</f>
        <v>0</v>
      </c>
      <c r="W1189" s="156"/>
      <c r="X1189" s="156" t="s">
        <v>185</v>
      </c>
      <c r="Y1189" s="147"/>
      <c r="Z1189" s="147"/>
      <c r="AA1189" s="147"/>
      <c r="AB1189" s="147"/>
      <c r="AC1189" s="147"/>
      <c r="AD1189" s="147"/>
      <c r="AE1189" s="147"/>
      <c r="AF1189" s="147"/>
      <c r="AG1189" s="147" t="s">
        <v>947</v>
      </c>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row>
    <row r="1190" spans="1:60" outlineLevel="1" x14ac:dyDescent="0.2">
      <c r="A1190" s="154"/>
      <c r="B1190" s="155"/>
      <c r="C1190" s="179" t="s">
        <v>852</v>
      </c>
      <c r="D1190" s="157"/>
      <c r="E1190" s="158"/>
      <c r="F1190" s="156"/>
      <c r="G1190" s="156"/>
      <c r="H1190" s="156"/>
      <c r="I1190" s="156"/>
      <c r="J1190" s="156"/>
      <c r="K1190" s="156"/>
      <c r="L1190" s="156"/>
      <c r="M1190" s="156"/>
      <c r="N1190" s="156"/>
      <c r="O1190" s="156"/>
      <c r="P1190" s="156"/>
      <c r="Q1190" s="156"/>
      <c r="R1190" s="156"/>
      <c r="S1190" s="156"/>
      <c r="T1190" s="156"/>
      <c r="U1190" s="156"/>
      <c r="V1190" s="156"/>
      <c r="W1190" s="156"/>
      <c r="X1190" s="156"/>
      <c r="Y1190" s="147"/>
      <c r="Z1190" s="147"/>
      <c r="AA1190" s="147"/>
      <c r="AB1190" s="147"/>
      <c r="AC1190" s="147"/>
      <c r="AD1190" s="147"/>
      <c r="AE1190" s="147"/>
      <c r="AF1190" s="147"/>
      <c r="AG1190" s="147" t="s">
        <v>188</v>
      </c>
      <c r="AH1190" s="147">
        <v>0</v>
      </c>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row>
    <row r="1191" spans="1:60" outlineLevel="1" x14ac:dyDescent="0.2">
      <c r="A1191" s="154"/>
      <c r="B1191" s="155"/>
      <c r="C1191" s="179" t="s">
        <v>978</v>
      </c>
      <c r="D1191" s="157"/>
      <c r="E1191" s="158">
        <v>1</v>
      </c>
      <c r="F1191" s="156"/>
      <c r="G1191" s="156"/>
      <c r="H1191" s="156"/>
      <c r="I1191" s="156"/>
      <c r="J1191" s="156"/>
      <c r="K1191" s="156"/>
      <c r="L1191" s="156"/>
      <c r="M1191" s="156"/>
      <c r="N1191" s="156"/>
      <c r="O1191" s="156"/>
      <c r="P1191" s="156"/>
      <c r="Q1191" s="156"/>
      <c r="R1191" s="156"/>
      <c r="S1191" s="156"/>
      <c r="T1191" s="156"/>
      <c r="U1191" s="156"/>
      <c r="V1191" s="156"/>
      <c r="W1191" s="156"/>
      <c r="X1191" s="156"/>
      <c r="Y1191" s="147"/>
      <c r="Z1191" s="147"/>
      <c r="AA1191" s="147"/>
      <c r="AB1191" s="147"/>
      <c r="AC1191" s="147"/>
      <c r="AD1191" s="147"/>
      <c r="AE1191" s="147"/>
      <c r="AF1191" s="147"/>
      <c r="AG1191" s="147" t="s">
        <v>188</v>
      </c>
      <c r="AH1191" s="147">
        <v>0</v>
      </c>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row>
    <row r="1192" spans="1:60" outlineLevel="1" x14ac:dyDescent="0.2">
      <c r="A1192" s="154"/>
      <c r="B1192" s="155"/>
      <c r="C1192" s="769"/>
      <c r="D1192" s="770"/>
      <c r="E1192" s="770"/>
      <c r="F1192" s="770"/>
      <c r="G1192" s="770"/>
      <c r="H1192" s="156"/>
      <c r="I1192" s="156"/>
      <c r="J1192" s="156"/>
      <c r="K1192" s="156"/>
      <c r="L1192" s="156"/>
      <c r="M1192" s="156"/>
      <c r="N1192" s="156"/>
      <c r="O1192" s="156"/>
      <c r="P1192" s="156"/>
      <c r="Q1192" s="156"/>
      <c r="R1192" s="156"/>
      <c r="S1192" s="156"/>
      <c r="T1192" s="156"/>
      <c r="U1192" s="156"/>
      <c r="V1192" s="156"/>
      <c r="W1192" s="156"/>
      <c r="X1192" s="156"/>
      <c r="Y1192" s="147"/>
      <c r="Z1192" s="147"/>
      <c r="AA1192" s="147"/>
      <c r="AB1192" s="147"/>
      <c r="AC1192" s="147"/>
      <c r="AD1192" s="147"/>
      <c r="AE1192" s="147"/>
      <c r="AF1192" s="147"/>
      <c r="AG1192" s="147" t="s">
        <v>190</v>
      </c>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row>
    <row r="1193" spans="1:60" x14ac:dyDescent="0.2">
      <c r="A1193" s="162" t="s">
        <v>177</v>
      </c>
      <c r="B1193" s="163" t="s">
        <v>145</v>
      </c>
      <c r="C1193" s="177" t="s">
        <v>146</v>
      </c>
      <c r="D1193" s="164"/>
      <c r="E1193" s="165"/>
      <c r="F1193" s="166"/>
      <c r="G1193" s="166">
        <f>SUMIF(AG1194:AG1198,"&lt;&gt;NOR",G1194:G1198)</f>
        <v>0</v>
      </c>
      <c r="H1193" s="166"/>
      <c r="I1193" s="166">
        <f>SUM(I1194:I1198)</f>
        <v>0</v>
      </c>
      <c r="J1193" s="166"/>
      <c r="K1193" s="166">
        <f>SUM(K1194:K1198)</f>
        <v>0</v>
      </c>
      <c r="L1193" s="166"/>
      <c r="M1193" s="166">
        <f>SUM(M1194:M1198)</f>
        <v>0</v>
      </c>
      <c r="N1193" s="166"/>
      <c r="O1193" s="166">
        <f>SUM(O1194:O1198)</f>
        <v>0</v>
      </c>
      <c r="P1193" s="166"/>
      <c r="Q1193" s="166">
        <f>SUM(Q1194:Q1198)</f>
        <v>0</v>
      </c>
      <c r="R1193" s="166"/>
      <c r="S1193" s="166"/>
      <c r="T1193" s="167"/>
      <c r="U1193" s="161"/>
      <c r="V1193" s="161">
        <f>SUM(V1194:V1198)</f>
        <v>0</v>
      </c>
      <c r="W1193" s="161"/>
      <c r="X1193" s="161"/>
      <c r="AG1193" t="s">
        <v>178</v>
      </c>
    </row>
    <row r="1194" spans="1:60" outlineLevel="1" x14ac:dyDescent="0.2">
      <c r="A1194" s="168">
        <v>196</v>
      </c>
      <c r="B1194" s="169" t="s">
        <v>979</v>
      </c>
      <c r="C1194" s="178" t="s">
        <v>980</v>
      </c>
      <c r="D1194" s="170" t="s">
        <v>181</v>
      </c>
      <c r="E1194" s="171">
        <v>250</v>
      </c>
      <c r="F1194" s="172"/>
      <c r="G1194" s="173">
        <f>ROUND(E1194*F1194,2)</f>
        <v>0</v>
      </c>
      <c r="H1194" s="172"/>
      <c r="I1194" s="173">
        <f>ROUND(E1194*H1194,2)</f>
        <v>0</v>
      </c>
      <c r="J1194" s="172"/>
      <c r="K1194" s="173">
        <f>ROUND(E1194*J1194,2)</f>
        <v>0</v>
      </c>
      <c r="L1194" s="173">
        <v>21</v>
      </c>
      <c r="M1194" s="173">
        <f>G1194*(1+L1194/100)</f>
        <v>0</v>
      </c>
      <c r="N1194" s="173">
        <v>0</v>
      </c>
      <c r="O1194" s="173">
        <f>ROUND(E1194*N1194,2)</f>
        <v>0</v>
      </c>
      <c r="P1194" s="173">
        <v>0</v>
      </c>
      <c r="Q1194" s="173">
        <f>ROUND(E1194*P1194,2)</f>
        <v>0</v>
      </c>
      <c r="R1194" s="173"/>
      <c r="S1194" s="173" t="s">
        <v>219</v>
      </c>
      <c r="T1194" s="174" t="s">
        <v>220</v>
      </c>
      <c r="U1194" s="156">
        <v>0</v>
      </c>
      <c r="V1194" s="156">
        <f>ROUND(E1194*U1194,2)</f>
        <v>0</v>
      </c>
      <c r="W1194" s="156"/>
      <c r="X1194" s="156" t="s">
        <v>185</v>
      </c>
      <c r="Y1194" s="147"/>
      <c r="Z1194" s="147"/>
      <c r="AA1194" s="147"/>
      <c r="AB1194" s="147"/>
      <c r="AC1194" s="147"/>
      <c r="AD1194" s="147"/>
      <c r="AE1194" s="147"/>
      <c r="AF1194" s="147"/>
      <c r="AG1194" s="147" t="s">
        <v>186</v>
      </c>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row>
    <row r="1195" spans="1:60" outlineLevel="1" x14ac:dyDescent="0.2">
      <c r="A1195" s="154"/>
      <c r="B1195" s="155"/>
      <c r="C1195" s="179" t="s">
        <v>852</v>
      </c>
      <c r="D1195" s="157"/>
      <c r="E1195" s="158"/>
      <c r="F1195" s="156"/>
      <c r="G1195" s="156"/>
      <c r="H1195" s="156"/>
      <c r="I1195" s="156"/>
      <c r="J1195" s="156"/>
      <c r="K1195" s="156"/>
      <c r="L1195" s="156"/>
      <c r="M1195" s="156"/>
      <c r="N1195" s="156"/>
      <c r="O1195" s="156"/>
      <c r="P1195" s="156"/>
      <c r="Q1195" s="156"/>
      <c r="R1195" s="156"/>
      <c r="S1195" s="156"/>
      <c r="T1195" s="156"/>
      <c r="U1195" s="156"/>
      <c r="V1195" s="156"/>
      <c r="W1195" s="156"/>
      <c r="X1195" s="156"/>
      <c r="Y1195" s="147"/>
      <c r="Z1195" s="147"/>
      <c r="AA1195" s="147"/>
      <c r="AB1195" s="147"/>
      <c r="AC1195" s="147"/>
      <c r="AD1195" s="147"/>
      <c r="AE1195" s="147"/>
      <c r="AF1195" s="147"/>
      <c r="AG1195" s="147" t="s">
        <v>188</v>
      </c>
      <c r="AH1195" s="147">
        <v>0</v>
      </c>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row>
    <row r="1196" spans="1:60" outlineLevel="1" x14ac:dyDescent="0.2">
      <c r="A1196" s="154"/>
      <c r="B1196" s="155"/>
      <c r="C1196" s="179" t="s">
        <v>981</v>
      </c>
      <c r="D1196" s="157"/>
      <c r="E1196" s="158">
        <v>28</v>
      </c>
      <c r="F1196" s="156"/>
      <c r="G1196" s="156"/>
      <c r="H1196" s="156"/>
      <c r="I1196" s="156"/>
      <c r="J1196" s="156"/>
      <c r="K1196" s="156"/>
      <c r="L1196" s="156"/>
      <c r="M1196" s="156"/>
      <c r="N1196" s="156"/>
      <c r="O1196" s="156"/>
      <c r="P1196" s="156"/>
      <c r="Q1196" s="156"/>
      <c r="R1196" s="156"/>
      <c r="S1196" s="156"/>
      <c r="T1196" s="156"/>
      <c r="U1196" s="156"/>
      <c r="V1196" s="156"/>
      <c r="W1196" s="156"/>
      <c r="X1196" s="156"/>
      <c r="Y1196" s="147"/>
      <c r="Z1196" s="147"/>
      <c r="AA1196" s="147"/>
      <c r="AB1196" s="147"/>
      <c r="AC1196" s="147"/>
      <c r="AD1196" s="147"/>
      <c r="AE1196" s="147"/>
      <c r="AF1196" s="147"/>
      <c r="AG1196" s="147" t="s">
        <v>188</v>
      </c>
      <c r="AH1196" s="147">
        <v>0</v>
      </c>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row>
    <row r="1197" spans="1:60" outlineLevel="1" x14ac:dyDescent="0.2">
      <c r="A1197" s="154"/>
      <c r="B1197" s="155"/>
      <c r="C1197" s="179" t="s">
        <v>982</v>
      </c>
      <c r="D1197" s="157"/>
      <c r="E1197" s="158">
        <v>222</v>
      </c>
      <c r="F1197" s="156"/>
      <c r="G1197" s="156"/>
      <c r="H1197" s="156"/>
      <c r="I1197" s="156"/>
      <c r="J1197" s="156"/>
      <c r="K1197" s="156"/>
      <c r="L1197" s="156"/>
      <c r="M1197" s="156"/>
      <c r="N1197" s="156"/>
      <c r="O1197" s="156"/>
      <c r="P1197" s="156"/>
      <c r="Q1197" s="156"/>
      <c r="R1197" s="156"/>
      <c r="S1197" s="156"/>
      <c r="T1197" s="156"/>
      <c r="U1197" s="156"/>
      <c r="V1197" s="156"/>
      <c r="W1197" s="156"/>
      <c r="X1197" s="156"/>
      <c r="Y1197" s="147"/>
      <c r="Z1197" s="147"/>
      <c r="AA1197" s="147"/>
      <c r="AB1197" s="147"/>
      <c r="AC1197" s="147"/>
      <c r="AD1197" s="147"/>
      <c r="AE1197" s="147"/>
      <c r="AF1197" s="147"/>
      <c r="AG1197" s="147" t="s">
        <v>188</v>
      </c>
      <c r="AH1197" s="147">
        <v>0</v>
      </c>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row>
    <row r="1198" spans="1:60" outlineLevel="1" x14ac:dyDescent="0.2">
      <c r="A1198" s="154"/>
      <c r="B1198" s="155"/>
      <c r="C1198" s="769"/>
      <c r="D1198" s="770"/>
      <c r="E1198" s="770"/>
      <c r="F1198" s="770"/>
      <c r="G1198" s="770"/>
      <c r="H1198" s="156"/>
      <c r="I1198" s="156"/>
      <c r="J1198" s="156"/>
      <c r="K1198" s="156"/>
      <c r="L1198" s="156"/>
      <c r="M1198" s="156"/>
      <c r="N1198" s="156"/>
      <c r="O1198" s="156"/>
      <c r="P1198" s="156"/>
      <c r="Q1198" s="156"/>
      <c r="R1198" s="156"/>
      <c r="S1198" s="156"/>
      <c r="T1198" s="156"/>
      <c r="U1198" s="156"/>
      <c r="V1198" s="156"/>
      <c r="W1198" s="156"/>
      <c r="X1198" s="156"/>
      <c r="Y1198" s="147"/>
      <c r="Z1198" s="147"/>
      <c r="AA1198" s="147"/>
      <c r="AB1198" s="147"/>
      <c r="AC1198" s="147"/>
      <c r="AD1198" s="147"/>
      <c r="AE1198" s="147"/>
      <c r="AF1198" s="147"/>
      <c r="AG1198" s="147" t="s">
        <v>190</v>
      </c>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row>
    <row r="1199" spans="1:60" x14ac:dyDescent="0.2">
      <c r="A1199" s="162" t="s">
        <v>177</v>
      </c>
      <c r="B1199" s="163" t="s">
        <v>147</v>
      </c>
      <c r="C1199" s="177" t="s">
        <v>96</v>
      </c>
      <c r="D1199" s="164"/>
      <c r="E1199" s="165"/>
      <c r="F1199" s="166"/>
      <c r="G1199" s="166">
        <f>SUMIF(AG1200:AG1213,"&lt;&gt;NOR",G1200:G1213)</f>
        <v>0</v>
      </c>
      <c r="H1199" s="166"/>
      <c r="I1199" s="166">
        <f>SUM(I1200:I1213)</f>
        <v>0</v>
      </c>
      <c r="J1199" s="166"/>
      <c r="K1199" s="166">
        <f>SUM(K1200:K1213)</f>
        <v>0</v>
      </c>
      <c r="L1199" s="166"/>
      <c r="M1199" s="166">
        <f>SUM(M1200:M1213)</f>
        <v>0</v>
      </c>
      <c r="N1199" s="166"/>
      <c r="O1199" s="166">
        <f>SUM(O1200:O1213)</f>
        <v>0</v>
      </c>
      <c r="P1199" s="166"/>
      <c r="Q1199" s="166">
        <f>SUM(Q1200:Q1213)</f>
        <v>0</v>
      </c>
      <c r="R1199" s="166"/>
      <c r="S1199" s="166"/>
      <c r="T1199" s="167"/>
      <c r="U1199" s="161"/>
      <c r="V1199" s="161">
        <f>SUM(V1200:V1213)</f>
        <v>107.96000000000001</v>
      </c>
      <c r="W1199" s="161"/>
      <c r="X1199" s="161"/>
      <c r="AG1199" t="s">
        <v>178</v>
      </c>
    </row>
    <row r="1200" spans="1:60" ht="22.5" outlineLevel="1" x14ac:dyDescent="0.2">
      <c r="A1200" s="168">
        <v>197</v>
      </c>
      <c r="B1200" s="169" t="s">
        <v>571</v>
      </c>
      <c r="C1200" s="178" t="s">
        <v>572</v>
      </c>
      <c r="D1200" s="170" t="s">
        <v>231</v>
      </c>
      <c r="E1200" s="171">
        <v>46.198680000000003</v>
      </c>
      <c r="F1200" s="172"/>
      <c r="G1200" s="173">
        <f>ROUND(E1200*F1200,2)</f>
        <v>0</v>
      </c>
      <c r="H1200" s="172"/>
      <c r="I1200" s="173">
        <f>ROUND(E1200*H1200,2)</f>
        <v>0</v>
      </c>
      <c r="J1200" s="172"/>
      <c r="K1200" s="173">
        <f>ROUND(E1200*J1200,2)</f>
        <v>0</v>
      </c>
      <c r="L1200" s="173">
        <v>21</v>
      </c>
      <c r="M1200" s="173">
        <f>G1200*(1+L1200/100)</f>
        <v>0</v>
      </c>
      <c r="N1200" s="173">
        <v>0</v>
      </c>
      <c r="O1200" s="173">
        <f>ROUND(E1200*N1200,2)</f>
        <v>0</v>
      </c>
      <c r="P1200" s="173">
        <v>0</v>
      </c>
      <c r="Q1200" s="173">
        <f>ROUND(E1200*P1200,2)</f>
        <v>0</v>
      </c>
      <c r="R1200" s="173" t="s">
        <v>510</v>
      </c>
      <c r="S1200" s="173" t="s">
        <v>183</v>
      </c>
      <c r="T1200" s="174" t="s">
        <v>184</v>
      </c>
      <c r="U1200" s="156">
        <v>0.93300000000000005</v>
      </c>
      <c r="V1200" s="156">
        <f>ROUND(E1200*U1200,2)</f>
        <v>43.1</v>
      </c>
      <c r="W1200" s="156"/>
      <c r="X1200" s="156" t="s">
        <v>573</v>
      </c>
      <c r="Y1200" s="147"/>
      <c r="Z1200" s="147"/>
      <c r="AA1200" s="147"/>
      <c r="AB1200" s="147"/>
      <c r="AC1200" s="147"/>
      <c r="AD1200" s="147"/>
      <c r="AE1200" s="147"/>
      <c r="AF1200" s="147"/>
      <c r="AG1200" s="147" t="s">
        <v>574</v>
      </c>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row>
    <row r="1201" spans="1:60" outlineLevel="1" x14ac:dyDescent="0.2">
      <c r="A1201" s="154"/>
      <c r="B1201" s="155"/>
      <c r="C1201" s="767"/>
      <c r="D1201" s="768"/>
      <c r="E1201" s="768"/>
      <c r="F1201" s="768"/>
      <c r="G1201" s="768"/>
      <c r="H1201" s="156"/>
      <c r="I1201" s="156"/>
      <c r="J1201" s="156"/>
      <c r="K1201" s="156"/>
      <c r="L1201" s="156"/>
      <c r="M1201" s="156"/>
      <c r="N1201" s="156"/>
      <c r="O1201" s="156"/>
      <c r="P1201" s="156"/>
      <c r="Q1201" s="156"/>
      <c r="R1201" s="156"/>
      <c r="S1201" s="156"/>
      <c r="T1201" s="156"/>
      <c r="U1201" s="156"/>
      <c r="V1201" s="156"/>
      <c r="W1201" s="156"/>
      <c r="X1201" s="156"/>
      <c r="Y1201" s="147"/>
      <c r="Z1201" s="147"/>
      <c r="AA1201" s="147"/>
      <c r="AB1201" s="147"/>
      <c r="AC1201" s="147"/>
      <c r="AD1201" s="147"/>
      <c r="AE1201" s="147"/>
      <c r="AF1201" s="147"/>
      <c r="AG1201" s="147" t="s">
        <v>190</v>
      </c>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row>
    <row r="1202" spans="1:60" outlineLevel="1" x14ac:dyDescent="0.2">
      <c r="A1202" s="168">
        <v>198</v>
      </c>
      <c r="B1202" s="169" t="s">
        <v>575</v>
      </c>
      <c r="C1202" s="178" t="s">
        <v>576</v>
      </c>
      <c r="D1202" s="170" t="s">
        <v>231</v>
      </c>
      <c r="E1202" s="171">
        <v>46.198680000000003</v>
      </c>
      <c r="F1202" s="172"/>
      <c r="G1202" s="173">
        <f>ROUND(E1202*F1202,2)</f>
        <v>0</v>
      </c>
      <c r="H1202" s="172"/>
      <c r="I1202" s="173">
        <f>ROUND(E1202*H1202,2)</f>
        <v>0</v>
      </c>
      <c r="J1202" s="172"/>
      <c r="K1202" s="173">
        <f>ROUND(E1202*J1202,2)</f>
        <v>0</v>
      </c>
      <c r="L1202" s="173">
        <v>21</v>
      </c>
      <c r="M1202" s="173">
        <f>G1202*(1+L1202/100)</f>
        <v>0</v>
      </c>
      <c r="N1202" s="173">
        <v>0</v>
      </c>
      <c r="O1202" s="173">
        <f>ROUND(E1202*N1202,2)</f>
        <v>0</v>
      </c>
      <c r="P1202" s="173">
        <v>0</v>
      </c>
      <c r="Q1202" s="173">
        <f>ROUND(E1202*P1202,2)</f>
        <v>0</v>
      </c>
      <c r="R1202" s="173" t="s">
        <v>510</v>
      </c>
      <c r="S1202" s="173" t="s">
        <v>183</v>
      </c>
      <c r="T1202" s="174" t="s">
        <v>184</v>
      </c>
      <c r="U1202" s="156">
        <v>0.94199999999999995</v>
      </c>
      <c r="V1202" s="156">
        <f>ROUND(E1202*U1202,2)</f>
        <v>43.52</v>
      </c>
      <c r="W1202" s="156"/>
      <c r="X1202" s="156" t="s">
        <v>573</v>
      </c>
      <c r="Y1202" s="147"/>
      <c r="Z1202" s="147"/>
      <c r="AA1202" s="147"/>
      <c r="AB1202" s="147"/>
      <c r="AC1202" s="147"/>
      <c r="AD1202" s="147"/>
      <c r="AE1202" s="147"/>
      <c r="AF1202" s="147"/>
      <c r="AG1202" s="147" t="s">
        <v>574</v>
      </c>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row>
    <row r="1203" spans="1:60" outlineLevel="1" x14ac:dyDescent="0.2">
      <c r="A1203" s="154"/>
      <c r="B1203" s="155"/>
      <c r="C1203" s="767"/>
      <c r="D1203" s="768"/>
      <c r="E1203" s="768"/>
      <c r="F1203" s="768"/>
      <c r="G1203" s="768"/>
      <c r="H1203" s="156"/>
      <c r="I1203" s="156"/>
      <c r="J1203" s="156"/>
      <c r="K1203" s="156"/>
      <c r="L1203" s="156"/>
      <c r="M1203" s="156"/>
      <c r="N1203" s="156"/>
      <c r="O1203" s="156"/>
      <c r="P1203" s="156"/>
      <c r="Q1203" s="156"/>
      <c r="R1203" s="156"/>
      <c r="S1203" s="156"/>
      <c r="T1203" s="156"/>
      <c r="U1203" s="156"/>
      <c r="V1203" s="156"/>
      <c r="W1203" s="156"/>
      <c r="X1203" s="156"/>
      <c r="Y1203" s="147"/>
      <c r="Z1203" s="147"/>
      <c r="AA1203" s="147"/>
      <c r="AB1203" s="147"/>
      <c r="AC1203" s="147"/>
      <c r="AD1203" s="147"/>
      <c r="AE1203" s="147"/>
      <c r="AF1203" s="147"/>
      <c r="AG1203" s="147" t="s">
        <v>190</v>
      </c>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row>
    <row r="1204" spans="1:60" ht="22.5" outlineLevel="1" x14ac:dyDescent="0.2">
      <c r="A1204" s="168">
        <v>199</v>
      </c>
      <c r="B1204" s="169" t="s">
        <v>577</v>
      </c>
      <c r="C1204" s="178" t="s">
        <v>578</v>
      </c>
      <c r="D1204" s="170" t="s">
        <v>231</v>
      </c>
      <c r="E1204" s="171">
        <v>184.79471000000001</v>
      </c>
      <c r="F1204" s="172"/>
      <c r="G1204" s="173">
        <f>ROUND(E1204*F1204,2)</f>
        <v>0</v>
      </c>
      <c r="H1204" s="172"/>
      <c r="I1204" s="173">
        <f>ROUND(E1204*H1204,2)</f>
        <v>0</v>
      </c>
      <c r="J1204" s="172"/>
      <c r="K1204" s="173">
        <f>ROUND(E1204*J1204,2)</f>
        <v>0</v>
      </c>
      <c r="L1204" s="173">
        <v>21</v>
      </c>
      <c r="M1204" s="173">
        <f>G1204*(1+L1204/100)</f>
        <v>0</v>
      </c>
      <c r="N1204" s="173">
        <v>0</v>
      </c>
      <c r="O1204" s="173">
        <f>ROUND(E1204*N1204,2)</f>
        <v>0</v>
      </c>
      <c r="P1204" s="173">
        <v>0</v>
      </c>
      <c r="Q1204" s="173">
        <f>ROUND(E1204*P1204,2)</f>
        <v>0</v>
      </c>
      <c r="R1204" s="173" t="s">
        <v>510</v>
      </c>
      <c r="S1204" s="173" t="s">
        <v>183</v>
      </c>
      <c r="T1204" s="174" t="s">
        <v>184</v>
      </c>
      <c r="U1204" s="156">
        <v>0.105</v>
      </c>
      <c r="V1204" s="156">
        <f>ROUND(E1204*U1204,2)</f>
        <v>19.399999999999999</v>
      </c>
      <c r="W1204" s="156"/>
      <c r="X1204" s="156" t="s">
        <v>573</v>
      </c>
      <c r="Y1204" s="147"/>
      <c r="Z1204" s="147"/>
      <c r="AA1204" s="147"/>
      <c r="AB1204" s="147"/>
      <c r="AC1204" s="147"/>
      <c r="AD1204" s="147"/>
      <c r="AE1204" s="147"/>
      <c r="AF1204" s="147"/>
      <c r="AG1204" s="147" t="s">
        <v>574</v>
      </c>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row>
    <row r="1205" spans="1:60" outlineLevel="1" x14ac:dyDescent="0.2">
      <c r="A1205" s="154"/>
      <c r="B1205" s="155"/>
      <c r="C1205" s="767"/>
      <c r="D1205" s="768"/>
      <c r="E1205" s="768"/>
      <c r="F1205" s="768"/>
      <c r="G1205" s="768"/>
      <c r="H1205" s="156"/>
      <c r="I1205" s="156"/>
      <c r="J1205" s="156"/>
      <c r="K1205" s="156"/>
      <c r="L1205" s="156"/>
      <c r="M1205" s="156"/>
      <c r="N1205" s="156"/>
      <c r="O1205" s="156"/>
      <c r="P1205" s="156"/>
      <c r="Q1205" s="156"/>
      <c r="R1205" s="156"/>
      <c r="S1205" s="156"/>
      <c r="T1205" s="156"/>
      <c r="U1205" s="156"/>
      <c r="V1205" s="156"/>
      <c r="W1205" s="156"/>
      <c r="X1205" s="156"/>
      <c r="Y1205" s="147"/>
      <c r="Z1205" s="147"/>
      <c r="AA1205" s="147"/>
      <c r="AB1205" s="147"/>
      <c r="AC1205" s="147"/>
      <c r="AD1205" s="147"/>
      <c r="AE1205" s="147"/>
      <c r="AF1205" s="147"/>
      <c r="AG1205" s="147" t="s">
        <v>190</v>
      </c>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row>
    <row r="1206" spans="1:60" outlineLevel="1" x14ac:dyDescent="0.2">
      <c r="A1206" s="168">
        <v>200</v>
      </c>
      <c r="B1206" s="169" t="s">
        <v>579</v>
      </c>
      <c r="C1206" s="178" t="s">
        <v>580</v>
      </c>
      <c r="D1206" s="170" t="s">
        <v>231</v>
      </c>
      <c r="E1206" s="171">
        <v>46.198680000000003</v>
      </c>
      <c r="F1206" s="172"/>
      <c r="G1206" s="173">
        <f>ROUND(E1206*F1206,2)</f>
        <v>0</v>
      </c>
      <c r="H1206" s="172"/>
      <c r="I1206" s="173">
        <f>ROUND(E1206*H1206,2)</f>
        <v>0</v>
      </c>
      <c r="J1206" s="172"/>
      <c r="K1206" s="173">
        <f>ROUND(E1206*J1206,2)</f>
        <v>0</v>
      </c>
      <c r="L1206" s="173">
        <v>21</v>
      </c>
      <c r="M1206" s="173">
        <f>G1206*(1+L1206/100)</f>
        <v>0</v>
      </c>
      <c r="N1206" s="173">
        <v>0</v>
      </c>
      <c r="O1206" s="173">
        <f>ROUND(E1206*N1206,2)</f>
        <v>0</v>
      </c>
      <c r="P1206" s="173">
        <v>0</v>
      </c>
      <c r="Q1206" s="173">
        <f>ROUND(E1206*P1206,2)</f>
        <v>0</v>
      </c>
      <c r="R1206" s="173" t="s">
        <v>581</v>
      </c>
      <c r="S1206" s="173" t="s">
        <v>183</v>
      </c>
      <c r="T1206" s="174" t="s">
        <v>184</v>
      </c>
      <c r="U1206" s="156">
        <v>4.2000000000000003E-2</v>
      </c>
      <c r="V1206" s="156">
        <f>ROUND(E1206*U1206,2)</f>
        <v>1.94</v>
      </c>
      <c r="W1206" s="156"/>
      <c r="X1206" s="156" t="s">
        <v>573</v>
      </c>
      <c r="Y1206" s="147"/>
      <c r="Z1206" s="147"/>
      <c r="AA1206" s="147"/>
      <c r="AB1206" s="147"/>
      <c r="AC1206" s="147"/>
      <c r="AD1206" s="147"/>
      <c r="AE1206" s="147"/>
      <c r="AF1206" s="147"/>
      <c r="AG1206" s="147" t="s">
        <v>574</v>
      </c>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row>
    <row r="1207" spans="1:60" outlineLevel="1" x14ac:dyDescent="0.2">
      <c r="A1207" s="154"/>
      <c r="B1207" s="155"/>
      <c r="C1207" s="771" t="s">
        <v>582</v>
      </c>
      <c r="D1207" s="772"/>
      <c r="E1207" s="772"/>
      <c r="F1207" s="772"/>
      <c r="G1207" s="772"/>
      <c r="H1207" s="156"/>
      <c r="I1207" s="156"/>
      <c r="J1207" s="156"/>
      <c r="K1207" s="156"/>
      <c r="L1207" s="156"/>
      <c r="M1207" s="156"/>
      <c r="N1207" s="156"/>
      <c r="O1207" s="156"/>
      <c r="P1207" s="156"/>
      <c r="Q1207" s="156"/>
      <c r="R1207" s="156"/>
      <c r="S1207" s="156"/>
      <c r="T1207" s="156"/>
      <c r="U1207" s="156"/>
      <c r="V1207" s="156"/>
      <c r="W1207" s="156"/>
      <c r="X1207" s="156"/>
      <c r="Y1207" s="147"/>
      <c r="Z1207" s="147"/>
      <c r="AA1207" s="147"/>
      <c r="AB1207" s="147"/>
      <c r="AC1207" s="147"/>
      <c r="AD1207" s="147"/>
      <c r="AE1207" s="147"/>
      <c r="AF1207" s="147"/>
      <c r="AG1207" s="147" t="s">
        <v>196</v>
      </c>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row>
    <row r="1208" spans="1:60" outlineLevel="1" x14ac:dyDescent="0.2">
      <c r="A1208" s="154"/>
      <c r="B1208" s="155"/>
      <c r="C1208" s="769"/>
      <c r="D1208" s="770"/>
      <c r="E1208" s="770"/>
      <c r="F1208" s="770"/>
      <c r="G1208" s="770"/>
      <c r="H1208" s="156"/>
      <c r="I1208" s="156"/>
      <c r="J1208" s="156"/>
      <c r="K1208" s="156"/>
      <c r="L1208" s="156"/>
      <c r="M1208" s="156"/>
      <c r="N1208" s="156"/>
      <c r="O1208" s="156"/>
      <c r="P1208" s="156"/>
      <c r="Q1208" s="156"/>
      <c r="R1208" s="156"/>
      <c r="S1208" s="156"/>
      <c r="T1208" s="156"/>
      <c r="U1208" s="156"/>
      <c r="V1208" s="156"/>
      <c r="W1208" s="156"/>
      <c r="X1208" s="156"/>
      <c r="Y1208" s="147"/>
      <c r="Z1208" s="147"/>
      <c r="AA1208" s="147"/>
      <c r="AB1208" s="147"/>
      <c r="AC1208" s="147"/>
      <c r="AD1208" s="147"/>
      <c r="AE1208" s="147"/>
      <c r="AF1208" s="147"/>
      <c r="AG1208" s="147" t="s">
        <v>190</v>
      </c>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row>
    <row r="1209" spans="1:60" outlineLevel="1" x14ac:dyDescent="0.2">
      <c r="A1209" s="168">
        <v>201</v>
      </c>
      <c r="B1209" s="169" t="s">
        <v>583</v>
      </c>
      <c r="C1209" s="178" t="s">
        <v>584</v>
      </c>
      <c r="D1209" s="170" t="s">
        <v>231</v>
      </c>
      <c r="E1209" s="171">
        <v>646.78147999999999</v>
      </c>
      <c r="F1209" s="172"/>
      <c r="G1209" s="173">
        <f>ROUND(E1209*F1209,2)</f>
        <v>0</v>
      </c>
      <c r="H1209" s="172"/>
      <c r="I1209" s="173">
        <f>ROUND(E1209*H1209,2)</f>
        <v>0</v>
      </c>
      <c r="J1209" s="172"/>
      <c r="K1209" s="173">
        <f>ROUND(E1209*J1209,2)</f>
        <v>0</v>
      </c>
      <c r="L1209" s="173">
        <v>21</v>
      </c>
      <c r="M1209" s="173">
        <f>G1209*(1+L1209/100)</f>
        <v>0</v>
      </c>
      <c r="N1209" s="173">
        <v>0</v>
      </c>
      <c r="O1209" s="173">
        <f>ROUND(E1209*N1209,2)</f>
        <v>0</v>
      </c>
      <c r="P1209" s="173">
        <v>0</v>
      </c>
      <c r="Q1209" s="173">
        <f>ROUND(E1209*P1209,2)</f>
        <v>0</v>
      </c>
      <c r="R1209" s="173" t="s">
        <v>581</v>
      </c>
      <c r="S1209" s="173" t="s">
        <v>183</v>
      </c>
      <c r="T1209" s="174" t="s">
        <v>184</v>
      </c>
      <c r="U1209" s="156">
        <v>0</v>
      </c>
      <c r="V1209" s="156">
        <f>ROUND(E1209*U1209,2)</f>
        <v>0</v>
      </c>
      <c r="W1209" s="156"/>
      <c r="X1209" s="156" t="s">
        <v>573</v>
      </c>
      <c r="Y1209" s="147"/>
      <c r="Z1209" s="147"/>
      <c r="AA1209" s="147"/>
      <c r="AB1209" s="147"/>
      <c r="AC1209" s="147"/>
      <c r="AD1209" s="147"/>
      <c r="AE1209" s="147"/>
      <c r="AF1209" s="147"/>
      <c r="AG1209" s="147" t="s">
        <v>574</v>
      </c>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row>
    <row r="1210" spans="1:60" outlineLevel="1" x14ac:dyDescent="0.2">
      <c r="A1210" s="154"/>
      <c r="B1210" s="155"/>
      <c r="C1210" s="771" t="s">
        <v>582</v>
      </c>
      <c r="D1210" s="772"/>
      <c r="E1210" s="772"/>
      <c r="F1210" s="772"/>
      <c r="G1210" s="772"/>
      <c r="H1210" s="156"/>
      <c r="I1210" s="156"/>
      <c r="J1210" s="156"/>
      <c r="K1210" s="156"/>
      <c r="L1210" s="156"/>
      <c r="M1210" s="156"/>
      <c r="N1210" s="156"/>
      <c r="O1210" s="156"/>
      <c r="P1210" s="156"/>
      <c r="Q1210" s="156"/>
      <c r="R1210" s="156"/>
      <c r="S1210" s="156"/>
      <c r="T1210" s="156"/>
      <c r="U1210" s="156"/>
      <c r="V1210" s="156"/>
      <c r="W1210" s="156"/>
      <c r="X1210" s="156"/>
      <c r="Y1210" s="147"/>
      <c r="Z1210" s="147"/>
      <c r="AA1210" s="147"/>
      <c r="AB1210" s="147"/>
      <c r="AC1210" s="147"/>
      <c r="AD1210" s="147"/>
      <c r="AE1210" s="147"/>
      <c r="AF1210" s="147"/>
      <c r="AG1210" s="147" t="s">
        <v>196</v>
      </c>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row>
    <row r="1211" spans="1:60" outlineLevel="1" x14ac:dyDescent="0.2">
      <c r="A1211" s="154"/>
      <c r="B1211" s="155"/>
      <c r="C1211" s="769"/>
      <c r="D1211" s="770"/>
      <c r="E1211" s="770"/>
      <c r="F1211" s="770"/>
      <c r="G1211" s="770"/>
      <c r="H1211" s="156"/>
      <c r="I1211" s="156"/>
      <c r="J1211" s="156"/>
      <c r="K1211" s="156"/>
      <c r="L1211" s="156"/>
      <c r="M1211" s="156"/>
      <c r="N1211" s="156"/>
      <c r="O1211" s="156"/>
      <c r="P1211" s="156"/>
      <c r="Q1211" s="156"/>
      <c r="R1211" s="156"/>
      <c r="S1211" s="156"/>
      <c r="T1211" s="156"/>
      <c r="U1211" s="156"/>
      <c r="V1211" s="156"/>
      <c r="W1211" s="156"/>
      <c r="X1211" s="156"/>
      <c r="Y1211" s="147"/>
      <c r="Z1211" s="147"/>
      <c r="AA1211" s="147"/>
      <c r="AB1211" s="147"/>
      <c r="AC1211" s="147"/>
      <c r="AD1211" s="147"/>
      <c r="AE1211" s="147"/>
      <c r="AF1211" s="147"/>
      <c r="AG1211" s="147" t="s">
        <v>190</v>
      </c>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row>
    <row r="1212" spans="1:60" outlineLevel="1" x14ac:dyDescent="0.2">
      <c r="A1212" s="168">
        <v>202</v>
      </c>
      <c r="B1212" s="169" t="s">
        <v>983</v>
      </c>
      <c r="C1212" s="178" t="s">
        <v>984</v>
      </c>
      <c r="D1212" s="170" t="s">
        <v>231</v>
      </c>
      <c r="E1212" s="171">
        <v>46.198680000000003</v>
      </c>
      <c r="F1212" s="172"/>
      <c r="G1212" s="173">
        <f>ROUND(E1212*F1212,2)</f>
        <v>0</v>
      </c>
      <c r="H1212" s="172"/>
      <c r="I1212" s="173">
        <f>ROUND(E1212*H1212,2)</f>
        <v>0</v>
      </c>
      <c r="J1212" s="172"/>
      <c r="K1212" s="173">
        <f>ROUND(E1212*J1212,2)</f>
        <v>0</v>
      </c>
      <c r="L1212" s="173">
        <v>21</v>
      </c>
      <c r="M1212" s="173">
        <f>G1212*(1+L1212/100)</f>
        <v>0</v>
      </c>
      <c r="N1212" s="173">
        <v>0</v>
      </c>
      <c r="O1212" s="173">
        <f>ROUND(E1212*N1212,2)</f>
        <v>0</v>
      </c>
      <c r="P1212" s="173">
        <v>0</v>
      </c>
      <c r="Q1212" s="173">
        <f>ROUND(E1212*P1212,2)</f>
        <v>0</v>
      </c>
      <c r="R1212" s="173" t="s">
        <v>510</v>
      </c>
      <c r="S1212" s="173" t="s">
        <v>183</v>
      </c>
      <c r="T1212" s="174" t="s">
        <v>184</v>
      </c>
      <c r="U1212" s="156">
        <v>0</v>
      </c>
      <c r="V1212" s="156">
        <f>ROUND(E1212*U1212,2)</f>
        <v>0</v>
      </c>
      <c r="W1212" s="156"/>
      <c r="X1212" s="156" t="s">
        <v>573</v>
      </c>
      <c r="Y1212" s="147"/>
      <c r="Z1212" s="147"/>
      <c r="AA1212" s="147"/>
      <c r="AB1212" s="147"/>
      <c r="AC1212" s="147"/>
      <c r="AD1212" s="147"/>
      <c r="AE1212" s="147"/>
      <c r="AF1212" s="147"/>
      <c r="AG1212" s="147" t="s">
        <v>574</v>
      </c>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row>
    <row r="1213" spans="1:60" outlineLevel="1" x14ac:dyDescent="0.2">
      <c r="A1213" s="154"/>
      <c r="B1213" s="155"/>
      <c r="C1213" s="767"/>
      <c r="D1213" s="768"/>
      <c r="E1213" s="768"/>
      <c r="F1213" s="768"/>
      <c r="G1213" s="768"/>
      <c r="H1213" s="156"/>
      <c r="I1213" s="156"/>
      <c r="J1213" s="156"/>
      <c r="K1213" s="156"/>
      <c r="L1213" s="156"/>
      <c r="M1213" s="156"/>
      <c r="N1213" s="156"/>
      <c r="O1213" s="156"/>
      <c r="P1213" s="156"/>
      <c r="Q1213" s="156"/>
      <c r="R1213" s="156"/>
      <c r="S1213" s="156"/>
      <c r="T1213" s="156"/>
      <c r="U1213" s="156"/>
      <c r="V1213" s="156"/>
      <c r="W1213" s="156"/>
      <c r="X1213" s="156"/>
      <c r="Y1213" s="147"/>
      <c r="Z1213" s="147"/>
      <c r="AA1213" s="147"/>
      <c r="AB1213" s="147"/>
      <c r="AC1213" s="147"/>
      <c r="AD1213" s="147"/>
      <c r="AE1213" s="147"/>
      <c r="AF1213" s="147"/>
      <c r="AG1213" s="147" t="s">
        <v>190</v>
      </c>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row>
    <row r="1214" spans="1:60" x14ac:dyDescent="0.2">
      <c r="A1214" s="3"/>
      <c r="B1214" s="4"/>
      <c r="C1214" s="181"/>
      <c r="D1214" s="6"/>
      <c r="E1214" s="3"/>
      <c r="F1214" s="3"/>
      <c r="G1214" s="3"/>
      <c r="H1214" s="3"/>
      <c r="I1214" s="3"/>
      <c r="J1214" s="3"/>
      <c r="K1214" s="3"/>
      <c r="L1214" s="3"/>
      <c r="M1214" s="3"/>
      <c r="N1214" s="3"/>
      <c r="O1214" s="3"/>
      <c r="P1214" s="3"/>
      <c r="Q1214" s="3"/>
      <c r="R1214" s="3"/>
      <c r="S1214" s="3"/>
      <c r="T1214" s="3"/>
      <c r="U1214" s="3"/>
      <c r="V1214" s="3"/>
      <c r="W1214" s="3"/>
      <c r="X1214" s="3"/>
      <c r="AE1214">
        <v>15</v>
      </c>
      <c r="AF1214">
        <v>21</v>
      </c>
      <c r="AG1214" t="s">
        <v>164</v>
      </c>
    </row>
    <row r="1215" spans="1:60" x14ac:dyDescent="0.2">
      <c r="A1215" s="150"/>
      <c r="B1215" s="151" t="s">
        <v>29</v>
      </c>
      <c r="C1215" s="182"/>
      <c r="D1215" s="152"/>
      <c r="E1215" s="153"/>
      <c r="F1215" s="153"/>
      <c r="G1215" s="176">
        <f>G8+G48+G84+G101+G112+G137+G354+G359+G368+G373+G378+G417+G428+G476+G523+G527+G560+G672+G732+G740+G833+G855+G911+G967+G1007+G1127+G1133+G1149+G1182+G1193+G1199</f>
        <v>0</v>
      </c>
      <c r="H1215" s="3"/>
      <c r="I1215" s="3"/>
      <c r="J1215" s="3"/>
      <c r="K1215" s="3"/>
      <c r="L1215" s="3"/>
      <c r="M1215" s="3"/>
      <c r="N1215" s="3"/>
      <c r="O1215" s="3"/>
      <c r="P1215" s="3"/>
      <c r="Q1215" s="3"/>
      <c r="R1215" s="3"/>
      <c r="S1215" s="3"/>
      <c r="T1215" s="3"/>
      <c r="U1215" s="3"/>
      <c r="V1215" s="3"/>
      <c r="W1215" s="3"/>
      <c r="X1215" s="3"/>
      <c r="AE1215">
        <f>SUMIF(L7:L1213,AE1214,G7:G1213)</f>
        <v>0</v>
      </c>
      <c r="AF1215">
        <f>SUMIF(L7:L1213,AF1214,G7:G1213)</f>
        <v>0</v>
      </c>
      <c r="AG1215" t="s">
        <v>985</v>
      </c>
    </row>
    <row r="1216" spans="1:60" x14ac:dyDescent="0.2">
      <c r="C1216" s="183"/>
      <c r="D1216" s="10"/>
      <c r="AG1216" t="s">
        <v>986</v>
      </c>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sheetData>
  <sheetProtection algorithmName="SHA-512" hashValue="XpsktMJEhX6EwIyJgPnyEw//vAufhog36N8TsI8DWNER+RPO8iPdMYP7BeQAZUcZwfZx6UPwlvzIxNHZVpVnMw==" saltValue="SPDX7Bx/W2x3ywFnvmNd1A==" spinCount="100000" sheet="1"/>
  <mergeCells count="252">
    <mergeCell ref="C1207:G1207"/>
    <mergeCell ref="C1208:G1208"/>
    <mergeCell ref="C1210:G1210"/>
    <mergeCell ref="C1211:G1211"/>
    <mergeCell ref="C1213:G1213"/>
    <mergeCell ref="C1188:G1188"/>
    <mergeCell ref="C1192:G1192"/>
    <mergeCell ref="C1198:G1198"/>
    <mergeCell ref="C1201:G1201"/>
    <mergeCell ref="C1203:G1203"/>
    <mergeCell ref="C1205:G1205"/>
    <mergeCell ref="C1169:G1169"/>
    <mergeCell ref="C1171:G1171"/>
    <mergeCell ref="C1173:G1173"/>
    <mergeCell ref="C1175:G1175"/>
    <mergeCell ref="C1177:G1177"/>
    <mergeCell ref="C1179:G1179"/>
    <mergeCell ref="C1157:G1157"/>
    <mergeCell ref="C1159:G1159"/>
    <mergeCell ref="C1161:G1161"/>
    <mergeCell ref="C1163:G1163"/>
    <mergeCell ref="C1165:G1165"/>
    <mergeCell ref="C1167:G1167"/>
    <mergeCell ref="C1143:G1143"/>
    <mergeCell ref="C1145:G1145"/>
    <mergeCell ref="C1148:G1148"/>
    <mergeCell ref="C1151:G1151"/>
    <mergeCell ref="C1153:G1153"/>
    <mergeCell ref="C1155:G1155"/>
    <mergeCell ref="C1095:G1095"/>
    <mergeCell ref="C1110:G1110"/>
    <mergeCell ref="C1121:G1121"/>
    <mergeCell ref="C1126:G1126"/>
    <mergeCell ref="C1132:G1132"/>
    <mergeCell ref="C1138:G1138"/>
    <mergeCell ref="C1012:G1012"/>
    <mergeCell ref="C1026:G1026"/>
    <mergeCell ref="C1041:G1041"/>
    <mergeCell ref="C1055:G1055"/>
    <mergeCell ref="C1068:G1068"/>
    <mergeCell ref="C1082:G1082"/>
    <mergeCell ref="C990:G990"/>
    <mergeCell ref="C994:G994"/>
    <mergeCell ref="C998:G998"/>
    <mergeCell ref="C1003:G1003"/>
    <mergeCell ref="C1005:G1005"/>
    <mergeCell ref="C1006:G1006"/>
    <mergeCell ref="C963:G963"/>
    <mergeCell ref="C965:G965"/>
    <mergeCell ref="C966:G966"/>
    <mergeCell ref="C971:G971"/>
    <mergeCell ref="C976:G976"/>
    <mergeCell ref="C982:G982"/>
    <mergeCell ref="C909:G909"/>
    <mergeCell ref="C910:G910"/>
    <mergeCell ref="C926:G926"/>
    <mergeCell ref="C941:G941"/>
    <mergeCell ref="C955:G955"/>
    <mergeCell ref="C959:G959"/>
    <mergeCell ref="C886:G886"/>
    <mergeCell ref="C893:G893"/>
    <mergeCell ref="C899:G899"/>
    <mergeCell ref="C903:G903"/>
    <mergeCell ref="C905:G905"/>
    <mergeCell ref="C907:G907"/>
    <mergeCell ref="C867:G867"/>
    <mergeCell ref="C869:G869"/>
    <mergeCell ref="C871:G871"/>
    <mergeCell ref="C875:G875"/>
    <mergeCell ref="C880:G880"/>
    <mergeCell ref="C882:G882"/>
    <mergeCell ref="C831:G831"/>
    <mergeCell ref="C832:G832"/>
    <mergeCell ref="C842:G842"/>
    <mergeCell ref="C851:G851"/>
    <mergeCell ref="C853:G853"/>
    <mergeCell ref="C854:G854"/>
    <mergeCell ref="C812:G812"/>
    <mergeCell ref="C816:G816"/>
    <mergeCell ref="C819:G819"/>
    <mergeCell ref="C821:G821"/>
    <mergeCell ref="C826:G826"/>
    <mergeCell ref="C829:G829"/>
    <mergeCell ref="C766:G766"/>
    <mergeCell ref="C770:G770"/>
    <mergeCell ref="C775:G775"/>
    <mergeCell ref="C792:G792"/>
    <mergeCell ref="C804:G804"/>
    <mergeCell ref="C809:G809"/>
    <mergeCell ref="C731:G731"/>
    <mergeCell ref="C736:G736"/>
    <mergeCell ref="C738:G738"/>
    <mergeCell ref="C739:G739"/>
    <mergeCell ref="C757:G757"/>
    <mergeCell ref="C763:G763"/>
    <mergeCell ref="C670:G670"/>
    <mergeCell ref="C671:G671"/>
    <mergeCell ref="C692:G692"/>
    <mergeCell ref="C708:G708"/>
    <mergeCell ref="C728:G728"/>
    <mergeCell ref="C730:G730"/>
    <mergeCell ref="C649:G649"/>
    <mergeCell ref="C653:G653"/>
    <mergeCell ref="C657:G657"/>
    <mergeCell ref="C661:G661"/>
    <mergeCell ref="C666:G666"/>
    <mergeCell ref="C668:G668"/>
    <mergeCell ref="C559:G559"/>
    <mergeCell ref="C564:G564"/>
    <mergeCell ref="C569:G569"/>
    <mergeCell ref="C589:G589"/>
    <mergeCell ref="C609:G609"/>
    <mergeCell ref="C629:G629"/>
    <mergeCell ref="C532:G532"/>
    <mergeCell ref="C537:G537"/>
    <mergeCell ref="C542:G542"/>
    <mergeCell ref="C549:G549"/>
    <mergeCell ref="C556:G556"/>
    <mergeCell ref="C558:G558"/>
    <mergeCell ref="C517:G517"/>
    <mergeCell ref="C519:G519"/>
    <mergeCell ref="C520:G520"/>
    <mergeCell ref="C522:G522"/>
    <mergeCell ref="C525:G525"/>
    <mergeCell ref="C526:G526"/>
    <mergeCell ref="C501:G501"/>
    <mergeCell ref="C508:G508"/>
    <mergeCell ref="C510:G510"/>
    <mergeCell ref="C512:G512"/>
    <mergeCell ref="C514:G514"/>
    <mergeCell ref="C516:G516"/>
    <mergeCell ref="C475:G475"/>
    <mergeCell ref="C479:G479"/>
    <mergeCell ref="C481:G481"/>
    <mergeCell ref="C485:G485"/>
    <mergeCell ref="C489:G489"/>
    <mergeCell ref="C496:G496"/>
    <mergeCell ref="C456:G456"/>
    <mergeCell ref="C459:G459"/>
    <mergeCell ref="C463:G463"/>
    <mergeCell ref="C467:G467"/>
    <mergeCell ref="C470:G470"/>
    <mergeCell ref="C473:G473"/>
    <mergeCell ref="C432:G432"/>
    <mergeCell ref="C435:G435"/>
    <mergeCell ref="C439:G439"/>
    <mergeCell ref="C445:G445"/>
    <mergeCell ref="C449:G449"/>
    <mergeCell ref="C452:G452"/>
    <mergeCell ref="C416:G416"/>
    <mergeCell ref="C419:G419"/>
    <mergeCell ref="C422:G422"/>
    <mergeCell ref="C424:G424"/>
    <mergeCell ref="C427:G427"/>
    <mergeCell ref="C430:G430"/>
    <mergeCell ref="C401:G401"/>
    <mergeCell ref="C404:G404"/>
    <mergeCell ref="C407:G407"/>
    <mergeCell ref="C410:G410"/>
    <mergeCell ref="C412:G412"/>
    <mergeCell ref="C414:G414"/>
    <mergeCell ref="C380:G380"/>
    <mergeCell ref="C385:G385"/>
    <mergeCell ref="C387:G387"/>
    <mergeCell ref="C389:G389"/>
    <mergeCell ref="C395:G395"/>
    <mergeCell ref="C398:G398"/>
    <mergeCell ref="C361:G361"/>
    <mergeCell ref="C364:G364"/>
    <mergeCell ref="C367:G367"/>
    <mergeCell ref="C372:G372"/>
    <mergeCell ref="C375:G375"/>
    <mergeCell ref="C377:G377"/>
    <mergeCell ref="C321:G321"/>
    <mergeCell ref="C333:G333"/>
    <mergeCell ref="C346:G346"/>
    <mergeCell ref="C353:G353"/>
    <mergeCell ref="C356:G356"/>
    <mergeCell ref="C358:G358"/>
    <mergeCell ref="C266:G266"/>
    <mergeCell ref="C271:G271"/>
    <mergeCell ref="C279:G279"/>
    <mergeCell ref="C289:G289"/>
    <mergeCell ref="C298:G298"/>
    <mergeCell ref="C309:G309"/>
    <mergeCell ref="C234:G234"/>
    <mergeCell ref="C246:G246"/>
    <mergeCell ref="C248:G248"/>
    <mergeCell ref="C257:G257"/>
    <mergeCell ref="C260:G260"/>
    <mergeCell ref="C263:G263"/>
    <mergeCell ref="C199:G199"/>
    <mergeCell ref="C201:G201"/>
    <mergeCell ref="C202:G202"/>
    <mergeCell ref="C215:G215"/>
    <mergeCell ref="C217:G217"/>
    <mergeCell ref="C232:G232"/>
    <mergeCell ref="C168:G168"/>
    <mergeCell ref="C170:G170"/>
    <mergeCell ref="C171:G171"/>
    <mergeCell ref="C182:G182"/>
    <mergeCell ref="C184:G184"/>
    <mergeCell ref="C185:G185"/>
    <mergeCell ref="C133:G133"/>
    <mergeCell ref="C136:G136"/>
    <mergeCell ref="C139:G139"/>
    <mergeCell ref="C154:G154"/>
    <mergeCell ref="C156:G156"/>
    <mergeCell ref="C157:G157"/>
    <mergeCell ref="C114:G114"/>
    <mergeCell ref="C119:G119"/>
    <mergeCell ref="C121:G121"/>
    <mergeCell ref="C123:G123"/>
    <mergeCell ref="C125:G125"/>
    <mergeCell ref="C131:G131"/>
    <mergeCell ref="C44:G44"/>
    <mergeCell ref="C96:G96"/>
    <mergeCell ref="C100:G100"/>
    <mergeCell ref="C103:G103"/>
    <mergeCell ref="C105:G105"/>
    <mergeCell ref="C108:G108"/>
    <mergeCell ref="C111:G111"/>
    <mergeCell ref="C65:G65"/>
    <mergeCell ref="C69:G69"/>
    <mergeCell ref="C73:G73"/>
    <mergeCell ref="C79:G79"/>
    <mergeCell ref="C83:G83"/>
    <mergeCell ref="C90:G90"/>
    <mergeCell ref="C1181:G1181"/>
    <mergeCell ref="C16:G16"/>
    <mergeCell ref="C18:G18"/>
    <mergeCell ref="C20:G20"/>
    <mergeCell ref="C22:G22"/>
    <mergeCell ref="C25:G25"/>
    <mergeCell ref="C28:G28"/>
    <mergeCell ref="A1:G1"/>
    <mergeCell ref="C2:G2"/>
    <mergeCell ref="C3:G3"/>
    <mergeCell ref="C4:G4"/>
    <mergeCell ref="C12:G12"/>
    <mergeCell ref="C14:G14"/>
    <mergeCell ref="C47:G47"/>
    <mergeCell ref="C52:G52"/>
    <mergeCell ref="C54:G54"/>
    <mergeCell ref="C57:G57"/>
    <mergeCell ref="C59:G59"/>
    <mergeCell ref="C62:G62"/>
    <mergeCell ref="C31:G31"/>
    <mergeCell ref="C33:G33"/>
    <mergeCell ref="C36:G36"/>
    <mergeCell ref="C38:G38"/>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50</v>
      </c>
      <c r="C3" s="774" t="s">
        <v>51</v>
      </c>
      <c r="D3" s="775"/>
      <c r="E3" s="775"/>
      <c r="F3" s="775"/>
      <c r="G3" s="776"/>
      <c r="AC3" s="121" t="s">
        <v>153</v>
      </c>
      <c r="AG3" t="s">
        <v>154</v>
      </c>
    </row>
    <row r="4" spans="1:60" ht="24.95" customHeight="1" x14ac:dyDescent="0.2">
      <c r="A4" s="140" t="s">
        <v>9</v>
      </c>
      <c r="B4" s="141" t="s">
        <v>49</v>
      </c>
      <c r="C4" s="777" t="s">
        <v>52</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137</v>
      </c>
      <c r="C8" s="177" t="s">
        <v>138</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178</v>
      </c>
    </row>
    <row r="9" spans="1:60" outlineLevel="1" x14ac:dyDescent="0.2">
      <c r="A9" s="168">
        <v>1</v>
      </c>
      <c r="B9" s="169" t="s">
        <v>987</v>
      </c>
      <c r="C9" s="178" t="s">
        <v>988</v>
      </c>
      <c r="D9" s="170" t="s">
        <v>294</v>
      </c>
      <c r="E9" s="171">
        <v>1</v>
      </c>
      <c r="F9" s="172">
        <f>'SO 06 1 Elektroinstalace-SIL'!F73</f>
        <v>0</v>
      </c>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593</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x14ac:dyDescent="0.2">
      <c r="A11" s="3"/>
      <c r="B11" s="4"/>
      <c r="C11" s="181"/>
      <c r="D11" s="6"/>
      <c r="E11" s="3"/>
      <c r="F11" s="3"/>
      <c r="G11" s="3"/>
      <c r="H11" s="3"/>
      <c r="I11" s="3"/>
      <c r="J11" s="3"/>
      <c r="K11" s="3"/>
      <c r="L11" s="3"/>
      <c r="M11" s="3"/>
      <c r="N11" s="3"/>
      <c r="O11" s="3"/>
      <c r="P11" s="3"/>
      <c r="Q11" s="3"/>
      <c r="R11" s="3"/>
      <c r="S11" s="3"/>
      <c r="T11" s="3"/>
      <c r="U11" s="3"/>
      <c r="V11" s="3"/>
      <c r="W11" s="3"/>
      <c r="X11" s="3"/>
      <c r="AE11">
        <v>15</v>
      </c>
      <c r="AF11">
        <v>21</v>
      </c>
      <c r="AG11" t="s">
        <v>164</v>
      </c>
    </row>
    <row r="12" spans="1:60" x14ac:dyDescent="0.2">
      <c r="A12" s="150"/>
      <c r="B12" s="151" t="s">
        <v>29</v>
      </c>
      <c r="C12" s="182"/>
      <c r="D12" s="152"/>
      <c r="E12" s="153"/>
      <c r="F12" s="153"/>
      <c r="G12" s="176">
        <f>G8</f>
        <v>0</v>
      </c>
      <c r="H12" s="3"/>
      <c r="I12" s="3"/>
      <c r="J12" s="3"/>
      <c r="K12" s="3"/>
      <c r="L12" s="3"/>
      <c r="M12" s="3"/>
      <c r="N12" s="3"/>
      <c r="O12" s="3"/>
      <c r="P12" s="3"/>
      <c r="Q12" s="3"/>
      <c r="R12" s="3"/>
      <c r="S12" s="3"/>
      <c r="T12" s="3"/>
      <c r="U12" s="3"/>
      <c r="V12" s="3"/>
      <c r="W12" s="3"/>
      <c r="X12" s="3"/>
      <c r="AE12">
        <f>SUMIF(L7:L10,AE11,G7:G10)</f>
        <v>0</v>
      </c>
      <c r="AF12">
        <f>SUMIF(L7:L10,AF11,G7:G10)</f>
        <v>0</v>
      </c>
      <c r="AG12" t="s">
        <v>985</v>
      </c>
    </row>
    <row r="13" spans="1:60" x14ac:dyDescent="0.2">
      <c r="C13" s="183"/>
      <c r="D13" s="10"/>
      <c r="AG13" t="s">
        <v>986</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PK/QSoiwbWBu0h6JLWe8U7TsC9coRyfPtvBl/Gc+tM9ADX7/zmk208D9HBBSVWNCxiGgXdHQxG1i5gMoRhvVg==" saltValue="muamHr1go48yPdkRU72iR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53</v>
      </c>
      <c r="C3" s="774" t="s">
        <v>54</v>
      </c>
      <c r="D3" s="775"/>
      <c r="E3" s="775"/>
      <c r="F3" s="775"/>
      <c r="G3" s="776"/>
      <c r="AC3" s="121" t="s">
        <v>153</v>
      </c>
      <c r="AG3" t="s">
        <v>154</v>
      </c>
    </row>
    <row r="4" spans="1:60" ht="24.95" customHeight="1" x14ac:dyDescent="0.2">
      <c r="A4" s="140" t="s">
        <v>9</v>
      </c>
      <c r="B4" s="141" t="s">
        <v>49</v>
      </c>
      <c r="C4" s="777" t="s">
        <v>54</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65</v>
      </c>
      <c r="C8" s="177" t="s">
        <v>66</v>
      </c>
      <c r="D8" s="164"/>
      <c r="E8" s="165"/>
      <c r="F8" s="166"/>
      <c r="G8" s="166">
        <f>SUMIF(AG9:AG44,"&lt;&gt;NOR",G9:G44)</f>
        <v>0</v>
      </c>
      <c r="H8" s="166"/>
      <c r="I8" s="166">
        <f>SUM(I9:I44)</f>
        <v>0</v>
      </c>
      <c r="J8" s="166"/>
      <c r="K8" s="166">
        <f>SUM(K9:K44)</f>
        <v>0</v>
      </c>
      <c r="L8" s="166"/>
      <c r="M8" s="166">
        <f>SUM(M9:M44)</f>
        <v>0</v>
      </c>
      <c r="N8" s="166"/>
      <c r="O8" s="166">
        <f>SUM(O9:O44)</f>
        <v>0</v>
      </c>
      <c r="P8" s="166"/>
      <c r="Q8" s="166">
        <f>SUM(Q9:Q44)</f>
        <v>0</v>
      </c>
      <c r="R8" s="166"/>
      <c r="S8" s="166"/>
      <c r="T8" s="167"/>
      <c r="U8" s="161"/>
      <c r="V8" s="161">
        <f>SUM(V9:V44)</f>
        <v>0</v>
      </c>
      <c r="W8" s="161"/>
      <c r="X8" s="161"/>
      <c r="AG8" t="s">
        <v>178</v>
      </c>
    </row>
    <row r="9" spans="1:60" ht="22.5" outlineLevel="1" x14ac:dyDescent="0.2">
      <c r="A9" s="168">
        <v>1</v>
      </c>
      <c r="B9" s="169" t="s">
        <v>65</v>
      </c>
      <c r="C9" s="178" t="s">
        <v>989</v>
      </c>
      <c r="D9" s="170" t="s">
        <v>990</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219</v>
      </c>
      <c r="T9" s="174" t="s">
        <v>220</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22.5" outlineLevel="1" x14ac:dyDescent="0.2">
      <c r="A11" s="168">
        <v>2</v>
      </c>
      <c r="B11" s="169" t="s">
        <v>991</v>
      </c>
      <c r="C11" s="178" t="s">
        <v>992</v>
      </c>
      <c r="D11" s="170" t="s">
        <v>990</v>
      </c>
      <c r="E11" s="171">
        <v>1</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c r="S11" s="173" t="s">
        <v>219</v>
      </c>
      <c r="T11" s="174" t="s">
        <v>220</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7"/>
      <c r="D12" s="768"/>
      <c r="E12" s="768"/>
      <c r="F12" s="768"/>
      <c r="G12" s="768"/>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68">
        <v>3</v>
      </c>
      <c r="B13" s="169" t="s">
        <v>993</v>
      </c>
      <c r="C13" s="178" t="s">
        <v>994</v>
      </c>
      <c r="D13" s="170" t="s">
        <v>990</v>
      </c>
      <c r="E13" s="171">
        <v>1</v>
      </c>
      <c r="F13" s="172"/>
      <c r="G13" s="173">
        <f>ROUND(E13*F13,2)</f>
        <v>0</v>
      </c>
      <c r="H13" s="172"/>
      <c r="I13" s="173">
        <f>ROUND(E13*H13,2)</f>
        <v>0</v>
      </c>
      <c r="J13" s="172"/>
      <c r="K13" s="173">
        <f>ROUND(E13*J13,2)</f>
        <v>0</v>
      </c>
      <c r="L13" s="173">
        <v>21</v>
      </c>
      <c r="M13" s="173">
        <f>G13*(1+L13/100)</f>
        <v>0</v>
      </c>
      <c r="N13" s="173">
        <v>0</v>
      </c>
      <c r="O13" s="173">
        <f>ROUND(E13*N13,2)</f>
        <v>0</v>
      </c>
      <c r="P13" s="173">
        <v>0</v>
      </c>
      <c r="Q13" s="173">
        <f>ROUND(E13*P13,2)</f>
        <v>0</v>
      </c>
      <c r="R13" s="173"/>
      <c r="S13" s="173" t="s">
        <v>219</v>
      </c>
      <c r="T13" s="174" t="s">
        <v>220</v>
      </c>
      <c r="U13" s="156">
        <v>0</v>
      </c>
      <c r="V13" s="156">
        <f>ROUND(E13*U13,2)</f>
        <v>0</v>
      </c>
      <c r="W13" s="156"/>
      <c r="X13" s="156" t="s">
        <v>185</v>
      </c>
      <c r="Y13" s="147"/>
      <c r="Z13" s="147"/>
      <c r="AA13" s="147"/>
      <c r="AB13" s="147"/>
      <c r="AC13" s="147"/>
      <c r="AD13" s="147"/>
      <c r="AE13" s="147"/>
      <c r="AF13" s="147"/>
      <c r="AG13" s="147" t="s">
        <v>186</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67"/>
      <c r="D14" s="768"/>
      <c r="E14" s="768"/>
      <c r="F14" s="768"/>
      <c r="G14" s="768"/>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190</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68">
        <v>4</v>
      </c>
      <c r="B15" s="169" t="s">
        <v>995</v>
      </c>
      <c r="C15" s="178" t="s">
        <v>996</v>
      </c>
      <c r="D15" s="170" t="s">
        <v>990</v>
      </c>
      <c r="E15" s="171">
        <v>1</v>
      </c>
      <c r="F15" s="172"/>
      <c r="G15" s="173">
        <f>ROUND(E15*F15,2)</f>
        <v>0</v>
      </c>
      <c r="H15" s="172"/>
      <c r="I15" s="173">
        <f>ROUND(E15*H15,2)</f>
        <v>0</v>
      </c>
      <c r="J15" s="172"/>
      <c r="K15" s="173">
        <f>ROUND(E15*J15,2)</f>
        <v>0</v>
      </c>
      <c r="L15" s="173">
        <v>21</v>
      </c>
      <c r="M15" s="173">
        <f>G15*(1+L15/100)</f>
        <v>0</v>
      </c>
      <c r="N15" s="173">
        <v>0</v>
      </c>
      <c r="O15" s="173">
        <f>ROUND(E15*N15,2)</f>
        <v>0</v>
      </c>
      <c r="P15" s="173">
        <v>0</v>
      </c>
      <c r="Q15" s="173">
        <f>ROUND(E15*P15,2)</f>
        <v>0</v>
      </c>
      <c r="R15" s="173"/>
      <c r="S15" s="173" t="s">
        <v>219</v>
      </c>
      <c r="T15" s="174" t="s">
        <v>220</v>
      </c>
      <c r="U15" s="156">
        <v>0</v>
      </c>
      <c r="V15" s="156">
        <f>ROUND(E15*U15,2)</f>
        <v>0</v>
      </c>
      <c r="W15" s="156"/>
      <c r="X15" s="156" t="s">
        <v>185</v>
      </c>
      <c r="Y15" s="147"/>
      <c r="Z15" s="147"/>
      <c r="AA15" s="147"/>
      <c r="AB15" s="147"/>
      <c r="AC15" s="147"/>
      <c r="AD15" s="147"/>
      <c r="AE15" s="147"/>
      <c r="AF15" s="147"/>
      <c r="AG15" s="147" t="s">
        <v>186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7"/>
      <c r="D16" s="768"/>
      <c r="E16" s="768"/>
      <c r="F16" s="768"/>
      <c r="G16" s="768"/>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68">
        <v>5</v>
      </c>
      <c r="B17" s="169" t="s">
        <v>997</v>
      </c>
      <c r="C17" s="178" t="s">
        <v>998</v>
      </c>
      <c r="D17" s="170" t="s">
        <v>990</v>
      </c>
      <c r="E17" s="171">
        <v>1</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c r="S17" s="173" t="s">
        <v>219</v>
      </c>
      <c r="T17" s="174" t="s">
        <v>220</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7"/>
      <c r="D18" s="768"/>
      <c r="E18" s="768"/>
      <c r="F18" s="768"/>
      <c r="G18" s="768"/>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6</v>
      </c>
      <c r="B19" s="169" t="s">
        <v>999</v>
      </c>
      <c r="C19" s="178" t="s">
        <v>1000</v>
      </c>
      <c r="D19" s="170" t="s">
        <v>990</v>
      </c>
      <c r="E19" s="171">
        <v>1</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c r="S19" s="173" t="s">
        <v>219</v>
      </c>
      <c r="T19" s="174" t="s">
        <v>220</v>
      </c>
      <c r="U19" s="156">
        <v>0</v>
      </c>
      <c r="V19" s="156">
        <f>ROUND(E19*U19,2)</f>
        <v>0</v>
      </c>
      <c r="W19" s="156"/>
      <c r="X19" s="156" t="s">
        <v>185</v>
      </c>
      <c r="Y19" s="147"/>
      <c r="Z19" s="147"/>
      <c r="AA19" s="147"/>
      <c r="AB19" s="147"/>
      <c r="AC19" s="147"/>
      <c r="AD19" s="147"/>
      <c r="AE19" s="147"/>
      <c r="AF19" s="147"/>
      <c r="AG19" s="147" t="s">
        <v>186</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7"/>
      <c r="D20" s="768"/>
      <c r="E20" s="768"/>
      <c r="F20" s="768"/>
      <c r="G20" s="768"/>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7</v>
      </c>
      <c r="B21" s="169" t="s">
        <v>1001</v>
      </c>
      <c r="C21" s="178" t="s">
        <v>1002</v>
      </c>
      <c r="D21" s="170" t="s">
        <v>990</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219</v>
      </c>
      <c r="T21" s="174" t="s">
        <v>220</v>
      </c>
      <c r="U21" s="156">
        <v>0</v>
      </c>
      <c r="V21" s="156">
        <f>ROUND(E21*U21,2)</f>
        <v>0</v>
      </c>
      <c r="W21" s="156"/>
      <c r="X21" s="156" t="s">
        <v>185</v>
      </c>
      <c r="Y21" s="147"/>
      <c r="Z21" s="147"/>
      <c r="AA21" s="147"/>
      <c r="AB21" s="147"/>
      <c r="AC21" s="147"/>
      <c r="AD21" s="147"/>
      <c r="AE21" s="147"/>
      <c r="AF21" s="147"/>
      <c r="AG21" s="147" t="s">
        <v>186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67"/>
      <c r="D22" s="768"/>
      <c r="E22" s="768"/>
      <c r="F22" s="768"/>
      <c r="G22" s="768"/>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190</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68">
        <v>8</v>
      </c>
      <c r="B23" s="169" t="s">
        <v>1003</v>
      </c>
      <c r="C23" s="178" t="s">
        <v>1004</v>
      </c>
      <c r="D23" s="170" t="s">
        <v>990</v>
      </c>
      <c r="E23" s="171">
        <v>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c r="S23" s="173" t="s">
        <v>219</v>
      </c>
      <c r="T23" s="174" t="s">
        <v>220</v>
      </c>
      <c r="U23" s="156">
        <v>0</v>
      </c>
      <c r="V23" s="156">
        <f>ROUND(E23*U23,2)</f>
        <v>0</v>
      </c>
      <c r="W23" s="156"/>
      <c r="X23" s="156" t="s">
        <v>185</v>
      </c>
      <c r="Y23" s="147"/>
      <c r="Z23" s="147"/>
      <c r="AA23" s="147"/>
      <c r="AB23" s="147"/>
      <c r="AC23" s="147"/>
      <c r="AD23" s="147"/>
      <c r="AE23" s="147"/>
      <c r="AF23" s="147"/>
      <c r="AG23" s="147" t="s">
        <v>186</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1005</v>
      </c>
      <c r="D24" s="157"/>
      <c r="E24" s="158">
        <v>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179" t="s">
        <v>1006</v>
      </c>
      <c r="D25" s="157"/>
      <c r="E25" s="158"/>
      <c r="F25" s="156"/>
      <c r="G25" s="156"/>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188</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54"/>
      <c r="B26" s="155"/>
      <c r="C26" s="179" t="s">
        <v>1007</v>
      </c>
      <c r="D26" s="157"/>
      <c r="E26" s="158"/>
      <c r="F26" s="156"/>
      <c r="G26" s="156"/>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188</v>
      </c>
      <c r="AH26" s="147">
        <v>0</v>
      </c>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1008</v>
      </c>
      <c r="D27" s="157"/>
      <c r="E27" s="158"/>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179" t="s">
        <v>1009</v>
      </c>
      <c r="D28" s="157"/>
      <c r="E28" s="158"/>
      <c r="F28" s="156"/>
      <c r="G28" s="156"/>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188</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54"/>
      <c r="B29" s="155"/>
      <c r="C29" s="179" t="s">
        <v>1010</v>
      </c>
      <c r="D29" s="157"/>
      <c r="E29" s="158"/>
      <c r="F29" s="156"/>
      <c r="G29" s="156"/>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188</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179" t="s">
        <v>1011</v>
      </c>
      <c r="D30" s="157"/>
      <c r="E30" s="158"/>
      <c r="F30" s="156"/>
      <c r="G30" s="156"/>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188</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1012</v>
      </c>
      <c r="D31" s="157"/>
      <c r="E31" s="158"/>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179" t="s">
        <v>1013</v>
      </c>
      <c r="D32" s="157"/>
      <c r="E32" s="158"/>
      <c r="F32" s="156"/>
      <c r="G32" s="156"/>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188</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179" t="s">
        <v>1014</v>
      </c>
      <c r="D33" s="157"/>
      <c r="E33" s="158"/>
      <c r="F33" s="156"/>
      <c r="G33" s="156"/>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188</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179" t="s">
        <v>1015</v>
      </c>
      <c r="D34" s="157"/>
      <c r="E34" s="158"/>
      <c r="F34" s="156"/>
      <c r="G34" s="156"/>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188</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54"/>
      <c r="B35" s="155"/>
      <c r="C35" s="179" t="s">
        <v>1016</v>
      </c>
      <c r="D35" s="157"/>
      <c r="E35" s="158"/>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179" t="s">
        <v>1017</v>
      </c>
      <c r="D36" s="157"/>
      <c r="E36" s="158"/>
      <c r="F36" s="156"/>
      <c r="G36" s="156"/>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188</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54"/>
      <c r="B37" s="155"/>
      <c r="C37" s="179" t="s">
        <v>1018</v>
      </c>
      <c r="D37" s="157"/>
      <c r="E37" s="158"/>
      <c r="F37" s="156"/>
      <c r="G37" s="156"/>
      <c r="H37" s="156"/>
      <c r="I37" s="156"/>
      <c r="J37" s="156"/>
      <c r="K37" s="156"/>
      <c r="L37" s="156"/>
      <c r="M37" s="156"/>
      <c r="N37" s="156"/>
      <c r="O37" s="156"/>
      <c r="P37" s="156"/>
      <c r="Q37" s="156"/>
      <c r="R37" s="156"/>
      <c r="S37" s="156"/>
      <c r="T37" s="156"/>
      <c r="U37" s="156"/>
      <c r="V37" s="156"/>
      <c r="W37" s="156"/>
      <c r="X37" s="156"/>
      <c r="Y37" s="147"/>
      <c r="Z37" s="147"/>
      <c r="AA37" s="147"/>
      <c r="AB37" s="147"/>
      <c r="AC37" s="147"/>
      <c r="AD37" s="147"/>
      <c r="AE37" s="147"/>
      <c r="AF37" s="147"/>
      <c r="AG37" s="147" t="s">
        <v>188</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1019</v>
      </c>
      <c r="D38" s="157"/>
      <c r="E38" s="158"/>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1020</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54"/>
      <c r="B40" s="155"/>
      <c r="C40" s="179" t="s">
        <v>1021</v>
      </c>
      <c r="D40" s="157"/>
      <c r="E40" s="158"/>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54"/>
      <c r="B41" s="155"/>
      <c r="C41" s="179" t="s">
        <v>1022</v>
      </c>
      <c r="D41" s="157"/>
      <c r="E41" s="158"/>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9</v>
      </c>
      <c r="B43" s="169" t="s">
        <v>1023</v>
      </c>
      <c r="C43" s="178" t="s">
        <v>1024</v>
      </c>
      <c r="D43" s="170" t="s">
        <v>990</v>
      </c>
      <c r="E43" s="171">
        <v>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186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7"/>
      <c r="D44" s="768"/>
      <c r="E44" s="768"/>
      <c r="F44" s="768"/>
      <c r="G44" s="768"/>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x14ac:dyDescent="0.2">
      <c r="A45" s="162" t="s">
        <v>177</v>
      </c>
      <c r="B45" s="163" t="s">
        <v>149</v>
      </c>
      <c r="C45" s="177" t="s">
        <v>28</v>
      </c>
      <c r="D45" s="164"/>
      <c r="E45" s="165"/>
      <c r="F45" s="166"/>
      <c r="G45" s="166">
        <f>SUMIF(AG46:AG51,"&lt;&gt;NOR",G46:G51)</f>
        <v>0</v>
      </c>
      <c r="H45" s="166"/>
      <c r="I45" s="166">
        <f>SUM(I46:I51)</f>
        <v>0</v>
      </c>
      <c r="J45" s="166"/>
      <c r="K45" s="166">
        <f>SUM(K46:K51)</f>
        <v>0</v>
      </c>
      <c r="L45" s="166"/>
      <c r="M45" s="166">
        <f>SUM(M46:M51)</f>
        <v>0</v>
      </c>
      <c r="N45" s="166"/>
      <c r="O45" s="166">
        <f>SUM(O46:O51)</f>
        <v>0</v>
      </c>
      <c r="P45" s="166"/>
      <c r="Q45" s="166">
        <f>SUM(Q46:Q51)</f>
        <v>0</v>
      </c>
      <c r="R45" s="166"/>
      <c r="S45" s="166"/>
      <c r="T45" s="167"/>
      <c r="U45" s="161"/>
      <c r="V45" s="161">
        <f>SUM(V46:V51)</f>
        <v>0</v>
      </c>
      <c r="W45" s="161"/>
      <c r="X45" s="161"/>
      <c r="AG45" t="s">
        <v>178</v>
      </c>
    </row>
    <row r="46" spans="1:60" outlineLevel="1" x14ac:dyDescent="0.2">
      <c r="A46" s="168">
        <v>10</v>
      </c>
      <c r="B46" s="169" t="s">
        <v>1025</v>
      </c>
      <c r="C46" s="178" t="s">
        <v>1026</v>
      </c>
      <c r="D46" s="170" t="s">
        <v>1027</v>
      </c>
      <c r="E46" s="171">
        <v>1</v>
      </c>
      <c r="F46" s="172"/>
      <c r="G46" s="173">
        <f>ROUND(E46*F46,2)</f>
        <v>0</v>
      </c>
      <c r="H46" s="172"/>
      <c r="I46" s="173">
        <f>ROUND(E46*H46,2)</f>
        <v>0</v>
      </c>
      <c r="J46" s="172"/>
      <c r="K46" s="173">
        <f>ROUND(E46*J46,2)</f>
        <v>0</v>
      </c>
      <c r="L46" s="173">
        <v>21</v>
      </c>
      <c r="M46" s="173">
        <f>G46*(1+L46/100)</f>
        <v>0</v>
      </c>
      <c r="N46" s="173">
        <v>0</v>
      </c>
      <c r="O46" s="173">
        <f>ROUND(E46*N46,2)</f>
        <v>0</v>
      </c>
      <c r="P46" s="173">
        <v>0</v>
      </c>
      <c r="Q46" s="173">
        <f>ROUND(E46*P46,2)</f>
        <v>0</v>
      </c>
      <c r="R46" s="173"/>
      <c r="S46" s="173" t="s">
        <v>183</v>
      </c>
      <c r="T46" s="174" t="s">
        <v>220</v>
      </c>
      <c r="U46" s="156">
        <v>0</v>
      </c>
      <c r="V46" s="156">
        <f>ROUND(E46*U46,2)</f>
        <v>0</v>
      </c>
      <c r="W46" s="156"/>
      <c r="X46" s="156" t="s">
        <v>1028</v>
      </c>
      <c r="Y46" s="147"/>
      <c r="Z46" s="147"/>
      <c r="AA46" s="147"/>
      <c r="AB46" s="147"/>
      <c r="AC46" s="147"/>
      <c r="AD46" s="147"/>
      <c r="AE46" s="147"/>
      <c r="AF46" s="147"/>
      <c r="AG46" s="147" t="s">
        <v>1029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782" t="s">
        <v>1030</v>
      </c>
      <c r="D47" s="783"/>
      <c r="E47" s="783"/>
      <c r="F47" s="783"/>
      <c r="G47" s="783"/>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1031</v>
      </c>
      <c r="AH47" s="147"/>
      <c r="AI47" s="147"/>
      <c r="AJ47" s="147"/>
      <c r="AK47" s="147"/>
      <c r="AL47" s="147"/>
      <c r="AM47" s="147"/>
      <c r="AN47" s="147"/>
      <c r="AO47" s="147"/>
      <c r="AP47" s="147"/>
      <c r="AQ47" s="147"/>
      <c r="AR47" s="147"/>
      <c r="AS47" s="147"/>
      <c r="AT47" s="147"/>
      <c r="AU47" s="147"/>
      <c r="AV47" s="147"/>
      <c r="AW47" s="147"/>
      <c r="AX47" s="147"/>
      <c r="AY47" s="147"/>
      <c r="AZ47" s="147"/>
      <c r="BA47" s="175" t="str">
        <f>C47</f>
        <v>Náklady na vyhotovení dokumentace skutečného provedení stavby a její předání objednateli v požadované formě a požadovaném počtu.</v>
      </c>
      <c r="BB47" s="147"/>
      <c r="BC47" s="147"/>
      <c r="BD47" s="147"/>
      <c r="BE47" s="147"/>
      <c r="BF47" s="147"/>
      <c r="BG47" s="147"/>
      <c r="BH47" s="147"/>
    </row>
    <row r="48" spans="1:60" outlineLevel="1" x14ac:dyDescent="0.2">
      <c r="A48" s="154"/>
      <c r="B48" s="155"/>
      <c r="C48" s="179" t="s">
        <v>1032</v>
      </c>
      <c r="D48" s="157"/>
      <c r="E48" s="158">
        <v>1</v>
      </c>
      <c r="F48" s="156"/>
      <c r="G48" s="156"/>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188</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69"/>
      <c r="D49" s="770"/>
      <c r="E49" s="770"/>
      <c r="F49" s="770"/>
      <c r="G49" s="770"/>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190</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2.5" outlineLevel="1" x14ac:dyDescent="0.2">
      <c r="A50" s="168">
        <v>11</v>
      </c>
      <c r="B50" s="169" t="s">
        <v>1033</v>
      </c>
      <c r="C50" s="178" t="s">
        <v>1034</v>
      </c>
      <c r="D50" s="170" t="s">
        <v>1027</v>
      </c>
      <c r="E50" s="171">
        <v>1</v>
      </c>
      <c r="F50" s="172"/>
      <c r="G50" s="173">
        <f>ROUND(E50*F50,2)</f>
        <v>0</v>
      </c>
      <c r="H50" s="172"/>
      <c r="I50" s="173">
        <f>ROUND(E50*H50,2)</f>
        <v>0</v>
      </c>
      <c r="J50" s="172"/>
      <c r="K50" s="173">
        <f>ROUND(E50*J50,2)</f>
        <v>0</v>
      </c>
      <c r="L50" s="173">
        <v>21</v>
      </c>
      <c r="M50" s="173">
        <f>G50*(1+L50/100)</f>
        <v>0</v>
      </c>
      <c r="N50" s="173">
        <v>0</v>
      </c>
      <c r="O50" s="173">
        <f>ROUND(E50*N50,2)</f>
        <v>0</v>
      </c>
      <c r="P50" s="173">
        <v>0</v>
      </c>
      <c r="Q50" s="173">
        <f>ROUND(E50*P50,2)</f>
        <v>0</v>
      </c>
      <c r="R50" s="173"/>
      <c r="S50" s="173" t="s">
        <v>219</v>
      </c>
      <c r="T50" s="174" t="s">
        <v>220</v>
      </c>
      <c r="U50" s="156">
        <v>0</v>
      </c>
      <c r="V50" s="156">
        <f>ROUND(E50*U50,2)</f>
        <v>0</v>
      </c>
      <c r="W50" s="156"/>
      <c r="X50" s="156" t="s">
        <v>1028</v>
      </c>
      <c r="Y50" s="147"/>
      <c r="Z50" s="147"/>
      <c r="AA50" s="147"/>
      <c r="AB50" s="147"/>
      <c r="AC50" s="147"/>
      <c r="AD50" s="147"/>
      <c r="AE50" s="147"/>
      <c r="AF50" s="147"/>
      <c r="AG50" s="147" t="s">
        <v>1029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7"/>
      <c r="D51" s="768"/>
      <c r="E51" s="768"/>
      <c r="F51" s="768"/>
      <c r="G51" s="768"/>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x14ac:dyDescent="0.2">
      <c r="A52" s="3"/>
      <c r="B52" s="4"/>
      <c r="C52" s="181"/>
      <c r="D52" s="6"/>
      <c r="E52" s="3"/>
      <c r="F52" s="3"/>
      <c r="G52" s="3"/>
      <c r="H52" s="3"/>
      <c r="I52" s="3"/>
      <c r="J52" s="3"/>
      <c r="K52" s="3"/>
      <c r="L52" s="3"/>
      <c r="M52" s="3"/>
      <c r="N52" s="3"/>
      <c r="O52" s="3"/>
      <c r="P52" s="3"/>
      <c r="Q52" s="3"/>
      <c r="R52" s="3"/>
      <c r="S52" s="3"/>
      <c r="T52" s="3"/>
      <c r="U52" s="3"/>
      <c r="V52" s="3"/>
      <c r="W52" s="3"/>
      <c r="X52" s="3"/>
      <c r="AE52">
        <v>15</v>
      </c>
      <c r="AF52">
        <v>21</v>
      </c>
      <c r="AG52" t="s">
        <v>164</v>
      </c>
    </row>
    <row r="53" spans="1:60" x14ac:dyDescent="0.2">
      <c r="A53" s="150"/>
      <c r="B53" s="151" t="s">
        <v>29</v>
      </c>
      <c r="C53" s="182"/>
      <c r="D53" s="152"/>
      <c r="E53" s="153"/>
      <c r="F53" s="153"/>
      <c r="G53" s="176">
        <f>G8+G45</f>
        <v>0</v>
      </c>
      <c r="H53" s="3"/>
      <c r="I53" s="3"/>
      <c r="J53" s="3"/>
      <c r="K53" s="3"/>
      <c r="L53" s="3"/>
      <c r="M53" s="3"/>
      <c r="N53" s="3"/>
      <c r="O53" s="3"/>
      <c r="P53" s="3"/>
      <c r="Q53" s="3"/>
      <c r="R53" s="3"/>
      <c r="S53" s="3"/>
      <c r="T53" s="3"/>
      <c r="U53" s="3"/>
      <c r="V53" s="3"/>
      <c r="W53" s="3"/>
      <c r="X53" s="3"/>
      <c r="AE53">
        <f>SUMIF(L7:L51,AE52,G7:G51)</f>
        <v>0</v>
      </c>
      <c r="AF53">
        <f>SUMIF(L7:L51,AF52,G7:G51)</f>
        <v>0</v>
      </c>
      <c r="AG53" t="s">
        <v>985</v>
      </c>
    </row>
    <row r="54" spans="1:60" x14ac:dyDescent="0.2">
      <c r="C54" s="183"/>
      <c r="D54" s="10"/>
      <c r="AG54" t="s">
        <v>986</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QSBLXgSspkcR4uroQclw6ovICUepqHT15jzvA/v1HZe1yVtN6iOrQ/fZRVyzKSrpNEd4gIwcRgxJrJIUl7Meg==" saltValue="s/iw3Oi0PCnCONFWLSp6YA==" spinCount="100000" sheet="1"/>
  <mergeCells count="16">
    <mergeCell ref="C44:G44"/>
    <mergeCell ref="C47:G47"/>
    <mergeCell ref="C49:G49"/>
    <mergeCell ref="C51:G51"/>
    <mergeCell ref="C14:G14"/>
    <mergeCell ref="C16:G16"/>
    <mergeCell ref="C18:G18"/>
    <mergeCell ref="C20:G20"/>
    <mergeCell ref="C22:G22"/>
    <mergeCell ref="C42:G4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429" activePane="bottomLeft" state="frozen"/>
      <selection pane="bottomLeft" activeCell="C444" sqref="C44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55</v>
      </c>
      <c r="C3" s="774" t="s">
        <v>56</v>
      </c>
      <c r="D3" s="775"/>
      <c r="E3" s="775"/>
      <c r="F3" s="775"/>
      <c r="G3" s="776"/>
      <c r="AC3" s="121" t="s">
        <v>153</v>
      </c>
      <c r="AG3" t="s">
        <v>154</v>
      </c>
    </row>
    <row r="4" spans="1:60" ht="24.95" customHeight="1" x14ac:dyDescent="0.2">
      <c r="A4" s="140" t="s">
        <v>9</v>
      </c>
      <c r="B4" s="141" t="s">
        <v>49</v>
      </c>
      <c r="C4" s="777" t="s">
        <v>56</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49</v>
      </c>
      <c r="C8" s="177" t="s">
        <v>67</v>
      </c>
      <c r="D8" s="164"/>
      <c r="E8" s="165"/>
      <c r="F8" s="166"/>
      <c r="G8" s="166">
        <f>SUMIF(AG9:AG33,"&lt;&gt;NOR",G9:G33)</f>
        <v>0</v>
      </c>
      <c r="H8" s="166"/>
      <c r="I8" s="166">
        <f>SUM(I9:I33)</f>
        <v>0</v>
      </c>
      <c r="J8" s="166"/>
      <c r="K8" s="166">
        <f>SUM(K9:K33)</f>
        <v>0</v>
      </c>
      <c r="L8" s="166"/>
      <c r="M8" s="166">
        <f>SUM(M9:M33)</f>
        <v>0</v>
      </c>
      <c r="N8" s="166"/>
      <c r="O8" s="166">
        <f>SUM(O9:O33)</f>
        <v>0</v>
      </c>
      <c r="P8" s="166"/>
      <c r="Q8" s="166">
        <f>SUM(Q9:Q33)</f>
        <v>-84</v>
      </c>
      <c r="R8" s="166"/>
      <c r="S8" s="166"/>
      <c r="T8" s="167"/>
      <c r="U8" s="161"/>
      <c r="V8" s="161">
        <f>SUM(V9:V33)</f>
        <v>0</v>
      </c>
      <c r="W8" s="161"/>
      <c r="X8" s="161"/>
      <c r="AG8" t="s">
        <v>178</v>
      </c>
    </row>
    <row r="9" spans="1:60" ht="22.5" outlineLevel="1" x14ac:dyDescent="0.2">
      <c r="A9" s="168">
        <v>1</v>
      </c>
      <c r="B9" s="169" t="s">
        <v>179</v>
      </c>
      <c r="C9" s="178" t="s">
        <v>180</v>
      </c>
      <c r="D9" s="170" t="s">
        <v>181</v>
      </c>
      <c r="E9" s="171">
        <v>-175</v>
      </c>
      <c r="F9" s="172"/>
      <c r="G9" s="173">
        <f>ROUND(E9*F9,2)</f>
        <v>0</v>
      </c>
      <c r="H9" s="172"/>
      <c r="I9" s="173">
        <f>ROUND(E9*H9,2)</f>
        <v>0</v>
      </c>
      <c r="J9" s="172"/>
      <c r="K9" s="173">
        <f>ROUND(E9*J9,2)</f>
        <v>0</v>
      </c>
      <c r="L9" s="173">
        <v>21</v>
      </c>
      <c r="M9" s="173">
        <f>G9*(1+L9/100)</f>
        <v>0</v>
      </c>
      <c r="N9" s="173">
        <v>0</v>
      </c>
      <c r="O9" s="173">
        <f>ROUND(E9*N9,2)</f>
        <v>0</v>
      </c>
      <c r="P9" s="173">
        <v>0.48</v>
      </c>
      <c r="Q9" s="173">
        <f>ROUND(E9*P9,2)</f>
        <v>-84</v>
      </c>
      <c r="R9" s="173" t="s">
        <v>182</v>
      </c>
      <c r="S9" s="173" t="s">
        <v>183</v>
      </c>
      <c r="T9" s="174" t="s">
        <v>184</v>
      </c>
      <c r="U9" s="156">
        <v>0</v>
      </c>
      <c r="V9" s="156">
        <f>ROUND(E9*U9,2)</f>
        <v>0</v>
      </c>
      <c r="W9" s="156"/>
      <c r="X9" s="156" t="s">
        <v>185</v>
      </c>
      <c r="Y9" s="147"/>
      <c r="Z9" s="147"/>
      <c r="AA9" s="147"/>
      <c r="AB9" s="147"/>
      <c r="AC9" s="147"/>
      <c r="AD9" s="147"/>
      <c r="AE9" s="147"/>
      <c r="AF9" s="147"/>
      <c r="AG9" s="147" t="s">
        <v>186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67"/>
      <c r="D10" s="768"/>
      <c r="E10" s="768"/>
      <c r="F10" s="768"/>
      <c r="G10" s="768"/>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190</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68">
        <v>2</v>
      </c>
      <c r="B11" s="169" t="s">
        <v>191</v>
      </c>
      <c r="C11" s="178" t="s">
        <v>192</v>
      </c>
      <c r="D11" s="170" t="s">
        <v>193</v>
      </c>
      <c r="E11" s="171">
        <v>-4</v>
      </c>
      <c r="F11" s="172"/>
      <c r="G11" s="173">
        <f>ROUND(E11*F11,2)</f>
        <v>0</v>
      </c>
      <c r="H11" s="172"/>
      <c r="I11" s="173">
        <f>ROUND(E11*H11,2)</f>
        <v>0</v>
      </c>
      <c r="J11" s="172"/>
      <c r="K11" s="173">
        <f>ROUND(E11*J11,2)</f>
        <v>0</v>
      </c>
      <c r="L11" s="173">
        <v>21</v>
      </c>
      <c r="M11" s="173">
        <f>G11*(1+L11/100)</f>
        <v>0</v>
      </c>
      <c r="N11" s="173">
        <v>0</v>
      </c>
      <c r="O11" s="173">
        <f>ROUND(E11*N11,2)</f>
        <v>0</v>
      </c>
      <c r="P11" s="173">
        <v>0</v>
      </c>
      <c r="Q11" s="173">
        <f>ROUND(E11*P11,2)</f>
        <v>0</v>
      </c>
      <c r="R11" s="173" t="s">
        <v>194</v>
      </c>
      <c r="S11" s="173" t="s">
        <v>183</v>
      </c>
      <c r="T11" s="174" t="s">
        <v>184</v>
      </c>
      <c r="U11" s="156">
        <v>0</v>
      </c>
      <c r="V11" s="156">
        <f>ROUND(E11*U11,2)</f>
        <v>0</v>
      </c>
      <c r="W11" s="156"/>
      <c r="X11" s="156" t="s">
        <v>185</v>
      </c>
      <c r="Y11" s="147"/>
      <c r="Z11" s="147"/>
      <c r="AA11" s="147"/>
      <c r="AB11" s="147"/>
      <c r="AC11" s="147"/>
      <c r="AD11" s="147"/>
      <c r="AE11" s="147"/>
      <c r="AF11" s="147"/>
      <c r="AG11" s="147" t="s">
        <v>186</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71" t="s">
        <v>195</v>
      </c>
      <c r="D12" s="772"/>
      <c r="E12" s="772"/>
      <c r="F12" s="772"/>
      <c r="G12" s="772"/>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769"/>
      <c r="D13" s="770"/>
      <c r="E13" s="770"/>
      <c r="F13" s="770"/>
      <c r="G13" s="770"/>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190</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68">
        <v>3</v>
      </c>
      <c r="B14" s="169" t="s">
        <v>198</v>
      </c>
      <c r="C14" s="178" t="s">
        <v>199</v>
      </c>
      <c r="D14" s="170" t="s">
        <v>193</v>
      </c>
      <c r="E14" s="171">
        <v>-4</v>
      </c>
      <c r="F14" s="172"/>
      <c r="G14" s="173">
        <f>ROUND(E14*F14,2)</f>
        <v>0</v>
      </c>
      <c r="H14" s="172"/>
      <c r="I14" s="173">
        <f>ROUND(E14*H14,2)</f>
        <v>0</v>
      </c>
      <c r="J14" s="172"/>
      <c r="K14" s="173">
        <f>ROUND(E14*J14,2)</f>
        <v>0</v>
      </c>
      <c r="L14" s="173">
        <v>21</v>
      </c>
      <c r="M14" s="173">
        <f>G14*(1+L14/100)</f>
        <v>0</v>
      </c>
      <c r="N14" s="173">
        <v>0</v>
      </c>
      <c r="O14" s="173">
        <f>ROUND(E14*N14,2)</f>
        <v>0</v>
      </c>
      <c r="P14" s="173">
        <v>0</v>
      </c>
      <c r="Q14" s="173">
        <f>ROUND(E14*P14,2)</f>
        <v>0</v>
      </c>
      <c r="R14" s="173" t="s">
        <v>194</v>
      </c>
      <c r="S14" s="173" t="s">
        <v>183</v>
      </c>
      <c r="T14" s="174" t="s">
        <v>184</v>
      </c>
      <c r="U14" s="156">
        <v>0</v>
      </c>
      <c r="V14" s="156">
        <f>ROUND(E14*U14,2)</f>
        <v>0</v>
      </c>
      <c r="W14" s="156"/>
      <c r="X14" s="156" t="s">
        <v>185</v>
      </c>
      <c r="Y14" s="147"/>
      <c r="Z14" s="147"/>
      <c r="AA14" s="147"/>
      <c r="AB14" s="147"/>
      <c r="AC14" s="147"/>
      <c r="AD14" s="147"/>
      <c r="AE14" s="147"/>
      <c r="AF14" s="147"/>
      <c r="AG14" s="147" t="s">
        <v>186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71" t="s">
        <v>200</v>
      </c>
      <c r="D15" s="772"/>
      <c r="E15" s="772"/>
      <c r="F15" s="772"/>
      <c r="G15" s="772"/>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4</v>
      </c>
      <c r="B17" s="169" t="s">
        <v>202</v>
      </c>
      <c r="C17" s="178" t="s">
        <v>203</v>
      </c>
      <c r="D17" s="170" t="s">
        <v>193</v>
      </c>
      <c r="E17" s="171">
        <v>-4</v>
      </c>
      <c r="F17" s="172"/>
      <c r="G17" s="173">
        <f>ROUND(E17*F17,2)</f>
        <v>0</v>
      </c>
      <c r="H17" s="172"/>
      <c r="I17" s="173">
        <f>ROUND(E17*H17,2)</f>
        <v>0</v>
      </c>
      <c r="J17" s="172"/>
      <c r="K17" s="173">
        <f>ROUND(E17*J17,2)</f>
        <v>0</v>
      </c>
      <c r="L17" s="173">
        <v>21</v>
      </c>
      <c r="M17" s="173">
        <f>G17*(1+L17/100)</f>
        <v>0</v>
      </c>
      <c r="N17" s="173">
        <v>0</v>
      </c>
      <c r="O17" s="173">
        <f>ROUND(E17*N17,2)</f>
        <v>0</v>
      </c>
      <c r="P17" s="173">
        <v>0</v>
      </c>
      <c r="Q17" s="173">
        <f>ROUND(E17*P17,2)</f>
        <v>0</v>
      </c>
      <c r="R17" s="173" t="s">
        <v>194</v>
      </c>
      <c r="S17" s="173" t="s">
        <v>183</v>
      </c>
      <c r="T17" s="174" t="s">
        <v>184</v>
      </c>
      <c r="U17" s="156">
        <v>0</v>
      </c>
      <c r="V17" s="156">
        <f>ROUND(E17*U17,2)</f>
        <v>0</v>
      </c>
      <c r="W17" s="156"/>
      <c r="X17" s="156" t="s">
        <v>185</v>
      </c>
      <c r="Y17" s="147"/>
      <c r="Z17" s="147"/>
      <c r="AA17" s="147"/>
      <c r="AB17" s="147"/>
      <c r="AC17" s="147"/>
      <c r="AD17" s="147"/>
      <c r="AE17" s="147"/>
      <c r="AF17" s="147"/>
      <c r="AG17" s="147" t="s">
        <v>186</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204</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769"/>
      <c r="D19" s="770"/>
      <c r="E19" s="770"/>
      <c r="F19" s="770"/>
      <c r="G19" s="770"/>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190</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68">
        <v>5</v>
      </c>
      <c r="B20" s="169" t="s">
        <v>206</v>
      </c>
      <c r="C20" s="178" t="s">
        <v>207</v>
      </c>
      <c r="D20" s="170" t="s">
        <v>193</v>
      </c>
      <c r="E20" s="171">
        <v>0</v>
      </c>
      <c r="F20" s="172"/>
      <c r="G20" s="173">
        <f>ROUND(E20*F20,2)</f>
        <v>0</v>
      </c>
      <c r="H20" s="172"/>
      <c r="I20" s="173">
        <f>ROUND(E20*H20,2)</f>
        <v>0</v>
      </c>
      <c r="J20" s="172"/>
      <c r="K20" s="173">
        <f>ROUND(E20*J20,2)</f>
        <v>0</v>
      </c>
      <c r="L20" s="173">
        <v>21</v>
      </c>
      <c r="M20" s="173">
        <f>G20*(1+L20/100)</f>
        <v>0</v>
      </c>
      <c r="N20" s="173">
        <v>0</v>
      </c>
      <c r="O20" s="173">
        <f>ROUND(E20*N20,2)</f>
        <v>0</v>
      </c>
      <c r="P20" s="173">
        <v>0</v>
      </c>
      <c r="Q20" s="173">
        <f>ROUND(E20*P20,2)</f>
        <v>0</v>
      </c>
      <c r="R20" s="173" t="s">
        <v>194</v>
      </c>
      <c r="S20" s="173" t="s">
        <v>183</v>
      </c>
      <c r="T20" s="174" t="s">
        <v>184</v>
      </c>
      <c r="U20" s="156">
        <v>0</v>
      </c>
      <c r="V20" s="156">
        <f>ROUND(E20*U20,2)</f>
        <v>0</v>
      </c>
      <c r="W20" s="156"/>
      <c r="X20" s="156" t="s">
        <v>185</v>
      </c>
      <c r="Y20" s="147"/>
      <c r="Z20" s="147"/>
      <c r="AA20" s="147"/>
      <c r="AB20" s="147"/>
      <c r="AC20" s="147"/>
      <c r="AD20" s="147"/>
      <c r="AE20" s="147"/>
      <c r="AF20" s="147"/>
      <c r="AG20" s="147" t="s">
        <v>186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7"/>
      <c r="D21" s="768"/>
      <c r="E21" s="768"/>
      <c r="F21" s="768"/>
      <c r="G21" s="768"/>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68">
        <v>6</v>
      </c>
      <c r="B22" s="169" t="s">
        <v>208</v>
      </c>
      <c r="C22" s="178" t="s">
        <v>209</v>
      </c>
      <c r="D22" s="170" t="s">
        <v>193</v>
      </c>
      <c r="E22" s="171">
        <v>0</v>
      </c>
      <c r="F22" s="172"/>
      <c r="G22" s="173">
        <f>ROUND(E22*F22,2)</f>
        <v>0</v>
      </c>
      <c r="H22" s="172"/>
      <c r="I22" s="173">
        <f>ROUND(E22*H22,2)</f>
        <v>0</v>
      </c>
      <c r="J22" s="172"/>
      <c r="K22" s="173">
        <f>ROUND(E22*J22,2)</f>
        <v>0</v>
      </c>
      <c r="L22" s="173">
        <v>21</v>
      </c>
      <c r="M22" s="173">
        <f>G22*(1+L22/100)</f>
        <v>0</v>
      </c>
      <c r="N22" s="173">
        <v>0</v>
      </c>
      <c r="O22" s="173">
        <f>ROUND(E22*N22,2)</f>
        <v>0</v>
      </c>
      <c r="P22" s="173">
        <v>0</v>
      </c>
      <c r="Q22" s="173">
        <f>ROUND(E22*P22,2)</f>
        <v>0</v>
      </c>
      <c r="R22" s="173" t="s">
        <v>194</v>
      </c>
      <c r="S22" s="173" t="s">
        <v>183</v>
      </c>
      <c r="T22" s="174" t="s">
        <v>184</v>
      </c>
      <c r="U22" s="156">
        <v>0</v>
      </c>
      <c r="V22" s="156">
        <f>ROUND(E22*U22,2)</f>
        <v>0</v>
      </c>
      <c r="W22" s="156"/>
      <c r="X22" s="156" t="s">
        <v>185</v>
      </c>
      <c r="Y22" s="147"/>
      <c r="Z22" s="147"/>
      <c r="AA22" s="147"/>
      <c r="AB22" s="147"/>
      <c r="AC22" s="147"/>
      <c r="AD22" s="147"/>
      <c r="AE22" s="147"/>
      <c r="AF22" s="147"/>
      <c r="AG22" s="147" t="s">
        <v>186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767"/>
      <c r="D23" s="768"/>
      <c r="E23" s="768"/>
      <c r="F23" s="768"/>
      <c r="G23" s="768"/>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190</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68">
        <v>7</v>
      </c>
      <c r="B24" s="169" t="s">
        <v>210</v>
      </c>
      <c r="C24" s="178" t="s">
        <v>211</v>
      </c>
      <c r="D24" s="170" t="s">
        <v>193</v>
      </c>
      <c r="E24" s="171">
        <v>0</v>
      </c>
      <c r="F24" s="172"/>
      <c r="G24" s="173">
        <f>ROUND(E24*F24,2)</f>
        <v>0</v>
      </c>
      <c r="H24" s="172"/>
      <c r="I24" s="173">
        <f>ROUND(E24*H24,2)</f>
        <v>0</v>
      </c>
      <c r="J24" s="172"/>
      <c r="K24" s="173">
        <f>ROUND(E24*J24,2)</f>
        <v>0</v>
      </c>
      <c r="L24" s="173">
        <v>21</v>
      </c>
      <c r="M24" s="173">
        <f>G24*(1+L24/100)</f>
        <v>0</v>
      </c>
      <c r="N24" s="173">
        <v>0</v>
      </c>
      <c r="O24" s="173">
        <f>ROUND(E24*N24,2)</f>
        <v>0</v>
      </c>
      <c r="P24" s="173">
        <v>0</v>
      </c>
      <c r="Q24" s="173">
        <f>ROUND(E24*P24,2)</f>
        <v>0</v>
      </c>
      <c r="R24" s="173" t="s">
        <v>194</v>
      </c>
      <c r="S24" s="173" t="s">
        <v>183</v>
      </c>
      <c r="T24" s="174" t="s">
        <v>184</v>
      </c>
      <c r="U24" s="156">
        <v>0</v>
      </c>
      <c r="V24" s="156">
        <f>ROUND(E24*U24,2)</f>
        <v>0</v>
      </c>
      <c r="W24" s="156"/>
      <c r="X24" s="156" t="s">
        <v>185</v>
      </c>
      <c r="Y24" s="147"/>
      <c r="Z24" s="147"/>
      <c r="AA24" s="147"/>
      <c r="AB24" s="147"/>
      <c r="AC24" s="147"/>
      <c r="AD24" s="147"/>
      <c r="AE24" s="147"/>
      <c r="AF24" s="147"/>
      <c r="AG24" s="147" t="s">
        <v>186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54"/>
      <c r="B25" s="155"/>
      <c r="C25" s="771" t="s">
        <v>212</v>
      </c>
      <c r="D25" s="772"/>
      <c r="E25" s="772"/>
      <c r="F25" s="772"/>
      <c r="G25" s="772"/>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196</v>
      </c>
      <c r="AH25" s="147"/>
      <c r="AI25" s="147"/>
      <c r="AJ25" s="147"/>
      <c r="AK25" s="147"/>
      <c r="AL25" s="147"/>
      <c r="AM25" s="147"/>
      <c r="AN25" s="147"/>
      <c r="AO25" s="147"/>
      <c r="AP25" s="147"/>
      <c r="AQ25" s="147"/>
      <c r="AR25" s="147"/>
      <c r="AS25" s="147"/>
      <c r="AT25" s="147"/>
      <c r="AU25" s="147"/>
      <c r="AV25" s="147"/>
      <c r="AW25" s="147"/>
      <c r="AX25" s="147"/>
      <c r="AY25" s="147"/>
      <c r="AZ25" s="147"/>
      <c r="BA25" s="175" t="str">
        <f>C25</f>
        <v>sypaninou z vhodných hornin tř. 1 - 4 nebo materiálem, uloženým ve vzdálenosti do 30 m od vnějšího kraje objektu, pro jakoukoliv míru zhutnění,</v>
      </c>
      <c r="BB25" s="147"/>
      <c r="BC25" s="147"/>
      <c r="BD25" s="147"/>
      <c r="BE25" s="147"/>
      <c r="BF25" s="147"/>
      <c r="BG25" s="147"/>
      <c r="BH25" s="147"/>
    </row>
    <row r="26" spans="1:60" outlineLevel="1" x14ac:dyDescent="0.2">
      <c r="A26" s="154"/>
      <c r="B26" s="155"/>
      <c r="C26" s="769"/>
      <c r="D26" s="770"/>
      <c r="E26" s="770"/>
      <c r="F26" s="770"/>
      <c r="G26" s="770"/>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190</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1" x14ac:dyDescent="0.2">
      <c r="A27" s="168">
        <v>8</v>
      </c>
      <c r="B27" s="169" t="s">
        <v>213</v>
      </c>
      <c r="C27" s="178" t="s">
        <v>214</v>
      </c>
      <c r="D27" s="170" t="s">
        <v>193</v>
      </c>
      <c r="E27" s="171">
        <v>0</v>
      </c>
      <c r="F27" s="172"/>
      <c r="G27" s="173">
        <f>ROUND(E27*F27,2)</f>
        <v>0</v>
      </c>
      <c r="H27" s="172"/>
      <c r="I27" s="173">
        <f>ROUND(E27*H27,2)</f>
        <v>0</v>
      </c>
      <c r="J27" s="172"/>
      <c r="K27" s="173">
        <f>ROUND(E27*J27,2)</f>
        <v>0</v>
      </c>
      <c r="L27" s="173">
        <v>21</v>
      </c>
      <c r="M27" s="173">
        <f>G27*(1+L27/100)</f>
        <v>0</v>
      </c>
      <c r="N27" s="173">
        <v>0</v>
      </c>
      <c r="O27" s="173">
        <f>ROUND(E27*N27,2)</f>
        <v>0</v>
      </c>
      <c r="P27" s="173">
        <v>0</v>
      </c>
      <c r="Q27" s="173">
        <f>ROUND(E27*P27,2)</f>
        <v>0</v>
      </c>
      <c r="R27" s="173" t="s">
        <v>194</v>
      </c>
      <c r="S27" s="173" t="s">
        <v>183</v>
      </c>
      <c r="T27" s="174" t="s">
        <v>184</v>
      </c>
      <c r="U27" s="156">
        <v>0</v>
      </c>
      <c r="V27" s="156">
        <f>ROUND(E27*U27,2)</f>
        <v>0</v>
      </c>
      <c r="W27" s="156"/>
      <c r="X27" s="156" t="s">
        <v>185</v>
      </c>
      <c r="Y27" s="147"/>
      <c r="Z27" s="147"/>
      <c r="AA27" s="147"/>
      <c r="AB27" s="147"/>
      <c r="AC27" s="147"/>
      <c r="AD27" s="147"/>
      <c r="AE27" s="147"/>
      <c r="AF27" s="147"/>
      <c r="AG27" s="147" t="s">
        <v>186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54"/>
      <c r="B28" s="155"/>
      <c r="C28" s="771" t="s">
        <v>212</v>
      </c>
      <c r="D28" s="772"/>
      <c r="E28" s="772"/>
      <c r="F28" s="772"/>
      <c r="G28" s="772"/>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196</v>
      </c>
      <c r="AH28" s="147"/>
      <c r="AI28" s="147"/>
      <c r="AJ28" s="147"/>
      <c r="AK28" s="147"/>
      <c r="AL28" s="147"/>
      <c r="AM28" s="147"/>
      <c r="AN28" s="147"/>
      <c r="AO28" s="147"/>
      <c r="AP28" s="147"/>
      <c r="AQ28" s="147"/>
      <c r="AR28" s="147"/>
      <c r="AS28" s="147"/>
      <c r="AT28" s="147"/>
      <c r="AU28" s="147"/>
      <c r="AV28" s="147"/>
      <c r="AW28" s="147"/>
      <c r="AX28" s="147"/>
      <c r="AY28" s="147"/>
      <c r="AZ28" s="147"/>
      <c r="BA28" s="175" t="str">
        <f>C28</f>
        <v>sypaninou z vhodných hornin tř. 1 - 4 nebo materiálem, uloženým ve vzdálenosti do 30 m od vnějšího kraje objektu, pro jakoukoliv míru zhutnění,</v>
      </c>
      <c r="BB28" s="147"/>
      <c r="BC28" s="147"/>
      <c r="BD28" s="147"/>
      <c r="BE28" s="147"/>
      <c r="BF28" s="147"/>
      <c r="BG28" s="147"/>
      <c r="BH28" s="147"/>
    </row>
    <row r="29" spans="1:60" outlineLevel="1" x14ac:dyDescent="0.2">
      <c r="A29" s="154"/>
      <c r="B29" s="155"/>
      <c r="C29" s="769"/>
      <c r="D29" s="770"/>
      <c r="E29" s="770"/>
      <c r="F29" s="770"/>
      <c r="G29" s="770"/>
      <c r="H29" s="156"/>
      <c r="I29" s="156"/>
      <c r="J29" s="156"/>
      <c r="K29" s="156"/>
      <c r="L29" s="156"/>
      <c r="M29" s="156"/>
      <c r="N29" s="156"/>
      <c r="O29" s="156"/>
      <c r="P29" s="156"/>
      <c r="Q29" s="156"/>
      <c r="R29" s="156"/>
      <c r="S29" s="156"/>
      <c r="T29" s="156"/>
      <c r="U29" s="156"/>
      <c r="V29" s="156"/>
      <c r="W29" s="156"/>
      <c r="X29" s="156"/>
      <c r="Y29" s="147"/>
      <c r="Z29" s="147"/>
      <c r="AA29" s="147"/>
      <c r="AB29" s="147"/>
      <c r="AC29" s="147"/>
      <c r="AD29" s="147"/>
      <c r="AE29" s="147"/>
      <c r="AF29" s="147"/>
      <c r="AG29" s="147" t="s">
        <v>190</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68">
        <v>9</v>
      </c>
      <c r="B30" s="169" t="s">
        <v>215</v>
      </c>
      <c r="C30" s="178" t="s">
        <v>216</v>
      </c>
      <c r="D30" s="170" t="s">
        <v>193</v>
      </c>
      <c r="E30" s="171">
        <v>0</v>
      </c>
      <c r="F30" s="172"/>
      <c r="G30" s="173">
        <f>ROUND(E30*F30,2)</f>
        <v>0</v>
      </c>
      <c r="H30" s="172"/>
      <c r="I30" s="173">
        <f>ROUND(E30*H30,2)</f>
        <v>0</v>
      </c>
      <c r="J30" s="172"/>
      <c r="K30" s="173">
        <f>ROUND(E30*J30,2)</f>
        <v>0</v>
      </c>
      <c r="L30" s="173">
        <v>21</v>
      </c>
      <c r="M30" s="173">
        <f>G30*(1+L30/100)</f>
        <v>0</v>
      </c>
      <c r="N30" s="173">
        <v>0</v>
      </c>
      <c r="O30" s="173">
        <f>ROUND(E30*N30,2)</f>
        <v>0</v>
      </c>
      <c r="P30" s="173">
        <v>0</v>
      </c>
      <c r="Q30" s="173">
        <f>ROUND(E30*P30,2)</f>
        <v>0</v>
      </c>
      <c r="R30" s="173" t="s">
        <v>194</v>
      </c>
      <c r="S30" s="173" t="s">
        <v>183</v>
      </c>
      <c r="T30" s="174" t="s">
        <v>184</v>
      </c>
      <c r="U30" s="156">
        <v>0</v>
      </c>
      <c r="V30" s="156">
        <f>ROUND(E30*U30,2)</f>
        <v>0</v>
      </c>
      <c r="W30" s="156"/>
      <c r="X30" s="156" t="s">
        <v>185</v>
      </c>
      <c r="Y30" s="147"/>
      <c r="Z30" s="147"/>
      <c r="AA30" s="147"/>
      <c r="AB30" s="147"/>
      <c r="AC30" s="147"/>
      <c r="AD30" s="147"/>
      <c r="AE30" s="147"/>
      <c r="AF30" s="147"/>
      <c r="AG30" s="147" t="s">
        <v>186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7"/>
      <c r="D31" s="768"/>
      <c r="E31" s="768"/>
      <c r="F31" s="768"/>
      <c r="G31" s="768"/>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68">
        <v>10</v>
      </c>
      <c r="B32" s="169" t="s">
        <v>217</v>
      </c>
      <c r="C32" s="178" t="s">
        <v>218</v>
      </c>
      <c r="D32" s="170" t="s">
        <v>181</v>
      </c>
      <c r="E32" s="171">
        <v>0</v>
      </c>
      <c r="F32" s="172"/>
      <c r="G32" s="173">
        <f>ROUND(E32*F32,2)</f>
        <v>0</v>
      </c>
      <c r="H32" s="172"/>
      <c r="I32" s="173">
        <f>ROUND(E32*H32,2)</f>
        <v>0</v>
      </c>
      <c r="J32" s="172"/>
      <c r="K32" s="173">
        <f>ROUND(E32*J32,2)</f>
        <v>0</v>
      </c>
      <c r="L32" s="173">
        <v>21</v>
      </c>
      <c r="M32" s="173">
        <f>G32*(1+L32/100)</f>
        <v>0</v>
      </c>
      <c r="N32" s="173">
        <v>0</v>
      </c>
      <c r="O32" s="173">
        <f>ROUND(E32*N32,2)</f>
        <v>0</v>
      </c>
      <c r="P32" s="173">
        <v>0</v>
      </c>
      <c r="Q32" s="173">
        <f>ROUND(E32*P32,2)</f>
        <v>0</v>
      </c>
      <c r="R32" s="173"/>
      <c r="S32" s="173" t="s">
        <v>219</v>
      </c>
      <c r="T32" s="174" t="s">
        <v>220</v>
      </c>
      <c r="U32" s="156">
        <v>0</v>
      </c>
      <c r="V32" s="156">
        <f>ROUND(E32*U32,2)</f>
        <v>0</v>
      </c>
      <c r="W32" s="156"/>
      <c r="X32" s="156" t="s">
        <v>221</v>
      </c>
      <c r="Y32" s="147"/>
      <c r="Z32" s="147"/>
      <c r="AA32" s="147"/>
      <c r="AB32" s="147"/>
      <c r="AC32" s="147"/>
      <c r="AD32" s="147"/>
      <c r="AE32" s="147"/>
      <c r="AF32" s="147"/>
      <c r="AG32" s="147" t="s">
        <v>222</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54"/>
      <c r="B33" s="155"/>
      <c r="C33" s="767"/>
      <c r="D33" s="768"/>
      <c r="E33" s="768"/>
      <c r="F33" s="768"/>
      <c r="G33" s="768"/>
      <c r="H33" s="156"/>
      <c r="I33" s="156"/>
      <c r="J33" s="156"/>
      <c r="K33" s="156"/>
      <c r="L33" s="156"/>
      <c r="M33" s="156"/>
      <c r="N33" s="156"/>
      <c r="O33" s="156"/>
      <c r="P33" s="156"/>
      <c r="Q33" s="156"/>
      <c r="R33" s="156"/>
      <c r="S33" s="156"/>
      <c r="T33" s="156"/>
      <c r="U33" s="156"/>
      <c r="V33" s="156"/>
      <c r="W33" s="156"/>
      <c r="X33" s="156"/>
      <c r="Y33" s="147"/>
      <c r="Z33" s="147"/>
      <c r="AA33" s="147"/>
      <c r="AB33" s="147"/>
      <c r="AC33" s="147"/>
      <c r="AD33" s="147"/>
      <c r="AE33" s="147"/>
      <c r="AF33" s="147"/>
      <c r="AG33" s="147" t="s">
        <v>190</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x14ac:dyDescent="0.2">
      <c r="A34" s="162" t="s">
        <v>177</v>
      </c>
      <c r="B34" s="163" t="s">
        <v>68</v>
      </c>
      <c r="C34" s="177" t="s">
        <v>69</v>
      </c>
      <c r="D34" s="164"/>
      <c r="E34" s="165"/>
      <c r="F34" s="166"/>
      <c r="G34" s="166">
        <f>SUMIF(AG35:AG56,"&lt;&gt;NOR",G35:G56)</f>
        <v>0</v>
      </c>
      <c r="H34" s="166"/>
      <c r="I34" s="166">
        <f>SUM(I35:I56)</f>
        <v>0</v>
      </c>
      <c r="J34" s="166"/>
      <c r="K34" s="166">
        <f>SUM(K35:K56)</f>
        <v>0</v>
      </c>
      <c r="L34" s="166"/>
      <c r="M34" s="166">
        <f>SUM(M35:M56)</f>
        <v>0</v>
      </c>
      <c r="N34" s="166"/>
      <c r="O34" s="166">
        <f>SUM(O35:O56)</f>
        <v>-14.299999999999999</v>
      </c>
      <c r="P34" s="166"/>
      <c r="Q34" s="166">
        <f>SUM(Q35:Q56)</f>
        <v>-0.35</v>
      </c>
      <c r="R34" s="166"/>
      <c r="S34" s="166"/>
      <c r="T34" s="167"/>
      <c r="U34" s="161"/>
      <c r="V34" s="161">
        <f>SUM(V35:V56)</f>
        <v>0</v>
      </c>
      <c r="W34" s="161"/>
      <c r="X34" s="161"/>
      <c r="AG34" t="s">
        <v>178</v>
      </c>
    </row>
    <row r="35" spans="1:60" ht="33.75" outlineLevel="1" x14ac:dyDescent="0.2">
      <c r="A35" s="168">
        <v>11</v>
      </c>
      <c r="B35" s="169" t="s">
        <v>224</v>
      </c>
      <c r="C35" s="178" t="s">
        <v>225</v>
      </c>
      <c r="D35" s="170" t="s">
        <v>181</v>
      </c>
      <c r="E35" s="171">
        <v>-44.2</v>
      </c>
      <c r="F35" s="172"/>
      <c r="G35" s="173">
        <f>ROUND(E35*F35,2)</f>
        <v>0</v>
      </c>
      <c r="H35" s="172"/>
      <c r="I35" s="173">
        <f>ROUND(E35*H35,2)</f>
        <v>0</v>
      </c>
      <c r="J35" s="172"/>
      <c r="K35" s="173">
        <f>ROUND(E35*J35,2)</f>
        <v>0</v>
      </c>
      <c r="L35" s="173">
        <v>21</v>
      </c>
      <c r="M35" s="173">
        <f>G35*(1+L35/100)</f>
        <v>0</v>
      </c>
      <c r="N35" s="173">
        <v>0.30251</v>
      </c>
      <c r="O35" s="173">
        <f>ROUND(E35*N35,2)</f>
        <v>-13.37</v>
      </c>
      <c r="P35" s="173">
        <v>0</v>
      </c>
      <c r="Q35" s="173">
        <f>ROUND(E35*P35,2)</f>
        <v>0</v>
      </c>
      <c r="R35" s="173" t="s">
        <v>226</v>
      </c>
      <c r="S35" s="173" t="s">
        <v>183</v>
      </c>
      <c r="T35" s="174" t="s">
        <v>184</v>
      </c>
      <c r="U35" s="156">
        <v>0</v>
      </c>
      <c r="V35" s="156">
        <f>ROUND(E35*U35,2)</f>
        <v>0</v>
      </c>
      <c r="W35" s="156"/>
      <c r="X35" s="156" t="s">
        <v>185</v>
      </c>
      <c r="Y35" s="147"/>
      <c r="Z35" s="147"/>
      <c r="AA35" s="147"/>
      <c r="AB35" s="147"/>
      <c r="AC35" s="147"/>
      <c r="AD35" s="147"/>
      <c r="AE35" s="147"/>
      <c r="AF35" s="147"/>
      <c r="AG35" s="147" t="s">
        <v>186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7"/>
      <c r="D36" s="768"/>
      <c r="E36" s="768"/>
      <c r="F36" s="768"/>
      <c r="G36" s="768"/>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68">
        <v>12</v>
      </c>
      <c r="B37" s="169" t="s">
        <v>229</v>
      </c>
      <c r="C37" s="178" t="s">
        <v>230</v>
      </c>
      <c r="D37" s="170" t="s">
        <v>231</v>
      </c>
      <c r="E37" s="171">
        <v>-0.54271999999999998</v>
      </c>
      <c r="F37" s="172"/>
      <c r="G37" s="173">
        <f>ROUND(E37*F37,2)</f>
        <v>0</v>
      </c>
      <c r="H37" s="172"/>
      <c r="I37" s="173">
        <f>ROUND(E37*H37,2)</f>
        <v>0</v>
      </c>
      <c r="J37" s="172"/>
      <c r="K37" s="173">
        <f>ROUND(E37*J37,2)</f>
        <v>0</v>
      </c>
      <c r="L37" s="173">
        <v>21</v>
      </c>
      <c r="M37" s="173">
        <f>G37*(1+L37/100)</f>
        <v>0</v>
      </c>
      <c r="N37" s="173">
        <v>1.7090000000000001E-2</v>
      </c>
      <c r="O37" s="173">
        <f>ROUND(E37*N37,2)</f>
        <v>-0.01</v>
      </c>
      <c r="P37" s="173">
        <v>0</v>
      </c>
      <c r="Q37" s="173">
        <f>ROUND(E37*P37,2)</f>
        <v>0</v>
      </c>
      <c r="R37" s="173" t="s">
        <v>226</v>
      </c>
      <c r="S37" s="173" t="s">
        <v>183</v>
      </c>
      <c r="T37" s="174" t="s">
        <v>184</v>
      </c>
      <c r="U37" s="156">
        <v>0</v>
      </c>
      <c r="V37" s="156">
        <f>ROUND(E37*U37,2)</f>
        <v>0</v>
      </c>
      <c r="W37" s="156"/>
      <c r="X37" s="156" t="s">
        <v>185</v>
      </c>
      <c r="Y37" s="147"/>
      <c r="Z37" s="147"/>
      <c r="AA37" s="147"/>
      <c r="AB37" s="147"/>
      <c r="AC37" s="147"/>
      <c r="AD37" s="147"/>
      <c r="AE37" s="147"/>
      <c r="AF37" s="147"/>
      <c r="AG37" s="147" t="s">
        <v>186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771" t="s">
        <v>232</v>
      </c>
      <c r="D38" s="772"/>
      <c r="E38" s="772"/>
      <c r="F38" s="772"/>
      <c r="G38" s="772"/>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196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179" t="s">
        <v>233</v>
      </c>
      <c r="D39" s="157"/>
      <c r="E39" s="158"/>
      <c r="F39" s="156"/>
      <c r="G39" s="156"/>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188</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54"/>
      <c r="B40" s="155"/>
      <c r="C40" s="179" t="s">
        <v>1035</v>
      </c>
      <c r="D40" s="157"/>
      <c r="E40" s="158">
        <v>-0.54271999999999998</v>
      </c>
      <c r="F40" s="156"/>
      <c r="G40" s="156"/>
      <c r="H40" s="156"/>
      <c r="I40" s="156"/>
      <c r="J40" s="156"/>
      <c r="K40" s="156"/>
      <c r="L40" s="156"/>
      <c r="M40" s="156"/>
      <c r="N40" s="156"/>
      <c r="O40" s="156"/>
      <c r="P40" s="156"/>
      <c r="Q40" s="156"/>
      <c r="R40" s="156"/>
      <c r="S40" s="156"/>
      <c r="T40" s="156"/>
      <c r="U40" s="156"/>
      <c r="V40" s="156"/>
      <c r="W40" s="156"/>
      <c r="X40" s="156"/>
      <c r="Y40" s="147"/>
      <c r="Z40" s="147"/>
      <c r="AA40" s="147"/>
      <c r="AB40" s="147"/>
      <c r="AC40" s="147"/>
      <c r="AD40" s="147"/>
      <c r="AE40" s="147"/>
      <c r="AF40" s="147"/>
      <c r="AG40" s="147" t="s">
        <v>188</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769"/>
      <c r="D41" s="770"/>
      <c r="E41" s="770"/>
      <c r="F41" s="770"/>
      <c r="G41" s="770"/>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190</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68">
        <v>13</v>
      </c>
      <c r="B42" s="169" t="s">
        <v>235</v>
      </c>
      <c r="C42" s="178" t="s">
        <v>236</v>
      </c>
      <c r="D42" s="170" t="s">
        <v>181</v>
      </c>
      <c r="E42" s="171">
        <v>0</v>
      </c>
      <c r="F42" s="172"/>
      <c r="G42" s="173">
        <f>ROUND(E42*F42,2)</f>
        <v>0</v>
      </c>
      <c r="H42" s="172"/>
      <c r="I42" s="173">
        <f>ROUND(E42*H42,2)</f>
        <v>0</v>
      </c>
      <c r="J42" s="172"/>
      <c r="K42" s="173">
        <f>ROUND(E42*J42,2)</f>
        <v>0</v>
      </c>
      <c r="L42" s="173">
        <v>21</v>
      </c>
      <c r="M42" s="173">
        <f>G42*(1+L42/100)</f>
        <v>0</v>
      </c>
      <c r="N42" s="173">
        <v>0.1656</v>
      </c>
      <c r="O42" s="173">
        <f>ROUND(E42*N42,2)</f>
        <v>0</v>
      </c>
      <c r="P42" s="173">
        <v>0</v>
      </c>
      <c r="Q42" s="173">
        <f>ROUND(E42*P42,2)</f>
        <v>0</v>
      </c>
      <c r="R42" s="173" t="s">
        <v>226</v>
      </c>
      <c r="S42" s="173" t="s">
        <v>183</v>
      </c>
      <c r="T42" s="174" t="s">
        <v>184</v>
      </c>
      <c r="U42" s="156">
        <v>0</v>
      </c>
      <c r="V42" s="156">
        <f>ROUND(E42*U42,2)</f>
        <v>0</v>
      </c>
      <c r="W42" s="156"/>
      <c r="X42" s="156" t="s">
        <v>185</v>
      </c>
      <c r="Y42" s="147"/>
      <c r="Z42" s="147"/>
      <c r="AA42" s="147"/>
      <c r="AB42" s="147"/>
      <c r="AC42" s="147"/>
      <c r="AD42" s="147"/>
      <c r="AE42" s="147"/>
      <c r="AF42" s="147"/>
      <c r="AG42" s="147" t="s">
        <v>186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54"/>
      <c r="B43" s="155"/>
      <c r="C43" s="771" t="s">
        <v>237</v>
      </c>
      <c r="D43" s="772"/>
      <c r="E43" s="772"/>
      <c r="F43" s="772"/>
      <c r="G43" s="772"/>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196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2.5" outlineLevel="1" x14ac:dyDescent="0.2">
      <c r="A45" s="168">
        <v>14</v>
      </c>
      <c r="B45" s="169" t="s">
        <v>239</v>
      </c>
      <c r="C45" s="178" t="s">
        <v>240</v>
      </c>
      <c r="D45" s="170" t="s">
        <v>181</v>
      </c>
      <c r="E45" s="171">
        <v>0</v>
      </c>
      <c r="F45" s="172"/>
      <c r="G45" s="173">
        <f>ROUND(E45*F45,2)</f>
        <v>0</v>
      </c>
      <c r="H45" s="172"/>
      <c r="I45" s="173">
        <f>ROUND(E45*H45,2)</f>
        <v>0</v>
      </c>
      <c r="J45" s="172"/>
      <c r="K45" s="173">
        <f>ROUND(E45*J45,2)</f>
        <v>0</v>
      </c>
      <c r="L45" s="173">
        <v>21</v>
      </c>
      <c r="M45" s="173">
        <f>G45*(1+L45/100)</f>
        <v>0</v>
      </c>
      <c r="N45" s="173">
        <v>1.1610000000000001E-2</v>
      </c>
      <c r="O45" s="173">
        <f>ROUND(E45*N45,2)</f>
        <v>0</v>
      </c>
      <c r="P45" s="173">
        <v>0</v>
      </c>
      <c r="Q45" s="173">
        <f>ROUND(E45*P45,2)</f>
        <v>0</v>
      </c>
      <c r="R45" s="173" t="s">
        <v>226</v>
      </c>
      <c r="S45" s="173" t="s">
        <v>183</v>
      </c>
      <c r="T45" s="174" t="s">
        <v>184</v>
      </c>
      <c r="U45" s="156">
        <v>0</v>
      </c>
      <c r="V45" s="156">
        <f>ROUND(E45*U45,2)</f>
        <v>0</v>
      </c>
      <c r="W45" s="156"/>
      <c r="X45" s="156" t="s">
        <v>185</v>
      </c>
      <c r="Y45" s="147"/>
      <c r="Z45" s="147"/>
      <c r="AA45" s="147"/>
      <c r="AB45" s="147"/>
      <c r="AC45" s="147"/>
      <c r="AD45" s="147"/>
      <c r="AE45" s="147"/>
      <c r="AF45" s="147"/>
      <c r="AG45" s="147" t="s">
        <v>186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67"/>
      <c r="D46" s="768"/>
      <c r="E46" s="768"/>
      <c r="F46" s="768"/>
      <c r="G46" s="768"/>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190</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68">
        <v>15</v>
      </c>
      <c r="B47" s="169" t="s">
        <v>242</v>
      </c>
      <c r="C47" s="178" t="s">
        <v>243</v>
      </c>
      <c r="D47" s="170" t="s">
        <v>181</v>
      </c>
      <c r="E47" s="171">
        <v>-37.14</v>
      </c>
      <c r="F47" s="172"/>
      <c r="G47" s="173">
        <f>ROUND(E47*F47,2)</f>
        <v>0</v>
      </c>
      <c r="H47" s="172"/>
      <c r="I47" s="173">
        <f>ROUND(E47*H47,2)</f>
        <v>0</v>
      </c>
      <c r="J47" s="172"/>
      <c r="K47" s="173">
        <f>ROUND(E47*J47,2)</f>
        <v>0</v>
      </c>
      <c r="L47" s="173">
        <v>21</v>
      </c>
      <c r="M47" s="173">
        <f>G47*(1+L47/100)</f>
        <v>0</v>
      </c>
      <c r="N47" s="173">
        <v>1E-4</v>
      </c>
      <c r="O47" s="173">
        <f>ROUND(E47*N47,2)</f>
        <v>0</v>
      </c>
      <c r="P47" s="173">
        <v>0</v>
      </c>
      <c r="Q47" s="173">
        <f>ROUND(E47*P47,2)</f>
        <v>0</v>
      </c>
      <c r="R47" s="173"/>
      <c r="S47" s="173" t="s">
        <v>219</v>
      </c>
      <c r="T47" s="174" t="s">
        <v>220</v>
      </c>
      <c r="U47" s="156">
        <v>0</v>
      </c>
      <c r="V47" s="156">
        <f>ROUND(E47*U47,2)</f>
        <v>0</v>
      </c>
      <c r="W47" s="156"/>
      <c r="X47" s="156" t="s">
        <v>185</v>
      </c>
      <c r="Y47" s="147"/>
      <c r="Z47" s="147"/>
      <c r="AA47" s="147"/>
      <c r="AB47" s="147"/>
      <c r="AC47" s="147"/>
      <c r="AD47" s="147"/>
      <c r="AE47" s="147"/>
      <c r="AF47" s="147"/>
      <c r="AG47" s="147" t="s">
        <v>186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7"/>
      <c r="D48" s="768"/>
      <c r="E48" s="768"/>
      <c r="F48" s="768"/>
      <c r="G48" s="768"/>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16</v>
      </c>
      <c r="B49" s="169" t="s">
        <v>244</v>
      </c>
      <c r="C49" s="178" t="s">
        <v>245</v>
      </c>
      <c r="D49" s="170" t="s">
        <v>181</v>
      </c>
      <c r="E49" s="171">
        <v>0</v>
      </c>
      <c r="F49" s="172"/>
      <c r="G49" s="173">
        <f>ROUND(E49*F49,2)</f>
        <v>0</v>
      </c>
      <c r="H49" s="172"/>
      <c r="I49" s="173">
        <f>ROUND(E49*H49,2)</f>
        <v>0</v>
      </c>
      <c r="J49" s="172"/>
      <c r="K49" s="173">
        <f>ROUND(E49*J49,2)</f>
        <v>0</v>
      </c>
      <c r="L49" s="173">
        <v>21</v>
      </c>
      <c r="M49" s="173">
        <f>G49*(1+L49/100)</f>
        <v>0</v>
      </c>
      <c r="N49" s="173">
        <v>4.2610000000000002E-2</v>
      </c>
      <c r="O49" s="173">
        <f>ROUND(E49*N49,2)</f>
        <v>0</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186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767"/>
      <c r="D50" s="768"/>
      <c r="E50" s="768"/>
      <c r="F50" s="768"/>
      <c r="G50" s="768"/>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68">
        <v>17</v>
      </c>
      <c r="B51" s="169" t="s">
        <v>248</v>
      </c>
      <c r="C51" s="178" t="s">
        <v>249</v>
      </c>
      <c r="D51" s="170" t="s">
        <v>181</v>
      </c>
      <c r="E51" s="171">
        <v>-8.8000000000000007</v>
      </c>
      <c r="F51" s="172"/>
      <c r="G51" s="173">
        <f>ROUND(E51*F51,2)</f>
        <v>0</v>
      </c>
      <c r="H51" s="172"/>
      <c r="I51" s="173">
        <f>ROUND(E51*H51,2)</f>
        <v>0</v>
      </c>
      <c r="J51" s="172"/>
      <c r="K51" s="173">
        <f>ROUND(E51*J51,2)</f>
        <v>0</v>
      </c>
      <c r="L51" s="173">
        <v>21</v>
      </c>
      <c r="M51" s="173">
        <f>G51*(1+L51/100)</f>
        <v>0</v>
      </c>
      <c r="N51" s="173">
        <v>0.04</v>
      </c>
      <c r="O51" s="173">
        <f>ROUND(E51*N51,2)</f>
        <v>-0.35</v>
      </c>
      <c r="P51" s="173">
        <v>0.04</v>
      </c>
      <c r="Q51" s="173">
        <f>ROUND(E51*P51,2)</f>
        <v>-0.35</v>
      </c>
      <c r="R51" s="173"/>
      <c r="S51" s="173" t="s">
        <v>219</v>
      </c>
      <c r="T51" s="174" t="s">
        <v>220</v>
      </c>
      <c r="U51" s="156">
        <v>0</v>
      </c>
      <c r="V51" s="156">
        <f>ROUND(E51*U51,2)</f>
        <v>0</v>
      </c>
      <c r="W51" s="156"/>
      <c r="X51" s="156" t="s">
        <v>185</v>
      </c>
      <c r="Y51" s="147"/>
      <c r="Z51" s="147"/>
      <c r="AA51" s="147"/>
      <c r="AB51" s="147"/>
      <c r="AC51" s="147"/>
      <c r="AD51" s="147"/>
      <c r="AE51" s="147"/>
      <c r="AF51" s="147"/>
      <c r="AG51" s="147" t="s">
        <v>186</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67"/>
      <c r="D52" s="768"/>
      <c r="E52" s="768"/>
      <c r="F52" s="768"/>
      <c r="G52" s="768"/>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190</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68">
        <v>18</v>
      </c>
      <c r="B53" s="169" t="s">
        <v>254</v>
      </c>
      <c r="C53" s="178" t="s">
        <v>255</v>
      </c>
      <c r="D53" s="170" t="s">
        <v>256</v>
      </c>
      <c r="E53" s="171">
        <v>-0.56986000000000003</v>
      </c>
      <c r="F53" s="172"/>
      <c r="G53" s="173">
        <f>ROUND(E53*F53,2)</f>
        <v>0</v>
      </c>
      <c r="H53" s="172"/>
      <c r="I53" s="173">
        <f>ROUND(E53*H53,2)</f>
        <v>0</v>
      </c>
      <c r="J53" s="172"/>
      <c r="K53" s="173">
        <f>ROUND(E53*J53,2)</f>
        <v>0</v>
      </c>
      <c r="L53" s="173">
        <v>21</v>
      </c>
      <c r="M53" s="173">
        <f>G53*(1+L53/100)</f>
        <v>0</v>
      </c>
      <c r="N53" s="173">
        <v>1</v>
      </c>
      <c r="O53" s="173">
        <f>ROUND(E53*N53,2)</f>
        <v>-0.56999999999999995</v>
      </c>
      <c r="P53" s="173">
        <v>0</v>
      </c>
      <c r="Q53" s="173">
        <f>ROUND(E53*P53,2)</f>
        <v>0</v>
      </c>
      <c r="R53" s="173" t="s">
        <v>257</v>
      </c>
      <c r="S53" s="173" t="s">
        <v>183</v>
      </c>
      <c r="T53" s="174" t="s">
        <v>184</v>
      </c>
      <c r="U53" s="156">
        <v>0</v>
      </c>
      <c r="V53" s="156">
        <f>ROUND(E53*U53,2)</f>
        <v>0</v>
      </c>
      <c r="W53" s="156"/>
      <c r="X53" s="156" t="s">
        <v>258</v>
      </c>
      <c r="Y53" s="147"/>
      <c r="Z53" s="147"/>
      <c r="AA53" s="147"/>
      <c r="AB53" s="147"/>
      <c r="AC53" s="147"/>
      <c r="AD53" s="147"/>
      <c r="AE53" s="147"/>
      <c r="AF53" s="147"/>
      <c r="AG53" s="147" t="s">
        <v>259</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233</v>
      </c>
      <c r="D54" s="157"/>
      <c r="E54" s="158"/>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179" t="s">
        <v>1036</v>
      </c>
      <c r="D55" s="157"/>
      <c r="E55" s="158">
        <v>-0.56986000000000003</v>
      </c>
      <c r="F55" s="156"/>
      <c r="G55" s="156"/>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188</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769"/>
      <c r="D56" s="770"/>
      <c r="E56" s="770"/>
      <c r="F56" s="770"/>
      <c r="G56" s="770"/>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190</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x14ac:dyDescent="0.2">
      <c r="A57" s="162" t="s">
        <v>177</v>
      </c>
      <c r="B57" s="163" t="s">
        <v>70</v>
      </c>
      <c r="C57" s="177" t="s">
        <v>71</v>
      </c>
      <c r="D57" s="164"/>
      <c r="E57" s="165"/>
      <c r="F57" s="166"/>
      <c r="G57" s="166">
        <f>SUMIF(AG58:AG67,"&lt;&gt;NOR",G58:G67)</f>
        <v>0</v>
      </c>
      <c r="H57" s="166"/>
      <c r="I57" s="166">
        <f>SUM(I58:I67)</f>
        <v>0</v>
      </c>
      <c r="J57" s="166"/>
      <c r="K57" s="166">
        <f>SUM(K58:K67)</f>
        <v>0</v>
      </c>
      <c r="L57" s="166"/>
      <c r="M57" s="166">
        <f>SUM(M58:M67)</f>
        <v>0</v>
      </c>
      <c r="N57" s="166"/>
      <c r="O57" s="166">
        <f>SUM(O58:O67)</f>
        <v>-5.81</v>
      </c>
      <c r="P57" s="166"/>
      <c r="Q57" s="166">
        <f>SUM(Q58:Q67)</f>
        <v>0</v>
      </c>
      <c r="R57" s="166"/>
      <c r="S57" s="166"/>
      <c r="T57" s="167"/>
      <c r="U57" s="161"/>
      <c r="V57" s="161">
        <f>SUM(V58:V67)</f>
        <v>0</v>
      </c>
      <c r="W57" s="161"/>
      <c r="X57" s="161"/>
      <c r="AG57" t="s">
        <v>178</v>
      </c>
    </row>
    <row r="58" spans="1:60" outlineLevel="1" x14ac:dyDescent="0.2">
      <c r="A58" s="168">
        <v>19</v>
      </c>
      <c r="B58" s="169" t="s">
        <v>261</v>
      </c>
      <c r="C58" s="178" t="s">
        <v>262</v>
      </c>
      <c r="D58" s="170" t="s">
        <v>181</v>
      </c>
      <c r="E58" s="171">
        <v>-602.4</v>
      </c>
      <c r="F58" s="172"/>
      <c r="G58" s="173">
        <f>ROUND(E58*F58,2)</f>
        <v>0</v>
      </c>
      <c r="H58" s="172"/>
      <c r="I58" s="173">
        <f>ROUND(E58*H58,2)</f>
        <v>0</v>
      </c>
      <c r="J58" s="172"/>
      <c r="K58" s="173">
        <f>ROUND(E58*J58,2)</f>
        <v>0</v>
      </c>
      <c r="L58" s="173">
        <v>21</v>
      </c>
      <c r="M58" s="173">
        <f>G58*(1+L58/100)</f>
        <v>0</v>
      </c>
      <c r="N58" s="173">
        <v>9.6500000000000006E-3</v>
      </c>
      <c r="O58" s="173">
        <f>ROUND(E58*N58,2)</f>
        <v>-5.81</v>
      </c>
      <c r="P58" s="173">
        <v>0</v>
      </c>
      <c r="Q58" s="173">
        <f>ROUND(E58*P58,2)</f>
        <v>0</v>
      </c>
      <c r="R58" s="173"/>
      <c r="S58" s="173" t="s">
        <v>219</v>
      </c>
      <c r="T58" s="174" t="s">
        <v>220</v>
      </c>
      <c r="U58" s="156">
        <v>0</v>
      </c>
      <c r="V58" s="156">
        <f>ROUND(E58*U58,2)</f>
        <v>0</v>
      </c>
      <c r="W58" s="156"/>
      <c r="X58" s="156" t="s">
        <v>185</v>
      </c>
      <c r="Y58" s="147"/>
      <c r="Z58" s="147"/>
      <c r="AA58" s="147"/>
      <c r="AB58" s="147"/>
      <c r="AC58" s="147"/>
      <c r="AD58" s="147"/>
      <c r="AE58" s="147"/>
      <c r="AF58" s="147"/>
      <c r="AG58" s="147" t="s">
        <v>186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179" t="s">
        <v>263</v>
      </c>
      <c r="D59" s="157"/>
      <c r="E59" s="158"/>
      <c r="F59" s="156"/>
      <c r="G59" s="156"/>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188</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264</v>
      </c>
      <c r="D60" s="157"/>
      <c r="E60" s="158"/>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179" t="s">
        <v>265</v>
      </c>
      <c r="D61" s="157"/>
      <c r="E61" s="158"/>
      <c r="F61" s="156"/>
      <c r="G61" s="156"/>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188</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54"/>
      <c r="B62" s="155"/>
      <c r="C62" s="179" t="s">
        <v>1037</v>
      </c>
      <c r="D62" s="157"/>
      <c r="E62" s="158">
        <v>-602.4</v>
      </c>
      <c r="F62" s="156"/>
      <c r="G62" s="156"/>
      <c r="H62" s="156"/>
      <c r="I62" s="156"/>
      <c r="J62" s="156"/>
      <c r="K62" s="156"/>
      <c r="L62" s="156"/>
      <c r="M62" s="156"/>
      <c r="N62" s="156"/>
      <c r="O62" s="156"/>
      <c r="P62" s="156"/>
      <c r="Q62" s="156"/>
      <c r="R62" s="156"/>
      <c r="S62" s="156"/>
      <c r="T62" s="156"/>
      <c r="U62" s="156"/>
      <c r="V62" s="156"/>
      <c r="W62" s="156"/>
      <c r="X62" s="156"/>
      <c r="Y62" s="147"/>
      <c r="Z62" s="147"/>
      <c r="AA62" s="147"/>
      <c r="AB62" s="147"/>
      <c r="AC62" s="147"/>
      <c r="AD62" s="147"/>
      <c r="AE62" s="147"/>
      <c r="AF62" s="147"/>
      <c r="AG62" s="147" t="s">
        <v>188</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9"/>
      <c r="D63" s="770"/>
      <c r="E63" s="770"/>
      <c r="F63" s="770"/>
      <c r="G63" s="770"/>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20</v>
      </c>
      <c r="B64" s="169" t="s">
        <v>267</v>
      </c>
      <c r="C64" s="178" t="s">
        <v>268</v>
      </c>
      <c r="D64" s="170" t="s">
        <v>181</v>
      </c>
      <c r="E64" s="171">
        <v>0</v>
      </c>
      <c r="F64" s="172"/>
      <c r="G64" s="173">
        <f>ROUND(E64*F64,2)</f>
        <v>0</v>
      </c>
      <c r="H64" s="172"/>
      <c r="I64" s="173">
        <f>ROUND(E64*H64,2)</f>
        <v>0</v>
      </c>
      <c r="J64" s="172"/>
      <c r="K64" s="173">
        <f>ROUND(E64*J64,2)</f>
        <v>0</v>
      </c>
      <c r="L64" s="173">
        <v>21</v>
      </c>
      <c r="M64" s="173">
        <f>G64*(1+L64/100)</f>
        <v>0</v>
      </c>
      <c r="N64" s="173">
        <v>1.8380000000000001E-2</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186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7"/>
      <c r="D65" s="768"/>
      <c r="E65" s="768"/>
      <c r="F65" s="768"/>
      <c r="G65" s="768"/>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21</v>
      </c>
      <c r="B66" s="169" t="s">
        <v>272</v>
      </c>
      <c r="C66" s="178" t="s">
        <v>273</v>
      </c>
      <c r="D66" s="170" t="s">
        <v>181</v>
      </c>
      <c r="E66" s="171">
        <v>0</v>
      </c>
      <c r="F66" s="172"/>
      <c r="G66" s="173">
        <f>ROUND(E66*F66,2)</f>
        <v>0</v>
      </c>
      <c r="H66" s="172"/>
      <c r="I66" s="173">
        <f>ROUND(E66*H66,2)</f>
        <v>0</v>
      </c>
      <c r="J66" s="172"/>
      <c r="K66" s="173">
        <f>ROUND(E66*J66,2)</f>
        <v>0</v>
      </c>
      <c r="L66" s="173">
        <v>21</v>
      </c>
      <c r="M66" s="173">
        <f>G66*(1+L66/100)</f>
        <v>0</v>
      </c>
      <c r="N66" s="173">
        <v>2.7140000000000001E-2</v>
      </c>
      <c r="O66" s="173">
        <f>ROUND(E66*N66,2)</f>
        <v>0</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186</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7"/>
      <c r="D67" s="768"/>
      <c r="E67" s="768"/>
      <c r="F67" s="768"/>
      <c r="G67" s="768"/>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x14ac:dyDescent="0.2">
      <c r="A68" s="162" t="s">
        <v>177</v>
      </c>
      <c r="B68" s="163" t="s">
        <v>72</v>
      </c>
      <c r="C68" s="177" t="s">
        <v>73</v>
      </c>
      <c r="D68" s="164"/>
      <c r="E68" s="165"/>
      <c r="F68" s="166"/>
      <c r="G68" s="166">
        <f>SUMIF(AG69:AG75,"&lt;&gt;NOR",G69:G75)</f>
        <v>0</v>
      </c>
      <c r="H68" s="166"/>
      <c r="I68" s="166">
        <f>SUM(I69:I75)</f>
        <v>0</v>
      </c>
      <c r="J68" s="166"/>
      <c r="K68" s="166">
        <f>SUM(K69:K75)</f>
        <v>0</v>
      </c>
      <c r="L68" s="166"/>
      <c r="M68" s="166">
        <f>SUM(M69:M75)</f>
        <v>0</v>
      </c>
      <c r="N68" s="166"/>
      <c r="O68" s="166">
        <f>SUM(O69:O75)</f>
        <v>0</v>
      </c>
      <c r="P68" s="166"/>
      <c r="Q68" s="166">
        <f>SUM(Q69:Q75)</f>
        <v>0</v>
      </c>
      <c r="R68" s="166"/>
      <c r="S68" s="166"/>
      <c r="T68" s="167"/>
      <c r="U68" s="161"/>
      <c r="V68" s="161">
        <f>SUM(V69:V75)</f>
        <v>0</v>
      </c>
      <c r="W68" s="161"/>
      <c r="X68" s="161"/>
      <c r="AG68" t="s">
        <v>178</v>
      </c>
    </row>
    <row r="69" spans="1:60" outlineLevel="1" x14ac:dyDescent="0.2">
      <c r="A69" s="168">
        <v>22</v>
      </c>
      <c r="B69" s="169" t="s">
        <v>276</v>
      </c>
      <c r="C69" s="178" t="s">
        <v>277</v>
      </c>
      <c r="D69" s="170" t="s">
        <v>181</v>
      </c>
      <c r="E69" s="171">
        <v>0</v>
      </c>
      <c r="F69" s="172"/>
      <c r="G69" s="173">
        <f>ROUND(E69*F69,2)</f>
        <v>0</v>
      </c>
      <c r="H69" s="172"/>
      <c r="I69" s="173">
        <f>ROUND(E69*H69,2)</f>
        <v>0</v>
      </c>
      <c r="J69" s="172"/>
      <c r="K69" s="173">
        <f>ROUND(E69*J69,2)</f>
        <v>0</v>
      </c>
      <c r="L69" s="173">
        <v>21</v>
      </c>
      <c r="M69" s="173">
        <f>G69*(1+L69/100)</f>
        <v>0</v>
      </c>
      <c r="N69" s="173">
        <v>0.50600999999999996</v>
      </c>
      <c r="O69" s="173">
        <f>ROUND(E69*N69,2)</f>
        <v>0</v>
      </c>
      <c r="P69" s="173">
        <v>0</v>
      </c>
      <c r="Q69" s="173">
        <f>ROUND(E69*P69,2)</f>
        <v>0</v>
      </c>
      <c r="R69" s="173" t="s">
        <v>182</v>
      </c>
      <c r="S69" s="173" t="s">
        <v>183</v>
      </c>
      <c r="T69" s="174" t="s">
        <v>184</v>
      </c>
      <c r="U69" s="156">
        <v>0</v>
      </c>
      <c r="V69" s="156">
        <f>ROUND(E69*U69,2)</f>
        <v>0</v>
      </c>
      <c r="W69" s="156"/>
      <c r="X69" s="156" t="s">
        <v>185</v>
      </c>
      <c r="Y69" s="147"/>
      <c r="Z69" s="147"/>
      <c r="AA69" s="147"/>
      <c r="AB69" s="147"/>
      <c r="AC69" s="147"/>
      <c r="AD69" s="147"/>
      <c r="AE69" s="147"/>
      <c r="AF69" s="147"/>
      <c r="AG69" s="147" t="s">
        <v>186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771" t="s">
        <v>278</v>
      </c>
      <c r="D70" s="772"/>
      <c r="E70" s="772"/>
      <c r="F70" s="772"/>
      <c r="G70" s="772"/>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196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68">
        <v>23</v>
      </c>
      <c r="B72" s="169" t="s">
        <v>280</v>
      </c>
      <c r="C72" s="178" t="s">
        <v>281</v>
      </c>
      <c r="D72" s="170" t="s">
        <v>181</v>
      </c>
      <c r="E72" s="171">
        <v>0</v>
      </c>
      <c r="F72" s="172"/>
      <c r="G72" s="173">
        <f>ROUND(E72*F72,2)</f>
        <v>0</v>
      </c>
      <c r="H72" s="172"/>
      <c r="I72" s="173">
        <f>ROUND(E72*H72,2)</f>
        <v>0</v>
      </c>
      <c r="J72" s="172"/>
      <c r="K72" s="173">
        <f>ROUND(E72*J72,2)</f>
        <v>0</v>
      </c>
      <c r="L72" s="173">
        <v>21</v>
      </c>
      <c r="M72" s="173">
        <f>G72*(1+L72/100)</f>
        <v>0</v>
      </c>
      <c r="N72" s="173">
        <v>0.19825000000000001</v>
      </c>
      <c r="O72" s="173">
        <f>ROUND(E72*N72,2)</f>
        <v>0</v>
      </c>
      <c r="P72" s="173">
        <v>0</v>
      </c>
      <c r="Q72" s="173">
        <f>ROUND(E72*P72,2)</f>
        <v>0</v>
      </c>
      <c r="R72" s="173"/>
      <c r="S72" s="173" t="s">
        <v>219</v>
      </c>
      <c r="T72" s="174" t="s">
        <v>220</v>
      </c>
      <c r="U72" s="156">
        <v>0</v>
      </c>
      <c r="V72" s="156">
        <f>ROUND(E72*U72,2)</f>
        <v>0</v>
      </c>
      <c r="W72" s="156"/>
      <c r="X72" s="156" t="s">
        <v>185</v>
      </c>
      <c r="Y72" s="147"/>
      <c r="Z72" s="147"/>
      <c r="AA72" s="147"/>
      <c r="AB72" s="147"/>
      <c r="AC72" s="147"/>
      <c r="AD72" s="147"/>
      <c r="AE72" s="147"/>
      <c r="AF72" s="147"/>
      <c r="AG72" s="147" t="s">
        <v>186</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54"/>
      <c r="B73" s="155"/>
      <c r="C73" s="767"/>
      <c r="D73" s="768"/>
      <c r="E73" s="768"/>
      <c r="F73" s="768"/>
      <c r="G73" s="768"/>
      <c r="H73" s="156"/>
      <c r="I73" s="156"/>
      <c r="J73" s="156"/>
      <c r="K73" s="156"/>
      <c r="L73" s="156"/>
      <c r="M73" s="156"/>
      <c r="N73" s="156"/>
      <c r="O73" s="156"/>
      <c r="P73" s="156"/>
      <c r="Q73" s="156"/>
      <c r="R73" s="156"/>
      <c r="S73" s="156"/>
      <c r="T73" s="156"/>
      <c r="U73" s="156"/>
      <c r="V73" s="156"/>
      <c r="W73" s="156"/>
      <c r="X73" s="156"/>
      <c r="Y73" s="147"/>
      <c r="Z73" s="147"/>
      <c r="AA73" s="147"/>
      <c r="AB73" s="147"/>
      <c r="AC73" s="147"/>
      <c r="AD73" s="147"/>
      <c r="AE73" s="147"/>
      <c r="AF73" s="147"/>
      <c r="AG73" s="147" t="s">
        <v>190</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68">
        <v>24</v>
      </c>
      <c r="B74" s="169" t="s">
        <v>282</v>
      </c>
      <c r="C74" s="178" t="s">
        <v>283</v>
      </c>
      <c r="D74" s="170" t="s">
        <v>284</v>
      </c>
      <c r="E74" s="171">
        <v>0</v>
      </c>
      <c r="F74" s="172"/>
      <c r="G74" s="173">
        <f>ROUND(E74*F74,2)</f>
        <v>0</v>
      </c>
      <c r="H74" s="172"/>
      <c r="I74" s="173">
        <f>ROUND(E74*H74,2)</f>
        <v>0</v>
      </c>
      <c r="J74" s="172"/>
      <c r="K74" s="173">
        <f>ROUND(E74*J74,2)</f>
        <v>0</v>
      </c>
      <c r="L74" s="173">
        <v>21</v>
      </c>
      <c r="M74" s="173">
        <f>G74*(1+L74/100)</f>
        <v>0</v>
      </c>
      <c r="N74" s="173">
        <v>0.12501000000000001</v>
      </c>
      <c r="O74" s="173">
        <f>ROUND(E74*N74,2)</f>
        <v>0</v>
      </c>
      <c r="P74" s="173">
        <v>0</v>
      </c>
      <c r="Q74" s="173">
        <f>ROUND(E74*P74,2)</f>
        <v>0</v>
      </c>
      <c r="R74" s="173"/>
      <c r="S74" s="173" t="s">
        <v>219</v>
      </c>
      <c r="T74" s="174" t="s">
        <v>220</v>
      </c>
      <c r="U74" s="156">
        <v>0</v>
      </c>
      <c r="V74" s="156">
        <f>ROUND(E74*U74,2)</f>
        <v>0</v>
      </c>
      <c r="W74" s="156"/>
      <c r="X74" s="156" t="s">
        <v>185</v>
      </c>
      <c r="Y74" s="147"/>
      <c r="Z74" s="147"/>
      <c r="AA74" s="147"/>
      <c r="AB74" s="147"/>
      <c r="AC74" s="147"/>
      <c r="AD74" s="147"/>
      <c r="AE74" s="147"/>
      <c r="AF74" s="147"/>
      <c r="AG74" s="147" t="s">
        <v>186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7"/>
      <c r="D75" s="768"/>
      <c r="E75" s="768"/>
      <c r="F75" s="768"/>
      <c r="G75" s="768"/>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2" t="s">
        <v>177</v>
      </c>
      <c r="B76" s="163" t="s">
        <v>74</v>
      </c>
      <c r="C76" s="177" t="s">
        <v>75</v>
      </c>
      <c r="D76" s="164"/>
      <c r="E76" s="165"/>
      <c r="F76" s="166"/>
      <c r="G76" s="166">
        <f>SUMIF(AG77:AG88,"&lt;&gt;NOR",G77:G88)</f>
        <v>0</v>
      </c>
      <c r="H76" s="166"/>
      <c r="I76" s="166">
        <f>SUM(I77:I88)</f>
        <v>0</v>
      </c>
      <c r="J76" s="166"/>
      <c r="K76" s="166">
        <f>SUM(K77:K88)</f>
        <v>0</v>
      </c>
      <c r="L76" s="166"/>
      <c r="M76" s="166">
        <f>SUM(M77:M88)</f>
        <v>0</v>
      </c>
      <c r="N76" s="166"/>
      <c r="O76" s="166">
        <f>SUM(O77:O88)</f>
        <v>0</v>
      </c>
      <c r="P76" s="166"/>
      <c r="Q76" s="166">
        <f>SUM(Q77:Q88)</f>
        <v>0</v>
      </c>
      <c r="R76" s="166"/>
      <c r="S76" s="166"/>
      <c r="T76" s="167"/>
      <c r="U76" s="161"/>
      <c r="V76" s="161">
        <f>SUM(V77:V88)</f>
        <v>0</v>
      </c>
      <c r="W76" s="161"/>
      <c r="X76" s="161"/>
      <c r="AG76" t="s">
        <v>178</v>
      </c>
    </row>
    <row r="77" spans="1:60" outlineLevel="1" x14ac:dyDescent="0.2">
      <c r="A77" s="168">
        <v>25</v>
      </c>
      <c r="B77" s="169" t="s">
        <v>286</v>
      </c>
      <c r="C77" s="178" t="s">
        <v>287</v>
      </c>
      <c r="D77" s="170" t="s">
        <v>181</v>
      </c>
      <c r="E77" s="171">
        <v>0</v>
      </c>
      <c r="F77" s="172"/>
      <c r="G77" s="173">
        <f>ROUND(E77*F77,2)</f>
        <v>0</v>
      </c>
      <c r="H77" s="172"/>
      <c r="I77" s="173">
        <f>ROUND(E77*H77,2)</f>
        <v>0</v>
      </c>
      <c r="J77" s="172"/>
      <c r="K77" s="173">
        <f>ROUND(E77*J77,2)</f>
        <v>0</v>
      </c>
      <c r="L77" s="173">
        <v>21</v>
      </c>
      <c r="M77" s="173">
        <f>G77*(1+L77/100)</f>
        <v>0</v>
      </c>
      <c r="N77" s="173">
        <v>4.0000000000000003E-5</v>
      </c>
      <c r="O77" s="173">
        <f>ROUND(E77*N77,2)</f>
        <v>0</v>
      </c>
      <c r="P77" s="173">
        <v>0</v>
      </c>
      <c r="Q77" s="173">
        <f>ROUND(E77*P77,2)</f>
        <v>0</v>
      </c>
      <c r="R77" s="173" t="s">
        <v>226</v>
      </c>
      <c r="S77" s="173" t="s">
        <v>183</v>
      </c>
      <c r="T77" s="174" t="s">
        <v>184</v>
      </c>
      <c r="U77" s="156">
        <v>0</v>
      </c>
      <c r="V77" s="156">
        <f>ROUND(E77*U77,2)</f>
        <v>0</v>
      </c>
      <c r="W77" s="156"/>
      <c r="X77" s="156" t="s">
        <v>185</v>
      </c>
      <c r="Y77" s="147"/>
      <c r="Z77" s="147"/>
      <c r="AA77" s="147"/>
      <c r="AB77" s="147"/>
      <c r="AC77" s="147"/>
      <c r="AD77" s="147"/>
      <c r="AE77" s="147"/>
      <c r="AF77" s="147"/>
      <c r="AG77" s="147" t="s">
        <v>186</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54"/>
      <c r="B78" s="155"/>
      <c r="C78" s="771" t="s">
        <v>288</v>
      </c>
      <c r="D78" s="772"/>
      <c r="E78" s="772"/>
      <c r="F78" s="772"/>
      <c r="G78" s="77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75" t="str">
        <f>C78</f>
        <v>které se zřizují před úpravami povrchu, a obalení osazených dveřních zárubní před znečištěním při úpravách povrchu nástřikem plastických maltovin včetně pozdějšího odkrytí,</v>
      </c>
      <c r="BB78" s="147"/>
      <c r="BC78" s="147"/>
      <c r="BD78" s="147"/>
      <c r="BE78" s="147"/>
      <c r="BF78" s="147"/>
      <c r="BG78" s="147"/>
      <c r="BH78" s="147"/>
    </row>
    <row r="79" spans="1:60" outlineLevel="1" x14ac:dyDescent="0.2">
      <c r="A79" s="154"/>
      <c r="B79" s="155"/>
      <c r="C79" s="769"/>
      <c r="D79" s="770"/>
      <c r="E79" s="770"/>
      <c r="F79" s="770"/>
      <c r="G79" s="770"/>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190</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68">
        <v>26</v>
      </c>
      <c r="B80" s="169" t="s">
        <v>292</v>
      </c>
      <c r="C80" s="178" t="s">
        <v>293</v>
      </c>
      <c r="D80" s="170" t="s">
        <v>294</v>
      </c>
      <c r="E80" s="171">
        <v>0</v>
      </c>
      <c r="F80" s="172"/>
      <c r="G80" s="173">
        <f>ROUND(E80*F80,2)</f>
        <v>0</v>
      </c>
      <c r="H80" s="172"/>
      <c r="I80" s="173">
        <f>ROUND(E80*H80,2)</f>
        <v>0</v>
      </c>
      <c r="J80" s="172"/>
      <c r="K80" s="173">
        <f>ROUND(E80*J80,2)</f>
        <v>0</v>
      </c>
      <c r="L80" s="173">
        <v>21</v>
      </c>
      <c r="M80" s="173">
        <f>G80*(1+L80/100)</f>
        <v>0</v>
      </c>
      <c r="N80" s="173">
        <v>4.5429999999999998E-2</v>
      </c>
      <c r="O80" s="173">
        <f>ROUND(E80*N80,2)</f>
        <v>0</v>
      </c>
      <c r="P80" s="173">
        <v>0</v>
      </c>
      <c r="Q80" s="173">
        <f>ROUND(E80*P80,2)</f>
        <v>0</v>
      </c>
      <c r="R80" s="173" t="s">
        <v>295</v>
      </c>
      <c r="S80" s="173" t="s">
        <v>183</v>
      </c>
      <c r="T80" s="174" t="s">
        <v>184</v>
      </c>
      <c r="U80" s="156">
        <v>0</v>
      </c>
      <c r="V80" s="156">
        <f>ROUND(E80*U80,2)</f>
        <v>0</v>
      </c>
      <c r="W80" s="156"/>
      <c r="X80" s="156" t="s">
        <v>185</v>
      </c>
      <c r="Y80" s="147"/>
      <c r="Z80" s="147"/>
      <c r="AA80" s="147"/>
      <c r="AB80" s="147"/>
      <c r="AC80" s="147"/>
      <c r="AD80" s="147"/>
      <c r="AE80" s="147"/>
      <c r="AF80" s="147"/>
      <c r="AG80" s="147" t="s">
        <v>186</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54"/>
      <c r="B81" s="155"/>
      <c r="C81" s="771" t="s">
        <v>296</v>
      </c>
      <c r="D81" s="772"/>
      <c r="E81" s="772"/>
      <c r="F81" s="772"/>
      <c r="G81" s="772"/>
      <c r="H81" s="156"/>
      <c r="I81" s="156"/>
      <c r="J81" s="156"/>
      <c r="K81" s="156"/>
      <c r="L81" s="156"/>
      <c r="M81" s="156"/>
      <c r="N81" s="156"/>
      <c r="O81" s="156"/>
      <c r="P81" s="156"/>
      <c r="Q81" s="156"/>
      <c r="R81" s="156"/>
      <c r="S81" s="156"/>
      <c r="T81" s="156"/>
      <c r="U81" s="156"/>
      <c r="V81" s="156"/>
      <c r="W81" s="156"/>
      <c r="X81" s="156"/>
      <c r="Y81" s="147"/>
      <c r="Z81" s="147"/>
      <c r="AA81" s="147"/>
      <c r="AB81" s="147"/>
      <c r="AC81" s="147"/>
      <c r="AD81" s="147"/>
      <c r="AE81" s="147"/>
      <c r="AF81" s="147"/>
      <c r="AG81" s="147" t="s">
        <v>196</v>
      </c>
      <c r="AH81" s="147"/>
      <c r="AI81" s="147"/>
      <c r="AJ81" s="147"/>
      <c r="AK81" s="147"/>
      <c r="AL81" s="147"/>
      <c r="AM81" s="147"/>
      <c r="AN81" s="147"/>
      <c r="AO81" s="147"/>
      <c r="AP81" s="147"/>
      <c r="AQ81" s="147"/>
      <c r="AR81" s="147"/>
      <c r="AS81" s="147"/>
      <c r="AT81" s="147"/>
      <c r="AU81" s="147"/>
      <c r="AV81" s="147"/>
      <c r="AW81" s="147"/>
      <c r="AX81" s="147"/>
      <c r="AY81" s="147"/>
      <c r="AZ81" s="147"/>
      <c r="BA81" s="175" t="str">
        <f>C81</f>
        <v>jakoukoliv maltou, z pomocného pracovního lešení o výšce podlahy do 1900 mm a pro zatížení do 1,5 kPa,</v>
      </c>
      <c r="BB81" s="147"/>
      <c r="BC81" s="147"/>
      <c r="BD81" s="147"/>
      <c r="BE81" s="147"/>
      <c r="BF81" s="147"/>
      <c r="BG81" s="147"/>
      <c r="BH81" s="147"/>
    </row>
    <row r="82" spans="1:60" outlineLevel="1" x14ac:dyDescent="0.2">
      <c r="A82" s="154"/>
      <c r="B82" s="155"/>
      <c r="C82" s="769"/>
      <c r="D82" s="770"/>
      <c r="E82" s="770"/>
      <c r="F82" s="770"/>
      <c r="G82" s="770"/>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190</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68">
        <v>27</v>
      </c>
      <c r="B83" s="169" t="s">
        <v>298</v>
      </c>
      <c r="C83" s="178" t="s">
        <v>299</v>
      </c>
      <c r="D83" s="170" t="s">
        <v>181</v>
      </c>
      <c r="E83" s="171">
        <v>0</v>
      </c>
      <c r="F83" s="172"/>
      <c r="G83" s="173">
        <f>ROUND(E83*F83,2)</f>
        <v>0</v>
      </c>
      <c r="H83" s="172"/>
      <c r="I83" s="173">
        <f>ROUND(E83*H83,2)</f>
        <v>0</v>
      </c>
      <c r="J83" s="172"/>
      <c r="K83" s="173">
        <f>ROUND(E83*J83,2)</f>
        <v>0</v>
      </c>
      <c r="L83" s="173">
        <v>21</v>
      </c>
      <c r="M83" s="173">
        <f>G83*(1+L83/100)</f>
        <v>0</v>
      </c>
      <c r="N83" s="173">
        <v>5.7290000000000001E-2</v>
      </c>
      <c r="O83" s="173">
        <f>ROUND(E83*N83,2)</f>
        <v>0</v>
      </c>
      <c r="P83" s="173">
        <v>0</v>
      </c>
      <c r="Q83" s="173">
        <f>ROUND(E83*P83,2)</f>
        <v>0</v>
      </c>
      <c r="R83" s="173" t="s">
        <v>295</v>
      </c>
      <c r="S83" s="173" t="s">
        <v>183</v>
      </c>
      <c r="T83" s="174" t="s">
        <v>184</v>
      </c>
      <c r="U83" s="156">
        <v>0</v>
      </c>
      <c r="V83" s="156">
        <f>ROUND(E83*U83,2)</f>
        <v>0</v>
      </c>
      <c r="W83" s="156"/>
      <c r="X83" s="156" t="s">
        <v>185</v>
      </c>
      <c r="Y83" s="147"/>
      <c r="Z83" s="147"/>
      <c r="AA83" s="147"/>
      <c r="AB83" s="147"/>
      <c r="AC83" s="147"/>
      <c r="AD83" s="147"/>
      <c r="AE83" s="147"/>
      <c r="AF83" s="147"/>
      <c r="AG83" s="147" t="s">
        <v>186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54"/>
      <c r="B84" s="155"/>
      <c r="C84" s="771" t="s">
        <v>300</v>
      </c>
      <c r="D84" s="772"/>
      <c r="E84" s="772"/>
      <c r="F84" s="772"/>
      <c r="G84" s="772"/>
      <c r="H84" s="156"/>
      <c r="I84" s="156"/>
      <c r="J84" s="156"/>
      <c r="K84" s="156"/>
      <c r="L84" s="156"/>
      <c r="M84" s="156"/>
      <c r="N84" s="156"/>
      <c r="O84" s="156"/>
      <c r="P84" s="156"/>
      <c r="Q84" s="156"/>
      <c r="R84" s="156"/>
      <c r="S84" s="156"/>
      <c r="T84" s="156"/>
      <c r="U84" s="156"/>
      <c r="V84" s="156"/>
      <c r="W84" s="156"/>
      <c r="X84" s="156"/>
      <c r="Y84" s="147"/>
      <c r="Z84" s="147"/>
      <c r="AA84" s="147"/>
      <c r="AB84" s="147"/>
      <c r="AC84" s="147"/>
      <c r="AD84" s="147"/>
      <c r="AE84" s="147"/>
      <c r="AF84" s="147"/>
      <c r="AG84" s="147" t="s">
        <v>196</v>
      </c>
      <c r="AH84" s="147"/>
      <c r="AI84" s="147"/>
      <c r="AJ84" s="147"/>
      <c r="AK84" s="147"/>
      <c r="AL84" s="147"/>
      <c r="AM84" s="147"/>
      <c r="AN84" s="147"/>
      <c r="AO84" s="147"/>
      <c r="AP84" s="147"/>
      <c r="AQ84" s="147"/>
      <c r="AR84" s="147"/>
      <c r="AS84" s="147"/>
      <c r="AT84" s="147"/>
      <c r="AU84" s="147"/>
      <c r="AV84" s="147"/>
      <c r="AW84" s="147"/>
      <c r="AX84" s="147"/>
      <c r="AY84" s="147"/>
      <c r="AZ84" s="147"/>
      <c r="BA84" s="175" t="str">
        <f>C84</f>
        <v>okenního nebo dveřního, z pomocného pracovního lešení o výšce podlahy do 1900 mm a pro zatížení do 1,5 kPa,</v>
      </c>
      <c r="BB84" s="147"/>
      <c r="BC84" s="147"/>
      <c r="BD84" s="147"/>
      <c r="BE84" s="147"/>
      <c r="BF84" s="147"/>
      <c r="BG84" s="147"/>
      <c r="BH84" s="147"/>
    </row>
    <row r="85" spans="1:60" outlineLevel="1" x14ac:dyDescent="0.2">
      <c r="A85" s="154"/>
      <c r="B85" s="155"/>
      <c r="C85" s="769"/>
      <c r="D85" s="770"/>
      <c r="E85" s="770"/>
      <c r="F85" s="770"/>
      <c r="G85" s="770"/>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190</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68">
        <v>28</v>
      </c>
      <c r="B86" s="169" t="s">
        <v>303</v>
      </c>
      <c r="C86" s="178" t="s">
        <v>304</v>
      </c>
      <c r="D86" s="170" t="s">
        <v>181</v>
      </c>
      <c r="E86" s="171">
        <v>0</v>
      </c>
      <c r="F86" s="172"/>
      <c r="G86" s="173">
        <f>ROUND(E86*F86,2)</f>
        <v>0</v>
      </c>
      <c r="H86" s="172"/>
      <c r="I86" s="173">
        <f>ROUND(E86*H86,2)</f>
        <v>0</v>
      </c>
      <c r="J86" s="172"/>
      <c r="K86" s="173">
        <f>ROUND(E86*J86,2)</f>
        <v>0</v>
      </c>
      <c r="L86" s="173">
        <v>21</v>
      </c>
      <c r="M86" s="173">
        <f>G86*(1+L86/100)</f>
        <v>0</v>
      </c>
      <c r="N86" s="173">
        <v>2.7980000000000001E-2</v>
      </c>
      <c r="O86" s="173">
        <f>ROUND(E86*N86,2)</f>
        <v>0</v>
      </c>
      <c r="P86" s="173">
        <v>0</v>
      </c>
      <c r="Q86" s="173">
        <f>ROUND(E86*P86,2)</f>
        <v>0</v>
      </c>
      <c r="R86" s="173" t="s">
        <v>226</v>
      </c>
      <c r="S86" s="173" t="s">
        <v>183</v>
      </c>
      <c r="T86" s="174" t="s">
        <v>184</v>
      </c>
      <c r="U86" s="156">
        <v>0</v>
      </c>
      <c r="V86" s="156">
        <f>ROUND(E86*U86,2)</f>
        <v>0</v>
      </c>
      <c r="W86" s="156"/>
      <c r="X86" s="156" t="s">
        <v>185</v>
      </c>
      <c r="Y86" s="147"/>
      <c r="Z86" s="147"/>
      <c r="AA86" s="147"/>
      <c r="AB86" s="147"/>
      <c r="AC86" s="147"/>
      <c r="AD86" s="147"/>
      <c r="AE86" s="147"/>
      <c r="AF86" s="147"/>
      <c r="AG86" s="147" t="s">
        <v>186</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54"/>
      <c r="B87" s="155"/>
      <c r="C87" s="771" t="s">
        <v>305</v>
      </c>
      <c r="D87" s="772"/>
      <c r="E87" s="772"/>
      <c r="F87" s="772"/>
      <c r="G87" s="772"/>
      <c r="H87" s="156"/>
      <c r="I87" s="156"/>
      <c r="J87" s="156"/>
      <c r="K87" s="156"/>
      <c r="L87" s="156"/>
      <c r="M87" s="156"/>
      <c r="N87" s="156"/>
      <c r="O87" s="156"/>
      <c r="P87" s="156"/>
      <c r="Q87" s="156"/>
      <c r="R87" s="156"/>
      <c r="S87" s="156"/>
      <c r="T87" s="156"/>
      <c r="U87" s="156"/>
      <c r="V87" s="156"/>
      <c r="W87" s="156"/>
      <c r="X87" s="156"/>
      <c r="Y87" s="147"/>
      <c r="Z87" s="147"/>
      <c r="AA87" s="147"/>
      <c r="AB87" s="147"/>
      <c r="AC87" s="147"/>
      <c r="AD87" s="147"/>
      <c r="AE87" s="147"/>
      <c r="AF87" s="147"/>
      <c r="AG87" s="147" t="s">
        <v>196</v>
      </c>
      <c r="AH87" s="147"/>
      <c r="AI87" s="147"/>
      <c r="AJ87" s="147"/>
      <c r="AK87" s="147"/>
      <c r="AL87" s="147"/>
      <c r="AM87" s="147"/>
      <c r="AN87" s="147"/>
      <c r="AO87" s="147"/>
      <c r="AP87" s="147"/>
      <c r="AQ87" s="147"/>
      <c r="AR87" s="147"/>
      <c r="AS87" s="147"/>
      <c r="AT87" s="147"/>
      <c r="AU87" s="147"/>
      <c r="AV87" s="147"/>
      <c r="AW87" s="147"/>
      <c r="AX87" s="147"/>
      <c r="AY87" s="147"/>
      <c r="AZ87" s="147"/>
      <c r="BA87" s="175" t="str">
        <f>C87</f>
        <v>omítka vápenocementová, strojně nebo ručně nanášená v podlaží i ve schodišti na jakýkoliv druh podkladu, kompletní souvrství</v>
      </c>
      <c r="BB87" s="147"/>
      <c r="BC87" s="147"/>
      <c r="BD87" s="147"/>
      <c r="BE87" s="147"/>
      <c r="BF87" s="147"/>
      <c r="BG87" s="147"/>
      <c r="BH87" s="147"/>
    </row>
    <row r="88" spans="1:60" outlineLevel="1" x14ac:dyDescent="0.2">
      <c r="A88" s="154"/>
      <c r="B88" s="155"/>
      <c r="C88" s="769"/>
      <c r="D88" s="770"/>
      <c r="E88" s="770"/>
      <c r="F88" s="770"/>
      <c r="G88" s="770"/>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190</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x14ac:dyDescent="0.2">
      <c r="A89" s="162" t="s">
        <v>177</v>
      </c>
      <c r="B89" s="163" t="s">
        <v>77</v>
      </c>
      <c r="C89" s="177" t="s">
        <v>78</v>
      </c>
      <c r="D89" s="164"/>
      <c r="E89" s="165"/>
      <c r="F89" s="166"/>
      <c r="G89" s="166">
        <f>SUMIF(AG90:AG141,"&lt;&gt;NOR",G90:G141)</f>
        <v>0</v>
      </c>
      <c r="H89" s="166"/>
      <c r="I89" s="166">
        <f>SUM(I90:I141)</f>
        <v>0</v>
      </c>
      <c r="J89" s="166"/>
      <c r="K89" s="166">
        <f>SUM(K90:K141)</f>
        <v>0</v>
      </c>
      <c r="L89" s="166"/>
      <c r="M89" s="166">
        <f>SUM(M90:M141)</f>
        <v>0</v>
      </c>
      <c r="N89" s="166"/>
      <c r="O89" s="166">
        <f>SUM(O90:O141)</f>
        <v>0</v>
      </c>
      <c r="P89" s="166"/>
      <c r="Q89" s="166">
        <f>SUM(Q90:Q141)</f>
        <v>0</v>
      </c>
      <c r="R89" s="166"/>
      <c r="S89" s="166"/>
      <c r="T89" s="167"/>
      <c r="U89" s="161"/>
      <c r="V89" s="161">
        <f>SUM(V90:V141)</f>
        <v>0</v>
      </c>
      <c r="W89" s="161"/>
      <c r="X89" s="161"/>
      <c r="AG89" t="s">
        <v>178</v>
      </c>
    </row>
    <row r="90" spans="1:60" outlineLevel="1" x14ac:dyDescent="0.2">
      <c r="A90" s="168">
        <v>29</v>
      </c>
      <c r="B90" s="169" t="s">
        <v>306</v>
      </c>
      <c r="C90" s="178" t="s">
        <v>307</v>
      </c>
      <c r="D90" s="170" t="s">
        <v>181</v>
      </c>
      <c r="E90" s="171">
        <v>0</v>
      </c>
      <c r="F90" s="172"/>
      <c r="G90" s="173">
        <f>ROUND(E90*F90,2)</f>
        <v>0</v>
      </c>
      <c r="H90" s="172"/>
      <c r="I90" s="173">
        <f>ROUND(E90*H90,2)</f>
        <v>0</v>
      </c>
      <c r="J90" s="172"/>
      <c r="K90" s="173">
        <f>ROUND(E90*J90,2)</f>
        <v>0</v>
      </c>
      <c r="L90" s="173">
        <v>21</v>
      </c>
      <c r="M90" s="173">
        <f>G90*(1+L90/100)</f>
        <v>0</v>
      </c>
      <c r="N90" s="173">
        <v>4.0000000000000003E-5</v>
      </c>
      <c r="O90" s="173">
        <f>ROUND(E90*N90,2)</f>
        <v>0</v>
      </c>
      <c r="P90" s="173">
        <v>0</v>
      </c>
      <c r="Q90" s="173">
        <f>ROUND(E90*P90,2)</f>
        <v>0</v>
      </c>
      <c r="R90" s="173" t="s">
        <v>226</v>
      </c>
      <c r="S90" s="173" t="s">
        <v>183</v>
      </c>
      <c r="T90" s="174" t="s">
        <v>184</v>
      </c>
      <c r="U90" s="156">
        <v>0</v>
      </c>
      <c r="V90" s="156">
        <f>ROUND(E90*U90,2)</f>
        <v>0</v>
      </c>
      <c r="W90" s="156"/>
      <c r="X90" s="156" t="s">
        <v>185</v>
      </c>
      <c r="Y90" s="147"/>
      <c r="Z90" s="147"/>
      <c r="AA90" s="147"/>
      <c r="AB90" s="147"/>
      <c r="AC90" s="147"/>
      <c r="AD90" s="147"/>
      <c r="AE90" s="147"/>
      <c r="AF90" s="147"/>
      <c r="AG90" s="147" t="s">
        <v>186</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22.5" outlineLevel="1" x14ac:dyDescent="0.2">
      <c r="A91" s="154"/>
      <c r="B91" s="155"/>
      <c r="C91" s="771" t="s">
        <v>308</v>
      </c>
      <c r="D91" s="772"/>
      <c r="E91" s="772"/>
      <c r="F91" s="772"/>
      <c r="G91" s="772"/>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196</v>
      </c>
      <c r="AH91" s="147"/>
      <c r="AI91" s="147"/>
      <c r="AJ91" s="147"/>
      <c r="AK91" s="147"/>
      <c r="AL91" s="147"/>
      <c r="AM91" s="147"/>
      <c r="AN91" s="147"/>
      <c r="AO91" s="147"/>
      <c r="AP91" s="147"/>
      <c r="AQ91" s="147"/>
      <c r="AR91" s="147"/>
      <c r="AS91" s="147"/>
      <c r="AT91" s="147"/>
      <c r="AU91" s="147"/>
      <c r="AV91" s="147"/>
      <c r="AW91" s="147"/>
      <c r="AX91" s="147"/>
      <c r="AY91" s="147"/>
      <c r="AZ91" s="147"/>
      <c r="BA91" s="175" t="str">
        <f>C91</f>
        <v>s rámy a zárubněmi, zábradlí, předmětů oplechování apod., které se zřizují ještě před úpravami povrchu, před jejich znečištěním při úpravách povrchu nástřikem plastických (lepivých) maltovin</v>
      </c>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22.5" outlineLevel="1" x14ac:dyDescent="0.2">
      <c r="A93" s="168">
        <v>30</v>
      </c>
      <c r="B93" s="169" t="s">
        <v>323</v>
      </c>
      <c r="C93" s="178" t="s">
        <v>324</v>
      </c>
      <c r="D93" s="170" t="s">
        <v>181</v>
      </c>
      <c r="E93" s="171">
        <v>0</v>
      </c>
      <c r="F93" s="172"/>
      <c r="G93" s="173">
        <f>ROUND(E93*F93,2)</f>
        <v>0</v>
      </c>
      <c r="H93" s="172"/>
      <c r="I93" s="173">
        <f>ROUND(E93*H93,2)</f>
        <v>0</v>
      </c>
      <c r="J93" s="172"/>
      <c r="K93" s="173">
        <f>ROUND(E93*J93,2)</f>
        <v>0</v>
      </c>
      <c r="L93" s="173">
        <v>21</v>
      </c>
      <c r="M93" s="173">
        <f>G93*(1+L93/100)</f>
        <v>0</v>
      </c>
      <c r="N93" s="173">
        <v>3.2219999999999999E-2</v>
      </c>
      <c r="O93" s="173">
        <f>ROUND(E93*N93,2)</f>
        <v>0</v>
      </c>
      <c r="P93" s="173">
        <v>0</v>
      </c>
      <c r="Q93" s="173">
        <f>ROUND(E93*P93,2)</f>
        <v>0</v>
      </c>
      <c r="R93" s="173" t="s">
        <v>226</v>
      </c>
      <c r="S93" s="173" t="s">
        <v>183</v>
      </c>
      <c r="T93" s="174" t="s">
        <v>184</v>
      </c>
      <c r="U93" s="156">
        <v>0</v>
      </c>
      <c r="V93" s="156">
        <f>ROUND(E93*U93,2)</f>
        <v>0</v>
      </c>
      <c r="W93" s="156"/>
      <c r="X93" s="156" t="s">
        <v>185</v>
      </c>
      <c r="Y93" s="147"/>
      <c r="Z93" s="147"/>
      <c r="AA93" s="147"/>
      <c r="AB93" s="147"/>
      <c r="AC93" s="147"/>
      <c r="AD93" s="147"/>
      <c r="AE93" s="147"/>
      <c r="AF93" s="147"/>
      <c r="AG93" s="147" t="s">
        <v>325</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54"/>
      <c r="B94" s="155"/>
      <c r="C94" s="771" t="s">
        <v>326</v>
      </c>
      <c r="D94" s="772"/>
      <c r="E94" s="772"/>
      <c r="F94" s="772"/>
      <c r="G94" s="772"/>
      <c r="H94" s="156"/>
      <c r="I94" s="156"/>
      <c r="J94" s="156"/>
      <c r="K94" s="156"/>
      <c r="L94" s="156"/>
      <c r="M94" s="156"/>
      <c r="N94" s="156"/>
      <c r="O94" s="156"/>
      <c r="P94" s="156"/>
      <c r="Q94" s="156"/>
      <c r="R94" s="156"/>
      <c r="S94" s="156"/>
      <c r="T94" s="156"/>
      <c r="U94" s="156"/>
      <c r="V94" s="156"/>
      <c r="W94" s="156"/>
      <c r="X94" s="156"/>
      <c r="Y94" s="147"/>
      <c r="Z94" s="147"/>
      <c r="AA94" s="147"/>
      <c r="AB94" s="147"/>
      <c r="AC94" s="147"/>
      <c r="AD94" s="147"/>
      <c r="AE94" s="147"/>
      <c r="AF94" s="147"/>
      <c r="AG94" s="147" t="s">
        <v>196</v>
      </c>
      <c r="AH94" s="147"/>
      <c r="AI94" s="147"/>
      <c r="AJ94" s="147"/>
      <c r="AK94" s="147"/>
      <c r="AL94" s="147"/>
      <c r="AM94" s="147"/>
      <c r="AN94" s="147"/>
      <c r="AO94" s="147"/>
      <c r="AP94" s="147"/>
      <c r="AQ94" s="147"/>
      <c r="AR94" s="147"/>
      <c r="AS94" s="147"/>
      <c r="AT94" s="147"/>
      <c r="AU94" s="147"/>
      <c r="AV94" s="147"/>
      <c r="AW94" s="147"/>
      <c r="AX94" s="147"/>
      <c r="AY94" s="147"/>
      <c r="AZ94" s="147"/>
      <c r="BA94" s="175" t="str">
        <f>C94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4" s="147"/>
      <c r="BC94" s="147"/>
      <c r="BD94" s="147"/>
      <c r="BE94" s="147"/>
      <c r="BF94" s="147"/>
      <c r="BG94" s="147"/>
      <c r="BH94" s="147"/>
    </row>
    <row r="95" spans="1:60" outlineLevel="1" x14ac:dyDescent="0.2">
      <c r="A95" s="154"/>
      <c r="B95" s="155"/>
      <c r="C95" s="780" t="s">
        <v>327</v>
      </c>
      <c r="D95" s="781"/>
      <c r="E95" s="781"/>
      <c r="F95" s="781"/>
      <c r="G95" s="781"/>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769"/>
      <c r="D96" s="770"/>
      <c r="E96" s="770"/>
      <c r="F96" s="770"/>
      <c r="G96" s="770"/>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190</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68">
        <v>31</v>
      </c>
      <c r="B97" s="169" t="s">
        <v>338</v>
      </c>
      <c r="C97" s="178" t="s">
        <v>339</v>
      </c>
      <c r="D97" s="170" t="s">
        <v>181</v>
      </c>
      <c r="E97" s="171">
        <v>0</v>
      </c>
      <c r="F97" s="172"/>
      <c r="G97" s="173">
        <f>ROUND(E97*F97,2)</f>
        <v>0</v>
      </c>
      <c r="H97" s="172"/>
      <c r="I97" s="173">
        <f>ROUND(E97*H97,2)</f>
        <v>0</v>
      </c>
      <c r="J97" s="172"/>
      <c r="K97" s="173">
        <f>ROUND(E97*J97,2)</f>
        <v>0</v>
      </c>
      <c r="L97" s="173">
        <v>21</v>
      </c>
      <c r="M97" s="173">
        <f>G97*(1+L97/100)</f>
        <v>0</v>
      </c>
      <c r="N97" s="173">
        <v>4.4510000000000001E-2</v>
      </c>
      <c r="O97" s="173">
        <f>ROUND(E97*N97,2)</f>
        <v>0</v>
      </c>
      <c r="P97" s="173">
        <v>0</v>
      </c>
      <c r="Q97" s="173">
        <f>ROUND(E97*P97,2)</f>
        <v>0</v>
      </c>
      <c r="R97" s="173" t="s">
        <v>226</v>
      </c>
      <c r="S97" s="173" t="s">
        <v>183</v>
      </c>
      <c r="T97" s="174" t="s">
        <v>184</v>
      </c>
      <c r="U97" s="156">
        <v>0</v>
      </c>
      <c r="V97" s="156">
        <f>ROUND(E97*U97,2)</f>
        <v>0</v>
      </c>
      <c r="W97" s="156"/>
      <c r="X97" s="156" t="s">
        <v>185</v>
      </c>
      <c r="Y97" s="147"/>
      <c r="Z97" s="147"/>
      <c r="AA97" s="147"/>
      <c r="AB97" s="147"/>
      <c r="AC97" s="147"/>
      <c r="AD97" s="147"/>
      <c r="AE97" s="147"/>
      <c r="AF97" s="147"/>
      <c r="AG97" s="147" t="s">
        <v>186</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54"/>
      <c r="B98" s="155"/>
      <c r="C98" s="771" t="s">
        <v>326</v>
      </c>
      <c r="D98" s="772"/>
      <c r="E98" s="772"/>
      <c r="F98" s="772"/>
      <c r="G98" s="772"/>
      <c r="H98" s="156"/>
      <c r="I98" s="156"/>
      <c r="J98" s="156"/>
      <c r="K98" s="156"/>
      <c r="L98" s="156"/>
      <c r="M98" s="156"/>
      <c r="N98" s="156"/>
      <c r="O98" s="156"/>
      <c r="P98" s="156"/>
      <c r="Q98" s="156"/>
      <c r="R98" s="156"/>
      <c r="S98" s="156"/>
      <c r="T98" s="156"/>
      <c r="U98" s="156"/>
      <c r="V98" s="156"/>
      <c r="W98" s="156"/>
      <c r="X98" s="156"/>
      <c r="Y98" s="147"/>
      <c r="Z98" s="147"/>
      <c r="AA98" s="147"/>
      <c r="AB98" s="147"/>
      <c r="AC98" s="147"/>
      <c r="AD98" s="147"/>
      <c r="AE98" s="147"/>
      <c r="AF98" s="147"/>
      <c r="AG98" s="147" t="s">
        <v>196</v>
      </c>
      <c r="AH98" s="147"/>
      <c r="AI98" s="147"/>
      <c r="AJ98" s="147"/>
      <c r="AK98" s="147"/>
      <c r="AL98" s="147"/>
      <c r="AM98" s="147"/>
      <c r="AN98" s="147"/>
      <c r="AO98" s="147"/>
      <c r="AP98" s="147"/>
      <c r="AQ98" s="147"/>
      <c r="AR98" s="147"/>
      <c r="AS98" s="147"/>
      <c r="AT98" s="147"/>
      <c r="AU98" s="147"/>
      <c r="AV98" s="147"/>
      <c r="AW98" s="147"/>
      <c r="AX98" s="147"/>
      <c r="AY98" s="147"/>
      <c r="AZ98" s="147"/>
      <c r="BA98" s="175" t="str">
        <f>C98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8" s="147"/>
      <c r="BC98" s="147"/>
      <c r="BD98" s="147"/>
      <c r="BE98" s="147"/>
      <c r="BF98" s="147"/>
      <c r="BG98" s="147"/>
      <c r="BH98" s="147"/>
    </row>
    <row r="99" spans="1:60" outlineLevel="1" x14ac:dyDescent="0.2">
      <c r="A99" s="154"/>
      <c r="B99" s="155"/>
      <c r="C99" s="780" t="s">
        <v>327</v>
      </c>
      <c r="D99" s="781"/>
      <c r="E99" s="781"/>
      <c r="F99" s="781"/>
      <c r="G99" s="781"/>
      <c r="H99" s="156"/>
      <c r="I99" s="156"/>
      <c r="J99" s="156"/>
      <c r="K99" s="156"/>
      <c r="L99" s="156"/>
      <c r="M99" s="156"/>
      <c r="N99" s="156"/>
      <c r="O99" s="156"/>
      <c r="P99" s="156"/>
      <c r="Q99" s="156"/>
      <c r="R99" s="156"/>
      <c r="S99" s="156"/>
      <c r="T99" s="156"/>
      <c r="U99" s="156"/>
      <c r="V99" s="156"/>
      <c r="W99" s="156"/>
      <c r="X99" s="156"/>
      <c r="Y99" s="147"/>
      <c r="Z99" s="147"/>
      <c r="AA99" s="147"/>
      <c r="AB99" s="147"/>
      <c r="AC99" s="147"/>
      <c r="AD99" s="147"/>
      <c r="AE99" s="147"/>
      <c r="AF99" s="147"/>
      <c r="AG99" s="147" t="s">
        <v>196</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
      <c r="A100" s="154"/>
      <c r="B100" s="155"/>
      <c r="C100" s="769"/>
      <c r="D100" s="770"/>
      <c r="E100" s="770"/>
      <c r="F100" s="770"/>
      <c r="G100" s="770"/>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190</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68">
        <v>32</v>
      </c>
      <c r="B101" s="169" t="s">
        <v>342</v>
      </c>
      <c r="C101" s="178" t="s">
        <v>343</v>
      </c>
      <c r="D101" s="170" t="s">
        <v>181</v>
      </c>
      <c r="E101" s="171">
        <v>0</v>
      </c>
      <c r="F101" s="172"/>
      <c r="G101" s="173">
        <f>ROUND(E101*F101,2)</f>
        <v>0</v>
      </c>
      <c r="H101" s="172"/>
      <c r="I101" s="173">
        <f>ROUND(E101*H101,2)</f>
        <v>0</v>
      </c>
      <c r="J101" s="172"/>
      <c r="K101" s="173">
        <f>ROUND(E101*J101,2)</f>
        <v>0</v>
      </c>
      <c r="L101" s="173">
        <v>21</v>
      </c>
      <c r="M101" s="173">
        <f>G101*(1+L101/100)</f>
        <v>0</v>
      </c>
      <c r="N101" s="173">
        <v>1.456E-2</v>
      </c>
      <c r="O101" s="173">
        <f>ROUND(E101*N101,2)</f>
        <v>0</v>
      </c>
      <c r="P101" s="173">
        <v>0</v>
      </c>
      <c r="Q101" s="173">
        <f>ROUND(E101*P101,2)</f>
        <v>0</v>
      </c>
      <c r="R101" s="173" t="s">
        <v>226</v>
      </c>
      <c r="S101" s="173" t="s">
        <v>183</v>
      </c>
      <c r="T101" s="174" t="s">
        <v>184</v>
      </c>
      <c r="U101" s="156">
        <v>0</v>
      </c>
      <c r="V101" s="156">
        <f>ROUND(E101*U101,2)</f>
        <v>0</v>
      </c>
      <c r="W101" s="156"/>
      <c r="X101" s="156" t="s">
        <v>185</v>
      </c>
      <c r="Y101" s="147"/>
      <c r="Z101" s="147"/>
      <c r="AA101" s="147"/>
      <c r="AB101" s="147"/>
      <c r="AC101" s="147"/>
      <c r="AD101" s="147"/>
      <c r="AE101" s="147"/>
      <c r="AF101" s="147"/>
      <c r="AG101" s="147" t="s">
        <v>186</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54"/>
      <c r="B102" s="155"/>
      <c r="C102" s="771" t="s">
        <v>326</v>
      </c>
      <c r="D102" s="772"/>
      <c r="E102" s="772"/>
      <c r="F102" s="772"/>
      <c r="G102" s="772"/>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196</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75" t="str">
        <f>C102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2" s="147"/>
      <c r="BC102" s="147"/>
      <c r="BD102" s="147"/>
      <c r="BE102" s="147"/>
      <c r="BF102" s="147"/>
      <c r="BG102" s="147"/>
      <c r="BH102" s="147"/>
    </row>
    <row r="103" spans="1:60" outlineLevel="1" x14ac:dyDescent="0.2">
      <c r="A103" s="154"/>
      <c r="B103" s="155"/>
      <c r="C103" s="780" t="s">
        <v>327</v>
      </c>
      <c r="D103" s="781"/>
      <c r="E103" s="781"/>
      <c r="F103" s="781"/>
      <c r="G103" s="781"/>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196</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54"/>
      <c r="B104" s="155"/>
      <c r="C104" s="769"/>
      <c r="D104" s="770"/>
      <c r="E104" s="770"/>
      <c r="F104" s="770"/>
      <c r="G104" s="770"/>
      <c r="H104" s="156"/>
      <c r="I104" s="156"/>
      <c r="J104" s="156"/>
      <c r="K104" s="156"/>
      <c r="L104" s="156"/>
      <c r="M104" s="156"/>
      <c r="N104" s="156"/>
      <c r="O104" s="156"/>
      <c r="P104" s="156"/>
      <c r="Q104" s="156"/>
      <c r="R104" s="156"/>
      <c r="S104" s="156"/>
      <c r="T104" s="156"/>
      <c r="U104" s="156"/>
      <c r="V104" s="156"/>
      <c r="W104" s="156"/>
      <c r="X104" s="156"/>
      <c r="Y104" s="147"/>
      <c r="Z104" s="147"/>
      <c r="AA104" s="147"/>
      <c r="AB104" s="147"/>
      <c r="AC104" s="147"/>
      <c r="AD104" s="147"/>
      <c r="AE104" s="147"/>
      <c r="AF104" s="147"/>
      <c r="AG104" s="147" t="s">
        <v>190</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2.5" outlineLevel="1" x14ac:dyDescent="0.2">
      <c r="A105" s="168">
        <v>33</v>
      </c>
      <c r="B105" s="169" t="s">
        <v>349</v>
      </c>
      <c r="C105" s="178" t="s">
        <v>350</v>
      </c>
      <c r="D105" s="170" t="s">
        <v>181</v>
      </c>
      <c r="E105" s="171">
        <v>0</v>
      </c>
      <c r="F105" s="172"/>
      <c r="G105" s="173">
        <f>ROUND(E105*F105,2)</f>
        <v>0</v>
      </c>
      <c r="H105" s="172"/>
      <c r="I105" s="173">
        <f>ROUND(E105*H105,2)</f>
        <v>0</v>
      </c>
      <c r="J105" s="172"/>
      <c r="K105" s="173">
        <f>ROUND(E105*J105,2)</f>
        <v>0</v>
      </c>
      <c r="L105" s="173">
        <v>21</v>
      </c>
      <c r="M105" s="173">
        <f>G105*(1+L105/100)</f>
        <v>0</v>
      </c>
      <c r="N105" s="173">
        <v>1.486E-2</v>
      </c>
      <c r="O105" s="173">
        <f>ROUND(E105*N105,2)</f>
        <v>0</v>
      </c>
      <c r="P105" s="173">
        <v>0</v>
      </c>
      <c r="Q105" s="173">
        <f>ROUND(E105*P105,2)</f>
        <v>0</v>
      </c>
      <c r="R105" s="173" t="s">
        <v>226</v>
      </c>
      <c r="S105" s="173" t="s">
        <v>183</v>
      </c>
      <c r="T105" s="174" t="s">
        <v>184</v>
      </c>
      <c r="U105" s="156">
        <v>0</v>
      </c>
      <c r="V105" s="156">
        <f>ROUND(E105*U105,2)</f>
        <v>0</v>
      </c>
      <c r="W105" s="156"/>
      <c r="X105" s="156" t="s">
        <v>185</v>
      </c>
      <c r="Y105" s="147"/>
      <c r="Z105" s="147"/>
      <c r="AA105" s="147"/>
      <c r="AB105" s="147"/>
      <c r="AC105" s="147"/>
      <c r="AD105" s="147"/>
      <c r="AE105" s="147"/>
      <c r="AF105" s="147"/>
      <c r="AG105" s="147" t="s">
        <v>186</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2.5" outlineLevel="1" x14ac:dyDescent="0.2">
      <c r="A106" s="154"/>
      <c r="B106" s="155"/>
      <c r="C106" s="771" t="s">
        <v>326</v>
      </c>
      <c r="D106" s="772"/>
      <c r="E106" s="772"/>
      <c r="F106" s="772"/>
      <c r="G106" s="77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5" t="str">
        <f>C106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6" s="147"/>
      <c r="BC106" s="147"/>
      <c r="BD106" s="147"/>
      <c r="BE106" s="147"/>
      <c r="BF106" s="147"/>
      <c r="BG106" s="147"/>
      <c r="BH106" s="147"/>
    </row>
    <row r="107" spans="1:60" outlineLevel="1" x14ac:dyDescent="0.2">
      <c r="A107" s="154"/>
      <c r="B107" s="155"/>
      <c r="C107" s="780" t="s">
        <v>327</v>
      </c>
      <c r="D107" s="781"/>
      <c r="E107" s="781"/>
      <c r="F107" s="781"/>
      <c r="G107" s="781"/>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196</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22.5" outlineLevel="1" x14ac:dyDescent="0.2">
      <c r="A109" s="168">
        <v>34</v>
      </c>
      <c r="B109" s="169" t="s">
        <v>355</v>
      </c>
      <c r="C109" s="178" t="s">
        <v>356</v>
      </c>
      <c r="D109" s="170" t="s">
        <v>181</v>
      </c>
      <c r="E109" s="171">
        <v>0</v>
      </c>
      <c r="F109" s="172"/>
      <c r="G109" s="173">
        <f>ROUND(E109*F109,2)</f>
        <v>0</v>
      </c>
      <c r="H109" s="172"/>
      <c r="I109" s="173">
        <f>ROUND(E109*H109,2)</f>
        <v>0</v>
      </c>
      <c r="J109" s="172"/>
      <c r="K109" s="173">
        <f>ROUND(E109*J109,2)</f>
        <v>0</v>
      </c>
      <c r="L109" s="173">
        <v>21</v>
      </c>
      <c r="M109" s="173">
        <f>G109*(1+L109/100)</f>
        <v>0</v>
      </c>
      <c r="N109" s="173">
        <v>1.388E-2</v>
      </c>
      <c r="O109" s="173">
        <f>ROUND(E109*N109,2)</f>
        <v>0</v>
      </c>
      <c r="P109" s="173">
        <v>0</v>
      </c>
      <c r="Q109" s="173">
        <f>ROUND(E109*P109,2)</f>
        <v>0</v>
      </c>
      <c r="R109" s="173" t="s">
        <v>226</v>
      </c>
      <c r="S109" s="173" t="s">
        <v>183</v>
      </c>
      <c r="T109" s="174" t="s">
        <v>184</v>
      </c>
      <c r="U109" s="156">
        <v>0</v>
      </c>
      <c r="V109" s="156">
        <f>ROUND(E109*U109,2)</f>
        <v>0</v>
      </c>
      <c r="W109" s="156"/>
      <c r="X109" s="156" t="s">
        <v>185</v>
      </c>
      <c r="Y109" s="147"/>
      <c r="Z109" s="147"/>
      <c r="AA109" s="147"/>
      <c r="AB109" s="147"/>
      <c r="AC109" s="147"/>
      <c r="AD109" s="147"/>
      <c r="AE109" s="147"/>
      <c r="AF109" s="147"/>
      <c r="AG109" s="147" t="s">
        <v>186</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33.75" outlineLevel="1" x14ac:dyDescent="0.2">
      <c r="A110" s="154"/>
      <c r="B110" s="155"/>
      <c r="C110" s="771" t="s">
        <v>357</v>
      </c>
      <c r="D110" s="772"/>
      <c r="E110" s="772"/>
      <c r="F110" s="772"/>
      <c r="G110" s="77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75" t="str">
        <f>C110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10" s="147"/>
      <c r="BC110" s="147"/>
      <c r="BD110" s="147"/>
      <c r="BE110" s="147"/>
      <c r="BF110" s="147"/>
      <c r="BG110" s="147"/>
      <c r="BH110" s="147"/>
    </row>
    <row r="111" spans="1:60" outlineLevel="1" x14ac:dyDescent="0.2">
      <c r="A111" s="154"/>
      <c r="B111" s="155"/>
      <c r="C111" s="769"/>
      <c r="D111" s="770"/>
      <c r="E111" s="770"/>
      <c r="F111" s="770"/>
      <c r="G111" s="770"/>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190</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68">
        <v>35</v>
      </c>
      <c r="B112" s="169" t="s">
        <v>366</v>
      </c>
      <c r="C112" s="178" t="s">
        <v>367</v>
      </c>
      <c r="D112" s="170" t="s">
        <v>181</v>
      </c>
      <c r="E112" s="171">
        <v>0</v>
      </c>
      <c r="F112" s="172"/>
      <c r="G112" s="173">
        <f>ROUND(E112*F112,2)</f>
        <v>0</v>
      </c>
      <c r="H112" s="172"/>
      <c r="I112" s="173">
        <f>ROUND(E112*H112,2)</f>
        <v>0</v>
      </c>
      <c r="J112" s="172"/>
      <c r="K112" s="173">
        <f>ROUND(E112*J112,2)</f>
        <v>0</v>
      </c>
      <c r="L112" s="173">
        <v>21</v>
      </c>
      <c r="M112" s="173">
        <f>G112*(1+L112/100)</f>
        <v>0</v>
      </c>
      <c r="N112" s="173">
        <v>1.0840000000000001E-2</v>
      </c>
      <c r="O112" s="173">
        <f>ROUND(E112*N112,2)</f>
        <v>0</v>
      </c>
      <c r="P112" s="173">
        <v>0</v>
      </c>
      <c r="Q112" s="173">
        <f>ROUND(E112*P112,2)</f>
        <v>0</v>
      </c>
      <c r="R112" s="173" t="s">
        <v>226</v>
      </c>
      <c r="S112" s="173" t="s">
        <v>183</v>
      </c>
      <c r="T112" s="174" t="s">
        <v>184</v>
      </c>
      <c r="U112" s="156">
        <v>0</v>
      </c>
      <c r="V112" s="156">
        <f>ROUND(E112*U112,2)</f>
        <v>0</v>
      </c>
      <c r="W112" s="156"/>
      <c r="X112" s="156" t="s">
        <v>185</v>
      </c>
      <c r="Y112" s="147"/>
      <c r="Z112" s="147"/>
      <c r="AA112" s="147"/>
      <c r="AB112" s="147"/>
      <c r="AC112" s="147"/>
      <c r="AD112" s="147"/>
      <c r="AE112" s="147"/>
      <c r="AF112" s="147"/>
      <c r="AG112" s="147" t="s">
        <v>325</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ht="22.5" outlineLevel="1" x14ac:dyDescent="0.2">
      <c r="A113" s="154"/>
      <c r="B113" s="155"/>
      <c r="C113" s="771" t="s">
        <v>368</v>
      </c>
      <c r="D113" s="772"/>
      <c r="E113" s="772"/>
      <c r="F113" s="772"/>
      <c r="G113" s="772"/>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196</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75" t="str">
        <f>C113</f>
        <v>nanesení lepicího tmelu na izolační desky, nalepení desek, natažení stěrky, vtlačení výztužné tkaniny a přehlazení stěrky. Včetně parapetních lišt.</v>
      </c>
      <c r="BB113" s="147"/>
      <c r="BC113" s="147"/>
      <c r="BD113" s="147"/>
      <c r="BE113" s="147"/>
      <c r="BF113" s="147"/>
      <c r="BG113" s="147"/>
      <c r="BH113" s="147"/>
    </row>
    <row r="114" spans="1:60" outlineLevel="1" x14ac:dyDescent="0.2">
      <c r="A114" s="154"/>
      <c r="B114" s="155"/>
      <c r="C114" s="769"/>
      <c r="D114" s="770"/>
      <c r="E114" s="770"/>
      <c r="F114" s="770"/>
      <c r="G114" s="770"/>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190</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68">
        <v>36</v>
      </c>
      <c r="B115" s="169" t="s">
        <v>373</v>
      </c>
      <c r="C115" s="178" t="s">
        <v>374</v>
      </c>
      <c r="D115" s="170" t="s">
        <v>181</v>
      </c>
      <c r="E115" s="171">
        <v>0</v>
      </c>
      <c r="F115" s="172"/>
      <c r="G115" s="173">
        <f>ROUND(E115*F115,2)</f>
        <v>0</v>
      </c>
      <c r="H115" s="172"/>
      <c r="I115" s="173">
        <f>ROUND(E115*H115,2)</f>
        <v>0</v>
      </c>
      <c r="J115" s="172"/>
      <c r="K115" s="173">
        <f>ROUND(E115*J115,2)</f>
        <v>0</v>
      </c>
      <c r="L115" s="173">
        <v>21</v>
      </c>
      <c r="M115" s="173">
        <f>G115*(1+L115/100)</f>
        <v>0</v>
      </c>
      <c r="N115" s="173">
        <v>1.008E-2</v>
      </c>
      <c r="O115" s="173">
        <f>ROUND(E115*N115,2)</f>
        <v>0</v>
      </c>
      <c r="P115" s="173">
        <v>0</v>
      </c>
      <c r="Q115" s="173">
        <f>ROUND(E115*P115,2)</f>
        <v>0</v>
      </c>
      <c r="R115" s="173" t="s">
        <v>226</v>
      </c>
      <c r="S115" s="173" t="s">
        <v>183</v>
      </c>
      <c r="T115" s="174" t="s">
        <v>184</v>
      </c>
      <c r="U115" s="156">
        <v>0</v>
      </c>
      <c r="V115" s="156">
        <f>ROUND(E115*U115,2)</f>
        <v>0</v>
      </c>
      <c r="W115" s="156"/>
      <c r="X115" s="156" t="s">
        <v>185</v>
      </c>
      <c r="Y115" s="147"/>
      <c r="Z115" s="147"/>
      <c r="AA115" s="147"/>
      <c r="AB115" s="147"/>
      <c r="AC115" s="147"/>
      <c r="AD115" s="147"/>
      <c r="AE115" s="147"/>
      <c r="AF115" s="147"/>
      <c r="AG115" s="147" t="s">
        <v>186</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771" t="s">
        <v>375</v>
      </c>
      <c r="D116" s="772"/>
      <c r="E116" s="772"/>
      <c r="F116" s="772"/>
      <c r="G116" s="772"/>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196</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68">
        <v>37</v>
      </c>
      <c r="B118" s="169" t="s">
        <v>382</v>
      </c>
      <c r="C118" s="178" t="s">
        <v>383</v>
      </c>
      <c r="D118" s="170" t="s">
        <v>284</v>
      </c>
      <c r="E118" s="171">
        <v>0</v>
      </c>
      <c r="F118" s="172"/>
      <c r="G118" s="173">
        <f>ROUND(E118*F118,2)</f>
        <v>0</v>
      </c>
      <c r="H118" s="172"/>
      <c r="I118" s="173">
        <f>ROUND(E118*H118,2)</f>
        <v>0</v>
      </c>
      <c r="J118" s="172"/>
      <c r="K118" s="173">
        <f>ROUND(E118*J118,2)</f>
        <v>0</v>
      </c>
      <c r="L118" s="173">
        <v>21</v>
      </c>
      <c r="M118" s="173">
        <f>G118*(1+L118/100)</f>
        <v>0</v>
      </c>
      <c r="N118" s="173">
        <v>6.4000000000000005E-4</v>
      </c>
      <c r="O118" s="173">
        <f>ROUND(E118*N118,2)</f>
        <v>0</v>
      </c>
      <c r="P118" s="173">
        <v>0</v>
      </c>
      <c r="Q118" s="173">
        <f>ROUND(E118*P118,2)</f>
        <v>0</v>
      </c>
      <c r="R118" s="173" t="s">
        <v>226</v>
      </c>
      <c r="S118" s="173" t="s">
        <v>183</v>
      </c>
      <c r="T118" s="174" t="s">
        <v>184</v>
      </c>
      <c r="U118" s="156">
        <v>0</v>
      </c>
      <c r="V118" s="156">
        <f>ROUND(E118*U118,2)</f>
        <v>0</v>
      </c>
      <c r="W118" s="156"/>
      <c r="X118" s="156" t="s">
        <v>185</v>
      </c>
      <c r="Y118" s="147"/>
      <c r="Z118" s="147"/>
      <c r="AA118" s="147"/>
      <c r="AB118" s="147"/>
      <c r="AC118" s="147"/>
      <c r="AD118" s="147"/>
      <c r="AE118" s="147"/>
      <c r="AF118" s="147"/>
      <c r="AG118" s="147" t="s">
        <v>186</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767"/>
      <c r="D119" s="768"/>
      <c r="E119" s="768"/>
      <c r="F119" s="768"/>
      <c r="G119" s="768"/>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190</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68">
        <v>38</v>
      </c>
      <c r="B120" s="169" t="s">
        <v>385</v>
      </c>
      <c r="C120" s="178" t="s">
        <v>386</v>
      </c>
      <c r="D120" s="170" t="s">
        <v>284</v>
      </c>
      <c r="E120" s="171">
        <v>0</v>
      </c>
      <c r="F120" s="172"/>
      <c r="G120" s="173">
        <f>ROUND(E120*F120,2)</f>
        <v>0</v>
      </c>
      <c r="H120" s="172"/>
      <c r="I120" s="173">
        <f>ROUND(E120*H120,2)</f>
        <v>0</v>
      </c>
      <c r="J120" s="172"/>
      <c r="K120" s="173">
        <f>ROUND(E120*J120,2)</f>
        <v>0</v>
      </c>
      <c r="L120" s="173">
        <v>21</v>
      </c>
      <c r="M120" s="173">
        <f>G120*(1+L120/100)</f>
        <v>0</v>
      </c>
      <c r="N120" s="173">
        <v>6.4000000000000005E-4</v>
      </c>
      <c r="O120" s="173">
        <f>ROUND(E120*N120,2)</f>
        <v>0</v>
      </c>
      <c r="P120" s="173">
        <v>0</v>
      </c>
      <c r="Q120" s="173">
        <f>ROUND(E120*P120,2)</f>
        <v>0</v>
      </c>
      <c r="R120" s="173" t="s">
        <v>226</v>
      </c>
      <c r="S120" s="173" t="s">
        <v>183</v>
      </c>
      <c r="T120" s="174" t="s">
        <v>184</v>
      </c>
      <c r="U120" s="156">
        <v>0</v>
      </c>
      <c r="V120" s="156">
        <f>ROUND(E120*U120,2)</f>
        <v>0</v>
      </c>
      <c r="W120" s="156"/>
      <c r="X120" s="156" t="s">
        <v>185</v>
      </c>
      <c r="Y120" s="147"/>
      <c r="Z120" s="147"/>
      <c r="AA120" s="147"/>
      <c r="AB120" s="147"/>
      <c r="AC120" s="147"/>
      <c r="AD120" s="147"/>
      <c r="AE120" s="147"/>
      <c r="AF120" s="147"/>
      <c r="AG120" s="147" t="s">
        <v>186</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7"/>
      <c r="D121" s="768"/>
      <c r="E121" s="768"/>
      <c r="F121" s="768"/>
      <c r="G121" s="768"/>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39</v>
      </c>
      <c r="B122" s="169" t="s">
        <v>388</v>
      </c>
      <c r="C122" s="178" t="s">
        <v>389</v>
      </c>
      <c r="D122" s="170" t="s">
        <v>284</v>
      </c>
      <c r="E122" s="171">
        <v>0</v>
      </c>
      <c r="F122" s="172"/>
      <c r="G122" s="173">
        <f>ROUND(E122*F122,2)</f>
        <v>0</v>
      </c>
      <c r="H122" s="172"/>
      <c r="I122" s="173">
        <f>ROUND(E122*H122,2)</f>
        <v>0</v>
      </c>
      <c r="J122" s="172"/>
      <c r="K122" s="173">
        <f>ROUND(E122*J122,2)</f>
        <v>0</v>
      </c>
      <c r="L122" s="173">
        <v>21</v>
      </c>
      <c r="M122" s="173">
        <f>G122*(1+L122/100)</f>
        <v>0</v>
      </c>
      <c r="N122" s="173">
        <v>2.0000000000000001E-4</v>
      </c>
      <c r="O122" s="173">
        <f>ROUND(E122*N122,2)</f>
        <v>0</v>
      </c>
      <c r="P122" s="173">
        <v>0</v>
      </c>
      <c r="Q122" s="173">
        <f>ROUND(E122*P122,2)</f>
        <v>0</v>
      </c>
      <c r="R122" s="173" t="s">
        <v>226</v>
      </c>
      <c r="S122" s="173" t="s">
        <v>390</v>
      </c>
      <c r="T122" s="174" t="s">
        <v>390</v>
      </c>
      <c r="U122" s="156">
        <v>0</v>
      </c>
      <c r="V122" s="156">
        <f>ROUND(E122*U122,2)</f>
        <v>0</v>
      </c>
      <c r="W122" s="156"/>
      <c r="X122" s="156" t="s">
        <v>185</v>
      </c>
      <c r="Y122" s="147"/>
      <c r="Z122" s="147"/>
      <c r="AA122" s="147"/>
      <c r="AB122" s="147"/>
      <c r="AC122" s="147"/>
      <c r="AD122" s="147"/>
      <c r="AE122" s="147"/>
      <c r="AF122" s="147"/>
      <c r="AG122" s="147" t="s">
        <v>186</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767"/>
      <c r="D123" s="768"/>
      <c r="E123" s="768"/>
      <c r="F123" s="768"/>
      <c r="G123" s="768"/>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190</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68">
        <v>40</v>
      </c>
      <c r="B124" s="169" t="s">
        <v>392</v>
      </c>
      <c r="C124" s="178" t="s">
        <v>393</v>
      </c>
      <c r="D124" s="170" t="s">
        <v>181</v>
      </c>
      <c r="E124" s="171">
        <v>0</v>
      </c>
      <c r="F124" s="172"/>
      <c r="G124" s="173">
        <f>ROUND(E124*F124,2)</f>
        <v>0</v>
      </c>
      <c r="H124" s="172"/>
      <c r="I124" s="173">
        <f>ROUND(E124*H124,2)</f>
        <v>0</v>
      </c>
      <c r="J124" s="172"/>
      <c r="K124" s="173">
        <f>ROUND(E124*J124,2)</f>
        <v>0</v>
      </c>
      <c r="L124" s="173">
        <v>21</v>
      </c>
      <c r="M124" s="173">
        <f>G124*(1+L124/100)</f>
        <v>0</v>
      </c>
      <c r="N124" s="173">
        <v>4.793E-2</v>
      </c>
      <c r="O124" s="173">
        <f>ROUND(E124*N124,2)</f>
        <v>0</v>
      </c>
      <c r="P124" s="173">
        <v>0</v>
      </c>
      <c r="Q124" s="173">
        <f>ROUND(E124*P124,2)</f>
        <v>0</v>
      </c>
      <c r="R124" s="173" t="s">
        <v>226</v>
      </c>
      <c r="S124" s="173" t="s">
        <v>183</v>
      </c>
      <c r="T124" s="174" t="s">
        <v>184</v>
      </c>
      <c r="U124" s="156">
        <v>0</v>
      </c>
      <c r="V124" s="156">
        <f>ROUND(E124*U124,2)</f>
        <v>0</v>
      </c>
      <c r="W124" s="156"/>
      <c r="X124" s="156" t="s">
        <v>185</v>
      </c>
      <c r="Y124" s="147"/>
      <c r="Z124" s="147"/>
      <c r="AA124" s="147"/>
      <c r="AB124" s="147"/>
      <c r="AC124" s="147"/>
      <c r="AD124" s="147"/>
      <c r="AE124" s="147"/>
      <c r="AF124" s="147"/>
      <c r="AG124" s="147" t="s">
        <v>186</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767"/>
      <c r="D125" s="768"/>
      <c r="E125" s="768"/>
      <c r="F125" s="768"/>
      <c r="G125" s="768"/>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190</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68">
        <v>41</v>
      </c>
      <c r="B126" s="169" t="s">
        <v>397</v>
      </c>
      <c r="C126" s="178" t="s">
        <v>398</v>
      </c>
      <c r="D126" s="170" t="s">
        <v>181</v>
      </c>
      <c r="E126" s="171">
        <v>0</v>
      </c>
      <c r="F126" s="172"/>
      <c r="G126" s="173">
        <f>ROUND(E126*F126,2)</f>
        <v>0</v>
      </c>
      <c r="H126" s="172"/>
      <c r="I126" s="173">
        <f>ROUND(E126*H126,2)</f>
        <v>0</v>
      </c>
      <c r="J126" s="172"/>
      <c r="K126" s="173">
        <f>ROUND(E126*J126,2)</f>
        <v>0</v>
      </c>
      <c r="L126" s="173">
        <v>21</v>
      </c>
      <c r="M126" s="173">
        <f>G126*(1+L126/100)</f>
        <v>0</v>
      </c>
      <c r="N126" s="173">
        <v>3.5E-4</v>
      </c>
      <c r="O126" s="173">
        <f>ROUND(E126*N126,2)</f>
        <v>0</v>
      </c>
      <c r="P126" s="173">
        <v>0</v>
      </c>
      <c r="Q126" s="173">
        <f>ROUND(E126*P126,2)</f>
        <v>0</v>
      </c>
      <c r="R126" s="173"/>
      <c r="S126" s="173" t="s">
        <v>219</v>
      </c>
      <c r="T126" s="174" t="s">
        <v>220</v>
      </c>
      <c r="U126" s="156">
        <v>0</v>
      </c>
      <c r="V126" s="156">
        <f>ROUND(E126*U126,2)</f>
        <v>0</v>
      </c>
      <c r="W126" s="156"/>
      <c r="X126" s="156" t="s">
        <v>185</v>
      </c>
      <c r="Y126" s="147"/>
      <c r="Z126" s="147"/>
      <c r="AA126" s="147"/>
      <c r="AB126" s="147"/>
      <c r="AC126" s="147"/>
      <c r="AD126" s="147"/>
      <c r="AE126" s="147"/>
      <c r="AF126" s="147"/>
      <c r="AG126" s="147" t="s">
        <v>186</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54"/>
      <c r="B127" s="155"/>
      <c r="C127" s="767"/>
      <c r="D127" s="768"/>
      <c r="E127" s="768"/>
      <c r="F127" s="768"/>
      <c r="G127" s="768"/>
      <c r="H127" s="156"/>
      <c r="I127" s="156"/>
      <c r="J127" s="156"/>
      <c r="K127" s="156"/>
      <c r="L127" s="156"/>
      <c r="M127" s="156"/>
      <c r="N127" s="156"/>
      <c r="O127" s="156"/>
      <c r="P127" s="156"/>
      <c r="Q127" s="156"/>
      <c r="R127" s="156"/>
      <c r="S127" s="156"/>
      <c r="T127" s="156"/>
      <c r="U127" s="156"/>
      <c r="V127" s="156"/>
      <c r="W127" s="156"/>
      <c r="X127" s="156"/>
      <c r="Y127" s="147"/>
      <c r="Z127" s="147"/>
      <c r="AA127" s="147"/>
      <c r="AB127" s="147"/>
      <c r="AC127" s="147"/>
      <c r="AD127" s="147"/>
      <c r="AE127" s="147"/>
      <c r="AF127" s="147"/>
      <c r="AG127" s="147" t="s">
        <v>190</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68">
        <v>42</v>
      </c>
      <c r="B128" s="169" t="s">
        <v>405</v>
      </c>
      <c r="C128" s="178" t="s">
        <v>406</v>
      </c>
      <c r="D128" s="170" t="s">
        <v>181</v>
      </c>
      <c r="E128" s="171">
        <v>0</v>
      </c>
      <c r="F128" s="172"/>
      <c r="G128" s="173">
        <f>ROUND(E128*F128,2)</f>
        <v>0</v>
      </c>
      <c r="H128" s="172"/>
      <c r="I128" s="173">
        <f>ROUND(E128*H128,2)</f>
        <v>0</v>
      </c>
      <c r="J128" s="172"/>
      <c r="K128" s="173">
        <f>ROUND(E128*J128,2)</f>
        <v>0</v>
      </c>
      <c r="L128" s="173">
        <v>21</v>
      </c>
      <c r="M128" s="173">
        <f>G128*(1+L128/100)</f>
        <v>0</v>
      </c>
      <c r="N128" s="173">
        <v>9.4999999999999998E-3</v>
      </c>
      <c r="O128" s="173">
        <f>ROUND(E128*N128,2)</f>
        <v>0</v>
      </c>
      <c r="P128" s="173">
        <v>0</v>
      </c>
      <c r="Q128" s="173">
        <f>ROUND(E128*P128,2)</f>
        <v>0</v>
      </c>
      <c r="R128" s="173"/>
      <c r="S128" s="173" t="s">
        <v>219</v>
      </c>
      <c r="T128" s="174" t="s">
        <v>220</v>
      </c>
      <c r="U128" s="156">
        <v>0</v>
      </c>
      <c r="V128" s="156">
        <f>ROUND(E128*U128,2)</f>
        <v>0</v>
      </c>
      <c r="W128" s="156"/>
      <c r="X128" s="156" t="s">
        <v>185</v>
      </c>
      <c r="Y128" s="147"/>
      <c r="Z128" s="147"/>
      <c r="AA128" s="147"/>
      <c r="AB128" s="147"/>
      <c r="AC128" s="147"/>
      <c r="AD128" s="147"/>
      <c r="AE128" s="147"/>
      <c r="AF128" s="147"/>
      <c r="AG128" s="147" t="s">
        <v>186</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7"/>
      <c r="D129" s="768"/>
      <c r="E129" s="768"/>
      <c r="F129" s="768"/>
      <c r="G129" s="768"/>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43</v>
      </c>
      <c r="B130" s="169" t="s">
        <v>411</v>
      </c>
      <c r="C130" s="178" t="s">
        <v>412</v>
      </c>
      <c r="D130" s="170" t="s">
        <v>181</v>
      </c>
      <c r="E130" s="171">
        <v>0</v>
      </c>
      <c r="F130" s="172"/>
      <c r="G130" s="173">
        <f>ROUND(E130*F130,2)</f>
        <v>0</v>
      </c>
      <c r="H130" s="172"/>
      <c r="I130" s="173">
        <f>ROUND(E130*H130,2)</f>
        <v>0</v>
      </c>
      <c r="J130" s="172"/>
      <c r="K130" s="173">
        <f>ROUND(E130*J130,2)</f>
        <v>0</v>
      </c>
      <c r="L130" s="173">
        <v>21</v>
      </c>
      <c r="M130" s="173">
        <f>G130*(1+L130/100)</f>
        <v>0</v>
      </c>
      <c r="N130" s="173">
        <v>1.021E-2</v>
      </c>
      <c r="O130" s="173">
        <f>ROUND(E130*N130,2)</f>
        <v>0</v>
      </c>
      <c r="P130" s="173">
        <v>0</v>
      </c>
      <c r="Q130" s="173">
        <f>ROUND(E130*P130,2)</f>
        <v>0</v>
      </c>
      <c r="R130" s="173"/>
      <c r="S130" s="173" t="s">
        <v>219</v>
      </c>
      <c r="T130" s="174" t="s">
        <v>220</v>
      </c>
      <c r="U130" s="156">
        <v>0</v>
      </c>
      <c r="V130" s="156">
        <f>ROUND(E130*U130,2)</f>
        <v>0</v>
      </c>
      <c r="W130" s="156"/>
      <c r="X130" s="156" t="s">
        <v>185</v>
      </c>
      <c r="Y130" s="147"/>
      <c r="Z130" s="147"/>
      <c r="AA130" s="147"/>
      <c r="AB130" s="147"/>
      <c r="AC130" s="147"/>
      <c r="AD130" s="147"/>
      <c r="AE130" s="147"/>
      <c r="AF130" s="147"/>
      <c r="AG130" s="147" t="s">
        <v>186</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767"/>
      <c r="D131" s="768"/>
      <c r="E131" s="768"/>
      <c r="F131" s="768"/>
      <c r="G131" s="768"/>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190</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68">
        <v>44</v>
      </c>
      <c r="B132" s="169" t="s">
        <v>415</v>
      </c>
      <c r="C132" s="178" t="s">
        <v>416</v>
      </c>
      <c r="D132" s="170" t="s">
        <v>181</v>
      </c>
      <c r="E132" s="171">
        <v>0</v>
      </c>
      <c r="F132" s="172"/>
      <c r="G132" s="173">
        <f>ROUND(E132*F132,2)</f>
        <v>0</v>
      </c>
      <c r="H132" s="172"/>
      <c r="I132" s="173">
        <f>ROUND(E132*H132,2)</f>
        <v>0</v>
      </c>
      <c r="J132" s="172"/>
      <c r="K132" s="173">
        <f>ROUND(E132*J132,2)</f>
        <v>0</v>
      </c>
      <c r="L132" s="173">
        <v>21</v>
      </c>
      <c r="M132" s="173">
        <f>G132*(1+L132/100)</f>
        <v>0</v>
      </c>
      <c r="N132" s="173">
        <v>1.856E-2</v>
      </c>
      <c r="O132" s="173">
        <f>ROUND(E132*N132,2)</f>
        <v>0</v>
      </c>
      <c r="P132" s="173">
        <v>0</v>
      </c>
      <c r="Q132" s="173">
        <f>ROUND(E132*P132,2)</f>
        <v>0</v>
      </c>
      <c r="R132" s="173"/>
      <c r="S132" s="173" t="s">
        <v>219</v>
      </c>
      <c r="T132" s="174" t="s">
        <v>220</v>
      </c>
      <c r="U132" s="156">
        <v>0</v>
      </c>
      <c r="V132" s="156">
        <f>ROUND(E132*U132,2)</f>
        <v>0</v>
      </c>
      <c r="W132" s="156"/>
      <c r="X132" s="156" t="s">
        <v>185</v>
      </c>
      <c r="Y132" s="147"/>
      <c r="Z132" s="147"/>
      <c r="AA132" s="147"/>
      <c r="AB132" s="147"/>
      <c r="AC132" s="147"/>
      <c r="AD132" s="147"/>
      <c r="AE132" s="147"/>
      <c r="AF132" s="147"/>
      <c r="AG132" s="147" t="s">
        <v>186</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1" x14ac:dyDescent="0.2">
      <c r="A133" s="154"/>
      <c r="B133" s="155"/>
      <c r="C133" s="767"/>
      <c r="D133" s="768"/>
      <c r="E133" s="768"/>
      <c r="F133" s="768"/>
      <c r="G133" s="768"/>
      <c r="H133" s="156"/>
      <c r="I133" s="156"/>
      <c r="J133" s="156"/>
      <c r="K133" s="156"/>
      <c r="L133" s="156"/>
      <c r="M133" s="156"/>
      <c r="N133" s="156"/>
      <c r="O133" s="156"/>
      <c r="P133" s="156"/>
      <c r="Q133" s="156"/>
      <c r="R133" s="156"/>
      <c r="S133" s="156"/>
      <c r="T133" s="156"/>
      <c r="U133" s="156"/>
      <c r="V133" s="156"/>
      <c r="W133" s="156"/>
      <c r="X133" s="156"/>
      <c r="Y133" s="147"/>
      <c r="Z133" s="147"/>
      <c r="AA133" s="147"/>
      <c r="AB133" s="147"/>
      <c r="AC133" s="147"/>
      <c r="AD133" s="147"/>
      <c r="AE133" s="147"/>
      <c r="AF133" s="147"/>
      <c r="AG133" s="147" t="s">
        <v>190</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68">
        <v>45</v>
      </c>
      <c r="B134" s="169" t="s">
        <v>420</v>
      </c>
      <c r="C134" s="178" t="s">
        <v>421</v>
      </c>
      <c r="D134" s="170" t="s">
        <v>181</v>
      </c>
      <c r="E134" s="171">
        <v>0</v>
      </c>
      <c r="F134" s="172"/>
      <c r="G134" s="173">
        <f>ROUND(E134*F134,2)</f>
        <v>0</v>
      </c>
      <c r="H134" s="172"/>
      <c r="I134" s="173">
        <f>ROUND(E134*H134,2)</f>
        <v>0</v>
      </c>
      <c r="J134" s="172"/>
      <c r="K134" s="173">
        <f>ROUND(E134*J134,2)</f>
        <v>0</v>
      </c>
      <c r="L134" s="173">
        <v>21</v>
      </c>
      <c r="M134" s="173">
        <f>G134*(1+L134/100)</f>
        <v>0</v>
      </c>
      <c r="N134" s="173">
        <v>1.9269999999999999E-2</v>
      </c>
      <c r="O134" s="173">
        <f>ROUND(E134*N134,2)</f>
        <v>0</v>
      </c>
      <c r="P134" s="173">
        <v>0</v>
      </c>
      <c r="Q134" s="173">
        <f>ROUND(E134*P134,2)</f>
        <v>0</v>
      </c>
      <c r="R134" s="173"/>
      <c r="S134" s="173" t="s">
        <v>219</v>
      </c>
      <c r="T134" s="174" t="s">
        <v>220</v>
      </c>
      <c r="U134" s="156">
        <v>0</v>
      </c>
      <c r="V134" s="156">
        <f>ROUND(E134*U134,2)</f>
        <v>0</v>
      </c>
      <c r="W134" s="156"/>
      <c r="X134" s="156" t="s">
        <v>185</v>
      </c>
      <c r="Y134" s="147"/>
      <c r="Z134" s="147"/>
      <c r="AA134" s="147"/>
      <c r="AB134" s="147"/>
      <c r="AC134" s="147"/>
      <c r="AD134" s="147"/>
      <c r="AE134" s="147"/>
      <c r="AF134" s="147"/>
      <c r="AG134" s="147" t="s">
        <v>186</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54"/>
      <c r="B135" s="155"/>
      <c r="C135" s="767"/>
      <c r="D135" s="768"/>
      <c r="E135" s="768"/>
      <c r="F135" s="768"/>
      <c r="G135" s="768"/>
      <c r="H135" s="156"/>
      <c r="I135" s="156"/>
      <c r="J135" s="156"/>
      <c r="K135" s="156"/>
      <c r="L135" s="156"/>
      <c r="M135" s="156"/>
      <c r="N135" s="156"/>
      <c r="O135" s="156"/>
      <c r="P135" s="156"/>
      <c r="Q135" s="156"/>
      <c r="R135" s="156"/>
      <c r="S135" s="156"/>
      <c r="T135" s="156"/>
      <c r="U135" s="156"/>
      <c r="V135" s="156"/>
      <c r="W135" s="156"/>
      <c r="X135" s="156"/>
      <c r="Y135" s="147"/>
      <c r="Z135" s="147"/>
      <c r="AA135" s="147"/>
      <c r="AB135" s="147"/>
      <c r="AC135" s="147"/>
      <c r="AD135" s="147"/>
      <c r="AE135" s="147"/>
      <c r="AF135" s="147"/>
      <c r="AG135" s="147" t="s">
        <v>190</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68">
        <v>46</v>
      </c>
      <c r="B136" s="169" t="s">
        <v>424</v>
      </c>
      <c r="C136" s="178" t="s">
        <v>425</v>
      </c>
      <c r="D136" s="170" t="s">
        <v>181</v>
      </c>
      <c r="E136" s="171">
        <v>0</v>
      </c>
      <c r="F136" s="172"/>
      <c r="G136" s="173">
        <f>ROUND(E136*F136,2)</f>
        <v>0</v>
      </c>
      <c r="H136" s="172"/>
      <c r="I136" s="173">
        <f>ROUND(E136*H136,2)</f>
        <v>0</v>
      </c>
      <c r="J136" s="172"/>
      <c r="K136" s="173">
        <f>ROUND(E136*J136,2)</f>
        <v>0</v>
      </c>
      <c r="L136" s="173">
        <v>21</v>
      </c>
      <c r="M136" s="173">
        <f>G136*(1+L136/100)</f>
        <v>0</v>
      </c>
      <c r="N136" s="173">
        <v>2.6100000000000002E-2</v>
      </c>
      <c r="O136" s="173">
        <f>ROUND(E136*N136,2)</f>
        <v>0</v>
      </c>
      <c r="P136" s="173">
        <v>0</v>
      </c>
      <c r="Q136" s="173">
        <f>ROUND(E136*P136,2)</f>
        <v>0</v>
      </c>
      <c r="R136" s="173"/>
      <c r="S136" s="173" t="s">
        <v>219</v>
      </c>
      <c r="T136" s="174" t="s">
        <v>220</v>
      </c>
      <c r="U136" s="156">
        <v>0</v>
      </c>
      <c r="V136" s="156">
        <f>ROUND(E136*U136,2)</f>
        <v>0</v>
      </c>
      <c r="W136" s="156"/>
      <c r="X136" s="156" t="s">
        <v>185</v>
      </c>
      <c r="Y136" s="147"/>
      <c r="Z136" s="147"/>
      <c r="AA136" s="147"/>
      <c r="AB136" s="147"/>
      <c r="AC136" s="147"/>
      <c r="AD136" s="147"/>
      <c r="AE136" s="147"/>
      <c r="AF136" s="147"/>
      <c r="AG136" s="147" t="s">
        <v>186</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54"/>
      <c r="B137" s="155"/>
      <c r="C137" s="767"/>
      <c r="D137" s="768"/>
      <c r="E137" s="768"/>
      <c r="F137" s="768"/>
      <c r="G137" s="768"/>
      <c r="H137" s="156"/>
      <c r="I137" s="156"/>
      <c r="J137" s="156"/>
      <c r="K137" s="156"/>
      <c r="L137" s="156"/>
      <c r="M137" s="156"/>
      <c r="N137" s="156"/>
      <c r="O137" s="156"/>
      <c r="P137" s="156"/>
      <c r="Q137" s="156"/>
      <c r="R137" s="156"/>
      <c r="S137" s="156"/>
      <c r="T137" s="156"/>
      <c r="U137" s="156"/>
      <c r="V137" s="156"/>
      <c r="W137" s="156"/>
      <c r="X137" s="156"/>
      <c r="Y137" s="147"/>
      <c r="Z137" s="147"/>
      <c r="AA137" s="147"/>
      <c r="AB137" s="147"/>
      <c r="AC137" s="147"/>
      <c r="AD137" s="147"/>
      <c r="AE137" s="147"/>
      <c r="AF137" s="147"/>
      <c r="AG137" s="147" t="s">
        <v>190</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68">
        <v>47</v>
      </c>
      <c r="B138" s="169" t="s">
        <v>428</v>
      </c>
      <c r="C138" s="178" t="s">
        <v>429</v>
      </c>
      <c r="D138" s="170" t="s">
        <v>181</v>
      </c>
      <c r="E138" s="171">
        <v>0</v>
      </c>
      <c r="F138" s="172"/>
      <c r="G138" s="173">
        <f>ROUND(E138*F138,2)</f>
        <v>0</v>
      </c>
      <c r="H138" s="172"/>
      <c r="I138" s="173">
        <f>ROUND(E138*H138,2)</f>
        <v>0</v>
      </c>
      <c r="J138" s="172"/>
      <c r="K138" s="173">
        <f>ROUND(E138*J138,2)</f>
        <v>0</v>
      </c>
      <c r="L138" s="173">
        <v>21</v>
      </c>
      <c r="M138" s="173">
        <f>G138*(1+L138/100)</f>
        <v>0</v>
      </c>
      <c r="N138" s="173">
        <v>0</v>
      </c>
      <c r="O138" s="173">
        <f>ROUND(E138*N138,2)</f>
        <v>0</v>
      </c>
      <c r="P138" s="173">
        <v>0</v>
      </c>
      <c r="Q138" s="173">
        <f>ROUND(E138*P138,2)</f>
        <v>0</v>
      </c>
      <c r="R138" s="173"/>
      <c r="S138" s="173" t="s">
        <v>219</v>
      </c>
      <c r="T138" s="174" t="s">
        <v>220</v>
      </c>
      <c r="U138" s="156">
        <v>0</v>
      </c>
      <c r="V138" s="156">
        <f>ROUND(E138*U138,2)</f>
        <v>0</v>
      </c>
      <c r="W138" s="156"/>
      <c r="X138" s="156" t="s">
        <v>185</v>
      </c>
      <c r="Y138" s="147"/>
      <c r="Z138" s="147"/>
      <c r="AA138" s="147"/>
      <c r="AB138" s="147"/>
      <c r="AC138" s="147"/>
      <c r="AD138" s="147"/>
      <c r="AE138" s="147"/>
      <c r="AF138" s="147"/>
      <c r="AG138" s="147" t="s">
        <v>186</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54"/>
      <c r="B139" s="155"/>
      <c r="C139" s="767"/>
      <c r="D139" s="768"/>
      <c r="E139" s="768"/>
      <c r="F139" s="768"/>
      <c r="G139" s="768"/>
      <c r="H139" s="156"/>
      <c r="I139" s="156"/>
      <c r="J139" s="156"/>
      <c r="K139" s="156"/>
      <c r="L139" s="156"/>
      <c r="M139" s="156"/>
      <c r="N139" s="156"/>
      <c r="O139" s="156"/>
      <c r="P139" s="156"/>
      <c r="Q139" s="156"/>
      <c r="R139" s="156"/>
      <c r="S139" s="156"/>
      <c r="T139" s="156"/>
      <c r="U139" s="156"/>
      <c r="V139" s="156"/>
      <c r="W139" s="156"/>
      <c r="X139" s="156"/>
      <c r="Y139" s="147"/>
      <c r="Z139" s="147"/>
      <c r="AA139" s="147"/>
      <c r="AB139" s="147"/>
      <c r="AC139" s="147"/>
      <c r="AD139" s="147"/>
      <c r="AE139" s="147"/>
      <c r="AF139" s="147"/>
      <c r="AG139" s="147" t="s">
        <v>190</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68">
        <v>48</v>
      </c>
      <c r="B140" s="169" t="s">
        <v>441</v>
      </c>
      <c r="C140" s="178" t="s">
        <v>442</v>
      </c>
      <c r="D140" s="170" t="s">
        <v>181</v>
      </c>
      <c r="E140" s="171">
        <v>0</v>
      </c>
      <c r="F140" s="172"/>
      <c r="G140" s="173">
        <f>ROUND(E140*F140,2)</f>
        <v>0</v>
      </c>
      <c r="H140" s="172"/>
      <c r="I140" s="173">
        <f>ROUND(E140*H140,2)</f>
        <v>0</v>
      </c>
      <c r="J140" s="172"/>
      <c r="K140" s="173">
        <f>ROUND(E140*J140,2)</f>
        <v>0</v>
      </c>
      <c r="L140" s="173">
        <v>21</v>
      </c>
      <c r="M140" s="173">
        <f>G140*(1+L140/100)</f>
        <v>0</v>
      </c>
      <c r="N140" s="173">
        <v>2.6599999999999999E-2</v>
      </c>
      <c r="O140" s="173">
        <f>ROUND(E140*N140,2)</f>
        <v>0</v>
      </c>
      <c r="P140" s="173">
        <v>0</v>
      </c>
      <c r="Q140" s="173">
        <f>ROUND(E140*P140,2)</f>
        <v>0</v>
      </c>
      <c r="R140" s="173"/>
      <c r="S140" s="173" t="s">
        <v>219</v>
      </c>
      <c r="T140" s="174" t="s">
        <v>220</v>
      </c>
      <c r="U140" s="156">
        <v>0</v>
      </c>
      <c r="V140" s="156">
        <f>ROUND(E140*U140,2)</f>
        <v>0</v>
      </c>
      <c r="W140" s="156"/>
      <c r="X140" s="156" t="s">
        <v>185</v>
      </c>
      <c r="Y140" s="147"/>
      <c r="Z140" s="147"/>
      <c r="AA140" s="147"/>
      <c r="AB140" s="147"/>
      <c r="AC140" s="147"/>
      <c r="AD140" s="147"/>
      <c r="AE140" s="147"/>
      <c r="AF140" s="147"/>
      <c r="AG140" s="147" t="s">
        <v>186</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54"/>
      <c r="B141" s="155"/>
      <c r="C141" s="767"/>
      <c r="D141" s="768"/>
      <c r="E141" s="768"/>
      <c r="F141" s="768"/>
      <c r="G141" s="768"/>
      <c r="H141" s="156"/>
      <c r="I141" s="156"/>
      <c r="J141" s="156"/>
      <c r="K141" s="156"/>
      <c r="L141" s="156"/>
      <c r="M141" s="156"/>
      <c r="N141" s="156"/>
      <c r="O141" s="156"/>
      <c r="P141" s="156"/>
      <c r="Q141" s="156"/>
      <c r="R141" s="156"/>
      <c r="S141" s="156"/>
      <c r="T141" s="156"/>
      <c r="U141" s="156"/>
      <c r="V141" s="156"/>
      <c r="W141" s="156"/>
      <c r="X141" s="156"/>
      <c r="Y141" s="147"/>
      <c r="Z141" s="147"/>
      <c r="AA141" s="147"/>
      <c r="AB141" s="147"/>
      <c r="AC141" s="147"/>
      <c r="AD141" s="147"/>
      <c r="AE141" s="147"/>
      <c r="AF141" s="147"/>
      <c r="AG141" s="147" t="s">
        <v>190</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x14ac:dyDescent="0.2">
      <c r="A142" s="162" t="s">
        <v>177</v>
      </c>
      <c r="B142" s="163" t="s">
        <v>79</v>
      </c>
      <c r="C142" s="177" t="s">
        <v>80</v>
      </c>
      <c r="D142" s="164"/>
      <c r="E142" s="165"/>
      <c r="F142" s="166"/>
      <c r="G142" s="166">
        <f>SUMIF(AG143:AG146,"&lt;&gt;NOR",G143:G146)</f>
        <v>0</v>
      </c>
      <c r="H142" s="166"/>
      <c r="I142" s="166">
        <f>SUM(I143:I146)</f>
        <v>0</v>
      </c>
      <c r="J142" s="166"/>
      <c r="K142" s="166">
        <f>SUM(K143:K146)</f>
        <v>0</v>
      </c>
      <c r="L142" s="166"/>
      <c r="M142" s="166">
        <f>SUM(M143:M146)</f>
        <v>0</v>
      </c>
      <c r="N142" s="166"/>
      <c r="O142" s="166">
        <f>SUM(O143:O146)</f>
        <v>0</v>
      </c>
      <c r="P142" s="166"/>
      <c r="Q142" s="166">
        <f>SUM(Q143:Q146)</f>
        <v>0</v>
      </c>
      <c r="R142" s="166"/>
      <c r="S142" s="166"/>
      <c r="T142" s="167"/>
      <c r="U142" s="161"/>
      <c r="V142" s="161">
        <f>SUM(V143:V146)</f>
        <v>0</v>
      </c>
      <c r="W142" s="161"/>
      <c r="X142" s="161"/>
      <c r="AG142" t="s">
        <v>178</v>
      </c>
    </row>
    <row r="143" spans="1:60" outlineLevel="1" x14ac:dyDescent="0.2">
      <c r="A143" s="168">
        <v>49</v>
      </c>
      <c r="B143" s="169" t="s">
        <v>444</v>
      </c>
      <c r="C143" s="178" t="s">
        <v>445</v>
      </c>
      <c r="D143" s="170" t="s">
        <v>294</v>
      </c>
      <c r="E143" s="171">
        <v>0</v>
      </c>
      <c r="F143" s="172"/>
      <c r="G143" s="173">
        <f>ROUND(E143*F143,2)</f>
        <v>0</v>
      </c>
      <c r="H143" s="172"/>
      <c r="I143" s="173">
        <f>ROUND(E143*H143,2)</f>
        <v>0</v>
      </c>
      <c r="J143" s="172"/>
      <c r="K143" s="173">
        <f>ROUND(E143*J143,2)</f>
        <v>0</v>
      </c>
      <c r="L143" s="173">
        <v>21</v>
      </c>
      <c r="M143" s="173">
        <f>G143*(1+L143/100)</f>
        <v>0</v>
      </c>
      <c r="N143" s="173">
        <v>0</v>
      </c>
      <c r="O143" s="173">
        <f>ROUND(E143*N143,2)</f>
        <v>0</v>
      </c>
      <c r="P143" s="173">
        <v>0</v>
      </c>
      <c r="Q143" s="173">
        <f>ROUND(E143*P143,2)</f>
        <v>0</v>
      </c>
      <c r="R143" s="173"/>
      <c r="S143" s="173" t="s">
        <v>219</v>
      </c>
      <c r="T143" s="174" t="s">
        <v>220</v>
      </c>
      <c r="U143" s="156">
        <v>0</v>
      </c>
      <c r="V143" s="156">
        <f>ROUND(E143*U143,2)</f>
        <v>0</v>
      </c>
      <c r="W143" s="156"/>
      <c r="X143" s="156" t="s">
        <v>185</v>
      </c>
      <c r="Y143" s="147"/>
      <c r="Z143" s="147"/>
      <c r="AA143" s="147"/>
      <c r="AB143" s="147"/>
      <c r="AC143" s="147"/>
      <c r="AD143" s="147"/>
      <c r="AE143" s="147"/>
      <c r="AF143" s="147"/>
      <c r="AG143" s="147" t="s">
        <v>186</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7"/>
      <c r="D144" s="768"/>
      <c r="E144" s="768"/>
      <c r="F144" s="768"/>
      <c r="G144" s="768"/>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50</v>
      </c>
      <c r="B145" s="169" t="s">
        <v>446</v>
      </c>
      <c r="C145" s="178" t="s">
        <v>447</v>
      </c>
      <c r="D145" s="170" t="s">
        <v>294</v>
      </c>
      <c r="E145" s="171">
        <v>0</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c r="S145" s="173" t="s">
        <v>219</v>
      </c>
      <c r="T145" s="174" t="s">
        <v>220</v>
      </c>
      <c r="U145" s="156">
        <v>0</v>
      </c>
      <c r="V145" s="156">
        <f>ROUND(E145*U145,2)</f>
        <v>0</v>
      </c>
      <c r="W145" s="156"/>
      <c r="X145" s="156" t="s">
        <v>185</v>
      </c>
      <c r="Y145" s="147"/>
      <c r="Z145" s="147"/>
      <c r="AA145" s="147"/>
      <c r="AB145" s="147"/>
      <c r="AC145" s="147"/>
      <c r="AD145" s="147"/>
      <c r="AE145" s="147"/>
      <c r="AF145" s="147"/>
      <c r="AG145" s="147" t="s">
        <v>186</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7"/>
      <c r="D146" s="768"/>
      <c r="E146" s="768"/>
      <c r="F146" s="768"/>
      <c r="G146" s="768"/>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x14ac:dyDescent="0.2">
      <c r="A147" s="162" t="s">
        <v>177</v>
      </c>
      <c r="B147" s="163" t="s">
        <v>81</v>
      </c>
      <c r="C147" s="177" t="s">
        <v>82</v>
      </c>
      <c r="D147" s="164"/>
      <c r="E147" s="165"/>
      <c r="F147" s="166"/>
      <c r="G147" s="166">
        <f>SUMIF(AG148:AG152,"&lt;&gt;NOR",G148:G152)</f>
        <v>0</v>
      </c>
      <c r="H147" s="166"/>
      <c r="I147" s="166">
        <f>SUM(I148:I152)</f>
        <v>0</v>
      </c>
      <c r="J147" s="166"/>
      <c r="K147" s="166">
        <f>SUM(K148:K152)</f>
        <v>0</v>
      </c>
      <c r="L147" s="166"/>
      <c r="M147" s="166">
        <f>SUM(M148:M152)</f>
        <v>0</v>
      </c>
      <c r="N147" s="166"/>
      <c r="O147" s="166">
        <f>SUM(O148:O152)</f>
        <v>0</v>
      </c>
      <c r="P147" s="166"/>
      <c r="Q147" s="166">
        <f>SUM(Q148:Q152)</f>
        <v>0</v>
      </c>
      <c r="R147" s="166"/>
      <c r="S147" s="166"/>
      <c r="T147" s="167"/>
      <c r="U147" s="161"/>
      <c r="V147" s="161">
        <f>SUM(V148:V152)</f>
        <v>0</v>
      </c>
      <c r="W147" s="161"/>
      <c r="X147" s="161"/>
      <c r="AG147" t="s">
        <v>178</v>
      </c>
    </row>
    <row r="148" spans="1:60" ht="22.5" outlineLevel="1" x14ac:dyDescent="0.2">
      <c r="A148" s="168">
        <v>51</v>
      </c>
      <c r="B148" s="169" t="s">
        <v>448</v>
      </c>
      <c r="C148" s="178" t="s">
        <v>449</v>
      </c>
      <c r="D148" s="170" t="s">
        <v>181</v>
      </c>
      <c r="E148" s="171">
        <v>0</v>
      </c>
      <c r="F148" s="172"/>
      <c r="G148" s="173">
        <f>ROUND(E148*F148,2)</f>
        <v>0</v>
      </c>
      <c r="H148" s="172"/>
      <c r="I148" s="173">
        <f>ROUND(E148*H148,2)</f>
        <v>0</v>
      </c>
      <c r="J148" s="172"/>
      <c r="K148" s="173">
        <f>ROUND(E148*J148,2)</f>
        <v>0</v>
      </c>
      <c r="L148" s="173">
        <v>21</v>
      </c>
      <c r="M148" s="173">
        <f>G148*(1+L148/100)</f>
        <v>0</v>
      </c>
      <c r="N148" s="173">
        <v>1.299E-2</v>
      </c>
      <c r="O148" s="173">
        <f>ROUND(E148*N148,2)</f>
        <v>0</v>
      </c>
      <c r="P148" s="173">
        <v>0</v>
      </c>
      <c r="Q148" s="173">
        <f>ROUND(E148*P148,2)</f>
        <v>0</v>
      </c>
      <c r="R148" s="173" t="s">
        <v>295</v>
      </c>
      <c r="S148" s="173" t="s">
        <v>183</v>
      </c>
      <c r="T148" s="174" t="s">
        <v>184</v>
      </c>
      <c r="U148" s="156">
        <v>0</v>
      </c>
      <c r="V148" s="156">
        <f>ROUND(E148*U148,2)</f>
        <v>0</v>
      </c>
      <c r="W148" s="156"/>
      <c r="X148" s="156" t="s">
        <v>185</v>
      </c>
      <c r="Y148" s="147"/>
      <c r="Z148" s="147"/>
      <c r="AA148" s="147"/>
      <c r="AB148" s="147"/>
      <c r="AC148" s="147"/>
      <c r="AD148" s="147"/>
      <c r="AE148" s="147"/>
      <c r="AF148" s="147"/>
      <c r="AG148" s="147" t="s">
        <v>186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54"/>
      <c r="B149" s="155"/>
      <c r="C149" s="771" t="s">
        <v>450</v>
      </c>
      <c r="D149" s="772"/>
      <c r="E149" s="772"/>
      <c r="F149" s="772"/>
      <c r="G149" s="772"/>
      <c r="H149" s="156"/>
      <c r="I149" s="156"/>
      <c r="J149" s="156"/>
      <c r="K149" s="156"/>
      <c r="L149" s="156"/>
      <c r="M149" s="156"/>
      <c r="N149" s="156"/>
      <c r="O149" s="156"/>
      <c r="P149" s="156"/>
      <c r="Q149" s="156"/>
      <c r="R149" s="156"/>
      <c r="S149" s="156"/>
      <c r="T149" s="156"/>
      <c r="U149" s="156"/>
      <c r="V149" s="156"/>
      <c r="W149" s="156"/>
      <c r="X149" s="156"/>
      <c r="Y149" s="147"/>
      <c r="Z149" s="147"/>
      <c r="AA149" s="147"/>
      <c r="AB149" s="147"/>
      <c r="AC149" s="147"/>
      <c r="AD149" s="147"/>
      <c r="AE149" s="147"/>
      <c r="AF149" s="147"/>
      <c r="AG149" s="147" t="s">
        <v>196</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9"/>
      <c r="D150" s="770"/>
      <c r="E150" s="770"/>
      <c r="F150" s="770"/>
      <c r="G150" s="770"/>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68">
        <v>52</v>
      </c>
      <c r="B151" s="169" t="s">
        <v>453</v>
      </c>
      <c r="C151" s="178" t="s">
        <v>454</v>
      </c>
      <c r="D151" s="170" t="s">
        <v>181</v>
      </c>
      <c r="E151" s="171">
        <v>0</v>
      </c>
      <c r="F151" s="172"/>
      <c r="G151" s="173">
        <f>ROUND(E151*F151,2)</f>
        <v>0</v>
      </c>
      <c r="H151" s="172"/>
      <c r="I151" s="173">
        <f>ROUND(E151*H151,2)</f>
        <v>0</v>
      </c>
      <c r="J151" s="172"/>
      <c r="K151" s="173">
        <f>ROUND(E151*J151,2)</f>
        <v>0</v>
      </c>
      <c r="L151" s="173">
        <v>21</v>
      </c>
      <c r="M151" s="173">
        <f>G151*(1+L151/100)</f>
        <v>0</v>
      </c>
      <c r="N151" s="173">
        <v>0</v>
      </c>
      <c r="O151" s="173">
        <f>ROUND(E151*N151,2)</f>
        <v>0</v>
      </c>
      <c r="P151" s="173">
        <v>0</v>
      </c>
      <c r="Q151" s="173">
        <f>ROUND(E151*P151,2)</f>
        <v>0</v>
      </c>
      <c r="R151" s="173" t="s">
        <v>455</v>
      </c>
      <c r="S151" s="173" t="s">
        <v>183</v>
      </c>
      <c r="T151" s="174" t="s">
        <v>184</v>
      </c>
      <c r="U151" s="156">
        <v>0</v>
      </c>
      <c r="V151" s="156">
        <f>ROUND(E151*U151,2)</f>
        <v>0</v>
      </c>
      <c r="W151" s="156"/>
      <c r="X151" s="156" t="s">
        <v>221</v>
      </c>
      <c r="Y151" s="147"/>
      <c r="Z151" s="147"/>
      <c r="AA151" s="147"/>
      <c r="AB151" s="147"/>
      <c r="AC151" s="147"/>
      <c r="AD151" s="147"/>
      <c r="AE151" s="147"/>
      <c r="AF151" s="147"/>
      <c r="AG151" s="147" t="s">
        <v>222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67"/>
      <c r="D152" s="768"/>
      <c r="E152" s="768"/>
      <c r="F152" s="768"/>
      <c r="G152" s="768"/>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190</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x14ac:dyDescent="0.2">
      <c r="A153" s="162" t="s">
        <v>177</v>
      </c>
      <c r="B153" s="163" t="s">
        <v>85</v>
      </c>
      <c r="C153" s="177" t="s">
        <v>86</v>
      </c>
      <c r="D153" s="164"/>
      <c r="E153" s="165"/>
      <c r="F153" s="166"/>
      <c r="G153" s="166">
        <f>SUMIF(AG154:AG155,"&lt;&gt;NOR",G154:G155)</f>
        <v>0</v>
      </c>
      <c r="H153" s="166"/>
      <c r="I153" s="166">
        <f>SUM(I154:I155)</f>
        <v>0</v>
      </c>
      <c r="J153" s="166"/>
      <c r="K153" s="166">
        <f>SUM(K154:K155)</f>
        <v>0</v>
      </c>
      <c r="L153" s="166"/>
      <c r="M153" s="166">
        <f>SUM(M154:M155)</f>
        <v>0</v>
      </c>
      <c r="N153" s="166"/>
      <c r="O153" s="166">
        <f>SUM(O154:O155)</f>
        <v>0</v>
      </c>
      <c r="P153" s="166"/>
      <c r="Q153" s="166">
        <f>SUM(Q154:Q155)</f>
        <v>0</v>
      </c>
      <c r="R153" s="166"/>
      <c r="S153" s="166"/>
      <c r="T153" s="167"/>
      <c r="U153" s="161"/>
      <c r="V153" s="161">
        <f>SUM(V154:V155)</f>
        <v>0</v>
      </c>
      <c r="W153" s="161"/>
      <c r="X153" s="161"/>
      <c r="AG153" t="s">
        <v>178</v>
      </c>
    </row>
    <row r="154" spans="1:60" outlineLevel="1" x14ac:dyDescent="0.2">
      <c r="A154" s="168">
        <v>53</v>
      </c>
      <c r="B154" s="169" t="s">
        <v>457</v>
      </c>
      <c r="C154" s="178" t="s">
        <v>458</v>
      </c>
      <c r="D154" s="170" t="s">
        <v>294</v>
      </c>
      <c r="E154" s="171">
        <v>0</v>
      </c>
      <c r="F154" s="172"/>
      <c r="G154" s="173">
        <f>ROUND(E154*F154,2)</f>
        <v>0</v>
      </c>
      <c r="H154" s="172"/>
      <c r="I154" s="173">
        <f>ROUND(E154*H154,2)</f>
        <v>0</v>
      </c>
      <c r="J154" s="172"/>
      <c r="K154" s="173">
        <f>ROUND(E154*J154,2)</f>
        <v>0</v>
      </c>
      <c r="L154" s="173">
        <v>21</v>
      </c>
      <c r="M154" s="173">
        <f>G154*(1+L154/100)</f>
        <v>0</v>
      </c>
      <c r="N154" s="173">
        <v>1.9179999999999999E-2</v>
      </c>
      <c r="O154" s="173">
        <f>ROUND(E154*N154,2)</f>
        <v>0</v>
      </c>
      <c r="P154" s="173">
        <v>0</v>
      </c>
      <c r="Q154" s="173">
        <f>ROUND(E154*P154,2)</f>
        <v>0</v>
      </c>
      <c r="R154" s="173"/>
      <c r="S154" s="173" t="s">
        <v>219</v>
      </c>
      <c r="T154" s="174" t="s">
        <v>220</v>
      </c>
      <c r="U154" s="156">
        <v>0.68</v>
      </c>
      <c r="V154" s="156">
        <f>ROUND(E154*U154,2)</f>
        <v>0</v>
      </c>
      <c r="W154" s="156"/>
      <c r="X154" s="156" t="s">
        <v>185</v>
      </c>
      <c r="Y154" s="147"/>
      <c r="Z154" s="147"/>
      <c r="AA154" s="147"/>
      <c r="AB154" s="147"/>
      <c r="AC154" s="147"/>
      <c r="AD154" s="147"/>
      <c r="AE154" s="147"/>
      <c r="AF154" s="147"/>
      <c r="AG154" s="147" t="s">
        <v>186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7"/>
      <c r="D155" s="768"/>
      <c r="E155" s="768"/>
      <c r="F155" s="768"/>
      <c r="G155" s="768"/>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x14ac:dyDescent="0.2">
      <c r="A156" s="162" t="s">
        <v>177</v>
      </c>
      <c r="B156" s="163" t="s">
        <v>87</v>
      </c>
      <c r="C156" s="177" t="s">
        <v>88</v>
      </c>
      <c r="D156" s="164"/>
      <c r="E156" s="165"/>
      <c r="F156" s="166"/>
      <c r="G156" s="166">
        <f>SUMIF(AG157:AG159,"&lt;&gt;NOR",G157:G159)</f>
        <v>0</v>
      </c>
      <c r="H156" s="166"/>
      <c r="I156" s="166">
        <f>SUM(I157:I159)</f>
        <v>0</v>
      </c>
      <c r="J156" s="166"/>
      <c r="K156" s="166">
        <f>SUM(K157:K159)</f>
        <v>0</v>
      </c>
      <c r="L156" s="166"/>
      <c r="M156" s="166">
        <f>SUM(M157:M159)</f>
        <v>0</v>
      </c>
      <c r="N156" s="166"/>
      <c r="O156" s="166">
        <f>SUM(O157:O159)</f>
        <v>0</v>
      </c>
      <c r="P156" s="166"/>
      <c r="Q156" s="166">
        <f>SUM(Q157:Q159)</f>
        <v>0</v>
      </c>
      <c r="R156" s="166"/>
      <c r="S156" s="166"/>
      <c r="T156" s="167"/>
      <c r="U156" s="161"/>
      <c r="V156" s="161">
        <f>SUM(V157:V159)</f>
        <v>0</v>
      </c>
      <c r="W156" s="161"/>
      <c r="X156" s="161"/>
      <c r="AG156" t="s">
        <v>178</v>
      </c>
    </row>
    <row r="157" spans="1:60" outlineLevel="1" x14ac:dyDescent="0.2">
      <c r="A157" s="168">
        <v>54</v>
      </c>
      <c r="B157" s="169" t="s">
        <v>461</v>
      </c>
      <c r="C157" s="178" t="s">
        <v>462</v>
      </c>
      <c r="D157" s="170" t="s">
        <v>284</v>
      </c>
      <c r="E157" s="171">
        <v>-4.4000000000000004</v>
      </c>
      <c r="F157" s="172"/>
      <c r="G157" s="173">
        <f>ROUND(E157*F157,2)</f>
        <v>0</v>
      </c>
      <c r="H157" s="172"/>
      <c r="I157" s="173">
        <f>ROUND(E157*H157,2)</f>
        <v>0</v>
      </c>
      <c r="J157" s="172"/>
      <c r="K157" s="173">
        <f>ROUND(E157*J157,2)</f>
        <v>0</v>
      </c>
      <c r="L157" s="173">
        <v>21</v>
      </c>
      <c r="M157" s="173">
        <f>G157*(1+L157/100)</f>
        <v>0</v>
      </c>
      <c r="N157" s="173">
        <v>0</v>
      </c>
      <c r="O157" s="173">
        <f>ROUND(E157*N157,2)</f>
        <v>0</v>
      </c>
      <c r="P157" s="173">
        <v>0</v>
      </c>
      <c r="Q157" s="173">
        <f>ROUND(E157*P157,2)</f>
        <v>0</v>
      </c>
      <c r="R157" s="173" t="s">
        <v>182</v>
      </c>
      <c r="S157" s="173" t="s">
        <v>183</v>
      </c>
      <c r="T157" s="174" t="s">
        <v>184</v>
      </c>
      <c r="U157" s="156">
        <v>0</v>
      </c>
      <c r="V157" s="156">
        <f>ROUND(E157*U157,2)</f>
        <v>0</v>
      </c>
      <c r="W157" s="156"/>
      <c r="X157" s="156" t="s">
        <v>185</v>
      </c>
      <c r="Y157" s="147"/>
      <c r="Z157" s="147"/>
      <c r="AA157" s="147"/>
      <c r="AB157" s="147"/>
      <c r="AC157" s="147"/>
      <c r="AD157" s="147"/>
      <c r="AE157" s="147"/>
      <c r="AF157" s="147"/>
      <c r="AG157" s="147" t="s">
        <v>186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71" t="s">
        <v>463</v>
      </c>
      <c r="D158" s="772"/>
      <c r="E158" s="772"/>
      <c r="F158" s="772"/>
      <c r="G158" s="772"/>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196</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769"/>
      <c r="D159" s="770"/>
      <c r="E159" s="770"/>
      <c r="F159" s="770"/>
      <c r="G159" s="770"/>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190</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x14ac:dyDescent="0.2">
      <c r="A160" s="162" t="s">
        <v>177</v>
      </c>
      <c r="B160" s="163" t="s">
        <v>89</v>
      </c>
      <c r="C160" s="177" t="s">
        <v>90</v>
      </c>
      <c r="D160" s="164"/>
      <c r="E160" s="165"/>
      <c r="F160" s="166"/>
      <c r="G160" s="166">
        <f>SUMIF(AG161:AG184,"&lt;&gt;NOR",G161:G184)</f>
        <v>0</v>
      </c>
      <c r="H160" s="166"/>
      <c r="I160" s="166">
        <f>SUM(I161:I184)</f>
        <v>0</v>
      </c>
      <c r="J160" s="166"/>
      <c r="K160" s="166">
        <f>SUM(K161:K184)</f>
        <v>0</v>
      </c>
      <c r="L160" s="166"/>
      <c r="M160" s="166">
        <f>SUM(M161:M184)</f>
        <v>0</v>
      </c>
      <c r="N160" s="166"/>
      <c r="O160" s="166">
        <f>SUM(O161:O184)</f>
        <v>0</v>
      </c>
      <c r="P160" s="166"/>
      <c r="Q160" s="166">
        <f>SUM(Q161:Q184)</f>
        <v>0</v>
      </c>
      <c r="R160" s="166"/>
      <c r="S160" s="166"/>
      <c r="T160" s="167"/>
      <c r="U160" s="161"/>
      <c r="V160" s="161">
        <f>SUM(V161:V184)</f>
        <v>0</v>
      </c>
      <c r="W160" s="161"/>
      <c r="X160" s="161"/>
      <c r="AG160" t="s">
        <v>178</v>
      </c>
    </row>
    <row r="161" spans="1:60" ht="22.5" outlineLevel="1" x14ac:dyDescent="0.2">
      <c r="A161" s="168">
        <v>55</v>
      </c>
      <c r="B161" s="169" t="s">
        <v>465</v>
      </c>
      <c r="C161" s="178" t="s">
        <v>466</v>
      </c>
      <c r="D161" s="170" t="s">
        <v>181</v>
      </c>
      <c r="E161" s="171">
        <v>0</v>
      </c>
      <c r="F161" s="172"/>
      <c r="G161" s="173">
        <f>ROUND(E161*F161,2)</f>
        <v>0</v>
      </c>
      <c r="H161" s="172"/>
      <c r="I161" s="173">
        <f>ROUND(E161*H161,2)</f>
        <v>0</v>
      </c>
      <c r="J161" s="172"/>
      <c r="K161" s="173">
        <f>ROUND(E161*J161,2)</f>
        <v>0</v>
      </c>
      <c r="L161" s="173">
        <v>21</v>
      </c>
      <c r="M161" s="173">
        <f>G161*(1+L161/100)</f>
        <v>0</v>
      </c>
      <c r="N161" s="173">
        <v>1.8380000000000001E-2</v>
      </c>
      <c r="O161" s="173">
        <f>ROUND(E161*N161,2)</f>
        <v>0</v>
      </c>
      <c r="P161" s="173">
        <v>0</v>
      </c>
      <c r="Q161" s="173">
        <f>ROUND(E161*P161,2)</f>
        <v>0</v>
      </c>
      <c r="R161" s="173" t="s">
        <v>467</v>
      </c>
      <c r="S161" s="173" t="s">
        <v>183</v>
      </c>
      <c r="T161" s="174" t="s">
        <v>184</v>
      </c>
      <c r="U161" s="156">
        <v>0</v>
      </c>
      <c r="V161" s="156">
        <f>ROUND(E161*U161,2)</f>
        <v>0</v>
      </c>
      <c r="W161" s="156"/>
      <c r="X161" s="156" t="s">
        <v>185</v>
      </c>
      <c r="Y161" s="147"/>
      <c r="Z161" s="147"/>
      <c r="AA161" s="147"/>
      <c r="AB161" s="147"/>
      <c r="AC161" s="147"/>
      <c r="AD161" s="147"/>
      <c r="AE161" s="147"/>
      <c r="AF161" s="147"/>
      <c r="AG161" s="147" t="s">
        <v>186</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771" t="s">
        <v>468</v>
      </c>
      <c r="D162" s="772"/>
      <c r="E162" s="772"/>
      <c r="F162" s="772"/>
      <c r="G162" s="772"/>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196</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769"/>
      <c r="D163" s="770"/>
      <c r="E163" s="770"/>
      <c r="F163" s="770"/>
      <c r="G163" s="770"/>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190</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33.75" outlineLevel="1" x14ac:dyDescent="0.2">
      <c r="A164" s="168">
        <v>56</v>
      </c>
      <c r="B164" s="169" t="s">
        <v>473</v>
      </c>
      <c r="C164" s="178" t="s">
        <v>474</v>
      </c>
      <c r="D164" s="170" t="s">
        <v>181</v>
      </c>
      <c r="E164" s="171">
        <v>0</v>
      </c>
      <c r="F164" s="172"/>
      <c r="G164" s="173">
        <f>ROUND(E164*F164,2)</f>
        <v>0</v>
      </c>
      <c r="H164" s="172"/>
      <c r="I164" s="173">
        <f>ROUND(E164*H164,2)</f>
        <v>0</v>
      </c>
      <c r="J164" s="172"/>
      <c r="K164" s="173">
        <f>ROUND(E164*J164,2)</f>
        <v>0</v>
      </c>
      <c r="L164" s="173">
        <v>21</v>
      </c>
      <c r="M164" s="173">
        <f>G164*(1+L164/100)</f>
        <v>0</v>
      </c>
      <c r="N164" s="173">
        <v>9.5E-4</v>
      </c>
      <c r="O164" s="173">
        <f>ROUND(E164*N164,2)</f>
        <v>0</v>
      </c>
      <c r="P164" s="173">
        <v>0</v>
      </c>
      <c r="Q164" s="173">
        <f>ROUND(E164*P164,2)</f>
        <v>0</v>
      </c>
      <c r="R164" s="173" t="s">
        <v>467</v>
      </c>
      <c r="S164" s="173" t="s">
        <v>183</v>
      </c>
      <c r="T164" s="174" t="s">
        <v>184</v>
      </c>
      <c r="U164" s="156">
        <v>0</v>
      </c>
      <c r="V164" s="156">
        <f>ROUND(E164*U164,2)</f>
        <v>0</v>
      </c>
      <c r="W164" s="156"/>
      <c r="X164" s="156" t="s">
        <v>185</v>
      </c>
      <c r="Y164" s="147"/>
      <c r="Z164" s="147"/>
      <c r="AA164" s="147"/>
      <c r="AB164" s="147"/>
      <c r="AC164" s="147"/>
      <c r="AD164" s="147"/>
      <c r="AE164" s="147"/>
      <c r="AF164" s="147"/>
      <c r="AG164" s="147" t="s">
        <v>186</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71" t="s">
        <v>468</v>
      </c>
      <c r="D165" s="772"/>
      <c r="E165" s="772"/>
      <c r="F165" s="772"/>
      <c r="G165" s="772"/>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196</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54"/>
      <c r="B166" s="155"/>
      <c r="C166" s="769"/>
      <c r="D166" s="770"/>
      <c r="E166" s="770"/>
      <c r="F166" s="770"/>
      <c r="G166" s="770"/>
      <c r="H166" s="156"/>
      <c r="I166" s="156"/>
      <c r="J166" s="156"/>
      <c r="K166" s="156"/>
      <c r="L166" s="156"/>
      <c r="M166" s="156"/>
      <c r="N166" s="156"/>
      <c r="O166" s="156"/>
      <c r="P166" s="156"/>
      <c r="Q166" s="156"/>
      <c r="R166" s="156"/>
      <c r="S166" s="156"/>
      <c r="T166" s="156"/>
      <c r="U166" s="156"/>
      <c r="V166" s="156"/>
      <c r="W166" s="156"/>
      <c r="X166" s="156"/>
      <c r="Y166" s="147"/>
      <c r="Z166" s="147"/>
      <c r="AA166" s="147"/>
      <c r="AB166" s="147"/>
      <c r="AC166" s="147"/>
      <c r="AD166" s="147"/>
      <c r="AE166" s="147"/>
      <c r="AF166" s="147"/>
      <c r="AG166" s="147" t="s">
        <v>190</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68">
        <v>57</v>
      </c>
      <c r="B167" s="169" t="s">
        <v>476</v>
      </c>
      <c r="C167" s="178" t="s">
        <v>477</v>
      </c>
      <c r="D167" s="170" t="s">
        <v>181</v>
      </c>
      <c r="E167" s="171">
        <v>0</v>
      </c>
      <c r="F167" s="172"/>
      <c r="G167" s="173">
        <f>ROUND(E167*F167,2)</f>
        <v>0</v>
      </c>
      <c r="H167" s="172"/>
      <c r="I167" s="173">
        <f>ROUND(E167*H167,2)</f>
        <v>0</v>
      </c>
      <c r="J167" s="172"/>
      <c r="K167" s="173">
        <f>ROUND(E167*J167,2)</f>
        <v>0</v>
      </c>
      <c r="L167" s="173">
        <v>21</v>
      </c>
      <c r="M167" s="173">
        <f>G167*(1+L167/100)</f>
        <v>0</v>
      </c>
      <c r="N167" s="173">
        <v>0</v>
      </c>
      <c r="O167" s="173">
        <f>ROUND(E167*N167,2)</f>
        <v>0</v>
      </c>
      <c r="P167" s="173">
        <v>0</v>
      </c>
      <c r="Q167" s="173">
        <f>ROUND(E167*P167,2)</f>
        <v>0</v>
      </c>
      <c r="R167" s="173" t="s">
        <v>467</v>
      </c>
      <c r="S167" s="173" t="s">
        <v>183</v>
      </c>
      <c r="T167" s="174" t="s">
        <v>184</v>
      </c>
      <c r="U167" s="156">
        <v>0</v>
      </c>
      <c r="V167" s="156">
        <f>ROUND(E167*U167,2)</f>
        <v>0</v>
      </c>
      <c r="W167" s="156"/>
      <c r="X167" s="156" t="s">
        <v>185</v>
      </c>
      <c r="Y167" s="147"/>
      <c r="Z167" s="147"/>
      <c r="AA167" s="147"/>
      <c r="AB167" s="147"/>
      <c r="AC167" s="147"/>
      <c r="AD167" s="147"/>
      <c r="AE167" s="147"/>
      <c r="AF167" s="147"/>
      <c r="AG167" s="147" t="s">
        <v>186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67"/>
      <c r="D168" s="768"/>
      <c r="E168" s="768"/>
      <c r="F168" s="768"/>
      <c r="G168" s="768"/>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190</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68">
        <v>58</v>
      </c>
      <c r="B169" s="169" t="s">
        <v>478</v>
      </c>
      <c r="C169" s="178" t="s">
        <v>479</v>
      </c>
      <c r="D169" s="170" t="s">
        <v>181</v>
      </c>
      <c r="E169" s="171">
        <v>0</v>
      </c>
      <c r="F169" s="172"/>
      <c r="G169" s="173">
        <f>ROUND(E169*F169,2)</f>
        <v>0</v>
      </c>
      <c r="H169" s="172"/>
      <c r="I169" s="173">
        <f>ROUND(E169*H169,2)</f>
        <v>0</v>
      </c>
      <c r="J169" s="172"/>
      <c r="K169" s="173">
        <f>ROUND(E169*J169,2)</f>
        <v>0</v>
      </c>
      <c r="L169" s="173">
        <v>21</v>
      </c>
      <c r="M169" s="173">
        <f>G169*(1+L169/100)</f>
        <v>0</v>
      </c>
      <c r="N169" s="173">
        <v>0</v>
      </c>
      <c r="O169" s="173">
        <f>ROUND(E169*N169,2)</f>
        <v>0</v>
      </c>
      <c r="P169" s="173">
        <v>0</v>
      </c>
      <c r="Q169" s="173">
        <f>ROUND(E169*P169,2)</f>
        <v>0</v>
      </c>
      <c r="R169" s="173" t="s">
        <v>467</v>
      </c>
      <c r="S169" s="173" t="s">
        <v>183</v>
      </c>
      <c r="T169" s="174" t="s">
        <v>184</v>
      </c>
      <c r="U169" s="156">
        <v>0</v>
      </c>
      <c r="V169" s="156">
        <f>ROUND(E169*U169,2)</f>
        <v>0</v>
      </c>
      <c r="W169" s="156"/>
      <c r="X169" s="156" t="s">
        <v>185</v>
      </c>
      <c r="Y169" s="147"/>
      <c r="Z169" s="147"/>
      <c r="AA169" s="147"/>
      <c r="AB169" s="147"/>
      <c r="AC169" s="147"/>
      <c r="AD169" s="147"/>
      <c r="AE169" s="147"/>
      <c r="AF169" s="147"/>
      <c r="AG169" s="147" t="s">
        <v>186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767"/>
      <c r="D170" s="768"/>
      <c r="E170" s="768"/>
      <c r="F170" s="768"/>
      <c r="G170" s="768"/>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190</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33.75" outlineLevel="1" x14ac:dyDescent="0.2">
      <c r="A171" s="168">
        <v>59</v>
      </c>
      <c r="B171" s="169" t="s">
        <v>481</v>
      </c>
      <c r="C171" s="178" t="s">
        <v>482</v>
      </c>
      <c r="D171" s="170" t="s">
        <v>181</v>
      </c>
      <c r="E171" s="171">
        <v>0</v>
      </c>
      <c r="F171" s="172"/>
      <c r="G171" s="173">
        <f>ROUND(E171*F171,2)</f>
        <v>0</v>
      </c>
      <c r="H171" s="172"/>
      <c r="I171" s="173">
        <f>ROUND(E171*H171,2)</f>
        <v>0</v>
      </c>
      <c r="J171" s="172"/>
      <c r="K171" s="173">
        <f>ROUND(E171*J171,2)</f>
        <v>0</v>
      </c>
      <c r="L171" s="173">
        <v>21</v>
      </c>
      <c r="M171" s="173">
        <f>G171*(1+L171/100)</f>
        <v>0</v>
      </c>
      <c r="N171" s="173">
        <v>0</v>
      </c>
      <c r="O171" s="173">
        <f>ROUND(E171*N171,2)</f>
        <v>0</v>
      </c>
      <c r="P171" s="173">
        <v>0</v>
      </c>
      <c r="Q171" s="173">
        <f>ROUND(E171*P171,2)</f>
        <v>0</v>
      </c>
      <c r="R171" s="173" t="s">
        <v>467</v>
      </c>
      <c r="S171" s="173" t="s">
        <v>183</v>
      </c>
      <c r="T171" s="174" t="s">
        <v>184</v>
      </c>
      <c r="U171" s="156">
        <v>0</v>
      </c>
      <c r="V171" s="156">
        <f>ROUND(E171*U171,2)</f>
        <v>0</v>
      </c>
      <c r="W171" s="156"/>
      <c r="X171" s="156" t="s">
        <v>185</v>
      </c>
      <c r="Y171" s="147"/>
      <c r="Z171" s="147"/>
      <c r="AA171" s="147"/>
      <c r="AB171" s="147"/>
      <c r="AC171" s="147"/>
      <c r="AD171" s="147"/>
      <c r="AE171" s="147"/>
      <c r="AF171" s="147"/>
      <c r="AG171" s="147" t="s">
        <v>186</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54"/>
      <c r="B172" s="155"/>
      <c r="C172" s="767"/>
      <c r="D172" s="768"/>
      <c r="E172" s="768"/>
      <c r="F172" s="768"/>
      <c r="G172" s="768"/>
      <c r="H172" s="156"/>
      <c r="I172" s="156"/>
      <c r="J172" s="156"/>
      <c r="K172" s="156"/>
      <c r="L172" s="156"/>
      <c r="M172" s="156"/>
      <c r="N172" s="156"/>
      <c r="O172" s="156"/>
      <c r="P172" s="156"/>
      <c r="Q172" s="156"/>
      <c r="R172" s="156"/>
      <c r="S172" s="156"/>
      <c r="T172" s="156"/>
      <c r="U172" s="156"/>
      <c r="V172" s="156"/>
      <c r="W172" s="156"/>
      <c r="X172" s="156"/>
      <c r="Y172" s="147"/>
      <c r="Z172" s="147"/>
      <c r="AA172" s="147"/>
      <c r="AB172" s="147"/>
      <c r="AC172" s="147"/>
      <c r="AD172" s="147"/>
      <c r="AE172" s="147"/>
      <c r="AF172" s="147"/>
      <c r="AG172" s="147" t="s">
        <v>190</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68">
        <v>60</v>
      </c>
      <c r="B173" s="169" t="s">
        <v>483</v>
      </c>
      <c r="C173" s="178" t="s">
        <v>484</v>
      </c>
      <c r="D173" s="170" t="s">
        <v>181</v>
      </c>
      <c r="E173" s="171">
        <v>0</v>
      </c>
      <c r="F173" s="172"/>
      <c r="G173" s="173">
        <f>ROUND(E173*F173,2)</f>
        <v>0</v>
      </c>
      <c r="H173" s="172"/>
      <c r="I173" s="173">
        <f>ROUND(E173*H173,2)</f>
        <v>0</v>
      </c>
      <c r="J173" s="172"/>
      <c r="K173" s="173">
        <f>ROUND(E173*J173,2)</f>
        <v>0</v>
      </c>
      <c r="L173" s="173">
        <v>21</v>
      </c>
      <c r="M173" s="173">
        <f>G173*(1+L173/100)</f>
        <v>0</v>
      </c>
      <c r="N173" s="173">
        <v>0</v>
      </c>
      <c r="O173" s="173">
        <f>ROUND(E173*N173,2)</f>
        <v>0</v>
      </c>
      <c r="P173" s="173">
        <v>0</v>
      </c>
      <c r="Q173" s="173">
        <f>ROUND(E173*P173,2)</f>
        <v>0</v>
      </c>
      <c r="R173" s="173" t="s">
        <v>467</v>
      </c>
      <c r="S173" s="173" t="s">
        <v>183</v>
      </c>
      <c r="T173" s="174" t="s">
        <v>184</v>
      </c>
      <c r="U173" s="156">
        <v>0</v>
      </c>
      <c r="V173" s="156">
        <f>ROUND(E173*U173,2)</f>
        <v>0</v>
      </c>
      <c r="W173" s="156"/>
      <c r="X173" s="156" t="s">
        <v>185</v>
      </c>
      <c r="Y173" s="147"/>
      <c r="Z173" s="147"/>
      <c r="AA173" s="147"/>
      <c r="AB173" s="147"/>
      <c r="AC173" s="147"/>
      <c r="AD173" s="147"/>
      <c r="AE173" s="147"/>
      <c r="AF173" s="147"/>
      <c r="AG173" s="147" t="s">
        <v>186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67"/>
      <c r="D174" s="768"/>
      <c r="E174" s="768"/>
      <c r="F174" s="768"/>
      <c r="G174" s="768"/>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190</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68">
        <v>61</v>
      </c>
      <c r="B175" s="169" t="s">
        <v>485</v>
      </c>
      <c r="C175" s="178" t="s">
        <v>486</v>
      </c>
      <c r="D175" s="170" t="s">
        <v>487</v>
      </c>
      <c r="E175" s="171">
        <v>0</v>
      </c>
      <c r="F175" s="172"/>
      <c r="G175" s="173">
        <f>ROUND(E175*F175,2)</f>
        <v>0</v>
      </c>
      <c r="H175" s="172"/>
      <c r="I175" s="173">
        <f>ROUND(E175*H175,2)</f>
        <v>0</v>
      </c>
      <c r="J175" s="172"/>
      <c r="K175" s="173">
        <f>ROUND(E175*J175,2)</f>
        <v>0</v>
      </c>
      <c r="L175" s="173">
        <v>21</v>
      </c>
      <c r="M175" s="173">
        <f>G175*(1+L175/100)</f>
        <v>0</v>
      </c>
      <c r="N175" s="173">
        <v>0</v>
      </c>
      <c r="O175" s="173">
        <f>ROUND(E175*N175,2)</f>
        <v>0</v>
      </c>
      <c r="P175" s="173">
        <v>0</v>
      </c>
      <c r="Q175" s="173">
        <f>ROUND(E175*P175,2)</f>
        <v>0</v>
      </c>
      <c r="R175" s="173" t="s">
        <v>467</v>
      </c>
      <c r="S175" s="173" t="s">
        <v>183</v>
      </c>
      <c r="T175" s="174" t="s">
        <v>184</v>
      </c>
      <c r="U175" s="156">
        <v>0</v>
      </c>
      <c r="V175" s="156">
        <f>ROUND(E175*U175,2)</f>
        <v>0</v>
      </c>
      <c r="W175" s="156"/>
      <c r="X175" s="156" t="s">
        <v>185</v>
      </c>
      <c r="Y175" s="147"/>
      <c r="Z175" s="147"/>
      <c r="AA175" s="147"/>
      <c r="AB175" s="147"/>
      <c r="AC175" s="147"/>
      <c r="AD175" s="147"/>
      <c r="AE175" s="147"/>
      <c r="AF175" s="147"/>
      <c r="AG175" s="147" t="s">
        <v>186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767"/>
      <c r="D176" s="768"/>
      <c r="E176" s="768"/>
      <c r="F176" s="768"/>
      <c r="G176" s="768"/>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190</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33.75" outlineLevel="1" x14ac:dyDescent="0.2">
      <c r="A177" s="168">
        <v>62</v>
      </c>
      <c r="B177" s="169" t="s">
        <v>489</v>
      </c>
      <c r="C177" s="178" t="s">
        <v>490</v>
      </c>
      <c r="D177" s="170" t="s">
        <v>491</v>
      </c>
      <c r="E177" s="171">
        <v>0</v>
      </c>
      <c r="F177" s="172"/>
      <c r="G177" s="173">
        <f>ROUND(E177*F177,2)</f>
        <v>0</v>
      </c>
      <c r="H177" s="172"/>
      <c r="I177" s="173">
        <f>ROUND(E177*H177,2)</f>
        <v>0</v>
      </c>
      <c r="J177" s="172"/>
      <c r="K177" s="173">
        <f>ROUND(E177*J177,2)</f>
        <v>0</v>
      </c>
      <c r="L177" s="173">
        <v>21</v>
      </c>
      <c r="M177" s="173">
        <f>G177*(1+L177/100)</f>
        <v>0</v>
      </c>
      <c r="N177" s="173">
        <v>0</v>
      </c>
      <c r="O177" s="173">
        <f>ROUND(E177*N177,2)</f>
        <v>0</v>
      </c>
      <c r="P177" s="173">
        <v>0</v>
      </c>
      <c r="Q177" s="173">
        <f>ROUND(E177*P177,2)</f>
        <v>0</v>
      </c>
      <c r="R177" s="173" t="s">
        <v>467</v>
      </c>
      <c r="S177" s="173" t="s">
        <v>183</v>
      </c>
      <c r="T177" s="174" t="s">
        <v>184</v>
      </c>
      <c r="U177" s="156">
        <v>0</v>
      </c>
      <c r="V177" s="156">
        <f>ROUND(E177*U177,2)</f>
        <v>0</v>
      </c>
      <c r="W177" s="156"/>
      <c r="X177" s="156" t="s">
        <v>185</v>
      </c>
      <c r="Y177" s="147"/>
      <c r="Z177" s="147"/>
      <c r="AA177" s="147"/>
      <c r="AB177" s="147"/>
      <c r="AC177" s="147"/>
      <c r="AD177" s="147"/>
      <c r="AE177" s="147"/>
      <c r="AF177" s="147"/>
      <c r="AG177" s="147" t="s">
        <v>186</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767"/>
      <c r="D178" s="768"/>
      <c r="E178" s="768"/>
      <c r="F178" s="768"/>
      <c r="G178" s="768"/>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190</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68">
        <v>63</v>
      </c>
      <c r="B179" s="169" t="s">
        <v>493</v>
      </c>
      <c r="C179" s="178" t="s">
        <v>494</v>
      </c>
      <c r="D179" s="170" t="s">
        <v>487</v>
      </c>
      <c r="E179" s="171">
        <v>0</v>
      </c>
      <c r="F179" s="172"/>
      <c r="G179" s="173">
        <f>ROUND(E179*F179,2)</f>
        <v>0</v>
      </c>
      <c r="H179" s="172"/>
      <c r="I179" s="173">
        <f>ROUND(E179*H179,2)</f>
        <v>0</v>
      </c>
      <c r="J179" s="172"/>
      <c r="K179" s="173">
        <f>ROUND(E179*J179,2)</f>
        <v>0</v>
      </c>
      <c r="L179" s="173">
        <v>21</v>
      </c>
      <c r="M179" s="173">
        <f>G179*(1+L179/100)</f>
        <v>0</v>
      </c>
      <c r="N179" s="173">
        <v>0</v>
      </c>
      <c r="O179" s="173">
        <f>ROUND(E179*N179,2)</f>
        <v>0</v>
      </c>
      <c r="P179" s="173">
        <v>0</v>
      </c>
      <c r="Q179" s="173">
        <f>ROUND(E179*P179,2)</f>
        <v>0</v>
      </c>
      <c r="R179" s="173" t="s">
        <v>467</v>
      </c>
      <c r="S179" s="173" t="s">
        <v>183</v>
      </c>
      <c r="T179" s="174" t="s">
        <v>184</v>
      </c>
      <c r="U179" s="156">
        <v>0</v>
      </c>
      <c r="V179" s="156">
        <f>ROUND(E179*U179,2)</f>
        <v>0</v>
      </c>
      <c r="W179" s="156"/>
      <c r="X179" s="156" t="s">
        <v>185</v>
      </c>
      <c r="Y179" s="147"/>
      <c r="Z179" s="147"/>
      <c r="AA179" s="147"/>
      <c r="AB179" s="147"/>
      <c r="AC179" s="147"/>
      <c r="AD179" s="147"/>
      <c r="AE179" s="147"/>
      <c r="AF179" s="147"/>
      <c r="AG179" s="147" t="s">
        <v>186</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7"/>
      <c r="D180" s="768"/>
      <c r="E180" s="768"/>
      <c r="F180" s="768"/>
      <c r="G180" s="768"/>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68">
        <v>64</v>
      </c>
      <c r="B181" s="169" t="s">
        <v>495</v>
      </c>
      <c r="C181" s="178" t="s">
        <v>496</v>
      </c>
      <c r="D181" s="170" t="s">
        <v>294</v>
      </c>
      <c r="E181" s="171">
        <v>0</v>
      </c>
      <c r="F181" s="172"/>
      <c r="G181" s="173">
        <f>ROUND(E181*F181,2)</f>
        <v>0</v>
      </c>
      <c r="H181" s="172"/>
      <c r="I181" s="173">
        <f>ROUND(E181*H181,2)</f>
        <v>0</v>
      </c>
      <c r="J181" s="172"/>
      <c r="K181" s="173">
        <f>ROUND(E181*J181,2)</f>
        <v>0</v>
      </c>
      <c r="L181" s="173">
        <v>21</v>
      </c>
      <c r="M181" s="173">
        <f>G181*(1+L181/100)</f>
        <v>0</v>
      </c>
      <c r="N181" s="173">
        <v>1.2099999999999999E-3</v>
      </c>
      <c r="O181" s="173">
        <f>ROUND(E181*N181,2)</f>
        <v>0</v>
      </c>
      <c r="P181" s="173">
        <v>0</v>
      </c>
      <c r="Q181" s="173">
        <f>ROUND(E181*P181,2)</f>
        <v>0</v>
      </c>
      <c r="R181" s="173"/>
      <c r="S181" s="173" t="s">
        <v>219</v>
      </c>
      <c r="T181" s="174" t="s">
        <v>220</v>
      </c>
      <c r="U181" s="156">
        <v>0.17699999999999999</v>
      </c>
      <c r="V181" s="156">
        <f>ROUND(E181*U181,2)</f>
        <v>0</v>
      </c>
      <c r="W181" s="156"/>
      <c r="X181" s="156" t="s">
        <v>185</v>
      </c>
      <c r="Y181" s="147"/>
      <c r="Z181" s="147"/>
      <c r="AA181" s="147"/>
      <c r="AB181" s="147"/>
      <c r="AC181" s="147"/>
      <c r="AD181" s="147"/>
      <c r="AE181" s="147"/>
      <c r="AF181" s="147"/>
      <c r="AG181" s="147" t="s">
        <v>186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67"/>
      <c r="D182" s="768"/>
      <c r="E182" s="768"/>
      <c r="F182" s="768"/>
      <c r="G182" s="768"/>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190</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68">
        <v>65</v>
      </c>
      <c r="B183" s="169" t="s">
        <v>497</v>
      </c>
      <c r="C183" s="178" t="s">
        <v>498</v>
      </c>
      <c r="D183" s="170" t="s">
        <v>294</v>
      </c>
      <c r="E183" s="171">
        <v>0</v>
      </c>
      <c r="F183" s="172"/>
      <c r="G183" s="173">
        <f>ROUND(E183*F183,2)</f>
        <v>0</v>
      </c>
      <c r="H183" s="172"/>
      <c r="I183" s="173">
        <f>ROUND(E183*H183,2)</f>
        <v>0</v>
      </c>
      <c r="J183" s="172"/>
      <c r="K183" s="173">
        <f>ROUND(E183*J183,2)</f>
        <v>0</v>
      </c>
      <c r="L183" s="173">
        <v>21</v>
      </c>
      <c r="M183" s="173">
        <f>G183*(1+L183/100)</f>
        <v>0</v>
      </c>
      <c r="N183" s="173">
        <v>0</v>
      </c>
      <c r="O183" s="173">
        <f>ROUND(E183*N183,2)</f>
        <v>0</v>
      </c>
      <c r="P183" s="173">
        <v>0</v>
      </c>
      <c r="Q183" s="173">
        <f>ROUND(E183*P183,2)</f>
        <v>0</v>
      </c>
      <c r="R183" s="173"/>
      <c r="S183" s="173" t="s">
        <v>219</v>
      </c>
      <c r="T183" s="174" t="s">
        <v>220</v>
      </c>
      <c r="U183" s="156">
        <v>0</v>
      </c>
      <c r="V183" s="156">
        <f>ROUND(E183*U183,2)</f>
        <v>0</v>
      </c>
      <c r="W183" s="156"/>
      <c r="X183" s="156" t="s">
        <v>185</v>
      </c>
      <c r="Y183" s="147"/>
      <c r="Z183" s="147"/>
      <c r="AA183" s="147"/>
      <c r="AB183" s="147"/>
      <c r="AC183" s="147"/>
      <c r="AD183" s="147"/>
      <c r="AE183" s="147"/>
      <c r="AF183" s="147"/>
      <c r="AG183" s="147" t="s">
        <v>186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767"/>
      <c r="D184" s="768"/>
      <c r="E184" s="768"/>
      <c r="F184" s="768"/>
      <c r="G184" s="768"/>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190</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x14ac:dyDescent="0.2">
      <c r="A185" s="162" t="s">
        <v>177</v>
      </c>
      <c r="B185" s="163" t="s">
        <v>91</v>
      </c>
      <c r="C185" s="177" t="s">
        <v>92</v>
      </c>
      <c r="D185" s="164"/>
      <c r="E185" s="165"/>
      <c r="F185" s="166"/>
      <c r="G185" s="166">
        <f>SUMIF(AG186:AG193,"&lt;&gt;NOR",G186:G193)</f>
        <v>0</v>
      </c>
      <c r="H185" s="166"/>
      <c r="I185" s="166">
        <f>SUM(I186:I193)</f>
        <v>0</v>
      </c>
      <c r="J185" s="166"/>
      <c r="K185" s="166">
        <f>SUM(K186:K193)</f>
        <v>0</v>
      </c>
      <c r="L185" s="166"/>
      <c r="M185" s="166">
        <f>SUM(M186:M193)</f>
        <v>0</v>
      </c>
      <c r="N185" s="166"/>
      <c r="O185" s="166">
        <f>SUM(O186:O193)</f>
        <v>0</v>
      </c>
      <c r="P185" s="166"/>
      <c r="Q185" s="166">
        <f>SUM(Q186:Q193)</f>
        <v>0</v>
      </c>
      <c r="R185" s="166"/>
      <c r="S185" s="166"/>
      <c r="T185" s="167"/>
      <c r="U185" s="161"/>
      <c r="V185" s="161">
        <f>SUM(V186:V193)</f>
        <v>0</v>
      </c>
      <c r="W185" s="161"/>
      <c r="X185" s="161"/>
      <c r="AG185" t="s">
        <v>178</v>
      </c>
    </row>
    <row r="186" spans="1:60" outlineLevel="1" x14ac:dyDescent="0.2">
      <c r="A186" s="168">
        <v>66</v>
      </c>
      <c r="B186" s="169" t="s">
        <v>499</v>
      </c>
      <c r="C186" s="178" t="s">
        <v>500</v>
      </c>
      <c r="D186" s="170" t="s">
        <v>294</v>
      </c>
      <c r="E186" s="171">
        <v>0</v>
      </c>
      <c r="F186" s="172"/>
      <c r="G186" s="173">
        <f>ROUND(E186*F186,2)</f>
        <v>0</v>
      </c>
      <c r="H186" s="172"/>
      <c r="I186" s="173">
        <f>ROUND(E186*H186,2)</f>
        <v>0</v>
      </c>
      <c r="J186" s="172"/>
      <c r="K186" s="173">
        <f>ROUND(E186*J186,2)</f>
        <v>0</v>
      </c>
      <c r="L186" s="173">
        <v>21</v>
      </c>
      <c r="M186" s="173">
        <f>G186*(1+L186/100)</f>
        <v>0</v>
      </c>
      <c r="N186" s="173">
        <v>0</v>
      </c>
      <c r="O186" s="173">
        <f>ROUND(E186*N186,2)</f>
        <v>0</v>
      </c>
      <c r="P186" s="173">
        <v>0</v>
      </c>
      <c r="Q186" s="173">
        <f>ROUND(E186*P186,2)</f>
        <v>0</v>
      </c>
      <c r="R186" s="173"/>
      <c r="S186" s="173" t="s">
        <v>219</v>
      </c>
      <c r="T186" s="174" t="s">
        <v>220</v>
      </c>
      <c r="U186" s="156">
        <v>0</v>
      </c>
      <c r="V186" s="156">
        <f>ROUND(E186*U186,2)</f>
        <v>0</v>
      </c>
      <c r="W186" s="156"/>
      <c r="X186" s="156" t="s">
        <v>185</v>
      </c>
      <c r="Y186" s="147"/>
      <c r="Z186" s="147"/>
      <c r="AA186" s="147"/>
      <c r="AB186" s="147"/>
      <c r="AC186" s="147"/>
      <c r="AD186" s="147"/>
      <c r="AE186" s="147"/>
      <c r="AF186" s="147"/>
      <c r="AG186" s="147" t="s">
        <v>186</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7"/>
      <c r="D187" s="768"/>
      <c r="E187" s="768"/>
      <c r="F187" s="768"/>
      <c r="G187" s="768"/>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68">
        <v>67</v>
      </c>
      <c r="B188" s="169" t="s">
        <v>501</v>
      </c>
      <c r="C188" s="178" t="s">
        <v>502</v>
      </c>
      <c r="D188" s="170" t="s">
        <v>181</v>
      </c>
      <c r="E188" s="171">
        <v>0</v>
      </c>
      <c r="F188" s="172"/>
      <c r="G188" s="173">
        <f>ROUND(E188*F188,2)</f>
        <v>0</v>
      </c>
      <c r="H188" s="172"/>
      <c r="I188" s="173">
        <f>ROUND(E188*H188,2)</f>
        <v>0</v>
      </c>
      <c r="J188" s="172"/>
      <c r="K188" s="173">
        <f>ROUND(E188*J188,2)</f>
        <v>0</v>
      </c>
      <c r="L188" s="173">
        <v>21</v>
      </c>
      <c r="M188" s="173">
        <f>G188*(1+L188/100)</f>
        <v>0</v>
      </c>
      <c r="N188" s="173">
        <v>4.0000000000000003E-5</v>
      </c>
      <c r="O188" s="173">
        <f>ROUND(E188*N188,2)</f>
        <v>0</v>
      </c>
      <c r="P188" s="173">
        <v>0</v>
      </c>
      <c r="Q188" s="173">
        <f>ROUND(E188*P188,2)</f>
        <v>0</v>
      </c>
      <c r="R188" s="173"/>
      <c r="S188" s="173" t="s">
        <v>219</v>
      </c>
      <c r="T188" s="174" t="s">
        <v>220</v>
      </c>
      <c r="U188" s="156">
        <v>0</v>
      </c>
      <c r="V188" s="156">
        <f>ROUND(E188*U188,2)</f>
        <v>0</v>
      </c>
      <c r="W188" s="156"/>
      <c r="X188" s="156" t="s">
        <v>185</v>
      </c>
      <c r="Y188" s="147"/>
      <c r="Z188" s="147"/>
      <c r="AA188" s="147"/>
      <c r="AB188" s="147"/>
      <c r="AC188" s="147"/>
      <c r="AD188" s="147"/>
      <c r="AE188" s="147"/>
      <c r="AF188" s="147"/>
      <c r="AG188" s="147" t="s">
        <v>186</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67"/>
      <c r="D189" s="768"/>
      <c r="E189" s="768"/>
      <c r="F189" s="768"/>
      <c r="G189" s="768"/>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190</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ht="22.5" outlineLevel="1" x14ac:dyDescent="0.2">
      <c r="A190" s="168">
        <v>68</v>
      </c>
      <c r="B190" s="169" t="s">
        <v>503</v>
      </c>
      <c r="C190" s="178" t="s">
        <v>504</v>
      </c>
      <c r="D190" s="170" t="s">
        <v>294</v>
      </c>
      <c r="E190" s="171">
        <v>0</v>
      </c>
      <c r="F190" s="172"/>
      <c r="G190" s="173">
        <f>ROUND(E190*F190,2)</f>
        <v>0</v>
      </c>
      <c r="H190" s="172"/>
      <c r="I190" s="173">
        <f>ROUND(E190*H190,2)</f>
        <v>0</v>
      </c>
      <c r="J190" s="172"/>
      <c r="K190" s="173">
        <f>ROUND(E190*J190,2)</f>
        <v>0</v>
      </c>
      <c r="L190" s="173">
        <v>21</v>
      </c>
      <c r="M190" s="173">
        <f>G190*(1+L190/100)</f>
        <v>0</v>
      </c>
      <c r="N190" s="173">
        <v>0</v>
      </c>
      <c r="O190" s="173">
        <f>ROUND(E190*N190,2)</f>
        <v>0</v>
      </c>
      <c r="P190" s="173">
        <v>0</v>
      </c>
      <c r="Q190" s="173">
        <f>ROUND(E190*P190,2)</f>
        <v>0</v>
      </c>
      <c r="R190" s="173"/>
      <c r="S190" s="173" t="s">
        <v>219</v>
      </c>
      <c r="T190" s="174" t="s">
        <v>220</v>
      </c>
      <c r="U190" s="156">
        <v>0</v>
      </c>
      <c r="V190" s="156">
        <f>ROUND(E190*U190,2)</f>
        <v>0</v>
      </c>
      <c r="W190" s="156"/>
      <c r="X190" s="156" t="s">
        <v>185</v>
      </c>
      <c r="Y190" s="147"/>
      <c r="Z190" s="147"/>
      <c r="AA190" s="147"/>
      <c r="AB190" s="147"/>
      <c r="AC190" s="147"/>
      <c r="AD190" s="147"/>
      <c r="AE190" s="147"/>
      <c r="AF190" s="147"/>
      <c r="AG190" s="147" t="s">
        <v>186</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767"/>
      <c r="D191" s="768"/>
      <c r="E191" s="768"/>
      <c r="F191" s="768"/>
      <c r="G191" s="768"/>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190</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68">
        <v>69</v>
      </c>
      <c r="B192" s="169" t="s">
        <v>505</v>
      </c>
      <c r="C192" s="178" t="s">
        <v>506</v>
      </c>
      <c r="D192" s="170" t="s">
        <v>294</v>
      </c>
      <c r="E192" s="171">
        <v>0</v>
      </c>
      <c r="F192" s="172"/>
      <c r="G192" s="173">
        <f>ROUND(E192*F192,2)</f>
        <v>0</v>
      </c>
      <c r="H192" s="172"/>
      <c r="I192" s="173">
        <f>ROUND(E192*H192,2)</f>
        <v>0</v>
      </c>
      <c r="J192" s="172"/>
      <c r="K192" s="173">
        <f>ROUND(E192*J192,2)</f>
        <v>0</v>
      </c>
      <c r="L192" s="173">
        <v>21</v>
      </c>
      <c r="M192" s="173">
        <f>G192*(1+L192/100)</f>
        <v>0</v>
      </c>
      <c r="N192" s="173">
        <v>0</v>
      </c>
      <c r="O192" s="173">
        <f>ROUND(E192*N192,2)</f>
        <v>0</v>
      </c>
      <c r="P192" s="173">
        <v>0</v>
      </c>
      <c r="Q192" s="173">
        <f>ROUND(E192*P192,2)</f>
        <v>0</v>
      </c>
      <c r="R192" s="173"/>
      <c r="S192" s="173" t="s">
        <v>219</v>
      </c>
      <c r="T192" s="174" t="s">
        <v>220</v>
      </c>
      <c r="U192" s="156">
        <v>0</v>
      </c>
      <c r="V192" s="156">
        <f>ROUND(E192*U192,2)</f>
        <v>0</v>
      </c>
      <c r="W192" s="156"/>
      <c r="X192" s="156" t="s">
        <v>185</v>
      </c>
      <c r="Y192" s="147"/>
      <c r="Z192" s="147"/>
      <c r="AA192" s="147"/>
      <c r="AB192" s="147"/>
      <c r="AC192" s="147"/>
      <c r="AD192" s="147"/>
      <c r="AE192" s="147"/>
      <c r="AF192" s="147"/>
      <c r="AG192" s="147" t="s">
        <v>186</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7"/>
      <c r="D193" s="768"/>
      <c r="E193" s="768"/>
      <c r="F193" s="768"/>
      <c r="G193" s="768"/>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x14ac:dyDescent="0.2">
      <c r="A194" s="162" t="s">
        <v>177</v>
      </c>
      <c r="B194" s="163" t="s">
        <v>93</v>
      </c>
      <c r="C194" s="177" t="s">
        <v>94</v>
      </c>
      <c r="D194" s="164"/>
      <c r="E194" s="165"/>
      <c r="F194" s="166"/>
      <c r="G194" s="166">
        <f>SUMIF(AG195:AG222,"&lt;&gt;NOR",G195:G222)</f>
        <v>0</v>
      </c>
      <c r="H194" s="166"/>
      <c r="I194" s="166">
        <f>SUM(I195:I222)</f>
        <v>0</v>
      </c>
      <c r="J194" s="166"/>
      <c r="K194" s="166">
        <f>SUM(K195:K222)</f>
        <v>0</v>
      </c>
      <c r="L194" s="166"/>
      <c r="M194" s="166">
        <f>SUM(M195:M222)</f>
        <v>0</v>
      </c>
      <c r="N194" s="166"/>
      <c r="O194" s="166">
        <f>SUM(O195:O222)</f>
        <v>-0.04</v>
      </c>
      <c r="P194" s="166"/>
      <c r="Q194" s="166">
        <f>SUM(Q195:Q222)</f>
        <v>-15.489999999999998</v>
      </c>
      <c r="R194" s="166"/>
      <c r="S194" s="166"/>
      <c r="T194" s="167"/>
      <c r="U194" s="161"/>
      <c r="V194" s="161">
        <f>SUM(V195:V222)</f>
        <v>-10.47</v>
      </c>
      <c r="W194" s="161"/>
      <c r="X194" s="161"/>
      <c r="AG194" t="s">
        <v>178</v>
      </c>
    </row>
    <row r="195" spans="1:60" outlineLevel="1" x14ac:dyDescent="0.2">
      <c r="A195" s="168">
        <v>70</v>
      </c>
      <c r="B195" s="169" t="s">
        <v>508</v>
      </c>
      <c r="C195" s="178" t="s">
        <v>509</v>
      </c>
      <c r="D195" s="170" t="s">
        <v>181</v>
      </c>
      <c r="E195" s="171">
        <v>-46.031999999999996</v>
      </c>
      <c r="F195" s="172"/>
      <c r="G195" s="173">
        <f>ROUND(E195*F195,2)</f>
        <v>0</v>
      </c>
      <c r="H195" s="172"/>
      <c r="I195" s="173">
        <f>ROUND(E195*H195,2)</f>
        <v>0</v>
      </c>
      <c r="J195" s="172"/>
      <c r="K195" s="173">
        <f>ROUND(E195*J195,2)</f>
        <v>0</v>
      </c>
      <c r="L195" s="173">
        <v>21</v>
      </c>
      <c r="M195" s="173">
        <f>G195*(1+L195/100)</f>
        <v>0</v>
      </c>
      <c r="N195" s="173">
        <v>3.4000000000000002E-4</v>
      </c>
      <c r="O195" s="173">
        <f>ROUND(E195*N195,2)</f>
        <v>-0.02</v>
      </c>
      <c r="P195" s="173">
        <v>0.25</v>
      </c>
      <c r="Q195" s="173">
        <f>ROUND(E195*P195,2)</f>
        <v>-11.51</v>
      </c>
      <c r="R195" s="173" t="s">
        <v>510</v>
      </c>
      <c r="S195" s="173" t="s">
        <v>183</v>
      </c>
      <c r="T195" s="174" t="s">
        <v>184</v>
      </c>
      <c r="U195" s="156">
        <v>0</v>
      </c>
      <c r="V195" s="156">
        <f>ROUND(E195*U195,2)</f>
        <v>0</v>
      </c>
      <c r="W195" s="156"/>
      <c r="X195" s="156" t="s">
        <v>185</v>
      </c>
      <c r="Y195" s="147"/>
      <c r="Z195" s="147"/>
      <c r="AA195" s="147"/>
      <c r="AB195" s="147"/>
      <c r="AC195" s="147"/>
      <c r="AD195" s="147"/>
      <c r="AE195" s="147"/>
      <c r="AF195" s="147"/>
      <c r="AG195" s="147" t="s">
        <v>186</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71" t="s">
        <v>511</v>
      </c>
      <c r="D196" s="772"/>
      <c r="E196" s="772"/>
      <c r="F196" s="772"/>
      <c r="G196" s="772"/>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196</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1" x14ac:dyDescent="0.2">
      <c r="A197" s="154"/>
      <c r="B197" s="155"/>
      <c r="C197" s="179" t="s">
        <v>1038</v>
      </c>
      <c r="D197" s="157"/>
      <c r="E197" s="158">
        <v>-46.031999999999996</v>
      </c>
      <c r="F197" s="156"/>
      <c r="G197" s="156"/>
      <c r="H197" s="156"/>
      <c r="I197" s="156"/>
      <c r="J197" s="156"/>
      <c r="K197" s="156"/>
      <c r="L197" s="156"/>
      <c r="M197" s="156"/>
      <c r="N197" s="156"/>
      <c r="O197" s="156"/>
      <c r="P197" s="156"/>
      <c r="Q197" s="156"/>
      <c r="R197" s="156"/>
      <c r="S197" s="156"/>
      <c r="T197" s="156"/>
      <c r="U197" s="156"/>
      <c r="V197" s="156"/>
      <c r="W197" s="156"/>
      <c r="X197" s="156"/>
      <c r="Y197" s="147"/>
      <c r="Z197" s="147"/>
      <c r="AA197" s="147"/>
      <c r="AB197" s="147"/>
      <c r="AC197" s="147"/>
      <c r="AD197" s="147"/>
      <c r="AE197" s="147"/>
      <c r="AF197" s="147"/>
      <c r="AG197" s="147" t="s">
        <v>188</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69"/>
      <c r="D198" s="770"/>
      <c r="E198" s="770"/>
      <c r="F198" s="770"/>
      <c r="G198" s="770"/>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190</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68">
        <v>71</v>
      </c>
      <c r="B199" s="169" t="s">
        <v>513</v>
      </c>
      <c r="C199" s="178" t="s">
        <v>514</v>
      </c>
      <c r="D199" s="170" t="s">
        <v>181</v>
      </c>
      <c r="E199" s="171">
        <v>-1.5</v>
      </c>
      <c r="F199" s="172"/>
      <c r="G199" s="173">
        <f>ROUND(E199*F199,2)</f>
        <v>0</v>
      </c>
      <c r="H199" s="172"/>
      <c r="I199" s="173">
        <f>ROUND(E199*H199,2)</f>
        <v>0</v>
      </c>
      <c r="J199" s="172"/>
      <c r="K199" s="173">
        <f>ROUND(E199*J199,2)</f>
        <v>0</v>
      </c>
      <c r="L199" s="173">
        <v>21</v>
      </c>
      <c r="M199" s="173">
        <f>G199*(1+L199/100)</f>
        <v>0</v>
      </c>
      <c r="N199" s="173">
        <v>0</v>
      </c>
      <c r="O199" s="173">
        <f>ROUND(E199*N199,2)</f>
        <v>0</v>
      </c>
      <c r="P199" s="173">
        <v>0.432</v>
      </c>
      <c r="Q199" s="173">
        <f>ROUND(E199*P199,2)</f>
        <v>-0.65</v>
      </c>
      <c r="R199" s="173"/>
      <c r="S199" s="173" t="s">
        <v>219</v>
      </c>
      <c r="T199" s="174" t="s">
        <v>220</v>
      </c>
      <c r="U199" s="156">
        <v>0</v>
      </c>
      <c r="V199" s="156">
        <f>ROUND(E199*U199,2)</f>
        <v>0</v>
      </c>
      <c r="W199" s="156"/>
      <c r="X199" s="156" t="s">
        <v>185</v>
      </c>
      <c r="Y199" s="147"/>
      <c r="Z199" s="147"/>
      <c r="AA199" s="147"/>
      <c r="AB199" s="147"/>
      <c r="AC199" s="147"/>
      <c r="AD199" s="147"/>
      <c r="AE199" s="147"/>
      <c r="AF199" s="147"/>
      <c r="AG199" s="147" t="s">
        <v>186</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7"/>
      <c r="D200" s="768"/>
      <c r="E200" s="768"/>
      <c r="F200" s="768"/>
      <c r="G200" s="768"/>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68">
        <v>72</v>
      </c>
      <c r="B201" s="169" t="s">
        <v>516</v>
      </c>
      <c r="C201" s="178" t="s">
        <v>517</v>
      </c>
      <c r="D201" s="170" t="s">
        <v>193</v>
      </c>
      <c r="E201" s="171">
        <v>-1</v>
      </c>
      <c r="F201" s="172"/>
      <c r="G201" s="173">
        <f>ROUND(E201*F201,2)</f>
        <v>0</v>
      </c>
      <c r="H201" s="172"/>
      <c r="I201" s="173">
        <f>ROUND(E201*H201,2)</f>
        <v>0</v>
      </c>
      <c r="J201" s="172"/>
      <c r="K201" s="173">
        <f>ROUND(E201*J201,2)</f>
        <v>0</v>
      </c>
      <c r="L201" s="173">
        <v>21</v>
      </c>
      <c r="M201" s="173">
        <f>G201*(1+L201/100)</f>
        <v>0</v>
      </c>
      <c r="N201" s="173">
        <v>0</v>
      </c>
      <c r="O201" s="173">
        <f>ROUND(E201*N201,2)</f>
        <v>0</v>
      </c>
      <c r="P201" s="173">
        <v>2.2000000000000002</v>
      </c>
      <c r="Q201" s="173">
        <f>ROUND(E201*P201,2)</f>
        <v>-2.2000000000000002</v>
      </c>
      <c r="R201" s="173"/>
      <c r="S201" s="173" t="s">
        <v>219</v>
      </c>
      <c r="T201" s="174" t="s">
        <v>220</v>
      </c>
      <c r="U201" s="156">
        <v>10.47</v>
      </c>
      <c r="V201" s="156">
        <f>ROUND(E201*U201,2)</f>
        <v>-10.47</v>
      </c>
      <c r="W201" s="156"/>
      <c r="X201" s="156" t="s">
        <v>185</v>
      </c>
      <c r="Y201" s="147"/>
      <c r="Z201" s="147"/>
      <c r="AA201" s="147"/>
      <c r="AB201" s="147"/>
      <c r="AC201" s="147"/>
      <c r="AD201" s="147"/>
      <c r="AE201" s="147"/>
      <c r="AF201" s="147"/>
      <c r="AG201" s="147" t="s">
        <v>186</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54"/>
      <c r="B202" s="155"/>
      <c r="C202" s="767"/>
      <c r="D202" s="768"/>
      <c r="E202" s="768"/>
      <c r="F202" s="768"/>
      <c r="G202" s="768"/>
      <c r="H202" s="156"/>
      <c r="I202" s="156"/>
      <c r="J202" s="156"/>
      <c r="K202" s="156"/>
      <c r="L202" s="156"/>
      <c r="M202" s="156"/>
      <c r="N202" s="156"/>
      <c r="O202" s="156"/>
      <c r="P202" s="156"/>
      <c r="Q202" s="156"/>
      <c r="R202" s="156"/>
      <c r="S202" s="156"/>
      <c r="T202" s="156"/>
      <c r="U202" s="156"/>
      <c r="V202" s="156"/>
      <c r="W202" s="156"/>
      <c r="X202" s="156"/>
      <c r="Y202" s="147"/>
      <c r="Z202" s="147"/>
      <c r="AA202" s="147"/>
      <c r="AB202" s="147"/>
      <c r="AC202" s="147"/>
      <c r="AD202" s="147"/>
      <c r="AE202" s="147"/>
      <c r="AF202" s="147"/>
      <c r="AG202" s="147" t="s">
        <v>190</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68">
        <v>73</v>
      </c>
      <c r="B203" s="169" t="s">
        <v>520</v>
      </c>
      <c r="C203" s="178" t="s">
        <v>521</v>
      </c>
      <c r="D203" s="170" t="s">
        <v>181</v>
      </c>
      <c r="E203" s="171">
        <v>-18.239999999999998</v>
      </c>
      <c r="F203" s="172"/>
      <c r="G203" s="173">
        <f>ROUND(E203*F203,2)</f>
        <v>0</v>
      </c>
      <c r="H203" s="172"/>
      <c r="I203" s="173">
        <f>ROUND(E203*H203,2)</f>
        <v>0</v>
      </c>
      <c r="J203" s="172"/>
      <c r="K203" s="173">
        <f>ROUND(E203*J203,2)</f>
        <v>0</v>
      </c>
      <c r="L203" s="173">
        <v>21</v>
      </c>
      <c r="M203" s="173">
        <f>G203*(1+L203/100)</f>
        <v>0</v>
      </c>
      <c r="N203" s="173">
        <v>1E-3</v>
      </c>
      <c r="O203" s="173">
        <f>ROUND(E203*N203,2)</f>
        <v>-0.02</v>
      </c>
      <c r="P203" s="173">
        <v>6.2E-2</v>
      </c>
      <c r="Q203" s="173">
        <f>ROUND(E203*P203,2)</f>
        <v>-1.1299999999999999</v>
      </c>
      <c r="R203" s="173"/>
      <c r="S203" s="173" t="s">
        <v>219</v>
      </c>
      <c r="T203" s="174" t="s">
        <v>220</v>
      </c>
      <c r="U203" s="156">
        <v>0</v>
      </c>
      <c r="V203" s="156">
        <f>ROUND(E203*U203,2)</f>
        <v>0</v>
      </c>
      <c r="W203" s="156"/>
      <c r="X203" s="156" t="s">
        <v>185</v>
      </c>
      <c r="Y203" s="147"/>
      <c r="Z203" s="147"/>
      <c r="AA203" s="147"/>
      <c r="AB203" s="147"/>
      <c r="AC203" s="147"/>
      <c r="AD203" s="147"/>
      <c r="AE203" s="147"/>
      <c r="AF203" s="147"/>
      <c r="AG203" s="147" t="s">
        <v>186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7"/>
      <c r="D204" s="768"/>
      <c r="E204" s="768"/>
      <c r="F204" s="768"/>
      <c r="G204" s="768"/>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68">
        <v>74</v>
      </c>
      <c r="B205" s="169" t="s">
        <v>522</v>
      </c>
      <c r="C205" s="178" t="s">
        <v>523</v>
      </c>
      <c r="D205" s="170" t="s">
        <v>294</v>
      </c>
      <c r="E205" s="171">
        <v>-1</v>
      </c>
      <c r="F205" s="172"/>
      <c r="G205" s="173">
        <f>ROUND(E205*F205,2)</f>
        <v>0</v>
      </c>
      <c r="H205" s="172"/>
      <c r="I205" s="173">
        <f>ROUND(E205*H205,2)</f>
        <v>0</v>
      </c>
      <c r="J205" s="172"/>
      <c r="K205" s="173">
        <f>ROUND(E205*J205,2)</f>
        <v>0</v>
      </c>
      <c r="L205" s="173">
        <v>21</v>
      </c>
      <c r="M205" s="173">
        <f>G205*(1+L205/100)</f>
        <v>0</v>
      </c>
      <c r="N205" s="173">
        <v>0</v>
      </c>
      <c r="O205" s="173">
        <f>ROUND(E205*N205,2)</f>
        <v>0</v>
      </c>
      <c r="P205" s="173">
        <v>0</v>
      </c>
      <c r="Q205" s="173">
        <f>ROUND(E205*P205,2)</f>
        <v>0</v>
      </c>
      <c r="R205" s="173"/>
      <c r="S205" s="173" t="s">
        <v>219</v>
      </c>
      <c r="T205" s="174" t="s">
        <v>220</v>
      </c>
      <c r="U205" s="156">
        <v>0</v>
      </c>
      <c r="V205" s="156">
        <f>ROUND(E205*U205,2)</f>
        <v>0</v>
      </c>
      <c r="W205" s="156"/>
      <c r="X205" s="156" t="s">
        <v>185</v>
      </c>
      <c r="Y205" s="147"/>
      <c r="Z205" s="147"/>
      <c r="AA205" s="147"/>
      <c r="AB205" s="147"/>
      <c r="AC205" s="147"/>
      <c r="AD205" s="147"/>
      <c r="AE205" s="147"/>
      <c r="AF205" s="147"/>
      <c r="AG205" s="147" t="s">
        <v>186</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54"/>
      <c r="B206" s="155"/>
      <c r="C206" s="767"/>
      <c r="D206" s="768"/>
      <c r="E206" s="768"/>
      <c r="F206" s="768"/>
      <c r="G206" s="768"/>
      <c r="H206" s="156"/>
      <c r="I206" s="156"/>
      <c r="J206" s="156"/>
      <c r="K206" s="156"/>
      <c r="L206" s="156"/>
      <c r="M206" s="156"/>
      <c r="N206" s="156"/>
      <c r="O206" s="156"/>
      <c r="P206" s="156"/>
      <c r="Q206" s="156"/>
      <c r="R206" s="156"/>
      <c r="S206" s="156"/>
      <c r="T206" s="156"/>
      <c r="U206" s="156"/>
      <c r="V206" s="156"/>
      <c r="W206" s="156"/>
      <c r="X206" s="156"/>
      <c r="Y206" s="147"/>
      <c r="Z206" s="147"/>
      <c r="AA206" s="147"/>
      <c r="AB206" s="147"/>
      <c r="AC206" s="147"/>
      <c r="AD206" s="147"/>
      <c r="AE206" s="147"/>
      <c r="AF206" s="147"/>
      <c r="AG206" s="147" t="s">
        <v>190</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68">
        <v>75</v>
      </c>
      <c r="B207" s="169" t="s">
        <v>526</v>
      </c>
      <c r="C207" s="178" t="s">
        <v>527</v>
      </c>
      <c r="D207" s="170" t="s">
        <v>294</v>
      </c>
      <c r="E207" s="171">
        <v>-1</v>
      </c>
      <c r="F207" s="172"/>
      <c r="G207" s="173">
        <f>ROUND(E207*F207,2)</f>
        <v>0</v>
      </c>
      <c r="H207" s="172"/>
      <c r="I207" s="173">
        <f>ROUND(E207*H207,2)</f>
        <v>0</v>
      </c>
      <c r="J207" s="172"/>
      <c r="K207" s="173">
        <f>ROUND(E207*J207,2)</f>
        <v>0</v>
      </c>
      <c r="L207" s="173">
        <v>21</v>
      </c>
      <c r="M207" s="173">
        <f>G207*(1+L207/100)</f>
        <v>0</v>
      </c>
      <c r="N207" s="173">
        <v>0</v>
      </c>
      <c r="O207" s="173">
        <f>ROUND(E207*N207,2)</f>
        <v>0</v>
      </c>
      <c r="P207" s="173">
        <v>0</v>
      </c>
      <c r="Q207" s="173">
        <f>ROUND(E207*P207,2)</f>
        <v>0</v>
      </c>
      <c r="R207" s="173"/>
      <c r="S207" s="173" t="s">
        <v>219</v>
      </c>
      <c r="T207" s="174" t="s">
        <v>220</v>
      </c>
      <c r="U207" s="156">
        <v>0</v>
      </c>
      <c r="V207" s="156">
        <f>ROUND(E207*U207,2)</f>
        <v>0</v>
      </c>
      <c r="W207" s="156"/>
      <c r="X207" s="156" t="s">
        <v>185</v>
      </c>
      <c r="Y207" s="147"/>
      <c r="Z207" s="147"/>
      <c r="AA207" s="147"/>
      <c r="AB207" s="147"/>
      <c r="AC207" s="147"/>
      <c r="AD207" s="147"/>
      <c r="AE207" s="147"/>
      <c r="AF207" s="147"/>
      <c r="AG207" s="147" t="s">
        <v>186</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54"/>
      <c r="B208" s="155"/>
      <c r="C208" s="767"/>
      <c r="D208" s="768"/>
      <c r="E208" s="768"/>
      <c r="F208" s="768"/>
      <c r="G208" s="768"/>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190</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68">
        <v>76</v>
      </c>
      <c r="B209" s="169" t="s">
        <v>529</v>
      </c>
      <c r="C209" s="178" t="s">
        <v>530</v>
      </c>
      <c r="D209" s="170" t="s">
        <v>294</v>
      </c>
      <c r="E209" s="171">
        <v>-1</v>
      </c>
      <c r="F209" s="172"/>
      <c r="G209" s="173">
        <f>ROUND(E209*F209,2)</f>
        <v>0</v>
      </c>
      <c r="H209" s="172"/>
      <c r="I209" s="173">
        <f>ROUND(E209*H209,2)</f>
        <v>0</v>
      </c>
      <c r="J209" s="172"/>
      <c r="K209" s="173">
        <f>ROUND(E209*J209,2)</f>
        <v>0</v>
      </c>
      <c r="L209" s="173">
        <v>21</v>
      </c>
      <c r="M209" s="173">
        <f>G209*(1+L209/100)</f>
        <v>0</v>
      </c>
      <c r="N209" s="173">
        <v>0</v>
      </c>
      <c r="O209" s="173">
        <f>ROUND(E209*N209,2)</f>
        <v>0</v>
      </c>
      <c r="P209" s="173">
        <v>0</v>
      </c>
      <c r="Q209" s="173">
        <f>ROUND(E209*P209,2)</f>
        <v>0</v>
      </c>
      <c r="R209" s="173"/>
      <c r="S209" s="173" t="s">
        <v>219</v>
      </c>
      <c r="T209" s="174" t="s">
        <v>220</v>
      </c>
      <c r="U209" s="156">
        <v>0</v>
      </c>
      <c r="V209" s="156">
        <f>ROUND(E209*U209,2)</f>
        <v>0</v>
      </c>
      <c r="W209" s="156"/>
      <c r="X209" s="156" t="s">
        <v>185</v>
      </c>
      <c r="Y209" s="147"/>
      <c r="Z209" s="147"/>
      <c r="AA209" s="147"/>
      <c r="AB209" s="147"/>
      <c r="AC209" s="147"/>
      <c r="AD209" s="147"/>
      <c r="AE209" s="147"/>
      <c r="AF209" s="147"/>
      <c r="AG209" s="147" t="s">
        <v>186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7"/>
      <c r="D210" s="768"/>
      <c r="E210" s="768"/>
      <c r="F210" s="768"/>
      <c r="G210" s="768"/>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68">
        <v>77</v>
      </c>
      <c r="B211" s="169" t="s">
        <v>533</v>
      </c>
      <c r="C211" s="178" t="s">
        <v>534</v>
      </c>
      <c r="D211" s="170" t="s">
        <v>294</v>
      </c>
      <c r="E211" s="171">
        <v>-1</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219</v>
      </c>
      <c r="T211" s="174" t="s">
        <v>220</v>
      </c>
      <c r="U211" s="156">
        <v>0</v>
      </c>
      <c r="V211" s="156">
        <f>ROUND(E211*U211,2)</f>
        <v>0</v>
      </c>
      <c r="W211" s="156"/>
      <c r="X211" s="156" t="s">
        <v>185</v>
      </c>
      <c r="Y211" s="147"/>
      <c r="Z211" s="147"/>
      <c r="AA211" s="147"/>
      <c r="AB211" s="147"/>
      <c r="AC211" s="147"/>
      <c r="AD211" s="147"/>
      <c r="AE211" s="147"/>
      <c r="AF211" s="147"/>
      <c r="AG211" s="147" t="s">
        <v>186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
      <c r="A212" s="154"/>
      <c r="B212" s="155"/>
      <c r="C212" s="767"/>
      <c r="D212" s="768"/>
      <c r="E212" s="768"/>
      <c r="F212" s="768"/>
      <c r="G212" s="768"/>
      <c r="H212" s="156"/>
      <c r="I212" s="156"/>
      <c r="J212" s="156"/>
      <c r="K212" s="156"/>
      <c r="L212" s="156"/>
      <c r="M212" s="156"/>
      <c r="N212" s="156"/>
      <c r="O212" s="156"/>
      <c r="P212" s="156"/>
      <c r="Q212" s="156"/>
      <c r="R212" s="156"/>
      <c r="S212" s="156"/>
      <c r="T212" s="156"/>
      <c r="U212" s="156"/>
      <c r="V212" s="156"/>
      <c r="W212" s="156"/>
      <c r="X212" s="156"/>
      <c r="Y212" s="147"/>
      <c r="Z212" s="147"/>
      <c r="AA212" s="147"/>
      <c r="AB212" s="147"/>
      <c r="AC212" s="147"/>
      <c r="AD212" s="147"/>
      <c r="AE212" s="147"/>
      <c r="AF212" s="147"/>
      <c r="AG212" s="147" t="s">
        <v>190</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2.5" outlineLevel="1" x14ac:dyDescent="0.2">
      <c r="A213" s="168">
        <v>78</v>
      </c>
      <c r="B213" s="169" t="s">
        <v>536</v>
      </c>
      <c r="C213" s="178" t="s">
        <v>537</v>
      </c>
      <c r="D213" s="170" t="s">
        <v>181</v>
      </c>
      <c r="E213" s="171">
        <v>-4185</v>
      </c>
      <c r="F213" s="172"/>
      <c r="G213" s="173">
        <f>ROUND(E213*F213,2)</f>
        <v>0</v>
      </c>
      <c r="H213" s="172"/>
      <c r="I213" s="173">
        <f>ROUND(E213*H213,2)</f>
        <v>0</v>
      </c>
      <c r="J213" s="172"/>
      <c r="K213" s="173">
        <f>ROUND(E213*J213,2)</f>
        <v>0</v>
      </c>
      <c r="L213" s="173">
        <v>21</v>
      </c>
      <c r="M213" s="173">
        <f>G213*(1+L213/100)</f>
        <v>0</v>
      </c>
      <c r="N213" s="173">
        <v>0</v>
      </c>
      <c r="O213" s="173">
        <f>ROUND(E213*N213,2)</f>
        <v>0</v>
      </c>
      <c r="P213" s="173">
        <v>0</v>
      </c>
      <c r="Q213" s="173">
        <f>ROUND(E213*P213,2)</f>
        <v>0</v>
      </c>
      <c r="R213" s="173"/>
      <c r="S213" s="173" t="s">
        <v>219</v>
      </c>
      <c r="T213" s="174" t="s">
        <v>220</v>
      </c>
      <c r="U213" s="156">
        <v>0</v>
      </c>
      <c r="V213" s="156">
        <f>ROUND(E213*U213,2)</f>
        <v>0</v>
      </c>
      <c r="W213" s="156"/>
      <c r="X213" s="156" t="s">
        <v>185</v>
      </c>
      <c r="Y213" s="147"/>
      <c r="Z213" s="147"/>
      <c r="AA213" s="147"/>
      <c r="AB213" s="147"/>
      <c r="AC213" s="147"/>
      <c r="AD213" s="147"/>
      <c r="AE213" s="147"/>
      <c r="AF213" s="147"/>
      <c r="AG213" s="147" t="s">
        <v>186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
      <c r="A214" s="154"/>
      <c r="B214" s="155"/>
      <c r="C214" s="767"/>
      <c r="D214" s="768"/>
      <c r="E214" s="768"/>
      <c r="F214" s="768"/>
      <c r="G214" s="768"/>
      <c r="H214" s="156"/>
      <c r="I214" s="156"/>
      <c r="J214" s="156"/>
      <c r="K214" s="156"/>
      <c r="L214" s="156"/>
      <c r="M214" s="156"/>
      <c r="N214" s="156"/>
      <c r="O214" s="156"/>
      <c r="P214" s="156"/>
      <c r="Q214" s="156"/>
      <c r="R214" s="156"/>
      <c r="S214" s="156"/>
      <c r="T214" s="156"/>
      <c r="U214" s="156"/>
      <c r="V214" s="156"/>
      <c r="W214" s="156"/>
      <c r="X214" s="156"/>
      <c r="Y214" s="147"/>
      <c r="Z214" s="147"/>
      <c r="AA214" s="147"/>
      <c r="AB214" s="147"/>
      <c r="AC214" s="147"/>
      <c r="AD214" s="147"/>
      <c r="AE214" s="147"/>
      <c r="AF214" s="147"/>
      <c r="AG214" s="147" t="s">
        <v>190</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1" x14ac:dyDescent="0.2">
      <c r="A215" s="168">
        <v>79</v>
      </c>
      <c r="B215" s="169" t="s">
        <v>540</v>
      </c>
      <c r="C215" s="178" t="s">
        <v>541</v>
      </c>
      <c r="D215" s="170" t="s">
        <v>181</v>
      </c>
      <c r="E215" s="171">
        <v>-1560</v>
      </c>
      <c r="F215" s="172"/>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7"/>
      <c r="D216" s="768"/>
      <c r="E216" s="768"/>
      <c r="F216" s="768"/>
      <c r="G216" s="768"/>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68">
        <v>80</v>
      </c>
      <c r="B217" s="169" t="s">
        <v>544</v>
      </c>
      <c r="C217" s="178" t="s">
        <v>545</v>
      </c>
      <c r="D217" s="170" t="s">
        <v>231</v>
      </c>
      <c r="E217" s="171">
        <v>-120</v>
      </c>
      <c r="F217" s="172"/>
      <c r="G217" s="173">
        <f>ROUND(E217*F217,2)</f>
        <v>0</v>
      </c>
      <c r="H217" s="172"/>
      <c r="I217" s="173">
        <f>ROUND(E217*H217,2)</f>
        <v>0</v>
      </c>
      <c r="J217" s="172"/>
      <c r="K217" s="173">
        <f>ROUND(E217*J217,2)</f>
        <v>0</v>
      </c>
      <c r="L217" s="173">
        <v>21</v>
      </c>
      <c r="M217" s="173">
        <f>G217*(1+L217/100)</f>
        <v>0</v>
      </c>
      <c r="N217" s="173">
        <v>0</v>
      </c>
      <c r="O217" s="173">
        <f>ROUND(E217*N217,2)</f>
        <v>0</v>
      </c>
      <c r="P217" s="173">
        <v>0</v>
      </c>
      <c r="Q217" s="173">
        <f>ROUND(E217*P217,2)</f>
        <v>0</v>
      </c>
      <c r="R217" s="173"/>
      <c r="S217" s="173" t="s">
        <v>219</v>
      </c>
      <c r="T217" s="174" t="s">
        <v>220</v>
      </c>
      <c r="U217" s="156">
        <v>0</v>
      </c>
      <c r="V217" s="156">
        <f>ROUND(E217*U217,2)</f>
        <v>0</v>
      </c>
      <c r="W217" s="156"/>
      <c r="X217" s="156" t="s">
        <v>185</v>
      </c>
      <c r="Y217" s="147"/>
      <c r="Z217" s="147"/>
      <c r="AA217" s="147"/>
      <c r="AB217" s="147"/>
      <c r="AC217" s="147"/>
      <c r="AD217" s="147"/>
      <c r="AE217" s="147"/>
      <c r="AF217" s="147"/>
      <c r="AG217" s="147" t="s">
        <v>186</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
      <c r="A218" s="154"/>
      <c r="B218" s="155"/>
      <c r="C218" s="767"/>
      <c r="D218" s="768"/>
      <c r="E218" s="768"/>
      <c r="F218" s="768"/>
      <c r="G218" s="768"/>
      <c r="H218" s="156"/>
      <c r="I218" s="156"/>
      <c r="J218" s="156"/>
      <c r="K218" s="156"/>
      <c r="L218" s="156"/>
      <c r="M218" s="156"/>
      <c r="N218" s="156"/>
      <c r="O218" s="156"/>
      <c r="P218" s="156"/>
      <c r="Q218" s="156"/>
      <c r="R218" s="156"/>
      <c r="S218" s="156"/>
      <c r="T218" s="156"/>
      <c r="U218" s="156"/>
      <c r="V218" s="156"/>
      <c r="W218" s="156"/>
      <c r="X218" s="156"/>
      <c r="Y218" s="147"/>
      <c r="Z218" s="147"/>
      <c r="AA218" s="147"/>
      <c r="AB218" s="147"/>
      <c r="AC218" s="147"/>
      <c r="AD218" s="147"/>
      <c r="AE218" s="147"/>
      <c r="AF218" s="147"/>
      <c r="AG218" s="147" t="s">
        <v>190</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68">
        <v>81</v>
      </c>
      <c r="B219" s="169" t="s">
        <v>547</v>
      </c>
      <c r="C219" s="178" t="s">
        <v>548</v>
      </c>
      <c r="D219" s="170" t="s">
        <v>549</v>
      </c>
      <c r="E219" s="171">
        <v>-10</v>
      </c>
      <c r="F219" s="172"/>
      <c r="G219" s="173">
        <f>ROUND(E219*F219,2)</f>
        <v>0</v>
      </c>
      <c r="H219" s="172"/>
      <c r="I219" s="173">
        <f>ROUND(E219*H219,2)</f>
        <v>0</v>
      </c>
      <c r="J219" s="172"/>
      <c r="K219" s="173">
        <f>ROUND(E219*J219,2)</f>
        <v>0</v>
      </c>
      <c r="L219" s="173">
        <v>21</v>
      </c>
      <c r="M219" s="173">
        <f>G219*(1+L219/100)</f>
        <v>0</v>
      </c>
      <c r="N219" s="173">
        <v>0</v>
      </c>
      <c r="O219" s="173">
        <f>ROUND(E219*N219,2)</f>
        <v>0</v>
      </c>
      <c r="P219" s="173">
        <v>0</v>
      </c>
      <c r="Q219" s="173">
        <f>ROUND(E219*P219,2)</f>
        <v>0</v>
      </c>
      <c r="R219" s="173"/>
      <c r="S219" s="173" t="s">
        <v>219</v>
      </c>
      <c r="T219" s="174" t="s">
        <v>220</v>
      </c>
      <c r="U219" s="156">
        <v>0</v>
      </c>
      <c r="V219" s="156">
        <f>ROUND(E219*U219,2)</f>
        <v>0</v>
      </c>
      <c r="W219" s="156"/>
      <c r="X219" s="156" t="s">
        <v>185</v>
      </c>
      <c r="Y219" s="147"/>
      <c r="Z219" s="147"/>
      <c r="AA219" s="147"/>
      <c r="AB219" s="147"/>
      <c r="AC219" s="147"/>
      <c r="AD219" s="147"/>
      <c r="AE219" s="147"/>
      <c r="AF219" s="147"/>
      <c r="AG219" s="147" t="s">
        <v>186</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54"/>
      <c r="B220" s="155"/>
      <c r="C220" s="767"/>
      <c r="D220" s="768"/>
      <c r="E220" s="768"/>
      <c r="F220" s="768"/>
      <c r="G220" s="768"/>
      <c r="H220" s="156"/>
      <c r="I220" s="156"/>
      <c r="J220" s="156"/>
      <c r="K220" s="156"/>
      <c r="L220" s="156"/>
      <c r="M220" s="156"/>
      <c r="N220" s="156"/>
      <c r="O220" s="156"/>
      <c r="P220" s="156"/>
      <c r="Q220" s="156"/>
      <c r="R220" s="156"/>
      <c r="S220" s="156"/>
      <c r="T220" s="156"/>
      <c r="U220" s="156"/>
      <c r="V220" s="156"/>
      <c r="W220" s="156"/>
      <c r="X220" s="156"/>
      <c r="Y220" s="147"/>
      <c r="Z220" s="147"/>
      <c r="AA220" s="147"/>
      <c r="AB220" s="147"/>
      <c r="AC220" s="147"/>
      <c r="AD220" s="147"/>
      <c r="AE220" s="147"/>
      <c r="AF220" s="147"/>
      <c r="AG220" s="147" t="s">
        <v>190</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1" x14ac:dyDescent="0.2">
      <c r="A221" s="168">
        <v>82</v>
      </c>
      <c r="B221" s="169" t="s">
        <v>551</v>
      </c>
      <c r="C221" s="178" t="s">
        <v>552</v>
      </c>
      <c r="D221" s="170" t="s">
        <v>549</v>
      </c>
      <c r="E221" s="171">
        <v>-1</v>
      </c>
      <c r="F221" s="172"/>
      <c r="G221" s="173">
        <f>ROUND(E221*F221,2)</f>
        <v>0</v>
      </c>
      <c r="H221" s="172"/>
      <c r="I221" s="173">
        <f>ROUND(E221*H221,2)</f>
        <v>0</v>
      </c>
      <c r="J221" s="172"/>
      <c r="K221" s="173">
        <f>ROUND(E221*J221,2)</f>
        <v>0</v>
      </c>
      <c r="L221" s="173">
        <v>21</v>
      </c>
      <c r="M221" s="173">
        <f>G221*(1+L221/100)</f>
        <v>0</v>
      </c>
      <c r="N221" s="173">
        <v>0</v>
      </c>
      <c r="O221" s="173">
        <f>ROUND(E221*N221,2)</f>
        <v>0</v>
      </c>
      <c r="P221" s="173">
        <v>0</v>
      </c>
      <c r="Q221" s="173">
        <f>ROUND(E221*P221,2)</f>
        <v>0</v>
      </c>
      <c r="R221" s="173"/>
      <c r="S221" s="173" t="s">
        <v>219</v>
      </c>
      <c r="T221" s="174" t="s">
        <v>220</v>
      </c>
      <c r="U221" s="156">
        <v>0</v>
      </c>
      <c r="V221" s="156">
        <f>ROUND(E221*U221,2)</f>
        <v>0</v>
      </c>
      <c r="W221" s="156"/>
      <c r="X221" s="156" t="s">
        <v>185</v>
      </c>
      <c r="Y221" s="147"/>
      <c r="Z221" s="147"/>
      <c r="AA221" s="147"/>
      <c r="AB221" s="147"/>
      <c r="AC221" s="147"/>
      <c r="AD221" s="147"/>
      <c r="AE221" s="147"/>
      <c r="AF221" s="147"/>
      <c r="AG221" s="147" t="s">
        <v>186</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767"/>
      <c r="D222" s="768"/>
      <c r="E222" s="768"/>
      <c r="F222" s="768"/>
      <c r="G222" s="768"/>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190</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x14ac:dyDescent="0.2">
      <c r="A223" s="162" t="s">
        <v>177</v>
      </c>
      <c r="B223" s="163" t="s">
        <v>95</v>
      </c>
      <c r="C223" s="177" t="s">
        <v>96</v>
      </c>
      <c r="D223" s="164"/>
      <c r="E223" s="165"/>
      <c r="F223" s="166"/>
      <c r="G223" s="166">
        <f>SUMIF(AG224:AG251,"&lt;&gt;NOR",G224:G251)</f>
        <v>0</v>
      </c>
      <c r="H223" s="166"/>
      <c r="I223" s="166">
        <f>SUM(I224:I251)</f>
        <v>0</v>
      </c>
      <c r="J223" s="166"/>
      <c r="K223" s="166">
        <f>SUM(K224:K251)</f>
        <v>0</v>
      </c>
      <c r="L223" s="166"/>
      <c r="M223" s="166">
        <f>SUM(M224:M251)</f>
        <v>0</v>
      </c>
      <c r="N223" s="166"/>
      <c r="O223" s="166">
        <f>SUM(O224:O251)</f>
        <v>0</v>
      </c>
      <c r="P223" s="166"/>
      <c r="Q223" s="166">
        <f>SUM(Q224:Q251)</f>
        <v>-1.42</v>
      </c>
      <c r="R223" s="166"/>
      <c r="S223" s="166"/>
      <c r="T223" s="167"/>
      <c r="U223" s="161"/>
      <c r="V223" s="161">
        <f>SUM(V224:V251)</f>
        <v>-143.16</v>
      </c>
      <c r="W223" s="161"/>
      <c r="X223" s="161"/>
      <c r="AG223" t="s">
        <v>178</v>
      </c>
    </row>
    <row r="224" spans="1:60" ht="22.5" outlineLevel="1" x14ac:dyDescent="0.2">
      <c r="A224" s="168">
        <v>83</v>
      </c>
      <c r="B224" s="169" t="s">
        <v>553</v>
      </c>
      <c r="C224" s="178" t="s">
        <v>554</v>
      </c>
      <c r="D224" s="170" t="s">
        <v>284</v>
      </c>
      <c r="E224" s="171">
        <v>-8.81</v>
      </c>
      <c r="F224" s="172"/>
      <c r="G224" s="173">
        <f>ROUND(E224*F224,2)</f>
        <v>0</v>
      </c>
      <c r="H224" s="172"/>
      <c r="I224" s="173">
        <f>ROUND(E224*H224,2)</f>
        <v>0</v>
      </c>
      <c r="J224" s="172"/>
      <c r="K224" s="173">
        <f>ROUND(E224*J224,2)</f>
        <v>0</v>
      </c>
      <c r="L224" s="173">
        <v>21</v>
      </c>
      <c r="M224" s="173">
        <f>G224*(1+L224/100)</f>
        <v>0</v>
      </c>
      <c r="N224" s="173">
        <v>4.8999999999999998E-4</v>
      </c>
      <c r="O224" s="173">
        <f>ROUND(E224*N224,2)</f>
        <v>0</v>
      </c>
      <c r="P224" s="173">
        <v>5.3999999999999999E-2</v>
      </c>
      <c r="Q224" s="173">
        <f>ROUND(E224*P224,2)</f>
        <v>-0.48</v>
      </c>
      <c r="R224" s="173" t="s">
        <v>510</v>
      </c>
      <c r="S224" s="173" t="s">
        <v>183</v>
      </c>
      <c r="T224" s="174" t="s">
        <v>184</v>
      </c>
      <c r="U224" s="156">
        <v>0</v>
      </c>
      <c r="V224" s="156">
        <f>ROUND(E224*U224,2)</f>
        <v>0</v>
      </c>
      <c r="W224" s="156"/>
      <c r="X224" s="156" t="s">
        <v>185</v>
      </c>
      <c r="Y224" s="147"/>
      <c r="Z224" s="147"/>
      <c r="AA224" s="147"/>
      <c r="AB224" s="147"/>
      <c r="AC224" s="147"/>
      <c r="AD224" s="147"/>
      <c r="AE224" s="147"/>
      <c r="AF224" s="147"/>
      <c r="AG224" s="147" t="s">
        <v>186</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1039</v>
      </c>
      <c r="D225" s="157"/>
      <c r="E225" s="158">
        <v>-8.81</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84</v>
      </c>
      <c r="B227" s="169" t="s">
        <v>556</v>
      </c>
      <c r="C227" s="178" t="s">
        <v>557</v>
      </c>
      <c r="D227" s="170" t="s">
        <v>181</v>
      </c>
      <c r="E227" s="171">
        <v>-6.54</v>
      </c>
      <c r="F227" s="172"/>
      <c r="G227" s="173">
        <f>ROUND(E227*F227,2)</f>
        <v>0</v>
      </c>
      <c r="H227" s="172"/>
      <c r="I227" s="173">
        <f>ROUND(E227*H227,2)</f>
        <v>0</v>
      </c>
      <c r="J227" s="172"/>
      <c r="K227" s="173">
        <f>ROUND(E227*J227,2)</f>
        <v>0</v>
      </c>
      <c r="L227" s="173">
        <v>21</v>
      </c>
      <c r="M227" s="173">
        <f>G227*(1+L227/100)</f>
        <v>0</v>
      </c>
      <c r="N227" s="173">
        <v>0</v>
      </c>
      <c r="O227" s="173">
        <f>ROUND(E227*N227,2)</f>
        <v>0</v>
      </c>
      <c r="P227" s="173">
        <v>8.8999999999999996E-2</v>
      </c>
      <c r="Q227" s="173">
        <f>ROUND(E227*P227,2)</f>
        <v>-0.57999999999999996</v>
      </c>
      <c r="R227" s="173" t="s">
        <v>510</v>
      </c>
      <c r="S227" s="173" t="s">
        <v>183</v>
      </c>
      <c r="T227" s="174" t="s">
        <v>184</v>
      </c>
      <c r="U227" s="156">
        <v>0</v>
      </c>
      <c r="V227" s="156">
        <f>ROUND(E227*U227,2)</f>
        <v>0</v>
      </c>
      <c r="W227" s="156"/>
      <c r="X227" s="156" t="s">
        <v>185</v>
      </c>
      <c r="Y227" s="147"/>
      <c r="Z227" s="147"/>
      <c r="AA227" s="147"/>
      <c r="AB227" s="147"/>
      <c r="AC227" s="147"/>
      <c r="AD227" s="147"/>
      <c r="AE227" s="147"/>
      <c r="AF227" s="147"/>
      <c r="AG227" s="147" t="s">
        <v>186</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71" t="s">
        <v>558</v>
      </c>
      <c r="D228" s="772"/>
      <c r="E228" s="772"/>
      <c r="F228" s="772"/>
      <c r="G228" s="772"/>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196</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54"/>
      <c r="B229" s="155"/>
      <c r="C229" s="769"/>
      <c r="D229" s="770"/>
      <c r="E229" s="770"/>
      <c r="F229" s="770"/>
      <c r="G229" s="770"/>
      <c r="H229" s="156"/>
      <c r="I229" s="156"/>
      <c r="J229" s="156"/>
      <c r="K229" s="156"/>
      <c r="L229" s="156"/>
      <c r="M229" s="156"/>
      <c r="N229" s="156"/>
      <c r="O229" s="156"/>
      <c r="P229" s="156"/>
      <c r="Q229" s="156"/>
      <c r="R229" s="156"/>
      <c r="S229" s="156"/>
      <c r="T229" s="156"/>
      <c r="U229" s="156"/>
      <c r="V229" s="156"/>
      <c r="W229" s="156"/>
      <c r="X229" s="156"/>
      <c r="Y229" s="147"/>
      <c r="Z229" s="147"/>
      <c r="AA229" s="147"/>
      <c r="AB229" s="147"/>
      <c r="AC229" s="147"/>
      <c r="AD229" s="147"/>
      <c r="AE229" s="147"/>
      <c r="AF229" s="147"/>
      <c r="AG229" s="147" t="s">
        <v>190</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ht="22.5" outlineLevel="1" x14ac:dyDescent="0.2">
      <c r="A230" s="168">
        <v>85</v>
      </c>
      <c r="B230" s="169" t="s">
        <v>571</v>
      </c>
      <c r="C230" s="178" t="s">
        <v>572</v>
      </c>
      <c r="D230" s="170" t="s">
        <v>231</v>
      </c>
      <c r="E230" s="171">
        <v>0</v>
      </c>
      <c r="F230" s="172"/>
      <c r="G230" s="173">
        <f>ROUND(E230*F230,2)</f>
        <v>0</v>
      </c>
      <c r="H230" s="172"/>
      <c r="I230" s="173">
        <f>ROUND(E230*H230,2)</f>
        <v>0</v>
      </c>
      <c r="J230" s="172"/>
      <c r="K230" s="173">
        <f>ROUND(E230*J230,2)</f>
        <v>0</v>
      </c>
      <c r="L230" s="173">
        <v>21</v>
      </c>
      <c r="M230" s="173">
        <f>G230*(1+L230/100)</f>
        <v>0</v>
      </c>
      <c r="N230" s="173">
        <v>0</v>
      </c>
      <c r="O230" s="173">
        <f>ROUND(E230*N230,2)</f>
        <v>0</v>
      </c>
      <c r="P230" s="173">
        <v>0</v>
      </c>
      <c r="Q230" s="173">
        <f>ROUND(E230*P230,2)</f>
        <v>0</v>
      </c>
      <c r="R230" s="173" t="s">
        <v>510</v>
      </c>
      <c r="S230" s="173" t="s">
        <v>183</v>
      </c>
      <c r="T230" s="174" t="s">
        <v>184</v>
      </c>
      <c r="U230" s="156">
        <v>0.93300000000000005</v>
      </c>
      <c r="V230" s="156">
        <f>ROUND(E230*U230,2)</f>
        <v>0</v>
      </c>
      <c r="W230" s="156"/>
      <c r="X230" s="156" t="s">
        <v>185</v>
      </c>
      <c r="Y230" s="147"/>
      <c r="Z230" s="147"/>
      <c r="AA230" s="147"/>
      <c r="AB230" s="147"/>
      <c r="AC230" s="147"/>
      <c r="AD230" s="147"/>
      <c r="AE230" s="147"/>
      <c r="AF230" s="147"/>
      <c r="AG230" s="147" t="s">
        <v>325</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7"/>
      <c r="D231" s="768"/>
      <c r="E231" s="768"/>
      <c r="F231" s="768"/>
      <c r="G231" s="768"/>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86</v>
      </c>
      <c r="B232" s="169" t="s">
        <v>561</v>
      </c>
      <c r="C232" s="178" t="s">
        <v>562</v>
      </c>
      <c r="D232" s="170" t="s">
        <v>193</v>
      </c>
      <c r="E232" s="171">
        <v>-0.2</v>
      </c>
      <c r="F232" s="172"/>
      <c r="G232" s="173">
        <f>ROUND(E232*F232,2)</f>
        <v>0</v>
      </c>
      <c r="H232" s="172"/>
      <c r="I232" s="173">
        <f>ROUND(E232*H232,2)</f>
        <v>0</v>
      </c>
      <c r="J232" s="172"/>
      <c r="K232" s="173">
        <f>ROUND(E232*J232,2)</f>
        <v>0</v>
      </c>
      <c r="L232" s="173">
        <v>21</v>
      </c>
      <c r="M232" s="173">
        <f>G232*(1+L232/100)</f>
        <v>0</v>
      </c>
      <c r="N232" s="173">
        <v>1.82E-3</v>
      </c>
      <c r="O232" s="173">
        <f>ROUND(E232*N232,2)</f>
        <v>0</v>
      </c>
      <c r="P232" s="173">
        <v>1.8</v>
      </c>
      <c r="Q232" s="173">
        <f>ROUND(E232*P232,2)</f>
        <v>-0.36</v>
      </c>
      <c r="R232" s="173"/>
      <c r="S232" s="173" t="s">
        <v>219</v>
      </c>
      <c r="T232" s="174" t="s">
        <v>220</v>
      </c>
      <c r="U232" s="156">
        <v>5.016</v>
      </c>
      <c r="V232" s="156">
        <f>ROUND(E232*U232,2)</f>
        <v>-1</v>
      </c>
      <c r="W232" s="156"/>
      <c r="X232" s="156" t="s">
        <v>185</v>
      </c>
      <c r="Y232" s="147"/>
      <c r="Z232" s="147"/>
      <c r="AA232" s="147"/>
      <c r="AB232" s="147"/>
      <c r="AC232" s="147"/>
      <c r="AD232" s="147"/>
      <c r="AE232" s="147"/>
      <c r="AF232" s="147"/>
      <c r="AG232" s="147" t="s">
        <v>186</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767"/>
      <c r="D233" s="768"/>
      <c r="E233" s="768"/>
      <c r="F233" s="768"/>
      <c r="G233" s="768"/>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190</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68">
        <v>87</v>
      </c>
      <c r="B234" s="169" t="s">
        <v>565</v>
      </c>
      <c r="C234" s="178" t="s">
        <v>566</v>
      </c>
      <c r="D234" s="170" t="s">
        <v>181</v>
      </c>
      <c r="E234" s="171">
        <v>0</v>
      </c>
      <c r="F234" s="172"/>
      <c r="G234" s="173">
        <f>ROUND(E234*F234,2)</f>
        <v>0</v>
      </c>
      <c r="H234" s="172"/>
      <c r="I234" s="173">
        <f>ROUND(E234*H234,2)</f>
        <v>0</v>
      </c>
      <c r="J234" s="172"/>
      <c r="K234" s="173">
        <f>ROUND(E234*J234,2)</f>
        <v>0</v>
      </c>
      <c r="L234" s="173">
        <v>21</v>
      </c>
      <c r="M234" s="173">
        <f>G234*(1+L234/100)</f>
        <v>0</v>
      </c>
      <c r="N234" s="173">
        <v>0</v>
      </c>
      <c r="O234" s="173">
        <f>ROUND(E234*N234,2)</f>
        <v>0</v>
      </c>
      <c r="P234" s="173">
        <v>0.01</v>
      </c>
      <c r="Q234" s="173">
        <f>ROUND(E234*P234,2)</f>
        <v>0</v>
      </c>
      <c r="R234" s="173"/>
      <c r="S234" s="173" t="s">
        <v>219</v>
      </c>
      <c r="T234" s="174" t="s">
        <v>220</v>
      </c>
      <c r="U234" s="156">
        <v>0</v>
      </c>
      <c r="V234" s="156">
        <f>ROUND(E234*U234,2)</f>
        <v>0</v>
      </c>
      <c r="W234" s="156"/>
      <c r="X234" s="156" t="s">
        <v>185</v>
      </c>
      <c r="Y234" s="147"/>
      <c r="Z234" s="147"/>
      <c r="AA234" s="147"/>
      <c r="AB234" s="147"/>
      <c r="AC234" s="147"/>
      <c r="AD234" s="147"/>
      <c r="AE234" s="147"/>
      <c r="AF234" s="147"/>
      <c r="AG234" s="147" t="s">
        <v>186</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54"/>
      <c r="B235" s="155"/>
      <c r="C235" s="767"/>
      <c r="D235" s="768"/>
      <c r="E235" s="768"/>
      <c r="F235" s="768"/>
      <c r="G235" s="768"/>
      <c r="H235" s="156"/>
      <c r="I235" s="156"/>
      <c r="J235" s="156"/>
      <c r="K235" s="156"/>
      <c r="L235" s="156"/>
      <c r="M235" s="156"/>
      <c r="N235" s="156"/>
      <c r="O235" s="156"/>
      <c r="P235" s="156"/>
      <c r="Q235" s="156"/>
      <c r="R235" s="156"/>
      <c r="S235" s="156"/>
      <c r="T235" s="156"/>
      <c r="U235" s="156"/>
      <c r="V235" s="156"/>
      <c r="W235" s="156"/>
      <c r="X235" s="156"/>
      <c r="Y235" s="147"/>
      <c r="Z235" s="147"/>
      <c r="AA235" s="147"/>
      <c r="AB235" s="147"/>
      <c r="AC235" s="147"/>
      <c r="AD235" s="147"/>
      <c r="AE235" s="147"/>
      <c r="AF235" s="147"/>
      <c r="AG235" s="147" t="s">
        <v>190</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68">
        <v>88</v>
      </c>
      <c r="B236" s="169" t="s">
        <v>567</v>
      </c>
      <c r="C236" s="178" t="s">
        <v>568</v>
      </c>
      <c r="D236" s="170" t="s">
        <v>181</v>
      </c>
      <c r="E236" s="171">
        <v>0</v>
      </c>
      <c r="F236" s="172"/>
      <c r="G236" s="173">
        <f>ROUND(E236*F236,2)</f>
        <v>0</v>
      </c>
      <c r="H236" s="172"/>
      <c r="I236" s="173">
        <f>ROUND(E236*H236,2)</f>
        <v>0</v>
      </c>
      <c r="J236" s="172"/>
      <c r="K236" s="173">
        <f>ROUND(E236*J236,2)</f>
        <v>0</v>
      </c>
      <c r="L236" s="173">
        <v>21</v>
      </c>
      <c r="M236" s="173">
        <f>G236*(1+L236/100)</f>
        <v>0</v>
      </c>
      <c r="N236" s="173">
        <v>0</v>
      </c>
      <c r="O236" s="173">
        <f>ROUND(E236*N236,2)</f>
        <v>0</v>
      </c>
      <c r="P236" s="173">
        <v>5.8999999999999997E-2</v>
      </c>
      <c r="Q236" s="173">
        <f>ROUND(E236*P236,2)</f>
        <v>0</v>
      </c>
      <c r="R236" s="173"/>
      <c r="S236" s="173" t="s">
        <v>219</v>
      </c>
      <c r="T236" s="174" t="s">
        <v>220</v>
      </c>
      <c r="U236" s="156">
        <v>0</v>
      </c>
      <c r="V236" s="156">
        <f>ROUND(E236*U236,2)</f>
        <v>0</v>
      </c>
      <c r="W236" s="156"/>
      <c r="X236" s="156" t="s">
        <v>185</v>
      </c>
      <c r="Y236" s="147"/>
      <c r="Z236" s="147"/>
      <c r="AA236" s="147"/>
      <c r="AB236" s="147"/>
      <c r="AC236" s="147"/>
      <c r="AD236" s="147"/>
      <c r="AE236" s="147"/>
      <c r="AF236" s="147"/>
      <c r="AG236" s="147" t="s">
        <v>186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7"/>
      <c r="D237" s="768"/>
      <c r="E237" s="768"/>
      <c r="F237" s="768"/>
      <c r="G237" s="768"/>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68">
        <v>89</v>
      </c>
      <c r="B238" s="169" t="s">
        <v>569</v>
      </c>
      <c r="C238" s="178" t="s">
        <v>570</v>
      </c>
      <c r="D238" s="170" t="s">
        <v>181</v>
      </c>
      <c r="E238" s="171">
        <v>0</v>
      </c>
      <c r="F238" s="172"/>
      <c r="G238" s="173">
        <f>ROUND(E238*F238,2)</f>
        <v>0</v>
      </c>
      <c r="H238" s="172"/>
      <c r="I238" s="173">
        <f>ROUND(E238*H238,2)</f>
        <v>0</v>
      </c>
      <c r="J238" s="172"/>
      <c r="K238" s="173">
        <f>ROUND(E238*J238,2)</f>
        <v>0</v>
      </c>
      <c r="L238" s="173">
        <v>21</v>
      </c>
      <c r="M238" s="173">
        <f>G238*(1+L238/100)</f>
        <v>0</v>
      </c>
      <c r="N238" s="173">
        <v>0</v>
      </c>
      <c r="O238" s="173">
        <f>ROUND(E238*N238,2)</f>
        <v>0</v>
      </c>
      <c r="P238" s="173">
        <v>0</v>
      </c>
      <c r="Q238" s="173">
        <f>ROUND(E238*P238,2)</f>
        <v>0</v>
      </c>
      <c r="R238" s="173"/>
      <c r="S238" s="173" t="s">
        <v>219</v>
      </c>
      <c r="T238" s="174" t="s">
        <v>220</v>
      </c>
      <c r="U238" s="156">
        <v>0</v>
      </c>
      <c r="V238" s="156">
        <f>ROUND(E238*U238,2)</f>
        <v>0</v>
      </c>
      <c r="W238" s="156"/>
      <c r="X238" s="156" t="s">
        <v>185</v>
      </c>
      <c r="Y238" s="147"/>
      <c r="Z238" s="147"/>
      <c r="AA238" s="147"/>
      <c r="AB238" s="147"/>
      <c r="AC238" s="147"/>
      <c r="AD238" s="147"/>
      <c r="AE238" s="147"/>
      <c r="AF238" s="147"/>
      <c r="AG238" s="147" t="s">
        <v>186</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54"/>
      <c r="B239" s="155"/>
      <c r="C239" s="767"/>
      <c r="D239" s="768"/>
      <c r="E239" s="768"/>
      <c r="F239" s="768"/>
      <c r="G239" s="768"/>
      <c r="H239" s="156"/>
      <c r="I239" s="156"/>
      <c r="J239" s="156"/>
      <c r="K239" s="156"/>
      <c r="L239" s="156"/>
      <c r="M239" s="156"/>
      <c r="N239" s="156"/>
      <c r="O239" s="156"/>
      <c r="P239" s="156"/>
      <c r="Q239" s="156"/>
      <c r="R239" s="156"/>
      <c r="S239" s="156"/>
      <c r="T239" s="156"/>
      <c r="U239" s="156"/>
      <c r="V239" s="156"/>
      <c r="W239" s="156"/>
      <c r="X239" s="156"/>
      <c r="Y239" s="147"/>
      <c r="Z239" s="147"/>
      <c r="AA239" s="147"/>
      <c r="AB239" s="147"/>
      <c r="AC239" s="147"/>
      <c r="AD239" s="147"/>
      <c r="AE239" s="147"/>
      <c r="AF239" s="147"/>
      <c r="AG239" s="147" t="s">
        <v>190</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68">
        <v>90</v>
      </c>
      <c r="B240" s="169" t="s">
        <v>575</v>
      </c>
      <c r="C240" s="178" t="s">
        <v>576</v>
      </c>
      <c r="D240" s="170" t="s">
        <v>231</v>
      </c>
      <c r="E240" s="171">
        <v>-101.25668</v>
      </c>
      <c r="F240" s="172"/>
      <c r="G240" s="173">
        <f>ROUND(E240*F240,2)</f>
        <v>0</v>
      </c>
      <c r="H240" s="172"/>
      <c r="I240" s="173">
        <f>ROUND(E240*H240,2)</f>
        <v>0</v>
      </c>
      <c r="J240" s="172"/>
      <c r="K240" s="173">
        <f>ROUND(E240*J240,2)</f>
        <v>0</v>
      </c>
      <c r="L240" s="173">
        <v>21</v>
      </c>
      <c r="M240" s="173">
        <f>G240*(1+L240/100)</f>
        <v>0</v>
      </c>
      <c r="N240" s="173">
        <v>0</v>
      </c>
      <c r="O240" s="173">
        <f>ROUND(E240*N240,2)</f>
        <v>0</v>
      </c>
      <c r="P240" s="173">
        <v>0</v>
      </c>
      <c r="Q240" s="173">
        <f>ROUND(E240*P240,2)</f>
        <v>0</v>
      </c>
      <c r="R240" s="173" t="s">
        <v>510</v>
      </c>
      <c r="S240" s="173" t="s">
        <v>183</v>
      </c>
      <c r="T240" s="174" t="s">
        <v>184</v>
      </c>
      <c r="U240" s="156">
        <v>0.94199999999999995</v>
      </c>
      <c r="V240" s="156">
        <f>ROUND(E240*U240,2)</f>
        <v>-95.38</v>
      </c>
      <c r="W240" s="156"/>
      <c r="X240" s="156" t="s">
        <v>573</v>
      </c>
      <c r="Y240" s="147"/>
      <c r="Z240" s="147"/>
      <c r="AA240" s="147"/>
      <c r="AB240" s="147"/>
      <c r="AC240" s="147"/>
      <c r="AD240" s="147"/>
      <c r="AE240" s="147"/>
      <c r="AF240" s="147"/>
      <c r="AG240" s="147" t="s">
        <v>574</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767"/>
      <c r="D241" s="768"/>
      <c r="E241" s="768"/>
      <c r="F241" s="768"/>
      <c r="G241" s="768"/>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190</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ht="22.5" outlineLevel="1" x14ac:dyDescent="0.2">
      <c r="A242" s="168">
        <v>91</v>
      </c>
      <c r="B242" s="169" t="s">
        <v>577</v>
      </c>
      <c r="C242" s="178" t="s">
        <v>578</v>
      </c>
      <c r="D242" s="170" t="s">
        <v>231</v>
      </c>
      <c r="E242" s="171">
        <v>-405.02672000000001</v>
      </c>
      <c r="F242" s="172"/>
      <c r="G242" s="173">
        <f>ROUND(E242*F242,2)</f>
        <v>0</v>
      </c>
      <c r="H242" s="172"/>
      <c r="I242" s="173">
        <f>ROUND(E242*H242,2)</f>
        <v>0</v>
      </c>
      <c r="J242" s="172"/>
      <c r="K242" s="173">
        <f>ROUND(E242*J242,2)</f>
        <v>0</v>
      </c>
      <c r="L242" s="173">
        <v>21</v>
      </c>
      <c r="M242" s="173">
        <f>G242*(1+L242/100)</f>
        <v>0</v>
      </c>
      <c r="N242" s="173">
        <v>0</v>
      </c>
      <c r="O242" s="173">
        <f>ROUND(E242*N242,2)</f>
        <v>0</v>
      </c>
      <c r="P242" s="173">
        <v>0</v>
      </c>
      <c r="Q242" s="173">
        <f>ROUND(E242*P242,2)</f>
        <v>0</v>
      </c>
      <c r="R242" s="173" t="s">
        <v>510</v>
      </c>
      <c r="S242" s="173" t="s">
        <v>183</v>
      </c>
      <c r="T242" s="174" t="s">
        <v>184</v>
      </c>
      <c r="U242" s="156">
        <v>0.105</v>
      </c>
      <c r="V242" s="156">
        <f>ROUND(E242*U242,2)</f>
        <v>-42.53</v>
      </c>
      <c r="W242" s="156"/>
      <c r="X242" s="156" t="s">
        <v>573</v>
      </c>
      <c r="Y242" s="147"/>
      <c r="Z242" s="147"/>
      <c r="AA242" s="147"/>
      <c r="AB242" s="147"/>
      <c r="AC242" s="147"/>
      <c r="AD242" s="147"/>
      <c r="AE242" s="147"/>
      <c r="AF242" s="147"/>
      <c r="AG242" s="147" t="s">
        <v>574</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1" x14ac:dyDescent="0.2">
      <c r="A243" s="154"/>
      <c r="B243" s="155"/>
      <c r="C243" s="767"/>
      <c r="D243" s="768"/>
      <c r="E243" s="768"/>
      <c r="F243" s="768"/>
      <c r="G243" s="768"/>
      <c r="H243" s="156"/>
      <c r="I243" s="156"/>
      <c r="J243" s="156"/>
      <c r="K243" s="156"/>
      <c r="L243" s="156"/>
      <c r="M243" s="156"/>
      <c r="N243" s="156"/>
      <c r="O243" s="156"/>
      <c r="P243" s="156"/>
      <c r="Q243" s="156"/>
      <c r="R243" s="156"/>
      <c r="S243" s="156"/>
      <c r="T243" s="156"/>
      <c r="U243" s="156"/>
      <c r="V243" s="156"/>
      <c r="W243" s="156"/>
      <c r="X243" s="156"/>
      <c r="Y243" s="147"/>
      <c r="Z243" s="147"/>
      <c r="AA243" s="147"/>
      <c r="AB243" s="147"/>
      <c r="AC243" s="147"/>
      <c r="AD243" s="147"/>
      <c r="AE243" s="147"/>
      <c r="AF243" s="147"/>
      <c r="AG243" s="147" t="s">
        <v>190</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68">
        <v>92</v>
      </c>
      <c r="B244" s="169" t="s">
        <v>579</v>
      </c>
      <c r="C244" s="178" t="s">
        <v>580</v>
      </c>
      <c r="D244" s="170" t="s">
        <v>231</v>
      </c>
      <c r="E244" s="171">
        <v>-101.25668</v>
      </c>
      <c r="F244" s="172"/>
      <c r="G244" s="173">
        <f>ROUND(E244*F244,2)</f>
        <v>0</v>
      </c>
      <c r="H244" s="172"/>
      <c r="I244" s="173">
        <f>ROUND(E244*H244,2)</f>
        <v>0</v>
      </c>
      <c r="J244" s="172"/>
      <c r="K244" s="173">
        <f>ROUND(E244*J244,2)</f>
        <v>0</v>
      </c>
      <c r="L244" s="173">
        <v>21</v>
      </c>
      <c r="M244" s="173">
        <f>G244*(1+L244/100)</f>
        <v>0</v>
      </c>
      <c r="N244" s="173">
        <v>0</v>
      </c>
      <c r="O244" s="173">
        <f>ROUND(E244*N244,2)</f>
        <v>0</v>
      </c>
      <c r="P244" s="173">
        <v>0</v>
      </c>
      <c r="Q244" s="173">
        <f>ROUND(E244*P244,2)</f>
        <v>0</v>
      </c>
      <c r="R244" s="173" t="s">
        <v>581</v>
      </c>
      <c r="S244" s="173" t="s">
        <v>183</v>
      </c>
      <c r="T244" s="174" t="s">
        <v>184</v>
      </c>
      <c r="U244" s="156">
        <v>4.2000000000000003E-2</v>
      </c>
      <c r="V244" s="156">
        <f>ROUND(E244*U244,2)</f>
        <v>-4.25</v>
      </c>
      <c r="W244" s="156"/>
      <c r="X244" s="156" t="s">
        <v>573</v>
      </c>
      <c r="Y244" s="147"/>
      <c r="Z244" s="147"/>
      <c r="AA244" s="147"/>
      <c r="AB244" s="147"/>
      <c r="AC244" s="147"/>
      <c r="AD244" s="147"/>
      <c r="AE244" s="147"/>
      <c r="AF244" s="147"/>
      <c r="AG244" s="147" t="s">
        <v>574</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771" t="s">
        <v>582</v>
      </c>
      <c r="D245" s="772"/>
      <c r="E245" s="772"/>
      <c r="F245" s="772"/>
      <c r="G245" s="772"/>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196</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769"/>
      <c r="D246" s="770"/>
      <c r="E246" s="770"/>
      <c r="F246" s="770"/>
      <c r="G246" s="770"/>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190</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68">
        <v>93</v>
      </c>
      <c r="B247" s="169" t="s">
        <v>583</v>
      </c>
      <c r="C247" s="178" t="s">
        <v>584</v>
      </c>
      <c r="D247" s="170" t="s">
        <v>231</v>
      </c>
      <c r="E247" s="171">
        <v>-1417.5935199999999</v>
      </c>
      <c r="F247" s="172"/>
      <c r="G247" s="173">
        <f>ROUND(E247*F247,2)</f>
        <v>0</v>
      </c>
      <c r="H247" s="172"/>
      <c r="I247" s="173">
        <f>ROUND(E247*H247,2)</f>
        <v>0</v>
      </c>
      <c r="J247" s="172"/>
      <c r="K247" s="173">
        <f>ROUND(E247*J247,2)</f>
        <v>0</v>
      </c>
      <c r="L247" s="173">
        <v>21</v>
      </c>
      <c r="M247" s="173">
        <f>G247*(1+L247/100)</f>
        <v>0</v>
      </c>
      <c r="N247" s="173">
        <v>0</v>
      </c>
      <c r="O247" s="173">
        <f>ROUND(E247*N247,2)</f>
        <v>0</v>
      </c>
      <c r="P247" s="173">
        <v>0</v>
      </c>
      <c r="Q247" s="173">
        <f>ROUND(E247*P247,2)</f>
        <v>0</v>
      </c>
      <c r="R247" s="173" t="s">
        <v>581</v>
      </c>
      <c r="S247" s="173" t="s">
        <v>183</v>
      </c>
      <c r="T247" s="174" t="s">
        <v>184</v>
      </c>
      <c r="U247" s="156">
        <v>0</v>
      </c>
      <c r="V247" s="156">
        <f>ROUND(E247*U247,2)</f>
        <v>0</v>
      </c>
      <c r="W247" s="156"/>
      <c r="X247" s="156" t="s">
        <v>573</v>
      </c>
      <c r="Y247" s="147"/>
      <c r="Z247" s="147"/>
      <c r="AA247" s="147"/>
      <c r="AB247" s="147"/>
      <c r="AC247" s="147"/>
      <c r="AD247" s="147"/>
      <c r="AE247" s="147"/>
      <c r="AF247" s="147"/>
      <c r="AG247" s="147" t="s">
        <v>574</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1" x14ac:dyDescent="0.2">
      <c r="A248" s="154"/>
      <c r="B248" s="155"/>
      <c r="C248" s="771" t="s">
        <v>582</v>
      </c>
      <c r="D248" s="772"/>
      <c r="E248" s="772"/>
      <c r="F248" s="772"/>
      <c r="G248" s="772"/>
      <c r="H248" s="156"/>
      <c r="I248" s="156"/>
      <c r="J248" s="156"/>
      <c r="K248" s="156"/>
      <c r="L248" s="156"/>
      <c r="M248" s="156"/>
      <c r="N248" s="156"/>
      <c r="O248" s="156"/>
      <c r="P248" s="156"/>
      <c r="Q248" s="156"/>
      <c r="R248" s="156"/>
      <c r="S248" s="156"/>
      <c r="T248" s="156"/>
      <c r="U248" s="156"/>
      <c r="V248" s="156"/>
      <c r="W248" s="156"/>
      <c r="X248" s="156"/>
      <c r="Y248" s="147"/>
      <c r="Z248" s="147"/>
      <c r="AA248" s="147"/>
      <c r="AB248" s="147"/>
      <c r="AC248" s="147"/>
      <c r="AD248" s="147"/>
      <c r="AE248" s="147"/>
      <c r="AF248" s="147"/>
      <c r="AG248" s="147" t="s">
        <v>196</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769"/>
      <c r="D249" s="770"/>
      <c r="E249" s="770"/>
      <c r="F249" s="770"/>
      <c r="G249" s="770"/>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190</v>
      </c>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68">
        <v>94</v>
      </c>
      <c r="B250" s="169" t="s">
        <v>585</v>
      </c>
      <c r="C250" s="178" t="s">
        <v>586</v>
      </c>
      <c r="D250" s="170" t="s">
        <v>231</v>
      </c>
      <c r="E250" s="171">
        <v>-101.25668</v>
      </c>
      <c r="F250" s="172"/>
      <c r="G250" s="173">
        <f>ROUND(E250*F250,2)</f>
        <v>0</v>
      </c>
      <c r="H250" s="172"/>
      <c r="I250" s="173">
        <f>ROUND(E250*H250,2)</f>
        <v>0</v>
      </c>
      <c r="J250" s="172"/>
      <c r="K250" s="173">
        <f>ROUND(E250*J250,2)</f>
        <v>0</v>
      </c>
      <c r="L250" s="173">
        <v>21</v>
      </c>
      <c r="M250" s="173">
        <f>G250*(1+L250/100)</f>
        <v>0</v>
      </c>
      <c r="N250" s="173">
        <v>0</v>
      </c>
      <c r="O250" s="173">
        <f>ROUND(E250*N250,2)</f>
        <v>0</v>
      </c>
      <c r="P250" s="173">
        <v>0</v>
      </c>
      <c r="Q250" s="173">
        <f>ROUND(E250*P250,2)</f>
        <v>0</v>
      </c>
      <c r="R250" s="173" t="s">
        <v>510</v>
      </c>
      <c r="S250" s="173" t="s">
        <v>183</v>
      </c>
      <c r="T250" s="174" t="s">
        <v>184</v>
      </c>
      <c r="U250" s="156">
        <v>0</v>
      </c>
      <c r="V250" s="156">
        <f>ROUND(E250*U250,2)</f>
        <v>0</v>
      </c>
      <c r="W250" s="156"/>
      <c r="X250" s="156" t="s">
        <v>573</v>
      </c>
      <c r="Y250" s="147"/>
      <c r="Z250" s="147"/>
      <c r="AA250" s="147"/>
      <c r="AB250" s="147"/>
      <c r="AC250" s="147"/>
      <c r="AD250" s="147"/>
      <c r="AE250" s="147"/>
      <c r="AF250" s="147"/>
      <c r="AG250" s="147" t="s">
        <v>574</v>
      </c>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767"/>
      <c r="D251" s="768"/>
      <c r="E251" s="768"/>
      <c r="F251" s="768"/>
      <c r="G251" s="768"/>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190</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x14ac:dyDescent="0.2">
      <c r="A252" s="162" t="s">
        <v>177</v>
      </c>
      <c r="B252" s="163" t="s">
        <v>97</v>
      </c>
      <c r="C252" s="177" t="s">
        <v>98</v>
      </c>
      <c r="D252" s="164"/>
      <c r="E252" s="165"/>
      <c r="F252" s="166"/>
      <c r="G252" s="166">
        <f>SUMIF(AG253:AG255,"&lt;&gt;NOR",G253:G255)</f>
        <v>0</v>
      </c>
      <c r="H252" s="166"/>
      <c r="I252" s="166">
        <f>SUM(I253:I255)</f>
        <v>0</v>
      </c>
      <c r="J252" s="166"/>
      <c r="K252" s="166">
        <f>SUM(K253:K255)</f>
        <v>0</v>
      </c>
      <c r="L252" s="166"/>
      <c r="M252" s="166">
        <f>SUM(M253:M255)</f>
        <v>0</v>
      </c>
      <c r="N252" s="166"/>
      <c r="O252" s="166">
        <f>SUM(O253:O255)</f>
        <v>0</v>
      </c>
      <c r="P252" s="166"/>
      <c r="Q252" s="166">
        <f>SUM(Q253:Q255)</f>
        <v>0</v>
      </c>
      <c r="R252" s="166"/>
      <c r="S252" s="166"/>
      <c r="T252" s="167"/>
      <c r="U252" s="161"/>
      <c r="V252" s="161">
        <f>SUM(V253:V255)</f>
        <v>-37.729999999999997</v>
      </c>
      <c r="W252" s="161"/>
      <c r="X252" s="161"/>
      <c r="AG252" t="s">
        <v>178</v>
      </c>
    </row>
    <row r="253" spans="1:60" ht="33.75" outlineLevel="1" x14ac:dyDescent="0.2">
      <c r="A253" s="168">
        <v>95</v>
      </c>
      <c r="B253" s="169" t="s">
        <v>587</v>
      </c>
      <c r="C253" s="178" t="s">
        <v>588</v>
      </c>
      <c r="D253" s="170" t="s">
        <v>231</v>
      </c>
      <c r="E253" s="171">
        <v>-20.157520000000002</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295</v>
      </c>
      <c r="S253" s="173" t="s">
        <v>183</v>
      </c>
      <c r="T253" s="174" t="s">
        <v>184</v>
      </c>
      <c r="U253" s="156">
        <v>1.8720000000000001</v>
      </c>
      <c r="V253" s="156">
        <f>ROUND(E253*U253,2)</f>
        <v>-37.729999999999997</v>
      </c>
      <c r="W253" s="156"/>
      <c r="X253" s="156" t="s">
        <v>608</v>
      </c>
      <c r="Y253" s="147"/>
      <c r="Z253" s="147"/>
      <c r="AA253" s="147"/>
      <c r="AB253" s="147"/>
      <c r="AC253" s="147"/>
      <c r="AD253" s="147"/>
      <c r="AE253" s="147"/>
      <c r="AF253" s="147"/>
      <c r="AG253" s="147" t="s">
        <v>609</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71" t="s">
        <v>589</v>
      </c>
      <c r="D254" s="772"/>
      <c r="E254" s="772"/>
      <c r="F254" s="772"/>
      <c r="G254" s="772"/>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196</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1" x14ac:dyDescent="0.2">
      <c r="A255" s="154"/>
      <c r="B255" s="155"/>
      <c r="C255" s="769"/>
      <c r="D255" s="770"/>
      <c r="E255" s="770"/>
      <c r="F255" s="770"/>
      <c r="G255" s="770"/>
      <c r="H255" s="156"/>
      <c r="I255" s="156"/>
      <c r="J255" s="156"/>
      <c r="K255" s="156"/>
      <c r="L255" s="156"/>
      <c r="M255" s="156"/>
      <c r="N255" s="156"/>
      <c r="O255" s="156"/>
      <c r="P255" s="156"/>
      <c r="Q255" s="156"/>
      <c r="R255" s="156"/>
      <c r="S255" s="156"/>
      <c r="T255" s="156"/>
      <c r="U255" s="156"/>
      <c r="V255" s="156"/>
      <c r="W255" s="156"/>
      <c r="X255" s="156"/>
      <c r="Y255" s="147"/>
      <c r="Z255" s="147"/>
      <c r="AA255" s="147"/>
      <c r="AB255" s="147"/>
      <c r="AC255" s="147"/>
      <c r="AD255" s="147"/>
      <c r="AE255" s="147"/>
      <c r="AF255" s="147"/>
      <c r="AG255" s="147" t="s">
        <v>190</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x14ac:dyDescent="0.2">
      <c r="A256" s="162" t="s">
        <v>177</v>
      </c>
      <c r="B256" s="163" t="s">
        <v>99</v>
      </c>
      <c r="C256" s="177" t="s">
        <v>100</v>
      </c>
      <c r="D256" s="164"/>
      <c r="E256" s="165"/>
      <c r="F256" s="166"/>
      <c r="G256" s="166">
        <f>SUMIF(AG257:AG269,"&lt;&gt;NOR",G257:G269)</f>
        <v>0</v>
      </c>
      <c r="H256" s="166"/>
      <c r="I256" s="166">
        <f>SUM(I257:I269)</f>
        <v>0</v>
      </c>
      <c r="J256" s="166"/>
      <c r="K256" s="166">
        <f>SUM(K257:K269)</f>
        <v>0</v>
      </c>
      <c r="L256" s="166"/>
      <c r="M256" s="166">
        <f>SUM(M257:M269)</f>
        <v>0</v>
      </c>
      <c r="N256" s="166"/>
      <c r="O256" s="166">
        <f>SUM(O257:O269)</f>
        <v>0</v>
      </c>
      <c r="P256" s="166"/>
      <c r="Q256" s="166">
        <f>SUM(Q257:Q269)</f>
        <v>0</v>
      </c>
      <c r="R256" s="166"/>
      <c r="S256" s="166"/>
      <c r="T256" s="167"/>
      <c r="U256" s="161"/>
      <c r="V256" s="161">
        <f>SUM(V257:V269)</f>
        <v>0</v>
      </c>
      <c r="W256" s="161"/>
      <c r="X256" s="161"/>
      <c r="AG256" t="s">
        <v>178</v>
      </c>
    </row>
    <row r="257" spans="1:60" ht="33.75" outlineLevel="1" x14ac:dyDescent="0.2">
      <c r="A257" s="168">
        <v>96</v>
      </c>
      <c r="B257" s="169" t="s">
        <v>590</v>
      </c>
      <c r="C257" s="178" t="s">
        <v>591</v>
      </c>
      <c r="D257" s="170" t="s">
        <v>181</v>
      </c>
      <c r="E257" s="171">
        <v>0</v>
      </c>
      <c r="F257" s="172"/>
      <c r="G257" s="173">
        <f>ROUND(E257*F257,2)</f>
        <v>0</v>
      </c>
      <c r="H257" s="172"/>
      <c r="I257" s="173">
        <f>ROUND(E257*H257,2)</f>
        <v>0</v>
      </c>
      <c r="J257" s="172"/>
      <c r="K257" s="173">
        <f>ROUND(E257*J257,2)</f>
        <v>0</v>
      </c>
      <c r="L257" s="173">
        <v>21</v>
      </c>
      <c r="M257" s="173">
        <f>G257*(1+L257/100)</f>
        <v>0</v>
      </c>
      <c r="N257" s="173">
        <v>5.1999999999999995E-4</v>
      </c>
      <c r="O257" s="173">
        <f>ROUND(E257*N257,2)</f>
        <v>0</v>
      </c>
      <c r="P257" s="173">
        <v>0</v>
      </c>
      <c r="Q257" s="173">
        <f>ROUND(E257*P257,2)</f>
        <v>0</v>
      </c>
      <c r="R257" s="173" t="s">
        <v>592</v>
      </c>
      <c r="S257" s="173" t="s">
        <v>183</v>
      </c>
      <c r="T257" s="174" t="s">
        <v>184</v>
      </c>
      <c r="U257" s="156">
        <v>0</v>
      </c>
      <c r="V257" s="156">
        <f>ROUND(E257*U257,2)</f>
        <v>0</v>
      </c>
      <c r="W257" s="156"/>
      <c r="X257" s="156" t="s">
        <v>185</v>
      </c>
      <c r="Y257" s="147"/>
      <c r="Z257" s="147"/>
      <c r="AA257" s="147"/>
      <c r="AB257" s="147"/>
      <c r="AC257" s="147"/>
      <c r="AD257" s="147"/>
      <c r="AE257" s="147"/>
      <c r="AF257" s="147"/>
      <c r="AG257" s="147" t="s">
        <v>593</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154"/>
      <c r="B258" s="155"/>
      <c r="C258" s="767"/>
      <c r="D258" s="768"/>
      <c r="E258" s="768"/>
      <c r="F258" s="768"/>
      <c r="G258" s="768"/>
      <c r="H258" s="156"/>
      <c r="I258" s="156"/>
      <c r="J258" s="156"/>
      <c r="K258" s="156"/>
      <c r="L258" s="156"/>
      <c r="M258" s="156"/>
      <c r="N258" s="156"/>
      <c r="O258" s="156"/>
      <c r="P258" s="156"/>
      <c r="Q258" s="156"/>
      <c r="R258" s="156"/>
      <c r="S258" s="156"/>
      <c r="T258" s="156"/>
      <c r="U258" s="156"/>
      <c r="V258" s="156"/>
      <c r="W258" s="156"/>
      <c r="X258" s="156"/>
      <c r="Y258" s="147"/>
      <c r="Z258" s="147"/>
      <c r="AA258" s="147"/>
      <c r="AB258" s="147"/>
      <c r="AC258" s="147"/>
      <c r="AD258" s="147"/>
      <c r="AE258" s="147"/>
      <c r="AF258" s="147"/>
      <c r="AG258" s="147" t="s">
        <v>190</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ht="22.5" outlineLevel="1" x14ac:dyDescent="0.2">
      <c r="A259" s="168">
        <v>97</v>
      </c>
      <c r="B259" s="169" t="s">
        <v>594</v>
      </c>
      <c r="C259" s="178" t="s">
        <v>595</v>
      </c>
      <c r="D259" s="170" t="s">
        <v>181</v>
      </c>
      <c r="E259" s="171">
        <v>0</v>
      </c>
      <c r="F259" s="172"/>
      <c r="G259" s="173">
        <f>ROUND(E259*F259,2)</f>
        <v>0</v>
      </c>
      <c r="H259" s="172"/>
      <c r="I259" s="173">
        <f>ROUND(E259*H259,2)</f>
        <v>0</v>
      </c>
      <c r="J259" s="172"/>
      <c r="K259" s="173">
        <f>ROUND(E259*J259,2)</f>
        <v>0</v>
      </c>
      <c r="L259" s="173">
        <v>21</v>
      </c>
      <c r="M259" s="173">
        <f>G259*(1+L259/100)</f>
        <v>0</v>
      </c>
      <c r="N259" s="173">
        <v>8.0000000000000007E-5</v>
      </c>
      <c r="O259" s="173">
        <f>ROUND(E259*N259,2)</f>
        <v>0</v>
      </c>
      <c r="P259" s="173">
        <v>0</v>
      </c>
      <c r="Q259" s="173">
        <f>ROUND(E259*P259,2)</f>
        <v>0</v>
      </c>
      <c r="R259" s="173" t="s">
        <v>592</v>
      </c>
      <c r="S259" s="173" t="s">
        <v>183</v>
      </c>
      <c r="T259" s="174" t="s">
        <v>184</v>
      </c>
      <c r="U259" s="156">
        <v>0</v>
      </c>
      <c r="V259" s="156">
        <f>ROUND(E259*U259,2)</f>
        <v>0</v>
      </c>
      <c r="W259" s="156"/>
      <c r="X259" s="156" t="s">
        <v>185</v>
      </c>
      <c r="Y259" s="147"/>
      <c r="Z259" s="147"/>
      <c r="AA259" s="147"/>
      <c r="AB259" s="147"/>
      <c r="AC259" s="147"/>
      <c r="AD259" s="147"/>
      <c r="AE259" s="147"/>
      <c r="AF259" s="147"/>
      <c r="AG259" s="147" t="s">
        <v>593</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767"/>
      <c r="D260" s="768"/>
      <c r="E260" s="768"/>
      <c r="F260" s="768"/>
      <c r="G260" s="768"/>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190</v>
      </c>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ht="22.5" outlineLevel="1" x14ac:dyDescent="0.2">
      <c r="A261" s="168">
        <v>98</v>
      </c>
      <c r="B261" s="169" t="s">
        <v>596</v>
      </c>
      <c r="C261" s="178" t="s">
        <v>597</v>
      </c>
      <c r="D261" s="170" t="s">
        <v>181</v>
      </c>
      <c r="E261" s="171">
        <v>0</v>
      </c>
      <c r="F261" s="172"/>
      <c r="G261" s="173">
        <f>ROUND(E261*F261,2)</f>
        <v>0</v>
      </c>
      <c r="H261" s="172"/>
      <c r="I261" s="173">
        <f>ROUND(E261*H261,2)</f>
        <v>0</v>
      </c>
      <c r="J261" s="172"/>
      <c r="K261" s="173">
        <f>ROUND(E261*J261,2)</f>
        <v>0</v>
      </c>
      <c r="L261" s="173">
        <v>21</v>
      </c>
      <c r="M261" s="173">
        <f>G261*(1+L261/100)</f>
        <v>0</v>
      </c>
      <c r="N261" s="173">
        <v>1.179E-2</v>
      </c>
      <c r="O261" s="173">
        <f>ROUND(E261*N261,2)</f>
        <v>0</v>
      </c>
      <c r="P261" s="173">
        <v>0</v>
      </c>
      <c r="Q261" s="173">
        <f>ROUND(E261*P261,2)</f>
        <v>0</v>
      </c>
      <c r="R261" s="173" t="s">
        <v>592</v>
      </c>
      <c r="S261" s="173" t="s">
        <v>183</v>
      </c>
      <c r="T261" s="174" t="s">
        <v>184</v>
      </c>
      <c r="U261" s="156">
        <v>0</v>
      </c>
      <c r="V261" s="156">
        <f>ROUND(E261*U261,2)</f>
        <v>0</v>
      </c>
      <c r="W261" s="156"/>
      <c r="X261" s="156" t="s">
        <v>185</v>
      </c>
      <c r="Y261" s="147"/>
      <c r="Z261" s="147"/>
      <c r="AA261" s="147"/>
      <c r="AB261" s="147"/>
      <c r="AC261" s="147"/>
      <c r="AD261" s="147"/>
      <c r="AE261" s="147"/>
      <c r="AF261" s="147"/>
      <c r="AG261" s="147" t="s">
        <v>593</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767"/>
      <c r="D262" s="768"/>
      <c r="E262" s="768"/>
      <c r="F262" s="768"/>
      <c r="G262" s="768"/>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190</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ht="22.5" outlineLevel="1" x14ac:dyDescent="0.2">
      <c r="A263" s="168">
        <v>99</v>
      </c>
      <c r="B263" s="169" t="s">
        <v>598</v>
      </c>
      <c r="C263" s="178" t="s">
        <v>599</v>
      </c>
      <c r="D263" s="170" t="s">
        <v>181</v>
      </c>
      <c r="E263" s="171">
        <v>0</v>
      </c>
      <c r="F263" s="172"/>
      <c r="G263" s="173">
        <f>ROUND(E263*F263,2)</f>
        <v>0</v>
      </c>
      <c r="H263" s="172"/>
      <c r="I263" s="173">
        <f>ROUND(E263*H263,2)</f>
        <v>0</v>
      </c>
      <c r="J263" s="172"/>
      <c r="K263" s="173">
        <f>ROUND(E263*J263,2)</f>
        <v>0</v>
      </c>
      <c r="L263" s="173">
        <v>21</v>
      </c>
      <c r="M263" s="173">
        <f>G263*(1+L263/100)</f>
        <v>0</v>
      </c>
      <c r="N263" s="173">
        <v>5.1999999999999995E-4</v>
      </c>
      <c r="O263" s="173">
        <f>ROUND(E263*N263,2)</f>
        <v>0</v>
      </c>
      <c r="P263" s="173">
        <v>0</v>
      </c>
      <c r="Q263" s="173">
        <f>ROUND(E263*P263,2)</f>
        <v>0</v>
      </c>
      <c r="R263" s="173" t="s">
        <v>592</v>
      </c>
      <c r="S263" s="173" t="s">
        <v>184</v>
      </c>
      <c r="T263" s="174" t="s">
        <v>184</v>
      </c>
      <c r="U263" s="156">
        <v>0</v>
      </c>
      <c r="V263" s="156">
        <f>ROUND(E263*U263,2)</f>
        <v>0</v>
      </c>
      <c r="W263" s="156"/>
      <c r="X263" s="156" t="s">
        <v>185</v>
      </c>
      <c r="Y263" s="147"/>
      <c r="Z263" s="147"/>
      <c r="AA263" s="147"/>
      <c r="AB263" s="147"/>
      <c r="AC263" s="147"/>
      <c r="AD263" s="147"/>
      <c r="AE263" s="147"/>
      <c r="AF263" s="147"/>
      <c r="AG263" s="147" t="s">
        <v>593</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7"/>
      <c r="D264" s="768"/>
      <c r="E264" s="768"/>
      <c r="F264" s="768"/>
      <c r="G264" s="768"/>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100</v>
      </c>
      <c r="B265" s="169" t="s">
        <v>601</v>
      </c>
      <c r="C265" s="178" t="s">
        <v>602</v>
      </c>
      <c r="D265" s="170" t="s">
        <v>181</v>
      </c>
      <c r="E265" s="171">
        <v>0</v>
      </c>
      <c r="F265" s="172"/>
      <c r="G265" s="173">
        <f>ROUND(E265*F265,2)</f>
        <v>0</v>
      </c>
      <c r="H265" s="172"/>
      <c r="I265" s="173">
        <f>ROUND(E265*H265,2)</f>
        <v>0</v>
      </c>
      <c r="J265" s="172"/>
      <c r="K265" s="173">
        <f>ROUND(E265*J265,2)</f>
        <v>0</v>
      </c>
      <c r="L265" s="173">
        <v>21</v>
      </c>
      <c r="M265" s="173">
        <f>G265*(1+L265/100)</f>
        <v>0</v>
      </c>
      <c r="N265" s="173">
        <v>2.0000000000000001E-4</v>
      </c>
      <c r="O265" s="173">
        <f>ROUND(E265*N265,2)</f>
        <v>0</v>
      </c>
      <c r="P265" s="173">
        <v>0</v>
      </c>
      <c r="Q265" s="173">
        <f>ROUND(E265*P265,2)</f>
        <v>0</v>
      </c>
      <c r="R265" s="173"/>
      <c r="S265" s="173" t="s">
        <v>219</v>
      </c>
      <c r="T265" s="174" t="s">
        <v>220</v>
      </c>
      <c r="U265" s="156">
        <v>0</v>
      </c>
      <c r="V265" s="156">
        <f>ROUND(E265*U265,2)</f>
        <v>0</v>
      </c>
      <c r="W265" s="156"/>
      <c r="X265" s="156" t="s">
        <v>258</v>
      </c>
      <c r="Y265" s="147"/>
      <c r="Z265" s="147"/>
      <c r="AA265" s="147"/>
      <c r="AB265" s="147"/>
      <c r="AC265" s="147"/>
      <c r="AD265" s="147"/>
      <c r="AE265" s="147"/>
      <c r="AF265" s="147"/>
      <c r="AG265" s="147" t="s">
        <v>259</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767"/>
      <c r="D266" s="768"/>
      <c r="E266" s="768"/>
      <c r="F266" s="768"/>
      <c r="G266" s="768"/>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190</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68">
        <v>101</v>
      </c>
      <c r="B267" s="169" t="s">
        <v>606</v>
      </c>
      <c r="C267" s="178" t="s">
        <v>607</v>
      </c>
      <c r="D267" s="170" t="s">
        <v>231</v>
      </c>
      <c r="E267" s="171">
        <v>0</v>
      </c>
      <c r="F267" s="172"/>
      <c r="G267" s="173">
        <f>ROUND(E267*F267,2)</f>
        <v>0</v>
      </c>
      <c r="H267" s="172"/>
      <c r="I267" s="173">
        <f>ROUND(E267*H267,2)</f>
        <v>0</v>
      </c>
      <c r="J267" s="172"/>
      <c r="K267" s="173">
        <f>ROUND(E267*J267,2)</f>
        <v>0</v>
      </c>
      <c r="L267" s="173">
        <v>21</v>
      </c>
      <c r="M267" s="173">
        <f>G267*(1+L267/100)</f>
        <v>0</v>
      </c>
      <c r="N267" s="173">
        <v>0</v>
      </c>
      <c r="O267" s="173">
        <f>ROUND(E267*N267,2)</f>
        <v>0</v>
      </c>
      <c r="P267" s="173">
        <v>0</v>
      </c>
      <c r="Q267" s="173">
        <f>ROUND(E267*P267,2)</f>
        <v>0</v>
      </c>
      <c r="R267" s="173" t="s">
        <v>592</v>
      </c>
      <c r="S267" s="173" t="s">
        <v>183</v>
      </c>
      <c r="T267" s="174" t="s">
        <v>184</v>
      </c>
      <c r="U267" s="156">
        <v>1.5980000000000001</v>
      </c>
      <c r="V267" s="156">
        <f>ROUND(E267*U267,2)</f>
        <v>0</v>
      </c>
      <c r="W267" s="156"/>
      <c r="X267" s="156" t="s">
        <v>608</v>
      </c>
      <c r="Y267" s="147"/>
      <c r="Z267" s="147"/>
      <c r="AA267" s="147"/>
      <c r="AB267" s="147"/>
      <c r="AC267" s="147"/>
      <c r="AD267" s="147"/>
      <c r="AE267" s="147"/>
      <c r="AF267" s="147"/>
      <c r="AG267" s="147" t="s">
        <v>609</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1" x14ac:dyDescent="0.2">
      <c r="A268" s="154"/>
      <c r="B268" s="155"/>
      <c r="C268" s="771" t="s">
        <v>610</v>
      </c>
      <c r="D268" s="772"/>
      <c r="E268" s="772"/>
      <c r="F268" s="772"/>
      <c r="G268" s="772"/>
      <c r="H268" s="156"/>
      <c r="I268" s="156"/>
      <c r="J268" s="156"/>
      <c r="K268" s="156"/>
      <c r="L268" s="156"/>
      <c r="M268" s="156"/>
      <c r="N268" s="156"/>
      <c r="O268" s="156"/>
      <c r="P268" s="156"/>
      <c r="Q268" s="156"/>
      <c r="R268" s="156"/>
      <c r="S268" s="156"/>
      <c r="T268" s="156"/>
      <c r="U268" s="156"/>
      <c r="V268" s="156"/>
      <c r="W268" s="156"/>
      <c r="X268" s="156"/>
      <c r="Y268" s="147"/>
      <c r="Z268" s="147"/>
      <c r="AA268" s="147"/>
      <c r="AB268" s="147"/>
      <c r="AC268" s="147"/>
      <c r="AD268" s="147"/>
      <c r="AE268" s="147"/>
      <c r="AF268" s="147"/>
      <c r="AG268" s="147" t="s">
        <v>196</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9"/>
      <c r="D269" s="770"/>
      <c r="E269" s="770"/>
      <c r="F269" s="770"/>
      <c r="G269" s="770"/>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x14ac:dyDescent="0.2">
      <c r="A270" s="162" t="s">
        <v>177</v>
      </c>
      <c r="B270" s="163" t="s">
        <v>101</v>
      </c>
      <c r="C270" s="177" t="s">
        <v>102</v>
      </c>
      <c r="D270" s="164"/>
      <c r="E270" s="165"/>
      <c r="F270" s="166"/>
      <c r="G270" s="166">
        <f>SUMIF(AG271:AG295,"&lt;&gt;NOR",G271:G295)</f>
        <v>0</v>
      </c>
      <c r="H270" s="166"/>
      <c r="I270" s="166">
        <f>SUM(I271:I295)</f>
        <v>0</v>
      </c>
      <c r="J270" s="166"/>
      <c r="K270" s="166">
        <f>SUM(K271:K295)</f>
        <v>0</v>
      </c>
      <c r="L270" s="166"/>
      <c r="M270" s="166">
        <f>SUM(M271:M295)</f>
        <v>0</v>
      </c>
      <c r="N270" s="166"/>
      <c r="O270" s="166">
        <f>SUM(O271:O295)</f>
        <v>0</v>
      </c>
      <c r="P270" s="166"/>
      <c r="Q270" s="166">
        <f>SUM(Q271:Q295)</f>
        <v>-21.76</v>
      </c>
      <c r="R270" s="166"/>
      <c r="S270" s="166"/>
      <c r="T270" s="167"/>
      <c r="U270" s="161"/>
      <c r="V270" s="161">
        <f>SUM(V271:V295)</f>
        <v>0</v>
      </c>
      <c r="W270" s="161"/>
      <c r="X270" s="161"/>
      <c r="AG270" t="s">
        <v>178</v>
      </c>
    </row>
    <row r="271" spans="1:60" ht="22.5" outlineLevel="1" x14ac:dyDescent="0.2">
      <c r="A271" s="168">
        <v>102</v>
      </c>
      <c r="B271" s="169" t="s">
        <v>611</v>
      </c>
      <c r="C271" s="178" t="s">
        <v>612</v>
      </c>
      <c r="D271" s="170" t="s">
        <v>181</v>
      </c>
      <c r="E271" s="171">
        <v>-14.9</v>
      </c>
      <c r="F271" s="172"/>
      <c r="G271" s="173">
        <f>ROUND(E271*F271,2)</f>
        <v>0</v>
      </c>
      <c r="H271" s="172"/>
      <c r="I271" s="173">
        <f>ROUND(E271*H271,2)</f>
        <v>0</v>
      </c>
      <c r="J271" s="172"/>
      <c r="K271" s="173">
        <f>ROUND(E271*J271,2)</f>
        <v>0</v>
      </c>
      <c r="L271" s="173">
        <v>21</v>
      </c>
      <c r="M271" s="173">
        <f>G271*(1+L271/100)</f>
        <v>0</v>
      </c>
      <c r="N271" s="173">
        <v>0</v>
      </c>
      <c r="O271" s="173">
        <f>ROUND(E271*N271,2)</f>
        <v>0</v>
      </c>
      <c r="P271" s="173">
        <v>1.4E-2</v>
      </c>
      <c r="Q271" s="173">
        <f>ROUND(E271*P271,2)</f>
        <v>-0.21</v>
      </c>
      <c r="R271" s="173" t="s">
        <v>592</v>
      </c>
      <c r="S271" s="173" t="s">
        <v>183</v>
      </c>
      <c r="T271" s="174" t="s">
        <v>184</v>
      </c>
      <c r="U271" s="156">
        <v>0</v>
      </c>
      <c r="V271" s="156">
        <f>ROUND(E271*U271,2)</f>
        <v>0</v>
      </c>
      <c r="W271" s="156"/>
      <c r="X271" s="156" t="s">
        <v>185</v>
      </c>
      <c r="Y271" s="147"/>
      <c r="Z271" s="147"/>
      <c r="AA271" s="147"/>
      <c r="AB271" s="147"/>
      <c r="AC271" s="147"/>
      <c r="AD271" s="147"/>
      <c r="AE271" s="147"/>
      <c r="AF271" s="147"/>
      <c r="AG271" s="147" t="s">
        <v>593</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54"/>
      <c r="B272" s="155"/>
      <c r="C272" s="767"/>
      <c r="D272" s="768"/>
      <c r="E272" s="768"/>
      <c r="F272" s="768"/>
      <c r="G272" s="768"/>
      <c r="H272" s="156"/>
      <c r="I272" s="156"/>
      <c r="J272" s="156"/>
      <c r="K272" s="156"/>
      <c r="L272" s="156"/>
      <c r="M272" s="156"/>
      <c r="N272" s="156"/>
      <c r="O272" s="156"/>
      <c r="P272" s="156"/>
      <c r="Q272" s="156"/>
      <c r="R272" s="156"/>
      <c r="S272" s="156"/>
      <c r="T272" s="156"/>
      <c r="U272" s="156"/>
      <c r="V272" s="156"/>
      <c r="W272" s="156"/>
      <c r="X272" s="156"/>
      <c r="Y272" s="147"/>
      <c r="Z272" s="147"/>
      <c r="AA272" s="147"/>
      <c r="AB272" s="147"/>
      <c r="AC272" s="147"/>
      <c r="AD272" s="147"/>
      <c r="AE272" s="147"/>
      <c r="AF272" s="147"/>
      <c r="AG272" s="147" t="s">
        <v>190</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1" x14ac:dyDescent="0.2">
      <c r="A273" s="168">
        <v>103</v>
      </c>
      <c r="B273" s="169" t="s">
        <v>614</v>
      </c>
      <c r="C273" s="178" t="s">
        <v>615</v>
      </c>
      <c r="D273" s="170" t="s">
        <v>181</v>
      </c>
      <c r="E273" s="171">
        <v>-1538.99</v>
      </c>
      <c r="F273" s="172"/>
      <c r="G273" s="173">
        <f>ROUND(E273*F273,2)</f>
        <v>0</v>
      </c>
      <c r="H273" s="172"/>
      <c r="I273" s="173">
        <f>ROUND(E273*H273,2)</f>
        <v>0</v>
      </c>
      <c r="J273" s="172"/>
      <c r="K273" s="173">
        <f>ROUND(E273*J273,2)</f>
        <v>0</v>
      </c>
      <c r="L273" s="173">
        <v>21</v>
      </c>
      <c r="M273" s="173">
        <f>G273*(1+L273/100)</f>
        <v>0</v>
      </c>
      <c r="N273" s="173">
        <v>0</v>
      </c>
      <c r="O273" s="173">
        <f>ROUND(E273*N273,2)</f>
        <v>0</v>
      </c>
      <c r="P273" s="173">
        <v>1.4E-2</v>
      </c>
      <c r="Q273" s="173">
        <f>ROUND(E273*P273,2)</f>
        <v>-21.55</v>
      </c>
      <c r="R273" s="173" t="s">
        <v>592</v>
      </c>
      <c r="S273" s="173" t="s">
        <v>183</v>
      </c>
      <c r="T273" s="174" t="s">
        <v>184</v>
      </c>
      <c r="U273" s="156">
        <v>0</v>
      </c>
      <c r="V273" s="156">
        <f>ROUND(E273*U273,2)</f>
        <v>0</v>
      </c>
      <c r="W273" s="156"/>
      <c r="X273" s="156" t="s">
        <v>185</v>
      </c>
      <c r="Y273" s="147"/>
      <c r="Z273" s="147"/>
      <c r="AA273" s="147"/>
      <c r="AB273" s="147"/>
      <c r="AC273" s="147"/>
      <c r="AD273" s="147"/>
      <c r="AE273" s="147"/>
      <c r="AF273" s="147"/>
      <c r="AG273" s="147" t="s">
        <v>593</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7"/>
      <c r="D274" s="768"/>
      <c r="E274" s="768"/>
      <c r="F274" s="768"/>
      <c r="G274" s="768"/>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68">
        <v>104</v>
      </c>
      <c r="B275" s="169" t="s">
        <v>618</v>
      </c>
      <c r="C275" s="178" t="s">
        <v>619</v>
      </c>
      <c r="D275" s="170" t="s">
        <v>181</v>
      </c>
      <c r="E275" s="171">
        <v>0</v>
      </c>
      <c r="F275" s="172"/>
      <c r="G275" s="173">
        <f>ROUND(E275*F275,2)</f>
        <v>0</v>
      </c>
      <c r="H275" s="172"/>
      <c r="I275" s="173">
        <f>ROUND(E275*H275,2)</f>
        <v>0</v>
      </c>
      <c r="J275" s="172"/>
      <c r="K275" s="173">
        <f>ROUND(E275*J275,2)</f>
        <v>0</v>
      </c>
      <c r="L275" s="173">
        <v>21</v>
      </c>
      <c r="M275" s="173">
        <f>G275*(1+L275/100)</f>
        <v>0</v>
      </c>
      <c r="N275" s="173">
        <v>2.9999999999999997E-4</v>
      </c>
      <c r="O275" s="173">
        <f>ROUND(E275*N275,2)</f>
        <v>0</v>
      </c>
      <c r="P275" s="173">
        <v>0</v>
      </c>
      <c r="Q275" s="173">
        <f>ROUND(E275*P275,2)</f>
        <v>0</v>
      </c>
      <c r="R275" s="173" t="s">
        <v>592</v>
      </c>
      <c r="S275" s="173" t="s">
        <v>183</v>
      </c>
      <c r="T275" s="174" t="s">
        <v>184</v>
      </c>
      <c r="U275" s="156">
        <v>0</v>
      </c>
      <c r="V275" s="156">
        <f>ROUND(E275*U275,2)</f>
        <v>0</v>
      </c>
      <c r="W275" s="156"/>
      <c r="X275" s="156" t="s">
        <v>185</v>
      </c>
      <c r="Y275" s="147"/>
      <c r="Z275" s="147"/>
      <c r="AA275" s="147"/>
      <c r="AB275" s="147"/>
      <c r="AC275" s="147"/>
      <c r="AD275" s="147"/>
      <c r="AE275" s="147"/>
      <c r="AF275" s="147"/>
      <c r="AG275" s="147" t="s">
        <v>593</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767"/>
      <c r="D276" s="768"/>
      <c r="E276" s="768"/>
      <c r="F276" s="768"/>
      <c r="G276" s="768"/>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190</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ht="22.5" outlineLevel="1" x14ac:dyDescent="0.2">
      <c r="A277" s="168">
        <v>105</v>
      </c>
      <c r="B277" s="169" t="s">
        <v>632</v>
      </c>
      <c r="C277" s="178" t="s">
        <v>633</v>
      </c>
      <c r="D277" s="170" t="s">
        <v>181</v>
      </c>
      <c r="E277" s="171">
        <v>0</v>
      </c>
      <c r="F277" s="172"/>
      <c r="G277" s="173">
        <f>ROUND(E277*F277,2)</f>
        <v>0</v>
      </c>
      <c r="H277" s="172"/>
      <c r="I277" s="173">
        <f>ROUND(E277*H277,2)</f>
        <v>0</v>
      </c>
      <c r="J277" s="172"/>
      <c r="K277" s="173">
        <f>ROUND(E277*J277,2)</f>
        <v>0</v>
      </c>
      <c r="L277" s="173">
        <v>21</v>
      </c>
      <c r="M277" s="173">
        <f>G277*(1+L277/100)</f>
        <v>0</v>
      </c>
      <c r="N277" s="173">
        <v>3.2000000000000003E-4</v>
      </c>
      <c r="O277" s="173">
        <f>ROUND(E277*N277,2)</f>
        <v>0</v>
      </c>
      <c r="P277" s="173">
        <v>0</v>
      </c>
      <c r="Q277" s="173">
        <f>ROUND(E277*P277,2)</f>
        <v>0</v>
      </c>
      <c r="R277" s="173" t="s">
        <v>592</v>
      </c>
      <c r="S277" s="173" t="s">
        <v>184</v>
      </c>
      <c r="T277" s="174" t="s">
        <v>184</v>
      </c>
      <c r="U277" s="156">
        <v>0</v>
      </c>
      <c r="V277" s="156">
        <f>ROUND(E277*U277,2)</f>
        <v>0</v>
      </c>
      <c r="W277" s="156"/>
      <c r="X277" s="156" t="s">
        <v>185</v>
      </c>
      <c r="Y277" s="147"/>
      <c r="Z277" s="147"/>
      <c r="AA277" s="147"/>
      <c r="AB277" s="147"/>
      <c r="AC277" s="147"/>
      <c r="AD277" s="147"/>
      <c r="AE277" s="147"/>
      <c r="AF277" s="147"/>
      <c r="AG277" s="147" t="s">
        <v>593</v>
      </c>
      <c r="AH277" s="147"/>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767"/>
      <c r="D278" s="768"/>
      <c r="E278" s="768"/>
      <c r="F278" s="768"/>
      <c r="G278" s="768"/>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190</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68">
        <v>106</v>
      </c>
      <c r="B279" s="169" t="s">
        <v>634</v>
      </c>
      <c r="C279" s="178" t="s">
        <v>635</v>
      </c>
      <c r="D279" s="170" t="s">
        <v>181</v>
      </c>
      <c r="E279" s="171">
        <v>0</v>
      </c>
      <c r="F279" s="172"/>
      <c r="G279" s="173">
        <f>ROUND(E279*F279,2)</f>
        <v>0</v>
      </c>
      <c r="H279" s="172"/>
      <c r="I279" s="173">
        <f>ROUND(E279*H279,2)</f>
        <v>0</v>
      </c>
      <c r="J279" s="172"/>
      <c r="K279" s="173">
        <f>ROUND(E279*J279,2)</f>
        <v>0</v>
      </c>
      <c r="L279" s="173">
        <v>21</v>
      </c>
      <c r="M279" s="173">
        <f>G279*(1+L279/100)</f>
        <v>0</v>
      </c>
      <c r="N279" s="173">
        <v>4.81E-3</v>
      </c>
      <c r="O279" s="173">
        <f>ROUND(E279*N279,2)</f>
        <v>0</v>
      </c>
      <c r="P279" s="173">
        <v>0</v>
      </c>
      <c r="Q279" s="173">
        <f>ROUND(E279*P279,2)</f>
        <v>0</v>
      </c>
      <c r="R279" s="173"/>
      <c r="S279" s="173" t="s">
        <v>219</v>
      </c>
      <c r="T279" s="174" t="s">
        <v>220</v>
      </c>
      <c r="U279" s="156">
        <v>0</v>
      </c>
      <c r="V279" s="156">
        <f>ROUND(E279*U279,2)</f>
        <v>0</v>
      </c>
      <c r="W279" s="156"/>
      <c r="X279" s="156" t="s">
        <v>185</v>
      </c>
      <c r="Y279" s="147"/>
      <c r="Z279" s="147"/>
      <c r="AA279" s="147"/>
      <c r="AB279" s="147"/>
      <c r="AC279" s="147"/>
      <c r="AD279" s="147"/>
      <c r="AE279" s="147"/>
      <c r="AF279" s="147"/>
      <c r="AG279" s="147" t="s">
        <v>593</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7"/>
      <c r="D280" s="768"/>
      <c r="E280" s="768"/>
      <c r="F280" s="768"/>
      <c r="G280" s="768"/>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1" x14ac:dyDescent="0.2">
      <c r="A281" s="168">
        <v>107</v>
      </c>
      <c r="B281" s="169" t="s">
        <v>636</v>
      </c>
      <c r="C281" s="178" t="s">
        <v>637</v>
      </c>
      <c r="D281" s="170" t="s">
        <v>181</v>
      </c>
      <c r="E281" s="171">
        <v>0</v>
      </c>
      <c r="F281" s="172"/>
      <c r="G281" s="173">
        <f>ROUND(E281*F281,2)</f>
        <v>0</v>
      </c>
      <c r="H281" s="172"/>
      <c r="I281" s="173">
        <f>ROUND(E281*H281,2)</f>
        <v>0</v>
      </c>
      <c r="J281" s="172"/>
      <c r="K281" s="173">
        <f>ROUND(E281*J281,2)</f>
        <v>0</v>
      </c>
      <c r="L281" s="173">
        <v>21</v>
      </c>
      <c r="M281" s="173">
        <f>G281*(1+L281/100)</f>
        <v>0</v>
      </c>
      <c r="N281" s="173">
        <v>2.2000000000000001E-3</v>
      </c>
      <c r="O281" s="173">
        <f>ROUND(E281*N281,2)</f>
        <v>0</v>
      </c>
      <c r="P281" s="173">
        <v>0</v>
      </c>
      <c r="Q281" s="173">
        <f>ROUND(E281*P281,2)</f>
        <v>0</v>
      </c>
      <c r="R281" s="173"/>
      <c r="S281" s="173" t="s">
        <v>219</v>
      </c>
      <c r="T281" s="174" t="s">
        <v>220</v>
      </c>
      <c r="U281" s="156">
        <v>0</v>
      </c>
      <c r="V281" s="156">
        <f>ROUND(E281*U281,2)</f>
        <v>0</v>
      </c>
      <c r="W281" s="156"/>
      <c r="X281" s="156" t="s">
        <v>185</v>
      </c>
      <c r="Y281" s="147"/>
      <c r="Z281" s="147"/>
      <c r="AA281" s="147"/>
      <c r="AB281" s="147"/>
      <c r="AC281" s="147"/>
      <c r="AD281" s="147"/>
      <c r="AE281" s="147"/>
      <c r="AF281" s="147"/>
      <c r="AG281" s="147" t="s">
        <v>325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767"/>
      <c r="D282" s="768"/>
      <c r="E282" s="768"/>
      <c r="F282" s="768"/>
      <c r="G282" s="768"/>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190</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68">
        <v>108</v>
      </c>
      <c r="B283" s="169" t="s">
        <v>638</v>
      </c>
      <c r="C283" s="178" t="s">
        <v>639</v>
      </c>
      <c r="D283" s="170" t="s">
        <v>284</v>
      </c>
      <c r="E283" s="171">
        <v>0</v>
      </c>
      <c r="F283" s="172"/>
      <c r="G283" s="173">
        <f>ROUND(E283*F283,2)</f>
        <v>0</v>
      </c>
      <c r="H283" s="172"/>
      <c r="I283" s="173">
        <f>ROUND(E283*H283,2)</f>
        <v>0</v>
      </c>
      <c r="J283" s="172"/>
      <c r="K283" s="173">
        <f>ROUND(E283*J283,2)</f>
        <v>0</v>
      </c>
      <c r="L283" s="173">
        <v>21</v>
      </c>
      <c r="M283" s="173">
        <f>G283*(1+L283/100)</f>
        <v>0</v>
      </c>
      <c r="N283" s="173">
        <v>9.5E-4</v>
      </c>
      <c r="O283" s="173">
        <f>ROUND(E283*N283,2)</f>
        <v>0</v>
      </c>
      <c r="P283" s="173">
        <v>0</v>
      </c>
      <c r="Q283" s="173">
        <f>ROUND(E283*P283,2)</f>
        <v>0</v>
      </c>
      <c r="R283" s="173"/>
      <c r="S283" s="173" t="s">
        <v>219</v>
      </c>
      <c r="T283" s="174" t="s">
        <v>220</v>
      </c>
      <c r="U283" s="156">
        <v>0</v>
      </c>
      <c r="V283" s="156">
        <f>ROUND(E283*U283,2)</f>
        <v>0</v>
      </c>
      <c r="W283" s="156"/>
      <c r="X283" s="156" t="s">
        <v>185</v>
      </c>
      <c r="Y283" s="147"/>
      <c r="Z283" s="147"/>
      <c r="AA283" s="147"/>
      <c r="AB283" s="147"/>
      <c r="AC283" s="147"/>
      <c r="AD283" s="147"/>
      <c r="AE283" s="147"/>
      <c r="AF283" s="147"/>
      <c r="AG283" s="147" t="s">
        <v>325</v>
      </c>
      <c r="AH283" s="147"/>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7"/>
      <c r="D284" s="768"/>
      <c r="E284" s="768"/>
      <c r="F284" s="768"/>
      <c r="G284" s="768"/>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1" x14ac:dyDescent="0.2">
      <c r="A285" s="168">
        <v>109</v>
      </c>
      <c r="B285" s="169" t="s">
        <v>642</v>
      </c>
      <c r="C285" s="178" t="s">
        <v>643</v>
      </c>
      <c r="D285" s="170" t="s">
        <v>284</v>
      </c>
      <c r="E285" s="171">
        <v>0</v>
      </c>
      <c r="F285" s="172"/>
      <c r="G285" s="173">
        <f>ROUND(E285*F285,2)</f>
        <v>0</v>
      </c>
      <c r="H285" s="172"/>
      <c r="I285" s="173">
        <f>ROUND(E285*H285,2)</f>
        <v>0</v>
      </c>
      <c r="J285" s="172"/>
      <c r="K285" s="173">
        <f>ROUND(E285*J285,2)</f>
        <v>0</v>
      </c>
      <c r="L285" s="173">
        <v>21</v>
      </c>
      <c r="M285" s="173">
        <f>G285*(1+L285/100)</f>
        <v>0</v>
      </c>
      <c r="N285" s="173">
        <v>6.3000000000000003E-4</v>
      </c>
      <c r="O285" s="173">
        <f>ROUND(E285*N285,2)</f>
        <v>0</v>
      </c>
      <c r="P285" s="173">
        <v>0</v>
      </c>
      <c r="Q285" s="173">
        <f>ROUND(E285*P285,2)</f>
        <v>0</v>
      </c>
      <c r="R285" s="173"/>
      <c r="S285" s="173" t="s">
        <v>219</v>
      </c>
      <c r="T285" s="174" t="s">
        <v>220</v>
      </c>
      <c r="U285" s="156">
        <v>0</v>
      </c>
      <c r="V285" s="156">
        <f>ROUND(E285*U285,2)</f>
        <v>0</v>
      </c>
      <c r="W285" s="156"/>
      <c r="X285" s="156" t="s">
        <v>185</v>
      </c>
      <c r="Y285" s="147"/>
      <c r="Z285" s="147"/>
      <c r="AA285" s="147"/>
      <c r="AB285" s="147"/>
      <c r="AC285" s="147"/>
      <c r="AD285" s="147"/>
      <c r="AE285" s="147"/>
      <c r="AF285" s="147"/>
      <c r="AG285" s="147" t="s">
        <v>593</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767"/>
      <c r="D286" s="768"/>
      <c r="E286" s="768"/>
      <c r="F286" s="768"/>
      <c r="G286" s="768"/>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190</v>
      </c>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68">
        <v>110</v>
      </c>
      <c r="B287" s="169" t="s">
        <v>645</v>
      </c>
      <c r="C287" s="178" t="s">
        <v>646</v>
      </c>
      <c r="D287" s="170" t="s">
        <v>284</v>
      </c>
      <c r="E287" s="171">
        <v>0</v>
      </c>
      <c r="F287" s="172"/>
      <c r="G287" s="173">
        <f>ROUND(E287*F287,2)</f>
        <v>0</v>
      </c>
      <c r="H287" s="172"/>
      <c r="I287" s="173">
        <f>ROUND(E287*H287,2)</f>
        <v>0</v>
      </c>
      <c r="J287" s="172"/>
      <c r="K287" s="173">
        <f>ROUND(E287*J287,2)</f>
        <v>0</v>
      </c>
      <c r="L287" s="173">
        <v>21</v>
      </c>
      <c r="M287" s="173">
        <f>G287*(1+L287/100)</f>
        <v>0</v>
      </c>
      <c r="N287" s="173">
        <v>6.3000000000000003E-4</v>
      </c>
      <c r="O287" s="173">
        <f>ROUND(E287*N287,2)</f>
        <v>0</v>
      </c>
      <c r="P287" s="173">
        <v>0</v>
      </c>
      <c r="Q287" s="173">
        <f>ROUND(E287*P287,2)</f>
        <v>0</v>
      </c>
      <c r="R287" s="173"/>
      <c r="S287" s="173" t="s">
        <v>219</v>
      </c>
      <c r="T287" s="174" t="s">
        <v>220</v>
      </c>
      <c r="U287" s="156">
        <v>0</v>
      </c>
      <c r="V287" s="156">
        <f>ROUND(E287*U287,2)</f>
        <v>0</v>
      </c>
      <c r="W287" s="156"/>
      <c r="X287" s="156" t="s">
        <v>185</v>
      </c>
      <c r="Y287" s="147"/>
      <c r="Z287" s="147"/>
      <c r="AA287" s="147"/>
      <c r="AB287" s="147"/>
      <c r="AC287" s="147"/>
      <c r="AD287" s="147"/>
      <c r="AE287" s="147"/>
      <c r="AF287" s="147"/>
      <c r="AG287" s="147" t="s">
        <v>593</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7"/>
      <c r="D288" s="768"/>
      <c r="E288" s="768"/>
      <c r="F288" s="768"/>
      <c r="G288" s="768"/>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1" x14ac:dyDescent="0.2">
      <c r="A289" s="168">
        <v>111</v>
      </c>
      <c r="B289" s="169" t="s">
        <v>648</v>
      </c>
      <c r="C289" s="178" t="s">
        <v>649</v>
      </c>
      <c r="D289" s="170" t="s">
        <v>284</v>
      </c>
      <c r="E289" s="171">
        <v>0</v>
      </c>
      <c r="F289" s="172"/>
      <c r="G289" s="173">
        <f>ROUND(E289*F289,2)</f>
        <v>0</v>
      </c>
      <c r="H289" s="172"/>
      <c r="I289" s="173">
        <f>ROUND(E289*H289,2)</f>
        <v>0</v>
      </c>
      <c r="J289" s="172"/>
      <c r="K289" s="173">
        <f>ROUND(E289*J289,2)</f>
        <v>0</v>
      </c>
      <c r="L289" s="173">
        <v>21</v>
      </c>
      <c r="M289" s="173">
        <f>G289*(1+L289/100)</f>
        <v>0</v>
      </c>
      <c r="N289" s="173">
        <v>2.9E-4</v>
      </c>
      <c r="O289" s="173">
        <f>ROUND(E289*N289,2)</f>
        <v>0</v>
      </c>
      <c r="P289" s="173">
        <v>0</v>
      </c>
      <c r="Q289" s="173">
        <f>ROUND(E289*P289,2)</f>
        <v>0</v>
      </c>
      <c r="R289" s="173"/>
      <c r="S289" s="173" t="s">
        <v>219</v>
      </c>
      <c r="T289" s="174" t="s">
        <v>220</v>
      </c>
      <c r="U289" s="156">
        <v>0</v>
      </c>
      <c r="V289" s="156">
        <f>ROUND(E289*U289,2)</f>
        <v>0</v>
      </c>
      <c r="W289" s="156"/>
      <c r="X289" s="156" t="s">
        <v>185</v>
      </c>
      <c r="Y289" s="147"/>
      <c r="Z289" s="147"/>
      <c r="AA289" s="147"/>
      <c r="AB289" s="147"/>
      <c r="AC289" s="147"/>
      <c r="AD289" s="147"/>
      <c r="AE289" s="147"/>
      <c r="AF289" s="147"/>
      <c r="AG289" s="147" t="s">
        <v>593</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767"/>
      <c r="D290" s="768"/>
      <c r="E290" s="768"/>
      <c r="F290" s="768"/>
      <c r="G290" s="768"/>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190</v>
      </c>
      <c r="AH290" s="147"/>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68">
        <v>112</v>
      </c>
      <c r="B291" s="169" t="s">
        <v>652</v>
      </c>
      <c r="C291" s="178" t="s">
        <v>653</v>
      </c>
      <c r="D291" s="170" t="s">
        <v>294</v>
      </c>
      <c r="E291" s="171">
        <v>0</v>
      </c>
      <c r="F291" s="172"/>
      <c r="G291" s="173">
        <f>ROUND(E291*F291,2)</f>
        <v>0</v>
      </c>
      <c r="H291" s="172"/>
      <c r="I291" s="173">
        <f>ROUND(E291*H291,2)</f>
        <v>0</v>
      </c>
      <c r="J291" s="172"/>
      <c r="K291" s="173">
        <f>ROUND(E291*J291,2)</f>
        <v>0</v>
      </c>
      <c r="L291" s="173">
        <v>21</v>
      </c>
      <c r="M291" s="173">
        <f>G291*(1+L291/100)</f>
        <v>0</v>
      </c>
      <c r="N291" s="173">
        <v>0</v>
      </c>
      <c r="O291" s="173">
        <f>ROUND(E291*N291,2)</f>
        <v>0</v>
      </c>
      <c r="P291" s="173">
        <v>0</v>
      </c>
      <c r="Q291" s="173">
        <f>ROUND(E291*P291,2)</f>
        <v>0</v>
      </c>
      <c r="R291" s="173"/>
      <c r="S291" s="173" t="s">
        <v>219</v>
      </c>
      <c r="T291" s="174" t="s">
        <v>220</v>
      </c>
      <c r="U291" s="156">
        <v>0</v>
      </c>
      <c r="V291" s="156">
        <f>ROUND(E291*U291,2)</f>
        <v>0</v>
      </c>
      <c r="W291" s="156"/>
      <c r="X291" s="156" t="s">
        <v>185</v>
      </c>
      <c r="Y291" s="147"/>
      <c r="Z291" s="147"/>
      <c r="AA291" s="147"/>
      <c r="AB291" s="147"/>
      <c r="AC291" s="147"/>
      <c r="AD291" s="147"/>
      <c r="AE291" s="147"/>
      <c r="AF291" s="147"/>
      <c r="AG291" s="147" t="s">
        <v>186</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767"/>
      <c r="D292" s="768"/>
      <c r="E292" s="768"/>
      <c r="F292" s="768"/>
      <c r="G292" s="768"/>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190</v>
      </c>
      <c r="AH292" s="147"/>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68">
        <v>113</v>
      </c>
      <c r="B293" s="169" t="s">
        <v>654</v>
      </c>
      <c r="C293" s="178" t="s">
        <v>655</v>
      </c>
      <c r="D293" s="170" t="s">
        <v>231</v>
      </c>
      <c r="E293" s="171">
        <v>0</v>
      </c>
      <c r="F293" s="172"/>
      <c r="G293" s="173">
        <f>ROUND(E293*F293,2)</f>
        <v>0</v>
      </c>
      <c r="H293" s="172"/>
      <c r="I293" s="173">
        <f>ROUND(E293*H293,2)</f>
        <v>0</v>
      </c>
      <c r="J293" s="172"/>
      <c r="K293" s="173">
        <f>ROUND(E293*J293,2)</f>
        <v>0</v>
      </c>
      <c r="L293" s="173">
        <v>21</v>
      </c>
      <c r="M293" s="173">
        <f>G293*(1+L293/100)</f>
        <v>0</v>
      </c>
      <c r="N293" s="173">
        <v>0</v>
      </c>
      <c r="O293" s="173">
        <f>ROUND(E293*N293,2)</f>
        <v>0</v>
      </c>
      <c r="P293" s="173">
        <v>0</v>
      </c>
      <c r="Q293" s="173">
        <f>ROUND(E293*P293,2)</f>
        <v>0</v>
      </c>
      <c r="R293" s="173" t="s">
        <v>592</v>
      </c>
      <c r="S293" s="173" t="s">
        <v>183</v>
      </c>
      <c r="T293" s="174" t="s">
        <v>184</v>
      </c>
      <c r="U293" s="156">
        <v>1.609</v>
      </c>
      <c r="V293" s="156">
        <f>ROUND(E293*U293,2)</f>
        <v>0</v>
      </c>
      <c r="W293" s="156"/>
      <c r="X293" s="156" t="s">
        <v>608</v>
      </c>
      <c r="Y293" s="147"/>
      <c r="Z293" s="147"/>
      <c r="AA293" s="147"/>
      <c r="AB293" s="147"/>
      <c r="AC293" s="147"/>
      <c r="AD293" s="147"/>
      <c r="AE293" s="147"/>
      <c r="AF293" s="147"/>
      <c r="AG293" s="147" t="s">
        <v>609</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154"/>
      <c r="B294" s="155"/>
      <c r="C294" s="771" t="s">
        <v>656</v>
      </c>
      <c r="D294" s="772"/>
      <c r="E294" s="772"/>
      <c r="F294" s="772"/>
      <c r="G294" s="772"/>
      <c r="H294" s="156"/>
      <c r="I294" s="156"/>
      <c r="J294" s="156"/>
      <c r="K294" s="156"/>
      <c r="L294" s="156"/>
      <c r="M294" s="156"/>
      <c r="N294" s="156"/>
      <c r="O294" s="156"/>
      <c r="P294" s="156"/>
      <c r="Q294" s="156"/>
      <c r="R294" s="156"/>
      <c r="S294" s="156"/>
      <c r="T294" s="156"/>
      <c r="U294" s="156"/>
      <c r="V294" s="156"/>
      <c r="W294" s="156"/>
      <c r="X294" s="156"/>
      <c r="Y294" s="147"/>
      <c r="Z294" s="147"/>
      <c r="AA294" s="147"/>
      <c r="AB294" s="147"/>
      <c r="AC294" s="147"/>
      <c r="AD294" s="147"/>
      <c r="AE294" s="147"/>
      <c r="AF294" s="147"/>
      <c r="AG294" s="147" t="s">
        <v>196</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69"/>
      <c r="D295" s="770"/>
      <c r="E295" s="770"/>
      <c r="F295" s="770"/>
      <c r="G295" s="770"/>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190</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x14ac:dyDescent="0.2">
      <c r="A296" s="162" t="s">
        <v>177</v>
      </c>
      <c r="B296" s="163" t="s">
        <v>103</v>
      </c>
      <c r="C296" s="177" t="s">
        <v>104</v>
      </c>
      <c r="D296" s="164"/>
      <c r="E296" s="165"/>
      <c r="F296" s="166"/>
      <c r="G296" s="166">
        <f>SUMIF(AG297:AG305,"&lt;&gt;NOR",G297:G305)</f>
        <v>0</v>
      </c>
      <c r="H296" s="166"/>
      <c r="I296" s="166">
        <f>SUM(I297:I305)</f>
        <v>0</v>
      </c>
      <c r="J296" s="166"/>
      <c r="K296" s="166">
        <f>SUM(K297:K305)</f>
        <v>0</v>
      </c>
      <c r="L296" s="166"/>
      <c r="M296" s="166">
        <f>SUM(M297:M305)</f>
        <v>0</v>
      </c>
      <c r="N296" s="166"/>
      <c r="O296" s="166">
        <f>SUM(O297:O305)</f>
        <v>0</v>
      </c>
      <c r="P296" s="166"/>
      <c r="Q296" s="166">
        <f>SUM(Q297:Q305)</f>
        <v>0</v>
      </c>
      <c r="R296" s="166"/>
      <c r="S296" s="166"/>
      <c r="T296" s="167"/>
      <c r="U296" s="161"/>
      <c r="V296" s="161">
        <f>SUM(V297:V305)</f>
        <v>0</v>
      </c>
      <c r="W296" s="161"/>
      <c r="X296" s="161"/>
      <c r="AG296" t="s">
        <v>178</v>
      </c>
    </row>
    <row r="297" spans="1:60" outlineLevel="1" x14ac:dyDescent="0.2">
      <c r="A297" s="168">
        <v>114</v>
      </c>
      <c r="B297" s="169" t="s">
        <v>657</v>
      </c>
      <c r="C297" s="178" t="s">
        <v>658</v>
      </c>
      <c r="D297" s="170" t="s">
        <v>181</v>
      </c>
      <c r="E297" s="171">
        <v>0</v>
      </c>
      <c r="F297" s="172"/>
      <c r="G297" s="173">
        <f>ROUND(E297*F297,2)</f>
        <v>0</v>
      </c>
      <c r="H297" s="172"/>
      <c r="I297" s="173">
        <f>ROUND(E297*H297,2)</f>
        <v>0</v>
      </c>
      <c r="J297" s="172"/>
      <c r="K297" s="173">
        <f>ROUND(E297*J297,2)</f>
        <v>0</v>
      </c>
      <c r="L297" s="173">
        <v>21</v>
      </c>
      <c r="M297" s="173">
        <f>G297*(1+L297/100)</f>
        <v>0</v>
      </c>
      <c r="N297" s="173">
        <v>3.1E-4</v>
      </c>
      <c r="O297" s="173">
        <f>ROUND(E297*N297,2)</f>
        <v>0</v>
      </c>
      <c r="P297" s="173">
        <v>0</v>
      </c>
      <c r="Q297" s="173">
        <f>ROUND(E297*P297,2)</f>
        <v>0</v>
      </c>
      <c r="R297" s="173" t="s">
        <v>659</v>
      </c>
      <c r="S297" s="173" t="s">
        <v>183</v>
      </c>
      <c r="T297" s="174" t="s">
        <v>184</v>
      </c>
      <c r="U297" s="156">
        <v>0</v>
      </c>
      <c r="V297" s="156">
        <f>ROUND(E297*U297,2)</f>
        <v>0</v>
      </c>
      <c r="W297" s="156"/>
      <c r="X297" s="156" t="s">
        <v>185</v>
      </c>
      <c r="Y297" s="147"/>
      <c r="Z297" s="147"/>
      <c r="AA297" s="147"/>
      <c r="AB297" s="147"/>
      <c r="AC297" s="147"/>
      <c r="AD297" s="147"/>
      <c r="AE297" s="147"/>
      <c r="AF297" s="147"/>
      <c r="AG297" s="147" t="s">
        <v>593</v>
      </c>
      <c r="AH297" s="147"/>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1" x14ac:dyDescent="0.2">
      <c r="A298" s="154"/>
      <c r="B298" s="155"/>
      <c r="C298" s="767"/>
      <c r="D298" s="768"/>
      <c r="E298" s="768"/>
      <c r="F298" s="768"/>
      <c r="G298" s="768"/>
      <c r="H298" s="156"/>
      <c r="I298" s="156"/>
      <c r="J298" s="156"/>
      <c r="K298" s="156"/>
      <c r="L298" s="156"/>
      <c r="M298" s="156"/>
      <c r="N298" s="156"/>
      <c r="O298" s="156"/>
      <c r="P298" s="156"/>
      <c r="Q298" s="156"/>
      <c r="R298" s="156"/>
      <c r="S298" s="156"/>
      <c r="T298" s="156"/>
      <c r="U298" s="156"/>
      <c r="V298" s="156"/>
      <c r="W298" s="156"/>
      <c r="X298" s="156"/>
      <c r="Y298" s="147"/>
      <c r="Z298" s="147"/>
      <c r="AA298" s="147"/>
      <c r="AB298" s="147"/>
      <c r="AC298" s="147"/>
      <c r="AD298" s="147"/>
      <c r="AE298" s="147"/>
      <c r="AF298" s="147"/>
      <c r="AG298" s="147" t="s">
        <v>190</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68">
        <v>115</v>
      </c>
      <c r="B299" s="169" t="s">
        <v>660</v>
      </c>
      <c r="C299" s="178" t="s">
        <v>661</v>
      </c>
      <c r="D299" s="170" t="s">
        <v>181</v>
      </c>
      <c r="E299" s="171">
        <v>0</v>
      </c>
      <c r="F299" s="172"/>
      <c r="G299" s="173">
        <f>ROUND(E299*F299,2)</f>
        <v>0</v>
      </c>
      <c r="H299" s="172"/>
      <c r="I299" s="173">
        <f>ROUND(E299*H299,2)</f>
        <v>0</v>
      </c>
      <c r="J299" s="172"/>
      <c r="K299" s="173">
        <f>ROUND(E299*J299,2)</f>
        <v>0</v>
      </c>
      <c r="L299" s="173">
        <v>21</v>
      </c>
      <c r="M299" s="173">
        <f>G299*(1+L299/100)</f>
        <v>0</v>
      </c>
      <c r="N299" s="173">
        <v>0</v>
      </c>
      <c r="O299" s="173">
        <f>ROUND(E299*N299,2)</f>
        <v>0</v>
      </c>
      <c r="P299" s="173">
        <v>0</v>
      </c>
      <c r="Q299" s="173">
        <f>ROUND(E299*P299,2)</f>
        <v>0</v>
      </c>
      <c r="R299" s="173" t="s">
        <v>659</v>
      </c>
      <c r="S299" s="173" t="s">
        <v>183</v>
      </c>
      <c r="T299" s="174" t="s">
        <v>184</v>
      </c>
      <c r="U299" s="156">
        <v>0</v>
      </c>
      <c r="V299" s="156">
        <f>ROUND(E299*U299,2)</f>
        <v>0</v>
      </c>
      <c r="W299" s="156"/>
      <c r="X299" s="156" t="s">
        <v>185</v>
      </c>
      <c r="Y299" s="147"/>
      <c r="Z299" s="147"/>
      <c r="AA299" s="147"/>
      <c r="AB299" s="147"/>
      <c r="AC299" s="147"/>
      <c r="AD299" s="147"/>
      <c r="AE299" s="147"/>
      <c r="AF299" s="147"/>
      <c r="AG299" s="147" t="s">
        <v>593</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767"/>
      <c r="D300" s="768"/>
      <c r="E300" s="768"/>
      <c r="F300" s="768"/>
      <c r="G300" s="768"/>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190</v>
      </c>
      <c r="AH300" s="147"/>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ht="22.5" outlineLevel="1" x14ac:dyDescent="0.2">
      <c r="A301" s="168">
        <v>116</v>
      </c>
      <c r="B301" s="169" t="s">
        <v>662</v>
      </c>
      <c r="C301" s="178" t="s">
        <v>663</v>
      </c>
      <c r="D301" s="170" t="s">
        <v>193</v>
      </c>
      <c r="E301" s="171">
        <v>0</v>
      </c>
      <c r="F301" s="172"/>
      <c r="G301" s="173">
        <f>ROUND(E301*F301,2)</f>
        <v>0</v>
      </c>
      <c r="H301" s="172"/>
      <c r="I301" s="173">
        <f>ROUND(E301*H301,2)</f>
        <v>0</v>
      </c>
      <c r="J301" s="172"/>
      <c r="K301" s="173">
        <f>ROUND(E301*J301,2)</f>
        <v>0</v>
      </c>
      <c r="L301" s="173">
        <v>21</v>
      </c>
      <c r="M301" s="173">
        <f>G301*(1+L301/100)</f>
        <v>0</v>
      </c>
      <c r="N301" s="173">
        <v>2.5000000000000001E-2</v>
      </c>
      <c r="O301" s="173">
        <f>ROUND(E301*N301,2)</f>
        <v>0</v>
      </c>
      <c r="P301" s="173">
        <v>0</v>
      </c>
      <c r="Q301" s="173">
        <f>ROUND(E301*P301,2)</f>
        <v>0</v>
      </c>
      <c r="R301" s="173" t="s">
        <v>257</v>
      </c>
      <c r="S301" s="173" t="s">
        <v>183</v>
      </c>
      <c r="T301" s="174" t="s">
        <v>184</v>
      </c>
      <c r="U301" s="156">
        <v>0</v>
      </c>
      <c r="V301" s="156">
        <f>ROUND(E301*U301,2)</f>
        <v>0</v>
      </c>
      <c r="W301" s="156"/>
      <c r="X301" s="156" t="s">
        <v>258</v>
      </c>
      <c r="Y301" s="147"/>
      <c r="Z301" s="147"/>
      <c r="AA301" s="147"/>
      <c r="AB301" s="147"/>
      <c r="AC301" s="147"/>
      <c r="AD301" s="147"/>
      <c r="AE301" s="147"/>
      <c r="AF301" s="147"/>
      <c r="AG301" s="147" t="s">
        <v>664</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54"/>
      <c r="B302" s="155"/>
      <c r="C302" s="767"/>
      <c r="D302" s="768"/>
      <c r="E302" s="768"/>
      <c r="F302" s="768"/>
      <c r="G302" s="768"/>
      <c r="H302" s="156"/>
      <c r="I302" s="156"/>
      <c r="J302" s="156"/>
      <c r="K302" s="156"/>
      <c r="L302" s="156"/>
      <c r="M302" s="156"/>
      <c r="N302" s="156"/>
      <c r="O302" s="156"/>
      <c r="P302" s="156"/>
      <c r="Q302" s="156"/>
      <c r="R302" s="156"/>
      <c r="S302" s="156"/>
      <c r="T302" s="156"/>
      <c r="U302" s="156"/>
      <c r="V302" s="156"/>
      <c r="W302" s="156"/>
      <c r="X302" s="156"/>
      <c r="Y302" s="147"/>
      <c r="Z302" s="147"/>
      <c r="AA302" s="147"/>
      <c r="AB302" s="147"/>
      <c r="AC302" s="147"/>
      <c r="AD302" s="147"/>
      <c r="AE302" s="147"/>
      <c r="AF302" s="147"/>
      <c r="AG302" s="147" t="s">
        <v>190</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68">
        <v>117</v>
      </c>
      <c r="B303" s="169" t="s">
        <v>676</v>
      </c>
      <c r="C303" s="178" t="s">
        <v>677</v>
      </c>
      <c r="D303" s="170" t="s">
        <v>231</v>
      </c>
      <c r="E303" s="171">
        <v>0</v>
      </c>
      <c r="F303" s="172"/>
      <c r="G303" s="173">
        <f>ROUND(E303*F303,2)</f>
        <v>0</v>
      </c>
      <c r="H303" s="172"/>
      <c r="I303" s="173">
        <f>ROUND(E303*H303,2)</f>
        <v>0</v>
      </c>
      <c r="J303" s="172"/>
      <c r="K303" s="173">
        <f>ROUND(E303*J303,2)</f>
        <v>0</v>
      </c>
      <c r="L303" s="173">
        <v>21</v>
      </c>
      <c r="M303" s="173">
        <f>G303*(1+L303/100)</f>
        <v>0</v>
      </c>
      <c r="N303" s="173">
        <v>0</v>
      </c>
      <c r="O303" s="173">
        <f>ROUND(E303*N303,2)</f>
        <v>0</v>
      </c>
      <c r="P303" s="173">
        <v>0</v>
      </c>
      <c r="Q303" s="173">
        <f>ROUND(E303*P303,2)</f>
        <v>0</v>
      </c>
      <c r="R303" s="173" t="s">
        <v>659</v>
      </c>
      <c r="S303" s="173" t="s">
        <v>183</v>
      </c>
      <c r="T303" s="174" t="s">
        <v>184</v>
      </c>
      <c r="U303" s="156">
        <v>1.831</v>
      </c>
      <c r="V303" s="156">
        <f>ROUND(E303*U303,2)</f>
        <v>0</v>
      </c>
      <c r="W303" s="156"/>
      <c r="X303" s="156" t="s">
        <v>608</v>
      </c>
      <c r="Y303" s="147"/>
      <c r="Z303" s="147"/>
      <c r="AA303" s="147"/>
      <c r="AB303" s="147"/>
      <c r="AC303" s="147"/>
      <c r="AD303" s="147"/>
      <c r="AE303" s="147"/>
      <c r="AF303" s="147"/>
      <c r="AG303" s="147" t="s">
        <v>609</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771" t="s">
        <v>656</v>
      </c>
      <c r="D304" s="772"/>
      <c r="E304" s="772"/>
      <c r="F304" s="772"/>
      <c r="G304" s="772"/>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196</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x14ac:dyDescent="0.2">
      <c r="A306" s="162" t="s">
        <v>177</v>
      </c>
      <c r="B306" s="163" t="s">
        <v>107</v>
      </c>
      <c r="C306" s="177" t="s">
        <v>108</v>
      </c>
      <c r="D306" s="164"/>
      <c r="E306" s="165"/>
      <c r="F306" s="166"/>
      <c r="G306" s="166">
        <f>SUMIF(AG307:AG311,"&lt;&gt;NOR",G307:G311)</f>
        <v>0</v>
      </c>
      <c r="H306" s="166"/>
      <c r="I306" s="166">
        <f>SUM(I307:I311)</f>
        <v>0</v>
      </c>
      <c r="J306" s="166"/>
      <c r="K306" s="166">
        <f>SUM(K307:K311)</f>
        <v>0</v>
      </c>
      <c r="L306" s="166"/>
      <c r="M306" s="166">
        <f>SUM(M307:M311)</f>
        <v>0</v>
      </c>
      <c r="N306" s="166"/>
      <c r="O306" s="166">
        <f>SUM(O307:O311)</f>
        <v>0</v>
      </c>
      <c r="P306" s="166"/>
      <c r="Q306" s="166">
        <f>SUM(Q307:Q311)</f>
        <v>0</v>
      </c>
      <c r="R306" s="166"/>
      <c r="S306" s="166"/>
      <c r="T306" s="167"/>
      <c r="U306" s="161"/>
      <c r="V306" s="161">
        <f>SUM(V307:V311)</f>
        <v>0</v>
      </c>
      <c r="W306" s="161"/>
      <c r="X306" s="161"/>
      <c r="AG306" t="s">
        <v>178</v>
      </c>
    </row>
    <row r="307" spans="1:60" ht="22.5" outlineLevel="1" x14ac:dyDescent="0.2">
      <c r="A307" s="168">
        <v>118</v>
      </c>
      <c r="B307" s="169" t="s">
        <v>678</v>
      </c>
      <c r="C307" s="178" t="s">
        <v>679</v>
      </c>
      <c r="D307" s="170" t="s">
        <v>294</v>
      </c>
      <c r="E307" s="171">
        <v>0</v>
      </c>
      <c r="F307" s="172"/>
      <c r="G307" s="173">
        <f>ROUND(E307*F307,2)</f>
        <v>0</v>
      </c>
      <c r="H307" s="172"/>
      <c r="I307" s="173">
        <f>ROUND(E307*H307,2)</f>
        <v>0</v>
      </c>
      <c r="J307" s="172"/>
      <c r="K307" s="173">
        <f>ROUND(E307*J307,2)</f>
        <v>0</v>
      </c>
      <c r="L307" s="173">
        <v>21</v>
      </c>
      <c r="M307" s="173">
        <f>G307*(1+L307/100)</f>
        <v>0</v>
      </c>
      <c r="N307" s="173">
        <v>3.4199999999999999E-3</v>
      </c>
      <c r="O307" s="173">
        <f>ROUND(E307*N307,2)</f>
        <v>0</v>
      </c>
      <c r="P307" s="173">
        <v>0</v>
      </c>
      <c r="Q307" s="173">
        <f>ROUND(E307*P307,2)</f>
        <v>0</v>
      </c>
      <c r="R307" s="173"/>
      <c r="S307" s="173" t="s">
        <v>219</v>
      </c>
      <c r="T307" s="174" t="s">
        <v>220</v>
      </c>
      <c r="U307" s="156">
        <v>0</v>
      </c>
      <c r="V307" s="156">
        <f>ROUND(E307*U307,2)</f>
        <v>0</v>
      </c>
      <c r="W307" s="156"/>
      <c r="X307" s="156" t="s">
        <v>185</v>
      </c>
      <c r="Y307" s="147"/>
      <c r="Z307" s="147"/>
      <c r="AA307" s="147"/>
      <c r="AB307" s="147"/>
      <c r="AC307" s="147"/>
      <c r="AD307" s="147"/>
      <c r="AE307" s="147"/>
      <c r="AF307" s="147"/>
      <c r="AG307" s="147" t="s">
        <v>593</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7"/>
      <c r="D308" s="768"/>
      <c r="E308" s="768"/>
      <c r="F308" s="768"/>
      <c r="G308" s="768"/>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1" x14ac:dyDescent="0.2">
      <c r="A309" s="168">
        <v>119</v>
      </c>
      <c r="B309" s="169" t="s">
        <v>681</v>
      </c>
      <c r="C309" s="178" t="s">
        <v>682</v>
      </c>
      <c r="D309" s="170" t="s">
        <v>231</v>
      </c>
      <c r="E309" s="171">
        <v>0</v>
      </c>
      <c r="F309" s="172"/>
      <c r="G309" s="173">
        <f>ROUND(E309*F309,2)</f>
        <v>0</v>
      </c>
      <c r="H309" s="172"/>
      <c r="I309" s="173">
        <f>ROUND(E309*H309,2)</f>
        <v>0</v>
      </c>
      <c r="J309" s="172"/>
      <c r="K309" s="173">
        <f>ROUND(E309*J309,2)</f>
        <v>0</v>
      </c>
      <c r="L309" s="173">
        <v>21</v>
      </c>
      <c r="M309" s="173">
        <f>G309*(1+L309/100)</f>
        <v>0</v>
      </c>
      <c r="N309" s="173">
        <v>0</v>
      </c>
      <c r="O309" s="173">
        <f>ROUND(E309*N309,2)</f>
        <v>0</v>
      </c>
      <c r="P309" s="173">
        <v>0</v>
      </c>
      <c r="Q309" s="173">
        <f>ROUND(E309*P309,2)</f>
        <v>0</v>
      </c>
      <c r="R309" s="173" t="s">
        <v>683</v>
      </c>
      <c r="S309" s="173" t="s">
        <v>183</v>
      </c>
      <c r="T309" s="174" t="s">
        <v>184</v>
      </c>
      <c r="U309" s="156">
        <v>1.5229999999999999</v>
      </c>
      <c r="V309" s="156">
        <f>ROUND(E309*U309,2)</f>
        <v>0</v>
      </c>
      <c r="W309" s="156"/>
      <c r="X309" s="156" t="s">
        <v>608</v>
      </c>
      <c r="Y309" s="147"/>
      <c r="Z309" s="147"/>
      <c r="AA309" s="147"/>
      <c r="AB309" s="147"/>
      <c r="AC309" s="147"/>
      <c r="AD309" s="147"/>
      <c r="AE309" s="147"/>
      <c r="AF309" s="147"/>
      <c r="AG309" s="147" t="s">
        <v>609</v>
      </c>
      <c r="AH309" s="147"/>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1" x14ac:dyDescent="0.2">
      <c r="A310" s="154"/>
      <c r="B310" s="155"/>
      <c r="C310" s="771" t="s">
        <v>684</v>
      </c>
      <c r="D310" s="772"/>
      <c r="E310" s="772"/>
      <c r="F310" s="772"/>
      <c r="G310" s="772"/>
      <c r="H310" s="156"/>
      <c r="I310" s="156"/>
      <c r="J310" s="156"/>
      <c r="K310" s="156"/>
      <c r="L310" s="156"/>
      <c r="M310" s="156"/>
      <c r="N310" s="156"/>
      <c r="O310" s="156"/>
      <c r="P310" s="156"/>
      <c r="Q310" s="156"/>
      <c r="R310" s="156"/>
      <c r="S310" s="156"/>
      <c r="T310" s="156"/>
      <c r="U310" s="156"/>
      <c r="V310" s="156"/>
      <c r="W310" s="156"/>
      <c r="X310" s="156"/>
      <c r="Y310" s="147"/>
      <c r="Z310" s="147"/>
      <c r="AA310" s="147"/>
      <c r="AB310" s="147"/>
      <c r="AC310" s="147"/>
      <c r="AD310" s="147"/>
      <c r="AE310" s="147"/>
      <c r="AF310" s="147"/>
      <c r="AG310" s="147" t="s">
        <v>196</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769"/>
      <c r="D311" s="770"/>
      <c r="E311" s="770"/>
      <c r="F311" s="770"/>
      <c r="G311" s="770"/>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190</v>
      </c>
      <c r="AH311" s="147"/>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x14ac:dyDescent="0.2">
      <c r="A312" s="162" t="s">
        <v>177</v>
      </c>
      <c r="B312" s="163" t="s">
        <v>111</v>
      </c>
      <c r="C312" s="177" t="s">
        <v>112</v>
      </c>
      <c r="D312" s="164"/>
      <c r="E312" s="165"/>
      <c r="F312" s="166"/>
      <c r="G312" s="166">
        <f>SUMIF(AG313:AG343,"&lt;&gt;NOR",G313:G343)</f>
        <v>0</v>
      </c>
      <c r="H312" s="166"/>
      <c r="I312" s="166">
        <f>SUM(I313:I343)</f>
        <v>0</v>
      </c>
      <c r="J312" s="166"/>
      <c r="K312" s="166">
        <f>SUM(K313:K343)</f>
        <v>0</v>
      </c>
      <c r="L312" s="166"/>
      <c r="M312" s="166">
        <f>SUM(M313:M343)</f>
        <v>0</v>
      </c>
      <c r="N312" s="166"/>
      <c r="O312" s="166">
        <f>SUM(O313:O343)</f>
        <v>0</v>
      </c>
      <c r="P312" s="166"/>
      <c r="Q312" s="166">
        <f>SUM(Q313:Q343)</f>
        <v>-23.31</v>
      </c>
      <c r="R312" s="166"/>
      <c r="S312" s="166"/>
      <c r="T312" s="167"/>
      <c r="U312" s="161"/>
      <c r="V312" s="161">
        <f>SUM(V313:V343)</f>
        <v>0</v>
      </c>
      <c r="W312" s="161"/>
      <c r="X312" s="161"/>
      <c r="AG312" t="s">
        <v>178</v>
      </c>
    </row>
    <row r="313" spans="1:60" ht="33.75" outlineLevel="1" x14ac:dyDescent="0.2">
      <c r="A313" s="168">
        <v>120</v>
      </c>
      <c r="B313" s="169" t="s">
        <v>685</v>
      </c>
      <c r="C313" s="178" t="s">
        <v>686</v>
      </c>
      <c r="D313" s="170" t="s">
        <v>181</v>
      </c>
      <c r="E313" s="171">
        <v>0</v>
      </c>
      <c r="F313" s="172"/>
      <c r="G313" s="173">
        <f>ROUND(E313*F313,2)</f>
        <v>0</v>
      </c>
      <c r="H313" s="172"/>
      <c r="I313" s="173">
        <f>ROUND(E313*H313,2)</f>
        <v>0</v>
      </c>
      <c r="J313" s="172"/>
      <c r="K313" s="173">
        <f>ROUND(E313*J313,2)</f>
        <v>0</v>
      </c>
      <c r="L313" s="173">
        <v>21</v>
      </c>
      <c r="M313" s="173">
        <f>G313*(1+L313/100)</f>
        <v>0</v>
      </c>
      <c r="N313" s="173">
        <v>0</v>
      </c>
      <c r="O313" s="173">
        <f>ROUND(E313*N313,2)</f>
        <v>0</v>
      </c>
      <c r="P313" s="173">
        <v>0</v>
      </c>
      <c r="Q313" s="173">
        <f>ROUND(E313*P313,2)</f>
        <v>0</v>
      </c>
      <c r="R313" s="173" t="s">
        <v>687</v>
      </c>
      <c r="S313" s="173" t="s">
        <v>183</v>
      </c>
      <c r="T313" s="174" t="s">
        <v>184</v>
      </c>
      <c r="U313" s="156">
        <v>0</v>
      </c>
      <c r="V313" s="156">
        <f>ROUND(E313*U313,2)</f>
        <v>0</v>
      </c>
      <c r="W313" s="156"/>
      <c r="X313" s="156" t="s">
        <v>185</v>
      </c>
      <c r="Y313" s="147"/>
      <c r="Z313" s="147"/>
      <c r="AA313" s="147"/>
      <c r="AB313" s="147"/>
      <c r="AC313" s="147"/>
      <c r="AD313" s="147"/>
      <c r="AE313" s="147"/>
      <c r="AF313" s="147"/>
      <c r="AG313" s="147" t="s">
        <v>593</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1" x14ac:dyDescent="0.2">
      <c r="A314" s="154"/>
      <c r="B314" s="155"/>
      <c r="C314" s="767"/>
      <c r="D314" s="768"/>
      <c r="E314" s="768"/>
      <c r="F314" s="768"/>
      <c r="G314" s="768"/>
      <c r="H314" s="156"/>
      <c r="I314" s="156"/>
      <c r="J314" s="156"/>
      <c r="K314" s="156"/>
      <c r="L314" s="156"/>
      <c r="M314" s="156"/>
      <c r="N314" s="156"/>
      <c r="O314" s="156"/>
      <c r="P314" s="156"/>
      <c r="Q314" s="156"/>
      <c r="R314" s="156"/>
      <c r="S314" s="156"/>
      <c r="T314" s="156"/>
      <c r="U314" s="156"/>
      <c r="V314" s="156"/>
      <c r="W314" s="156"/>
      <c r="X314" s="156"/>
      <c r="Y314" s="147"/>
      <c r="Z314" s="147"/>
      <c r="AA314" s="147"/>
      <c r="AB314" s="147"/>
      <c r="AC314" s="147"/>
      <c r="AD314" s="147"/>
      <c r="AE314" s="147"/>
      <c r="AF314" s="147"/>
      <c r="AG314" s="147" t="s">
        <v>190</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ht="22.5" outlineLevel="1" x14ac:dyDescent="0.2">
      <c r="A315" s="168">
        <v>121</v>
      </c>
      <c r="B315" s="169" t="s">
        <v>688</v>
      </c>
      <c r="C315" s="178" t="s">
        <v>689</v>
      </c>
      <c r="D315" s="170" t="s">
        <v>181</v>
      </c>
      <c r="E315" s="171">
        <v>-1553.89</v>
      </c>
      <c r="F315" s="172"/>
      <c r="G315" s="173">
        <f>ROUND(E315*F315,2)</f>
        <v>0</v>
      </c>
      <c r="H315" s="172"/>
      <c r="I315" s="173">
        <f>ROUND(E315*H315,2)</f>
        <v>0</v>
      </c>
      <c r="J315" s="172"/>
      <c r="K315" s="173">
        <f>ROUND(E315*J315,2)</f>
        <v>0</v>
      </c>
      <c r="L315" s="173">
        <v>21</v>
      </c>
      <c r="M315" s="173">
        <f>G315*(1+L315/100)</f>
        <v>0</v>
      </c>
      <c r="N315" s="173">
        <v>0</v>
      </c>
      <c r="O315" s="173">
        <f>ROUND(E315*N315,2)</f>
        <v>0</v>
      </c>
      <c r="P315" s="173">
        <v>1.4999999999999999E-2</v>
      </c>
      <c r="Q315" s="173">
        <f>ROUND(E315*P315,2)</f>
        <v>-23.31</v>
      </c>
      <c r="R315" s="173" t="s">
        <v>687</v>
      </c>
      <c r="S315" s="173" t="s">
        <v>183</v>
      </c>
      <c r="T315" s="174" t="s">
        <v>184</v>
      </c>
      <c r="U315" s="156">
        <v>0</v>
      </c>
      <c r="V315" s="156">
        <f>ROUND(E315*U315,2)</f>
        <v>0</v>
      </c>
      <c r="W315" s="156"/>
      <c r="X315" s="156" t="s">
        <v>185</v>
      </c>
      <c r="Y315" s="147"/>
      <c r="Z315" s="147"/>
      <c r="AA315" s="147"/>
      <c r="AB315" s="147"/>
      <c r="AC315" s="147"/>
      <c r="AD315" s="147"/>
      <c r="AE315" s="147"/>
      <c r="AF315" s="147"/>
      <c r="AG315" s="147" t="s">
        <v>593</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767"/>
      <c r="D316" s="768"/>
      <c r="E316" s="768"/>
      <c r="F316" s="768"/>
      <c r="G316" s="768"/>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190</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68">
        <v>122</v>
      </c>
      <c r="B317" s="169" t="s">
        <v>690</v>
      </c>
      <c r="C317" s="178" t="s">
        <v>691</v>
      </c>
      <c r="D317" s="170" t="s">
        <v>193</v>
      </c>
      <c r="E317" s="171">
        <v>0</v>
      </c>
      <c r="F317" s="172"/>
      <c r="G317" s="173">
        <f>ROUND(E317*F317,2)</f>
        <v>0</v>
      </c>
      <c r="H317" s="172"/>
      <c r="I317" s="173">
        <f>ROUND(E317*H317,2)</f>
        <v>0</v>
      </c>
      <c r="J317" s="172"/>
      <c r="K317" s="173">
        <f>ROUND(E317*J317,2)</f>
        <v>0</v>
      </c>
      <c r="L317" s="173">
        <v>21</v>
      </c>
      <c r="M317" s="173">
        <f>G317*(1+L317/100)</f>
        <v>0</v>
      </c>
      <c r="N317" s="173">
        <v>2.3570000000000001E-2</v>
      </c>
      <c r="O317" s="173">
        <f>ROUND(E317*N317,2)</f>
        <v>0</v>
      </c>
      <c r="P317" s="173">
        <v>0</v>
      </c>
      <c r="Q317" s="173">
        <f>ROUND(E317*P317,2)</f>
        <v>0</v>
      </c>
      <c r="R317" s="173" t="s">
        <v>687</v>
      </c>
      <c r="S317" s="173" t="s">
        <v>183</v>
      </c>
      <c r="T317" s="174" t="s">
        <v>184</v>
      </c>
      <c r="U317" s="156">
        <v>0</v>
      </c>
      <c r="V317" s="156">
        <f>ROUND(E317*U317,2)</f>
        <v>0</v>
      </c>
      <c r="W317" s="156"/>
      <c r="X317" s="156" t="s">
        <v>185</v>
      </c>
      <c r="Y317" s="147"/>
      <c r="Z317" s="147"/>
      <c r="AA317" s="147"/>
      <c r="AB317" s="147"/>
      <c r="AC317" s="147"/>
      <c r="AD317" s="147"/>
      <c r="AE317" s="147"/>
      <c r="AF317" s="147"/>
      <c r="AG317" s="147" t="s">
        <v>593</v>
      </c>
      <c r="AH317" s="147"/>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7"/>
      <c r="D318" s="768"/>
      <c r="E318" s="768"/>
      <c r="F318" s="768"/>
      <c r="G318" s="768"/>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68">
        <v>123</v>
      </c>
      <c r="B319" s="169" t="s">
        <v>693</v>
      </c>
      <c r="C319" s="178" t="s">
        <v>694</v>
      </c>
      <c r="D319" s="170" t="s">
        <v>284</v>
      </c>
      <c r="E319" s="171">
        <v>0</v>
      </c>
      <c r="F319" s="172"/>
      <c r="G319" s="173">
        <f>ROUND(E319*F319,2)</f>
        <v>0</v>
      </c>
      <c r="H319" s="172"/>
      <c r="I319" s="173">
        <f>ROUND(E319*H319,2)</f>
        <v>0</v>
      </c>
      <c r="J319" s="172"/>
      <c r="K319" s="173">
        <f>ROUND(E319*J319,2)</f>
        <v>0</v>
      </c>
      <c r="L319" s="173">
        <v>21</v>
      </c>
      <c r="M319" s="173">
        <f>G319*(1+L319/100)</f>
        <v>0</v>
      </c>
      <c r="N319" s="173">
        <v>5.0000000000000001E-3</v>
      </c>
      <c r="O319" s="173">
        <f>ROUND(E319*N319,2)</f>
        <v>0</v>
      </c>
      <c r="P319" s="173">
        <v>0</v>
      </c>
      <c r="Q319" s="173">
        <f>ROUND(E319*P319,2)</f>
        <v>0</v>
      </c>
      <c r="R319" s="173"/>
      <c r="S319" s="173" t="s">
        <v>219</v>
      </c>
      <c r="T319" s="174" t="s">
        <v>220</v>
      </c>
      <c r="U319" s="156">
        <v>0</v>
      </c>
      <c r="V319" s="156">
        <f>ROUND(E319*U319,2)</f>
        <v>0</v>
      </c>
      <c r="W319" s="156"/>
      <c r="X319" s="156" t="s">
        <v>185</v>
      </c>
      <c r="Y319" s="147"/>
      <c r="Z319" s="147"/>
      <c r="AA319" s="147"/>
      <c r="AB319" s="147"/>
      <c r="AC319" s="147"/>
      <c r="AD319" s="147"/>
      <c r="AE319" s="147"/>
      <c r="AF319" s="147"/>
      <c r="AG319" s="147" t="s">
        <v>593</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67"/>
      <c r="D320" s="768"/>
      <c r="E320" s="768"/>
      <c r="F320" s="768"/>
      <c r="G320" s="768"/>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190</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68">
        <v>124</v>
      </c>
      <c r="B321" s="169" t="s">
        <v>695</v>
      </c>
      <c r="C321" s="178" t="s">
        <v>696</v>
      </c>
      <c r="D321" s="170" t="s">
        <v>294</v>
      </c>
      <c r="E321" s="171">
        <v>0</v>
      </c>
      <c r="F321" s="172"/>
      <c r="G321" s="173">
        <f>ROUND(E321*F321,2)</f>
        <v>0</v>
      </c>
      <c r="H321" s="172"/>
      <c r="I321" s="173">
        <f>ROUND(E321*H321,2)</f>
        <v>0</v>
      </c>
      <c r="J321" s="172"/>
      <c r="K321" s="173">
        <f>ROUND(E321*J321,2)</f>
        <v>0</v>
      </c>
      <c r="L321" s="173">
        <v>21</v>
      </c>
      <c r="M321" s="173">
        <f>G321*(1+L321/100)</f>
        <v>0</v>
      </c>
      <c r="N321" s="173">
        <v>1.9E-3</v>
      </c>
      <c r="O321" s="173">
        <f>ROUND(E321*N321,2)</f>
        <v>0</v>
      </c>
      <c r="P321" s="173">
        <v>0</v>
      </c>
      <c r="Q321" s="173">
        <f>ROUND(E321*P321,2)</f>
        <v>0</v>
      </c>
      <c r="R321" s="173"/>
      <c r="S321" s="173" t="s">
        <v>219</v>
      </c>
      <c r="T321" s="174" t="s">
        <v>220</v>
      </c>
      <c r="U321" s="156">
        <v>0</v>
      </c>
      <c r="V321" s="156">
        <f>ROUND(E321*U321,2)</f>
        <v>0</v>
      </c>
      <c r="W321" s="156"/>
      <c r="X321" s="156" t="s">
        <v>185</v>
      </c>
      <c r="Y321" s="147"/>
      <c r="Z321" s="147"/>
      <c r="AA321" s="147"/>
      <c r="AB321" s="147"/>
      <c r="AC321" s="147"/>
      <c r="AD321" s="147"/>
      <c r="AE321" s="147"/>
      <c r="AF321" s="147"/>
      <c r="AG321" s="147" t="s">
        <v>593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767"/>
      <c r="D322" s="768"/>
      <c r="E322" s="768"/>
      <c r="F322" s="768"/>
      <c r="G322" s="768"/>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190</v>
      </c>
      <c r="AH322" s="147"/>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68">
        <v>125</v>
      </c>
      <c r="B323" s="169" t="s">
        <v>699</v>
      </c>
      <c r="C323" s="178" t="s">
        <v>700</v>
      </c>
      <c r="D323" s="170" t="s">
        <v>193</v>
      </c>
      <c r="E323" s="171">
        <v>0</v>
      </c>
      <c r="F323" s="172"/>
      <c r="G323" s="173">
        <f>ROUND(E323*F323,2)</f>
        <v>0</v>
      </c>
      <c r="H323" s="172"/>
      <c r="I323" s="173">
        <f>ROUND(E323*H323,2)</f>
        <v>0</v>
      </c>
      <c r="J323" s="172"/>
      <c r="K323" s="173">
        <f>ROUND(E323*J323,2)</f>
        <v>0</v>
      </c>
      <c r="L323" s="173">
        <v>21</v>
      </c>
      <c r="M323" s="173">
        <f>G323*(1+L323/100)</f>
        <v>0</v>
      </c>
      <c r="N323" s="173">
        <v>0</v>
      </c>
      <c r="O323" s="173">
        <f>ROUND(E323*N323,2)</f>
        <v>0</v>
      </c>
      <c r="P323" s="173">
        <v>0</v>
      </c>
      <c r="Q323" s="173">
        <f>ROUND(E323*P323,2)</f>
        <v>0</v>
      </c>
      <c r="R323" s="173"/>
      <c r="S323" s="173" t="s">
        <v>219</v>
      </c>
      <c r="T323" s="174" t="s">
        <v>220</v>
      </c>
      <c r="U323" s="156">
        <v>0</v>
      </c>
      <c r="V323" s="156">
        <f>ROUND(E323*U323,2)</f>
        <v>0</v>
      </c>
      <c r="W323" s="156"/>
      <c r="X323" s="156" t="s">
        <v>185</v>
      </c>
      <c r="Y323" s="147"/>
      <c r="Z323" s="147"/>
      <c r="AA323" s="147"/>
      <c r="AB323" s="147"/>
      <c r="AC323" s="147"/>
      <c r="AD323" s="147"/>
      <c r="AE323" s="147"/>
      <c r="AF323" s="147"/>
      <c r="AG323" s="147" t="s">
        <v>593</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1" x14ac:dyDescent="0.2">
      <c r="A324" s="154"/>
      <c r="B324" s="155"/>
      <c r="C324" s="767"/>
      <c r="D324" s="768"/>
      <c r="E324" s="768"/>
      <c r="F324" s="768"/>
      <c r="G324" s="768"/>
      <c r="H324" s="156"/>
      <c r="I324" s="156"/>
      <c r="J324" s="156"/>
      <c r="K324" s="156"/>
      <c r="L324" s="156"/>
      <c r="M324" s="156"/>
      <c r="N324" s="156"/>
      <c r="O324" s="156"/>
      <c r="P324" s="156"/>
      <c r="Q324" s="156"/>
      <c r="R324" s="156"/>
      <c r="S324" s="156"/>
      <c r="T324" s="156"/>
      <c r="U324" s="156"/>
      <c r="V324" s="156"/>
      <c r="W324" s="156"/>
      <c r="X324" s="156"/>
      <c r="Y324" s="147"/>
      <c r="Z324" s="147"/>
      <c r="AA324" s="147"/>
      <c r="AB324" s="147"/>
      <c r="AC324" s="147"/>
      <c r="AD324" s="147"/>
      <c r="AE324" s="147"/>
      <c r="AF324" s="147"/>
      <c r="AG324" s="147" t="s">
        <v>190</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1" x14ac:dyDescent="0.2">
      <c r="A325" s="168">
        <v>126</v>
      </c>
      <c r="B325" s="169" t="s">
        <v>710</v>
      </c>
      <c r="C325" s="178" t="s">
        <v>711</v>
      </c>
      <c r="D325" s="170" t="s">
        <v>284</v>
      </c>
      <c r="E325" s="171">
        <v>0</v>
      </c>
      <c r="F325" s="172"/>
      <c r="G325" s="173">
        <f>ROUND(E325*F325,2)</f>
        <v>0</v>
      </c>
      <c r="H325" s="172"/>
      <c r="I325" s="173">
        <f>ROUND(E325*H325,2)</f>
        <v>0</v>
      </c>
      <c r="J325" s="172"/>
      <c r="K325" s="173">
        <f>ROUND(E325*J325,2)</f>
        <v>0</v>
      </c>
      <c r="L325" s="173">
        <v>21</v>
      </c>
      <c r="M325" s="173">
        <f>G325*(1+L325/100)</f>
        <v>0</v>
      </c>
      <c r="N325" s="173">
        <v>6.1199999999999996E-3</v>
      </c>
      <c r="O325" s="173">
        <f>ROUND(E325*N325,2)</f>
        <v>0</v>
      </c>
      <c r="P325" s="173">
        <v>0</v>
      </c>
      <c r="Q325" s="173">
        <f>ROUND(E325*P325,2)</f>
        <v>0</v>
      </c>
      <c r="R325" s="173"/>
      <c r="S325" s="173" t="s">
        <v>219</v>
      </c>
      <c r="T325" s="174" t="s">
        <v>220</v>
      </c>
      <c r="U325" s="156">
        <v>0</v>
      </c>
      <c r="V325" s="156">
        <f>ROUND(E325*U325,2)</f>
        <v>0</v>
      </c>
      <c r="W325" s="156"/>
      <c r="X325" s="156" t="s">
        <v>185</v>
      </c>
      <c r="Y325" s="147"/>
      <c r="Z325" s="147"/>
      <c r="AA325" s="147"/>
      <c r="AB325" s="147"/>
      <c r="AC325" s="147"/>
      <c r="AD325" s="147"/>
      <c r="AE325" s="147"/>
      <c r="AF325" s="147"/>
      <c r="AG325" s="147" t="s">
        <v>593</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1" x14ac:dyDescent="0.2">
      <c r="A326" s="154"/>
      <c r="B326" s="155"/>
      <c r="C326" s="767"/>
      <c r="D326" s="768"/>
      <c r="E326" s="768"/>
      <c r="F326" s="768"/>
      <c r="G326" s="768"/>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190</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1" x14ac:dyDescent="0.2">
      <c r="A327" s="168">
        <v>127</v>
      </c>
      <c r="B327" s="169" t="s">
        <v>719</v>
      </c>
      <c r="C327" s="178" t="s">
        <v>720</v>
      </c>
      <c r="D327" s="170" t="s">
        <v>284</v>
      </c>
      <c r="E327" s="171">
        <v>0</v>
      </c>
      <c r="F327" s="172"/>
      <c r="G327" s="173">
        <f>ROUND(E327*F327,2)</f>
        <v>0</v>
      </c>
      <c r="H327" s="172"/>
      <c r="I327" s="173">
        <f>ROUND(E327*H327,2)</f>
        <v>0</v>
      </c>
      <c r="J327" s="172"/>
      <c r="K327" s="173">
        <f>ROUND(E327*J327,2)</f>
        <v>0</v>
      </c>
      <c r="L327" s="173">
        <v>21</v>
      </c>
      <c r="M327" s="173">
        <f>G327*(1+L327/100)</f>
        <v>0</v>
      </c>
      <c r="N327" s="173">
        <v>6.1199999999999996E-3</v>
      </c>
      <c r="O327" s="173">
        <f>ROUND(E327*N327,2)</f>
        <v>0</v>
      </c>
      <c r="P327" s="173">
        <v>0</v>
      </c>
      <c r="Q327" s="173">
        <f>ROUND(E327*P327,2)</f>
        <v>0</v>
      </c>
      <c r="R327" s="173"/>
      <c r="S327" s="173" t="s">
        <v>219</v>
      </c>
      <c r="T327" s="174" t="s">
        <v>220</v>
      </c>
      <c r="U327" s="156">
        <v>0</v>
      </c>
      <c r="V327" s="156">
        <f>ROUND(E327*U327,2)</f>
        <v>0</v>
      </c>
      <c r="W327" s="156"/>
      <c r="X327" s="156" t="s">
        <v>185</v>
      </c>
      <c r="Y327" s="147"/>
      <c r="Z327" s="147"/>
      <c r="AA327" s="147"/>
      <c r="AB327" s="147"/>
      <c r="AC327" s="147"/>
      <c r="AD327" s="147"/>
      <c r="AE327" s="147"/>
      <c r="AF327" s="147"/>
      <c r="AG327" s="147" t="s">
        <v>593</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767"/>
      <c r="D328" s="768"/>
      <c r="E328" s="768"/>
      <c r="F328" s="768"/>
      <c r="G328" s="768"/>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190</v>
      </c>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68">
        <v>128</v>
      </c>
      <c r="B329" s="169" t="s">
        <v>724</v>
      </c>
      <c r="C329" s="178" t="s">
        <v>725</v>
      </c>
      <c r="D329" s="170" t="s">
        <v>284</v>
      </c>
      <c r="E329" s="171">
        <v>0</v>
      </c>
      <c r="F329" s="172"/>
      <c r="G329" s="173">
        <f>ROUND(E329*F329,2)</f>
        <v>0</v>
      </c>
      <c r="H329" s="172"/>
      <c r="I329" s="173">
        <f>ROUND(E329*H329,2)</f>
        <v>0</v>
      </c>
      <c r="J329" s="172"/>
      <c r="K329" s="173">
        <f>ROUND(E329*J329,2)</f>
        <v>0</v>
      </c>
      <c r="L329" s="173">
        <v>21</v>
      </c>
      <c r="M329" s="173">
        <f>G329*(1+L329/100)</f>
        <v>0</v>
      </c>
      <c r="N329" s="173">
        <v>1.025E-2</v>
      </c>
      <c r="O329" s="173">
        <f>ROUND(E329*N329,2)</f>
        <v>0</v>
      </c>
      <c r="P329" s="173">
        <v>0</v>
      </c>
      <c r="Q329" s="173">
        <f>ROUND(E329*P329,2)</f>
        <v>0</v>
      </c>
      <c r="R329" s="173"/>
      <c r="S329" s="173" t="s">
        <v>219</v>
      </c>
      <c r="T329" s="174" t="s">
        <v>220</v>
      </c>
      <c r="U329" s="156">
        <v>0</v>
      </c>
      <c r="V329" s="156">
        <f>ROUND(E329*U329,2)</f>
        <v>0</v>
      </c>
      <c r="W329" s="156"/>
      <c r="X329" s="156" t="s">
        <v>185</v>
      </c>
      <c r="Y329" s="147"/>
      <c r="Z329" s="147"/>
      <c r="AA329" s="147"/>
      <c r="AB329" s="147"/>
      <c r="AC329" s="147"/>
      <c r="AD329" s="147"/>
      <c r="AE329" s="147"/>
      <c r="AF329" s="147"/>
      <c r="AG329" s="147" t="s">
        <v>593</v>
      </c>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7"/>
      <c r="D330" s="768"/>
      <c r="E330" s="768"/>
      <c r="F330" s="768"/>
      <c r="G330" s="768"/>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129</v>
      </c>
      <c r="B331" s="169" t="s">
        <v>727</v>
      </c>
      <c r="C331" s="178" t="s">
        <v>728</v>
      </c>
      <c r="D331" s="170" t="s">
        <v>284</v>
      </c>
      <c r="E331" s="171">
        <v>0</v>
      </c>
      <c r="F331" s="172"/>
      <c r="G331" s="173">
        <f>ROUND(E331*F331,2)</f>
        <v>0</v>
      </c>
      <c r="H331" s="172"/>
      <c r="I331" s="173">
        <f>ROUND(E331*H331,2)</f>
        <v>0</v>
      </c>
      <c r="J331" s="172"/>
      <c r="K331" s="173">
        <f>ROUND(E331*J331,2)</f>
        <v>0</v>
      </c>
      <c r="L331" s="173">
        <v>21</v>
      </c>
      <c r="M331" s="173">
        <f>G331*(1+L331/100)</f>
        <v>0</v>
      </c>
      <c r="N331" s="173">
        <v>1.3639999999999999E-2</v>
      </c>
      <c r="O331" s="173">
        <f>ROUND(E331*N331,2)</f>
        <v>0</v>
      </c>
      <c r="P331" s="173">
        <v>0</v>
      </c>
      <c r="Q331" s="173">
        <f>ROUND(E331*P331,2)</f>
        <v>0</v>
      </c>
      <c r="R331" s="173"/>
      <c r="S331" s="173" t="s">
        <v>219</v>
      </c>
      <c r="T331" s="174" t="s">
        <v>220</v>
      </c>
      <c r="U331" s="156">
        <v>0</v>
      </c>
      <c r="V331" s="156">
        <f>ROUND(E331*U331,2)</f>
        <v>0</v>
      </c>
      <c r="W331" s="156"/>
      <c r="X331" s="156" t="s">
        <v>185</v>
      </c>
      <c r="Y331" s="147"/>
      <c r="Z331" s="147"/>
      <c r="AA331" s="147"/>
      <c r="AB331" s="147"/>
      <c r="AC331" s="147"/>
      <c r="AD331" s="147"/>
      <c r="AE331" s="147"/>
      <c r="AF331" s="147"/>
      <c r="AG331" s="147" t="s">
        <v>593</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767"/>
      <c r="D332" s="768"/>
      <c r="E332" s="768"/>
      <c r="F332" s="768"/>
      <c r="G332" s="768"/>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190</v>
      </c>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68">
        <v>130</v>
      </c>
      <c r="B333" s="169" t="s">
        <v>731</v>
      </c>
      <c r="C333" s="178" t="s">
        <v>732</v>
      </c>
      <c r="D333" s="170" t="s">
        <v>284</v>
      </c>
      <c r="E333" s="171">
        <v>0</v>
      </c>
      <c r="F333" s="172"/>
      <c r="G333" s="173">
        <f>ROUND(E333*F333,2)</f>
        <v>0</v>
      </c>
      <c r="H333" s="172"/>
      <c r="I333" s="173">
        <f>ROUND(E333*H333,2)</f>
        <v>0</v>
      </c>
      <c r="J333" s="172"/>
      <c r="K333" s="173">
        <f>ROUND(E333*J333,2)</f>
        <v>0</v>
      </c>
      <c r="L333" s="173">
        <v>21</v>
      </c>
      <c r="M333" s="173">
        <f>G333*(1+L333/100)</f>
        <v>0</v>
      </c>
      <c r="N333" s="173">
        <v>1.704E-2</v>
      </c>
      <c r="O333" s="173">
        <f>ROUND(E333*N333,2)</f>
        <v>0</v>
      </c>
      <c r="P333" s="173">
        <v>0</v>
      </c>
      <c r="Q333" s="173">
        <f>ROUND(E333*P333,2)</f>
        <v>0</v>
      </c>
      <c r="R333" s="173"/>
      <c r="S333" s="173" t="s">
        <v>219</v>
      </c>
      <c r="T333" s="174" t="s">
        <v>220</v>
      </c>
      <c r="U333" s="156">
        <v>0</v>
      </c>
      <c r="V333" s="156">
        <f>ROUND(E333*U333,2)</f>
        <v>0</v>
      </c>
      <c r="W333" s="156"/>
      <c r="X333" s="156" t="s">
        <v>185</v>
      </c>
      <c r="Y333" s="147"/>
      <c r="Z333" s="147"/>
      <c r="AA333" s="147"/>
      <c r="AB333" s="147"/>
      <c r="AC333" s="147"/>
      <c r="AD333" s="147"/>
      <c r="AE333" s="147"/>
      <c r="AF333" s="147"/>
      <c r="AG333" s="147" t="s">
        <v>593</v>
      </c>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7"/>
      <c r="D334" s="768"/>
      <c r="E334" s="768"/>
      <c r="F334" s="768"/>
      <c r="G334" s="768"/>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ht="22.5" outlineLevel="1" x14ac:dyDescent="0.2">
      <c r="A335" s="168">
        <v>131</v>
      </c>
      <c r="B335" s="169" t="s">
        <v>734</v>
      </c>
      <c r="C335" s="178" t="s">
        <v>735</v>
      </c>
      <c r="D335" s="170" t="s">
        <v>193</v>
      </c>
      <c r="E335" s="171">
        <v>0</v>
      </c>
      <c r="F335" s="172"/>
      <c r="G335" s="173">
        <f>ROUND(E335*F335,2)</f>
        <v>0</v>
      </c>
      <c r="H335" s="172"/>
      <c r="I335" s="173">
        <f>ROUND(E335*H335,2)</f>
        <v>0</v>
      </c>
      <c r="J335" s="172"/>
      <c r="K335" s="173">
        <f>ROUND(E335*J335,2)</f>
        <v>0</v>
      </c>
      <c r="L335" s="173">
        <v>21</v>
      </c>
      <c r="M335" s="173">
        <f>G335*(1+L335/100)</f>
        <v>0</v>
      </c>
      <c r="N335" s="173">
        <v>0</v>
      </c>
      <c r="O335" s="173">
        <f>ROUND(E335*N335,2)</f>
        <v>0</v>
      </c>
      <c r="P335" s="173">
        <v>0</v>
      </c>
      <c r="Q335" s="173">
        <f>ROUND(E335*P335,2)</f>
        <v>0</v>
      </c>
      <c r="R335" s="173"/>
      <c r="S335" s="173" t="s">
        <v>219</v>
      </c>
      <c r="T335" s="174" t="s">
        <v>220</v>
      </c>
      <c r="U335" s="156">
        <v>0</v>
      </c>
      <c r="V335" s="156">
        <f>ROUND(E335*U335,2)</f>
        <v>0</v>
      </c>
      <c r="W335" s="156"/>
      <c r="X335" s="156" t="s">
        <v>221</v>
      </c>
      <c r="Y335" s="147"/>
      <c r="Z335" s="147"/>
      <c r="AA335" s="147"/>
      <c r="AB335" s="147"/>
      <c r="AC335" s="147"/>
      <c r="AD335" s="147"/>
      <c r="AE335" s="147"/>
      <c r="AF335" s="147"/>
      <c r="AG335" s="147" t="s">
        <v>736</v>
      </c>
      <c r="AH335" s="147"/>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1" x14ac:dyDescent="0.2">
      <c r="A336" s="154"/>
      <c r="B336" s="155"/>
      <c r="C336" s="767"/>
      <c r="D336" s="768"/>
      <c r="E336" s="768"/>
      <c r="F336" s="768"/>
      <c r="G336" s="768"/>
      <c r="H336" s="156"/>
      <c r="I336" s="156"/>
      <c r="J336" s="156"/>
      <c r="K336" s="156"/>
      <c r="L336" s="156"/>
      <c r="M336" s="156"/>
      <c r="N336" s="156"/>
      <c r="O336" s="156"/>
      <c r="P336" s="156"/>
      <c r="Q336" s="156"/>
      <c r="R336" s="156"/>
      <c r="S336" s="156"/>
      <c r="T336" s="156"/>
      <c r="U336" s="156"/>
      <c r="V336" s="156"/>
      <c r="W336" s="156"/>
      <c r="X336" s="156"/>
      <c r="Y336" s="147"/>
      <c r="Z336" s="147"/>
      <c r="AA336" s="147"/>
      <c r="AB336" s="147"/>
      <c r="AC336" s="147"/>
      <c r="AD336" s="147"/>
      <c r="AE336" s="147"/>
      <c r="AF336" s="147"/>
      <c r="AG336" s="147" t="s">
        <v>190</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ht="22.5" outlineLevel="1" x14ac:dyDescent="0.2">
      <c r="A337" s="168">
        <v>132</v>
      </c>
      <c r="B337" s="169" t="s">
        <v>737</v>
      </c>
      <c r="C337" s="178" t="s">
        <v>738</v>
      </c>
      <c r="D337" s="170" t="s">
        <v>294</v>
      </c>
      <c r="E337" s="171">
        <v>0</v>
      </c>
      <c r="F337" s="172"/>
      <c r="G337" s="173">
        <f>ROUND(E337*F337,2)</f>
        <v>0</v>
      </c>
      <c r="H337" s="172"/>
      <c r="I337" s="173">
        <f>ROUND(E337*H337,2)</f>
        <v>0</v>
      </c>
      <c r="J337" s="172"/>
      <c r="K337" s="173">
        <f>ROUND(E337*J337,2)</f>
        <v>0</v>
      </c>
      <c r="L337" s="173">
        <v>21</v>
      </c>
      <c r="M337" s="173">
        <f>G337*(1+L337/100)</f>
        <v>0</v>
      </c>
      <c r="N337" s="173">
        <v>0</v>
      </c>
      <c r="O337" s="173">
        <f>ROUND(E337*N337,2)</f>
        <v>0</v>
      </c>
      <c r="P337" s="173">
        <v>0</v>
      </c>
      <c r="Q337" s="173">
        <f>ROUND(E337*P337,2)</f>
        <v>0</v>
      </c>
      <c r="R337" s="173"/>
      <c r="S337" s="173" t="s">
        <v>219</v>
      </c>
      <c r="T337" s="174" t="s">
        <v>220</v>
      </c>
      <c r="U337" s="156">
        <v>0</v>
      </c>
      <c r="V337" s="156">
        <f>ROUND(E337*U337,2)</f>
        <v>0</v>
      </c>
      <c r="W337" s="156"/>
      <c r="X337" s="156" t="s">
        <v>221</v>
      </c>
      <c r="Y337" s="147"/>
      <c r="Z337" s="147"/>
      <c r="AA337" s="147"/>
      <c r="AB337" s="147"/>
      <c r="AC337" s="147"/>
      <c r="AD337" s="147"/>
      <c r="AE337" s="147"/>
      <c r="AF337" s="147"/>
      <c r="AG337" s="147" t="s">
        <v>736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767"/>
      <c r="D338" s="768"/>
      <c r="E338" s="768"/>
      <c r="F338" s="768"/>
      <c r="G338" s="768"/>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190</v>
      </c>
      <c r="AH338" s="147"/>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68">
        <v>133</v>
      </c>
      <c r="B339" s="169" t="s">
        <v>741</v>
      </c>
      <c r="C339" s="178" t="s">
        <v>742</v>
      </c>
      <c r="D339" s="170" t="s">
        <v>181</v>
      </c>
      <c r="E339" s="171">
        <v>0</v>
      </c>
      <c r="F339" s="172"/>
      <c r="G339" s="173">
        <f>ROUND(E339*F339,2)</f>
        <v>0</v>
      </c>
      <c r="H339" s="172"/>
      <c r="I339" s="173">
        <f>ROUND(E339*H339,2)</f>
        <v>0</v>
      </c>
      <c r="J339" s="172"/>
      <c r="K339" s="173">
        <f>ROUND(E339*J339,2)</f>
        <v>0</v>
      </c>
      <c r="L339" s="173">
        <v>21</v>
      </c>
      <c r="M339" s="173">
        <f>G339*(1+L339/100)</f>
        <v>0</v>
      </c>
      <c r="N339" s="173">
        <v>1.5699999999999999E-2</v>
      </c>
      <c r="O339" s="173">
        <f>ROUND(E339*N339,2)</f>
        <v>0</v>
      </c>
      <c r="P339" s="173">
        <v>0</v>
      </c>
      <c r="Q339" s="173">
        <f>ROUND(E339*P339,2)</f>
        <v>0</v>
      </c>
      <c r="R339" s="173"/>
      <c r="S339" s="173" t="s">
        <v>219</v>
      </c>
      <c r="T339" s="174" t="s">
        <v>220</v>
      </c>
      <c r="U339" s="156">
        <v>0</v>
      </c>
      <c r="V339" s="156">
        <f>ROUND(E339*U339,2)</f>
        <v>0</v>
      </c>
      <c r="W339" s="156"/>
      <c r="X339" s="156" t="s">
        <v>258</v>
      </c>
      <c r="Y339" s="147"/>
      <c r="Z339" s="147"/>
      <c r="AA339" s="147"/>
      <c r="AB339" s="147"/>
      <c r="AC339" s="147"/>
      <c r="AD339" s="147"/>
      <c r="AE339" s="147"/>
      <c r="AF339" s="147"/>
      <c r="AG339" s="147" t="s">
        <v>664</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7"/>
      <c r="D340" s="768"/>
      <c r="E340" s="768"/>
      <c r="F340" s="768"/>
      <c r="G340" s="768"/>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outlineLevel="1" x14ac:dyDescent="0.2">
      <c r="A341" s="168">
        <v>134</v>
      </c>
      <c r="B341" s="169" t="s">
        <v>744</v>
      </c>
      <c r="C341" s="178" t="s">
        <v>745</v>
      </c>
      <c r="D341" s="170" t="s">
        <v>231</v>
      </c>
      <c r="E341" s="171">
        <v>0</v>
      </c>
      <c r="F341" s="172"/>
      <c r="G341" s="173">
        <f>ROUND(E341*F341,2)</f>
        <v>0</v>
      </c>
      <c r="H341" s="172"/>
      <c r="I341" s="173">
        <f>ROUND(E341*H341,2)</f>
        <v>0</v>
      </c>
      <c r="J341" s="172"/>
      <c r="K341" s="173">
        <f>ROUND(E341*J341,2)</f>
        <v>0</v>
      </c>
      <c r="L341" s="173">
        <v>21</v>
      </c>
      <c r="M341" s="173">
        <f>G341*(1+L341/100)</f>
        <v>0</v>
      </c>
      <c r="N341" s="173">
        <v>0</v>
      </c>
      <c r="O341" s="173">
        <f>ROUND(E341*N341,2)</f>
        <v>0</v>
      </c>
      <c r="P341" s="173">
        <v>0</v>
      </c>
      <c r="Q341" s="173">
        <f>ROUND(E341*P341,2)</f>
        <v>0</v>
      </c>
      <c r="R341" s="173" t="s">
        <v>687</v>
      </c>
      <c r="S341" s="173" t="s">
        <v>183</v>
      </c>
      <c r="T341" s="174" t="s">
        <v>184</v>
      </c>
      <c r="U341" s="156">
        <v>1.7509999999999999</v>
      </c>
      <c r="V341" s="156">
        <f>ROUND(E341*U341,2)</f>
        <v>0</v>
      </c>
      <c r="W341" s="156"/>
      <c r="X341" s="156" t="s">
        <v>608</v>
      </c>
      <c r="Y341" s="147"/>
      <c r="Z341" s="147"/>
      <c r="AA341" s="147"/>
      <c r="AB341" s="147"/>
      <c r="AC341" s="147"/>
      <c r="AD341" s="147"/>
      <c r="AE341" s="147"/>
      <c r="AF341" s="147"/>
      <c r="AG341" s="147" t="s">
        <v>609</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54"/>
      <c r="B342" s="155"/>
      <c r="C342" s="771" t="s">
        <v>656</v>
      </c>
      <c r="D342" s="772"/>
      <c r="E342" s="772"/>
      <c r="F342" s="772"/>
      <c r="G342" s="772"/>
      <c r="H342" s="156"/>
      <c r="I342" s="156"/>
      <c r="J342" s="156"/>
      <c r="K342" s="156"/>
      <c r="L342" s="156"/>
      <c r="M342" s="156"/>
      <c r="N342" s="156"/>
      <c r="O342" s="156"/>
      <c r="P342" s="156"/>
      <c r="Q342" s="156"/>
      <c r="R342" s="156"/>
      <c r="S342" s="156"/>
      <c r="T342" s="156"/>
      <c r="U342" s="156"/>
      <c r="V342" s="156"/>
      <c r="W342" s="156"/>
      <c r="X342" s="156"/>
      <c r="Y342" s="147"/>
      <c r="Z342" s="147"/>
      <c r="AA342" s="147"/>
      <c r="AB342" s="147"/>
      <c r="AC342" s="147"/>
      <c r="AD342" s="147"/>
      <c r="AE342" s="147"/>
      <c r="AF342" s="147"/>
      <c r="AG342" s="147" t="s">
        <v>196</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69"/>
      <c r="D343" s="770"/>
      <c r="E343" s="770"/>
      <c r="F343" s="770"/>
      <c r="G343" s="770"/>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190</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x14ac:dyDescent="0.2">
      <c r="A344" s="162" t="s">
        <v>177</v>
      </c>
      <c r="B344" s="163" t="s">
        <v>113</v>
      </c>
      <c r="C344" s="177" t="s">
        <v>114</v>
      </c>
      <c r="D344" s="164"/>
      <c r="E344" s="165"/>
      <c r="F344" s="166"/>
      <c r="G344" s="166">
        <f>SUMIF(AG345:AG351,"&lt;&gt;NOR",G345:G351)</f>
        <v>0</v>
      </c>
      <c r="H344" s="166"/>
      <c r="I344" s="166">
        <f>SUM(I345:I351)</f>
        <v>0</v>
      </c>
      <c r="J344" s="166"/>
      <c r="K344" s="166">
        <f>SUM(K345:K351)</f>
        <v>0</v>
      </c>
      <c r="L344" s="166"/>
      <c r="M344" s="166">
        <f>SUM(M345:M351)</f>
        <v>0</v>
      </c>
      <c r="N344" s="166"/>
      <c r="O344" s="166">
        <f>SUM(O345:O351)</f>
        <v>0</v>
      </c>
      <c r="P344" s="166"/>
      <c r="Q344" s="166">
        <f>SUM(Q345:Q351)</f>
        <v>0</v>
      </c>
      <c r="R344" s="166"/>
      <c r="S344" s="166"/>
      <c r="T344" s="167"/>
      <c r="U344" s="161"/>
      <c r="V344" s="161">
        <f>SUM(V345:V351)</f>
        <v>0</v>
      </c>
      <c r="W344" s="161"/>
      <c r="X344" s="161"/>
      <c r="AG344" t="s">
        <v>178</v>
      </c>
    </row>
    <row r="345" spans="1:60" outlineLevel="1" x14ac:dyDescent="0.2">
      <c r="A345" s="168">
        <v>135</v>
      </c>
      <c r="B345" s="169" t="s">
        <v>746</v>
      </c>
      <c r="C345" s="178" t="s">
        <v>747</v>
      </c>
      <c r="D345" s="170" t="s">
        <v>181</v>
      </c>
      <c r="E345" s="171">
        <v>0</v>
      </c>
      <c r="F345" s="172"/>
      <c r="G345" s="173">
        <f>ROUND(E345*F345,2)</f>
        <v>0</v>
      </c>
      <c r="H345" s="172"/>
      <c r="I345" s="173">
        <f>ROUND(E345*H345,2)</f>
        <v>0</v>
      </c>
      <c r="J345" s="172"/>
      <c r="K345" s="173">
        <f>ROUND(E345*J345,2)</f>
        <v>0</v>
      </c>
      <c r="L345" s="173">
        <v>21</v>
      </c>
      <c r="M345" s="173">
        <f>G345*(1+L345/100)</f>
        <v>0</v>
      </c>
      <c r="N345" s="173">
        <v>2.3E-2</v>
      </c>
      <c r="O345" s="173">
        <f>ROUND(E345*N345,2)</f>
        <v>0</v>
      </c>
      <c r="P345" s="173">
        <v>0</v>
      </c>
      <c r="Q345" s="173">
        <f>ROUND(E345*P345,2)</f>
        <v>0</v>
      </c>
      <c r="R345" s="173"/>
      <c r="S345" s="173" t="s">
        <v>219</v>
      </c>
      <c r="T345" s="174" t="s">
        <v>220</v>
      </c>
      <c r="U345" s="156">
        <v>0</v>
      </c>
      <c r="V345" s="156">
        <f>ROUND(E345*U345,2)</f>
        <v>0</v>
      </c>
      <c r="W345" s="156"/>
      <c r="X345" s="156" t="s">
        <v>185</v>
      </c>
      <c r="Y345" s="147"/>
      <c r="Z345" s="147"/>
      <c r="AA345" s="147"/>
      <c r="AB345" s="147"/>
      <c r="AC345" s="147"/>
      <c r="AD345" s="147"/>
      <c r="AE345" s="147"/>
      <c r="AF345" s="147"/>
      <c r="AG345" s="147" t="s">
        <v>186</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54"/>
      <c r="B346" s="155"/>
      <c r="C346" s="767"/>
      <c r="D346" s="768"/>
      <c r="E346" s="768"/>
      <c r="F346" s="768"/>
      <c r="G346" s="768"/>
      <c r="H346" s="156"/>
      <c r="I346" s="156"/>
      <c r="J346" s="156"/>
      <c r="K346" s="156"/>
      <c r="L346" s="156"/>
      <c r="M346" s="156"/>
      <c r="N346" s="156"/>
      <c r="O346" s="156"/>
      <c r="P346" s="156"/>
      <c r="Q346" s="156"/>
      <c r="R346" s="156"/>
      <c r="S346" s="156"/>
      <c r="T346" s="156"/>
      <c r="U346" s="156"/>
      <c r="V346" s="156"/>
      <c r="W346" s="156"/>
      <c r="X346" s="156"/>
      <c r="Y346" s="147"/>
      <c r="Z346" s="147"/>
      <c r="AA346" s="147"/>
      <c r="AB346" s="147"/>
      <c r="AC346" s="147"/>
      <c r="AD346" s="147"/>
      <c r="AE346" s="147"/>
      <c r="AF346" s="147"/>
      <c r="AG346" s="147" t="s">
        <v>190</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68">
        <v>136</v>
      </c>
      <c r="B347" s="169" t="s">
        <v>751</v>
      </c>
      <c r="C347" s="178" t="s">
        <v>752</v>
      </c>
      <c r="D347" s="170" t="s">
        <v>181</v>
      </c>
      <c r="E347" s="171">
        <v>0</v>
      </c>
      <c r="F347" s="172"/>
      <c r="G347" s="173">
        <f>ROUND(E347*F347,2)</f>
        <v>0</v>
      </c>
      <c r="H347" s="172"/>
      <c r="I347" s="173">
        <f>ROUND(E347*H347,2)</f>
        <v>0</v>
      </c>
      <c r="J347" s="172"/>
      <c r="K347" s="173">
        <f>ROUND(E347*J347,2)</f>
        <v>0</v>
      </c>
      <c r="L347" s="173">
        <v>21</v>
      </c>
      <c r="M347" s="173">
        <f>G347*(1+L347/100)</f>
        <v>0</v>
      </c>
      <c r="N347" s="173">
        <v>2.3E-2</v>
      </c>
      <c r="O347" s="173">
        <f>ROUND(E347*N347,2)</f>
        <v>0</v>
      </c>
      <c r="P347" s="173">
        <v>0</v>
      </c>
      <c r="Q347" s="173">
        <f>ROUND(E347*P347,2)</f>
        <v>0</v>
      </c>
      <c r="R347" s="173"/>
      <c r="S347" s="173" t="s">
        <v>219</v>
      </c>
      <c r="T347" s="174" t="s">
        <v>220</v>
      </c>
      <c r="U347" s="156">
        <v>0</v>
      </c>
      <c r="V347" s="156">
        <f>ROUND(E347*U347,2)</f>
        <v>0</v>
      </c>
      <c r="W347" s="156"/>
      <c r="X347" s="156" t="s">
        <v>185</v>
      </c>
      <c r="Y347" s="147"/>
      <c r="Z347" s="147"/>
      <c r="AA347" s="147"/>
      <c r="AB347" s="147"/>
      <c r="AC347" s="147"/>
      <c r="AD347" s="147"/>
      <c r="AE347" s="147"/>
      <c r="AF347" s="147"/>
      <c r="AG347" s="147" t="s">
        <v>186</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7"/>
      <c r="D348" s="768"/>
      <c r="E348" s="768"/>
      <c r="F348" s="768"/>
      <c r="G348" s="768"/>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1" x14ac:dyDescent="0.2">
      <c r="A349" s="168">
        <v>137</v>
      </c>
      <c r="B349" s="169" t="s">
        <v>753</v>
      </c>
      <c r="C349" s="178" t="s">
        <v>754</v>
      </c>
      <c r="D349" s="170" t="s">
        <v>231</v>
      </c>
      <c r="E349" s="171">
        <v>0</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755</v>
      </c>
      <c r="S349" s="173" t="s">
        <v>183</v>
      </c>
      <c r="T349" s="174" t="s">
        <v>184</v>
      </c>
      <c r="U349" s="156">
        <v>1.1559999999999999</v>
      </c>
      <c r="V349" s="156">
        <f>ROUND(E349*U349,2)</f>
        <v>0</v>
      </c>
      <c r="W349" s="156"/>
      <c r="X349" s="156" t="s">
        <v>608</v>
      </c>
      <c r="Y349" s="147"/>
      <c r="Z349" s="147"/>
      <c r="AA349" s="147"/>
      <c r="AB349" s="147"/>
      <c r="AC349" s="147"/>
      <c r="AD349" s="147"/>
      <c r="AE349" s="147"/>
      <c r="AF349" s="147"/>
      <c r="AG349" s="147" t="s">
        <v>609</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71" t="s">
        <v>656</v>
      </c>
      <c r="D350" s="772"/>
      <c r="E350" s="772"/>
      <c r="F350" s="772"/>
      <c r="G350" s="772"/>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196</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54"/>
      <c r="B351" s="155"/>
      <c r="C351" s="769"/>
      <c r="D351" s="770"/>
      <c r="E351" s="770"/>
      <c r="F351" s="770"/>
      <c r="G351" s="770"/>
      <c r="H351" s="156"/>
      <c r="I351" s="156"/>
      <c r="J351" s="156"/>
      <c r="K351" s="156"/>
      <c r="L351" s="156"/>
      <c r="M351" s="156"/>
      <c r="N351" s="156"/>
      <c r="O351" s="156"/>
      <c r="P351" s="156"/>
      <c r="Q351" s="156"/>
      <c r="R351" s="156"/>
      <c r="S351" s="156"/>
      <c r="T351" s="156"/>
      <c r="U351" s="156"/>
      <c r="V351" s="156"/>
      <c r="W351" s="156"/>
      <c r="X351" s="156"/>
      <c r="Y351" s="147"/>
      <c r="Z351" s="147"/>
      <c r="AA351" s="147"/>
      <c r="AB351" s="147"/>
      <c r="AC351" s="147"/>
      <c r="AD351" s="147"/>
      <c r="AE351" s="147"/>
      <c r="AF351" s="147"/>
      <c r="AG351" s="147" t="s">
        <v>190</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x14ac:dyDescent="0.2">
      <c r="A352" s="162" t="s">
        <v>177</v>
      </c>
      <c r="B352" s="163" t="s">
        <v>115</v>
      </c>
      <c r="C352" s="177" t="s">
        <v>116</v>
      </c>
      <c r="D352" s="164"/>
      <c r="E352" s="165"/>
      <c r="F352" s="166"/>
      <c r="G352" s="166">
        <f>SUMIF(AG353:AG378,"&lt;&gt;NOR",G353:G378)</f>
        <v>0</v>
      </c>
      <c r="H352" s="166"/>
      <c r="I352" s="166">
        <f>SUM(I353:I378)</f>
        <v>0</v>
      </c>
      <c r="J352" s="166"/>
      <c r="K352" s="166">
        <f>SUM(K353:K378)</f>
        <v>0</v>
      </c>
      <c r="L352" s="166"/>
      <c r="M352" s="166">
        <f>SUM(M353:M378)</f>
        <v>0</v>
      </c>
      <c r="N352" s="166"/>
      <c r="O352" s="166">
        <f>SUM(O353:O378)</f>
        <v>0</v>
      </c>
      <c r="P352" s="166"/>
      <c r="Q352" s="166">
        <f>SUM(Q353:Q378)</f>
        <v>-1.1399999999999999</v>
      </c>
      <c r="R352" s="166"/>
      <c r="S352" s="166"/>
      <c r="T352" s="167"/>
      <c r="U352" s="161"/>
      <c r="V352" s="161">
        <f>SUM(V353:V378)</f>
        <v>0</v>
      </c>
      <c r="W352" s="161"/>
      <c r="X352" s="161"/>
      <c r="AG352" t="s">
        <v>178</v>
      </c>
    </row>
    <row r="353" spans="1:60" outlineLevel="1" x14ac:dyDescent="0.2">
      <c r="A353" s="168">
        <v>138</v>
      </c>
      <c r="B353" s="169" t="s">
        <v>756</v>
      </c>
      <c r="C353" s="178" t="s">
        <v>757</v>
      </c>
      <c r="D353" s="170" t="s">
        <v>284</v>
      </c>
      <c r="E353" s="171">
        <v>-146.41999999999999</v>
      </c>
      <c r="F353" s="172"/>
      <c r="G353" s="173">
        <f>ROUND(E353*F353,2)</f>
        <v>0</v>
      </c>
      <c r="H353" s="172"/>
      <c r="I353" s="173">
        <f>ROUND(E353*H353,2)</f>
        <v>0</v>
      </c>
      <c r="J353" s="172"/>
      <c r="K353" s="173">
        <f>ROUND(E353*J353,2)</f>
        <v>0</v>
      </c>
      <c r="L353" s="173">
        <v>21</v>
      </c>
      <c r="M353" s="173">
        <f>G353*(1+L353/100)</f>
        <v>0</v>
      </c>
      <c r="N353" s="173">
        <v>0</v>
      </c>
      <c r="O353" s="173">
        <f>ROUND(E353*N353,2)</f>
        <v>0</v>
      </c>
      <c r="P353" s="173">
        <v>1.3500000000000001E-3</v>
      </c>
      <c r="Q353" s="173">
        <f>ROUND(E353*P353,2)</f>
        <v>-0.2</v>
      </c>
      <c r="R353" s="173" t="s">
        <v>758</v>
      </c>
      <c r="S353" s="173" t="s">
        <v>183</v>
      </c>
      <c r="T353" s="174" t="s">
        <v>184</v>
      </c>
      <c r="U353" s="156">
        <v>0</v>
      </c>
      <c r="V353" s="156">
        <f>ROUND(E353*U353,2)</f>
        <v>0</v>
      </c>
      <c r="W353" s="156"/>
      <c r="X353" s="156" t="s">
        <v>185</v>
      </c>
      <c r="Y353" s="147"/>
      <c r="Z353" s="147"/>
      <c r="AA353" s="147"/>
      <c r="AB353" s="147"/>
      <c r="AC353" s="147"/>
      <c r="AD353" s="147"/>
      <c r="AE353" s="147"/>
      <c r="AF353" s="147"/>
      <c r="AG353" s="147" t="s">
        <v>593</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767"/>
      <c r="D354" s="768"/>
      <c r="E354" s="768"/>
      <c r="F354" s="768"/>
      <c r="G354" s="768"/>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190</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68">
        <v>139</v>
      </c>
      <c r="B355" s="169" t="s">
        <v>768</v>
      </c>
      <c r="C355" s="178" t="s">
        <v>769</v>
      </c>
      <c r="D355" s="170" t="s">
        <v>284</v>
      </c>
      <c r="E355" s="171">
        <v>0</v>
      </c>
      <c r="F355" s="172"/>
      <c r="G355" s="173">
        <f>ROUND(E355*F355,2)</f>
        <v>0</v>
      </c>
      <c r="H355" s="172"/>
      <c r="I355" s="173">
        <f>ROUND(E355*H355,2)</f>
        <v>0</v>
      </c>
      <c r="J355" s="172"/>
      <c r="K355" s="173">
        <f>ROUND(E355*J355,2)</f>
        <v>0</v>
      </c>
      <c r="L355" s="173">
        <v>21</v>
      </c>
      <c r="M355" s="173">
        <f>G355*(1+L355/100)</f>
        <v>0</v>
      </c>
      <c r="N355" s="173">
        <v>6.9999999999999999E-4</v>
      </c>
      <c r="O355" s="173">
        <f>ROUND(E355*N355,2)</f>
        <v>0</v>
      </c>
      <c r="P355" s="173">
        <v>0</v>
      </c>
      <c r="Q355" s="173">
        <f>ROUND(E355*P355,2)</f>
        <v>0</v>
      </c>
      <c r="R355" s="173"/>
      <c r="S355" s="173" t="s">
        <v>219</v>
      </c>
      <c r="T355" s="174" t="s">
        <v>220</v>
      </c>
      <c r="U355" s="156">
        <v>0.26500000000000001</v>
      </c>
      <c r="V355" s="156">
        <f>ROUND(E355*U355,2)</f>
        <v>0</v>
      </c>
      <c r="W355" s="156"/>
      <c r="X355" s="156" t="s">
        <v>185</v>
      </c>
      <c r="Y355" s="147"/>
      <c r="Z355" s="147"/>
      <c r="AA355" s="147"/>
      <c r="AB355" s="147"/>
      <c r="AC355" s="147"/>
      <c r="AD355" s="147"/>
      <c r="AE355" s="147"/>
      <c r="AF355" s="147"/>
      <c r="AG355" s="147" t="s">
        <v>186</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54"/>
      <c r="B356" s="155"/>
      <c r="C356" s="767"/>
      <c r="D356" s="768"/>
      <c r="E356" s="768"/>
      <c r="F356" s="768"/>
      <c r="G356" s="768"/>
      <c r="H356" s="156"/>
      <c r="I356" s="156"/>
      <c r="J356" s="156"/>
      <c r="K356" s="156"/>
      <c r="L356" s="156"/>
      <c r="M356" s="156"/>
      <c r="N356" s="156"/>
      <c r="O356" s="156"/>
      <c r="P356" s="156"/>
      <c r="Q356" s="156"/>
      <c r="R356" s="156"/>
      <c r="S356" s="156"/>
      <c r="T356" s="156"/>
      <c r="U356" s="156"/>
      <c r="V356" s="156"/>
      <c r="W356" s="156"/>
      <c r="X356" s="156"/>
      <c r="Y356" s="147"/>
      <c r="Z356" s="147"/>
      <c r="AA356" s="147"/>
      <c r="AB356" s="147"/>
      <c r="AC356" s="147"/>
      <c r="AD356" s="147"/>
      <c r="AE356" s="147"/>
      <c r="AF356" s="147"/>
      <c r="AG356" s="147" t="s">
        <v>190</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ht="22.5" outlineLevel="1" x14ac:dyDescent="0.2">
      <c r="A357" s="168">
        <v>140</v>
      </c>
      <c r="B357" s="169" t="s">
        <v>770</v>
      </c>
      <c r="C357" s="178" t="s">
        <v>771</v>
      </c>
      <c r="D357" s="170" t="s">
        <v>294</v>
      </c>
      <c r="E357" s="171">
        <v>0</v>
      </c>
      <c r="F357" s="172"/>
      <c r="G357" s="173">
        <f>ROUND(E357*F357,2)</f>
        <v>0</v>
      </c>
      <c r="H357" s="172"/>
      <c r="I357" s="173">
        <f>ROUND(E357*H357,2)</f>
        <v>0</v>
      </c>
      <c r="J357" s="172"/>
      <c r="K357" s="173">
        <f>ROUND(E357*J357,2)</f>
        <v>0</v>
      </c>
      <c r="L357" s="173">
        <v>21</v>
      </c>
      <c r="M357" s="173">
        <f>G357*(1+L357/100)</f>
        <v>0</v>
      </c>
      <c r="N357" s="173">
        <v>7.6429999999999998E-2</v>
      </c>
      <c r="O357" s="173">
        <f>ROUND(E357*N357,2)</f>
        <v>0</v>
      </c>
      <c r="P357" s="173">
        <v>0</v>
      </c>
      <c r="Q357" s="173">
        <f>ROUND(E357*P357,2)</f>
        <v>0</v>
      </c>
      <c r="R357" s="173"/>
      <c r="S357" s="173" t="s">
        <v>219</v>
      </c>
      <c r="T357" s="174" t="s">
        <v>220</v>
      </c>
      <c r="U357" s="156">
        <v>0</v>
      </c>
      <c r="V357" s="156">
        <f>ROUND(E357*U357,2)</f>
        <v>0</v>
      </c>
      <c r="W357" s="156"/>
      <c r="X357" s="156" t="s">
        <v>185</v>
      </c>
      <c r="Y357" s="147"/>
      <c r="Z357" s="147"/>
      <c r="AA357" s="147"/>
      <c r="AB357" s="147"/>
      <c r="AC357" s="147"/>
      <c r="AD357" s="147"/>
      <c r="AE357" s="147"/>
      <c r="AF357" s="147"/>
      <c r="AG357" s="147" t="s">
        <v>593</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1" x14ac:dyDescent="0.2">
      <c r="A358" s="154"/>
      <c r="B358" s="155"/>
      <c r="C358" s="767"/>
      <c r="D358" s="768"/>
      <c r="E358" s="768"/>
      <c r="F358" s="768"/>
      <c r="G358" s="768"/>
      <c r="H358" s="156"/>
      <c r="I358" s="156"/>
      <c r="J358" s="156"/>
      <c r="K358" s="156"/>
      <c r="L358" s="156"/>
      <c r="M358" s="156"/>
      <c r="N358" s="156"/>
      <c r="O358" s="156"/>
      <c r="P358" s="156"/>
      <c r="Q358" s="156"/>
      <c r="R358" s="156"/>
      <c r="S358" s="156"/>
      <c r="T358" s="156"/>
      <c r="U358" s="156"/>
      <c r="V358" s="156"/>
      <c r="W358" s="156"/>
      <c r="X358" s="156"/>
      <c r="Y358" s="147"/>
      <c r="Z358" s="147"/>
      <c r="AA358" s="147"/>
      <c r="AB358" s="147"/>
      <c r="AC358" s="147"/>
      <c r="AD358" s="147"/>
      <c r="AE358" s="147"/>
      <c r="AF358" s="147"/>
      <c r="AG358" s="147" t="s">
        <v>190</v>
      </c>
      <c r="AH358" s="147"/>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1" x14ac:dyDescent="0.2">
      <c r="A359" s="168">
        <v>141</v>
      </c>
      <c r="B359" s="169" t="s">
        <v>772</v>
      </c>
      <c r="C359" s="178" t="s">
        <v>773</v>
      </c>
      <c r="D359" s="170" t="s">
        <v>284</v>
      </c>
      <c r="E359" s="171">
        <v>-220</v>
      </c>
      <c r="F359" s="172"/>
      <c r="G359" s="173">
        <f>ROUND(E359*F359,2)</f>
        <v>0</v>
      </c>
      <c r="H359" s="172"/>
      <c r="I359" s="173">
        <f>ROUND(E359*H359,2)</f>
        <v>0</v>
      </c>
      <c r="J359" s="172"/>
      <c r="K359" s="173">
        <f>ROUND(E359*J359,2)</f>
        <v>0</v>
      </c>
      <c r="L359" s="173">
        <v>21</v>
      </c>
      <c r="M359" s="173">
        <f>G359*(1+L359/100)</f>
        <v>0</v>
      </c>
      <c r="N359" s="173">
        <v>0</v>
      </c>
      <c r="O359" s="173">
        <f>ROUND(E359*N359,2)</f>
        <v>0</v>
      </c>
      <c r="P359" s="173">
        <v>4.2599999999999999E-3</v>
      </c>
      <c r="Q359" s="173">
        <f>ROUND(E359*P359,2)</f>
        <v>-0.94</v>
      </c>
      <c r="R359" s="173"/>
      <c r="S359" s="173" t="s">
        <v>219</v>
      </c>
      <c r="T359" s="174" t="s">
        <v>220</v>
      </c>
      <c r="U359" s="156">
        <v>0</v>
      </c>
      <c r="V359" s="156">
        <f>ROUND(E359*U359,2)</f>
        <v>0</v>
      </c>
      <c r="W359" s="156"/>
      <c r="X359" s="156" t="s">
        <v>185</v>
      </c>
      <c r="Y359" s="147"/>
      <c r="Z359" s="147"/>
      <c r="AA359" s="147"/>
      <c r="AB359" s="147"/>
      <c r="AC359" s="147"/>
      <c r="AD359" s="147"/>
      <c r="AE359" s="147"/>
      <c r="AF359" s="147"/>
      <c r="AG359" s="147" t="s">
        <v>593</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767"/>
      <c r="D360" s="768"/>
      <c r="E360" s="768"/>
      <c r="F360" s="768"/>
      <c r="G360" s="768"/>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190</v>
      </c>
      <c r="AH360" s="147"/>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68">
        <v>142</v>
      </c>
      <c r="B361" s="169" t="s">
        <v>774</v>
      </c>
      <c r="C361" s="178" t="s">
        <v>775</v>
      </c>
      <c r="D361" s="170" t="s">
        <v>284</v>
      </c>
      <c r="E361" s="171">
        <v>0</v>
      </c>
      <c r="F361" s="172"/>
      <c r="G361" s="173">
        <f>ROUND(E361*F361,2)</f>
        <v>0</v>
      </c>
      <c r="H361" s="172"/>
      <c r="I361" s="173">
        <f>ROUND(E361*H361,2)</f>
        <v>0</v>
      </c>
      <c r="J361" s="172"/>
      <c r="K361" s="173">
        <f>ROUND(E361*J361,2)</f>
        <v>0</v>
      </c>
      <c r="L361" s="173">
        <v>21</v>
      </c>
      <c r="M361" s="173">
        <f>G361*(1+L361/100)</f>
        <v>0</v>
      </c>
      <c r="N361" s="173">
        <v>2.6099999999999999E-3</v>
      </c>
      <c r="O361" s="173">
        <f>ROUND(E361*N361,2)</f>
        <v>0</v>
      </c>
      <c r="P361" s="173">
        <v>0</v>
      </c>
      <c r="Q361" s="173">
        <f>ROUND(E361*P361,2)</f>
        <v>0</v>
      </c>
      <c r="R361" s="173"/>
      <c r="S361" s="173" t="s">
        <v>219</v>
      </c>
      <c r="T361" s="174" t="s">
        <v>220</v>
      </c>
      <c r="U361" s="156">
        <v>0</v>
      </c>
      <c r="V361" s="156">
        <f>ROUND(E361*U361,2)</f>
        <v>0</v>
      </c>
      <c r="W361" s="156"/>
      <c r="X361" s="156" t="s">
        <v>185</v>
      </c>
      <c r="Y361" s="147"/>
      <c r="Z361" s="147"/>
      <c r="AA361" s="147"/>
      <c r="AB361" s="147"/>
      <c r="AC361" s="147"/>
      <c r="AD361" s="147"/>
      <c r="AE361" s="147"/>
      <c r="AF361" s="147"/>
      <c r="AG361" s="147" t="s">
        <v>593</v>
      </c>
      <c r="AH361" s="147"/>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7"/>
      <c r="D362" s="768"/>
      <c r="E362" s="768"/>
      <c r="F362" s="768"/>
      <c r="G362" s="768"/>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168">
        <v>143</v>
      </c>
      <c r="B363" s="169" t="s">
        <v>778</v>
      </c>
      <c r="C363" s="178" t="s">
        <v>779</v>
      </c>
      <c r="D363" s="170" t="s">
        <v>294</v>
      </c>
      <c r="E363" s="171">
        <v>0</v>
      </c>
      <c r="F363" s="172"/>
      <c r="G363" s="173">
        <f>ROUND(E363*F363,2)</f>
        <v>0</v>
      </c>
      <c r="H363" s="172"/>
      <c r="I363" s="173">
        <f>ROUND(E363*H363,2)</f>
        <v>0</v>
      </c>
      <c r="J363" s="172"/>
      <c r="K363" s="173">
        <f>ROUND(E363*J363,2)</f>
        <v>0</v>
      </c>
      <c r="L363" s="173">
        <v>21</v>
      </c>
      <c r="M363" s="173">
        <f>G363*(1+L363/100)</f>
        <v>0</v>
      </c>
      <c r="N363" s="173">
        <v>0</v>
      </c>
      <c r="O363" s="173">
        <f>ROUND(E363*N363,2)</f>
        <v>0</v>
      </c>
      <c r="P363" s="173">
        <v>0</v>
      </c>
      <c r="Q363" s="173">
        <f>ROUND(E363*P363,2)</f>
        <v>0</v>
      </c>
      <c r="R363" s="173"/>
      <c r="S363" s="173" t="s">
        <v>219</v>
      </c>
      <c r="T363" s="174" t="s">
        <v>220</v>
      </c>
      <c r="U363" s="156">
        <v>0</v>
      </c>
      <c r="V363" s="156">
        <f>ROUND(E363*U363,2)</f>
        <v>0</v>
      </c>
      <c r="W363" s="156"/>
      <c r="X363" s="156" t="s">
        <v>185</v>
      </c>
      <c r="Y363" s="147"/>
      <c r="Z363" s="147"/>
      <c r="AA363" s="147"/>
      <c r="AB363" s="147"/>
      <c r="AC363" s="147"/>
      <c r="AD363" s="147"/>
      <c r="AE363" s="147"/>
      <c r="AF363" s="147"/>
      <c r="AG363" s="147" t="s">
        <v>186</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67"/>
      <c r="D364" s="768"/>
      <c r="E364" s="768"/>
      <c r="F364" s="768"/>
      <c r="G364" s="768"/>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190</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68">
        <v>144</v>
      </c>
      <c r="B365" s="169" t="s">
        <v>780</v>
      </c>
      <c r="C365" s="178" t="s">
        <v>781</v>
      </c>
      <c r="D365" s="170" t="s">
        <v>284</v>
      </c>
      <c r="E365" s="171">
        <v>0</v>
      </c>
      <c r="F365" s="172"/>
      <c r="G365" s="173">
        <f>ROUND(E365*F365,2)</f>
        <v>0</v>
      </c>
      <c r="H365" s="172"/>
      <c r="I365" s="173">
        <f>ROUND(E365*H365,2)</f>
        <v>0</v>
      </c>
      <c r="J365" s="172"/>
      <c r="K365" s="173">
        <f>ROUND(E365*J365,2)</f>
        <v>0</v>
      </c>
      <c r="L365" s="173">
        <v>21</v>
      </c>
      <c r="M365" s="173">
        <f>G365*(1+L365/100)</f>
        <v>0</v>
      </c>
      <c r="N365" s="173">
        <v>2.3500000000000001E-3</v>
      </c>
      <c r="O365" s="173">
        <f>ROUND(E365*N365,2)</f>
        <v>0</v>
      </c>
      <c r="P365" s="173">
        <v>0</v>
      </c>
      <c r="Q365" s="173">
        <f>ROUND(E365*P365,2)</f>
        <v>0</v>
      </c>
      <c r="R365" s="173"/>
      <c r="S365" s="173" t="s">
        <v>219</v>
      </c>
      <c r="T365" s="174" t="s">
        <v>220</v>
      </c>
      <c r="U365" s="156">
        <v>0</v>
      </c>
      <c r="V365" s="156">
        <f>ROUND(E365*U365,2)</f>
        <v>0</v>
      </c>
      <c r="W365" s="156"/>
      <c r="X365" s="156" t="s">
        <v>185</v>
      </c>
      <c r="Y365" s="147"/>
      <c r="Z365" s="147"/>
      <c r="AA365" s="147"/>
      <c r="AB365" s="147"/>
      <c r="AC365" s="147"/>
      <c r="AD365" s="147"/>
      <c r="AE365" s="147"/>
      <c r="AF365" s="147"/>
      <c r="AG365" s="147" t="s">
        <v>325</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c r="B366" s="155"/>
      <c r="C366" s="767"/>
      <c r="D366" s="768"/>
      <c r="E366" s="768"/>
      <c r="F366" s="768"/>
      <c r="G366" s="768"/>
      <c r="H366" s="156"/>
      <c r="I366" s="156"/>
      <c r="J366" s="156"/>
      <c r="K366" s="156"/>
      <c r="L366" s="156"/>
      <c r="M366" s="156"/>
      <c r="N366" s="156"/>
      <c r="O366" s="156"/>
      <c r="P366" s="156"/>
      <c r="Q366" s="156"/>
      <c r="R366" s="156"/>
      <c r="S366" s="156"/>
      <c r="T366" s="156"/>
      <c r="U366" s="156"/>
      <c r="V366" s="156"/>
      <c r="W366" s="156"/>
      <c r="X366" s="156"/>
      <c r="Y366" s="147"/>
      <c r="Z366" s="147"/>
      <c r="AA366" s="147"/>
      <c r="AB366" s="147"/>
      <c r="AC366" s="147"/>
      <c r="AD366" s="147"/>
      <c r="AE366" s="147"/>
      <c r="AF366" s="147"/>
      <c r="AG366" s="147" t="s">
        <v>190</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1" x14ac:dyDescent="0.2">
      <c r="A367" s="168">
        <v>145</v>
      </c>
      <c r="B367" s="169" t="s">
        <v>782</v>
      </c>
      <c r="C367" s="178" t="s">
        <v>783</v>
      </c>
      <c r="D367" s="170" t="s">
        <v>284</v>
      </c>
      <c r="E367" s="171">
        <v>0</v>
      </c>
      <c r="F367" s="172"/>
      <c r="G367" s="173">
        <f>ROUND(E367*F367,2)</f>
        <v>0</v>
      </c>
      <c r="H367" s="172"/>
      <c r="I367" s="173">
        <f>ROUND(E367*H367,2)</f>
        <v>0</v>
      </c>
      <c r="J367" s="172"/>
      <c r="K367" s="173">
        <f>ROUND(E367*J367,2)</f>
        <v>0</v>
      </c>
      <c r="L367" s="173">
        <v>21</v>
      </c>
      <c r="M367" s="173">
        <f>G367*(1+L367/100)</f>
        <v>0</v>
      </c>
      <c r="N367" s="173">
        <v>3.3500000000000001E-3</v>
      </c>
      <c r="O367" s="173">
        <f>ROUND(E367*N367,2)</f>
        <v>0</v>
      </c>
      <c r="P367" s="173">
        <v>0</v>
      </c>
      <c r="Q367" s="173">
        <f>ROUND(E367*P367,2)</f>
        <v>0</v>
      </c>
      <c r="R367" s="173"/>
      <c r="S367" s="173" t="s">
        <v>219</v>
      </c>
      <c r="T367" s="174" t="s">
        <v>220</v>
      </c>
      <c r="U367" s="156">
        <v>0</v>
      </c>
      <c r="V367" s="156">
        <f>ROUND(E367*U367,2)</f>
        <v>0</v>
      </c>
      <c r="W367" s="156"/>
      <c r="X367" s="156" t="s">
        <v>185</v>
      </c>
      <c r="Y367" s="147"/>
      <c r="Z367" s="147"/>
      <c r="AA367" s="147"/>
      <c r="AB367" s="147"/>
      <c r="AC367" s="147"/>
      <c r="AD367" s="147"/>
      <c r="AE367" s="147"/>
      <c r="AF367" s="147"/>
      <c r="AG367" s="147" t="s">
        <v>325</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767"/>
      <c r="D368" s="768"/>
      <c r="E368" s="768"/>
      <c r="F368" s="768"/>
      <c r="G368" s="768"/>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190</v>
      </c>
      <c r="AH368" s="147"/>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68">
        <v>146</v>
      </c>
      <c r="B369" s="169" t="s">
        <v>784</v>
      </c>
      <c r="C369" s="178" t="s">
        <v>785</v>
      </c>
      <c r="D369" s="170" t="s">
        <v>284</v>
      </c>
      <c r="E369" s="171">
        <v>0</v>
      </c>
      <c r="F369" s="172"/>
      <c r="G369" s="173">
        <f>ROUND(E369*F369,2)</f>
        <v>0</v>
      </c>
      <c r="H369" s="172"/>
      <c r="I369" s="173">
        <f>ROUND(E369*H369,2)</f>
        <v>0</v>
      </c>
      <c r="J369" s="172"/>
      <c r="K369" s="173">
        <f>ROUND(E369*J369,2)</f>
        <v>0</v>
      </c>
      <c r="L369" s="173">
        <v>21</v>
      </c>
      <c r="M369" s="173">
        <f>G369*(1+L369/100)</f>
        <v>0</v>
      </c>
      <c r="N369" s="173">
        <v>3.3500000000000001E-3</v>
      </c>
      <c r="O369" s="173">
        <f>ROUND(E369*N369,2)</f>
        <v>0</v>
      </c>
      <c r="P369" s="173">
        <v>0</v>
      </c>
      <c r="Q369" s="173">
        <f>ROUND(E369*P369,2)</f>
        <v>0</v>
      </c>
      <c r="R369" s="173"/>
      <c r="S369" s="173" t="s">
        <v>219</v>
      </c>
      <c r="T369" s="174" t="s">
        <v>220</v>
      </c>
      <c r="U369" s="156">
        <v>0</v>
      </c>
      <c r="V369" s="156">
        <f>ROUND(E369*U369,2)</f>
        <v>0</v>
      </c>
      <c r="W369" s="156"/>
      <c r="X369" s="156" t="s">
        <v>185</v>
      </c>
      <c r="Y369" s="147"/>
      <c r="Z369" s="147"/>
      <c r="AA369" s="147"/>
      <c r="AB369" s="147"/>
      <c r="AC369" s="147"/>
      <c r="AD369" s="147"/>
      <c r="AE369" s="147"/>
      <c r="AF369" s="147"/>
      <c r="AG369" s="147" t="s">
        <v>325</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54"/>
      <c r="B370" s="155"/>
      <c r="C370" s="767"/>
      <c r="D370" s="768"/>
      <c r="E370" s="768"/>
      <c r="F370" s="768"/>
      <c r="G370" s="768"/>
      <c r="H370" s="156"/>
      <c r="I370" s="156"/>
      <c r="J370" s="156"/>
      <c r="K370" s="156"/>
      <c r="L370" s="156"/>
      <c r="M370" s="156"/>
      <c r="N370" s="156"/>
      <c r="O370" s="156"/>
      <c r="P370" s="156"/>
      <c r="Q370" s="156"/>
      <c r="R370" s="156"/>
      <c r="S370" s="156"/>
      <c r="T370" s="156"/>
      <c r="U370" s="156"/>
      <c r="V370" s="156"/>
      <c r="W370" s="156"/>
      <c r="X370" s="156"/>
      <c r="Y370" s="147"/>
      <c r="Z370" s="147"/>
      <c r="AA370" s="147"/>
      <c r="AB370" s="147"/>
      <c r="AC370" s="147"/>
      <c r="AD370" s="147"/>
      <c r="AE370" s="147"/>
      <c r="AF370" s="147"/>
      <c r="AG370" s="147" t="s">
        <v>190</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68">
        <v>147</v>
      </c>
      <c r="B371" s="169" t="s">
        <v>786</v>
      </c>
      <c r="C371" s="178" t="s">
        <v>787</v>
      </c>
      <c r="D371" s="170" t="s">
        <v>284</v>
      </c>
      <c r="E371" s="171">
        <v>0</v>
      </c>
      <c r="F371" s="172"/>
      <c r="G371" s="173">
        <f>ROUND(E371*F371,2)</f>
        <v>0</v>
      </c>
      <c r="H371" s="172"/>
      <c r="I371" s="173">
        <f>ROUND(E371*H371,2)</f>
        <v>0</v>
      </c>
      <c r="J371" s="172"/>
      <c r="K371" s="173">
        <f>ROUND(E371*J371,2)</f>
        <v>0</v>
      </c>
      <c r="L371" s="173">
        <v>21</v>
      </c>
      <c r="M371" s="173">
        <f>G371*(1+L371/100)</f>
        <v>0</v>
      </c>
      <c r="N371" s="173">
        <v>3.3500000000000001E-3</v>
      </c>
      <c r="O371" s="173">
        <f>ROUND(E371*N371,2)</f>
        <v>0</v>
      </c>
      <c r="P371" s="173">
        <v>0</v>
      </c>
      <c r="Q371" s="173">
        <f>ROUND(E371*P371,2)</f>
        <v>0</v>
      </c>
      <c r="R371" s="173"/>
      <c r="S371" s="173" t="s">
        <v>219</v>
      </c>
      <c r="T371" s="174" t="s">
        <v>220</v>
      </c>
      <c r="U371" s="156">
        <v>0</v>
      </c>
      <c r="V371" s="156">
        <f>ROUND(E371*U371,2)</f>
        <v>0</v>
      </c>
      <c r="W371" s="156"/>
      <c r="X371" s="156" t="s">
        <v>185</v>
      </c>
      <c r="Y371" s="147"/>
      <c r="Z371" s="147"/>
      <c r="AA371" s="147"/>
      <c r="AB371" s="147"/>
      <c r="AC371" s="147"/>
      <c r="AD371" s="147"/>
      <c r="AE371" s="147"/>
      <c r="AF371" s="147"/>
      <c r="AG371" s="147" t="s">
        <v>325</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c r="B372" s="155"/>
      <c r="C372" s="767"/>
      <c r="D372" s="768"/>
      <c r="E372" s="768"/>
      <c r="F372" s="768"/>
      <c r="G372" s="768"/>
      <c r="H372" s="156"/>
      <c r="I372" s="156"/>
      <c r="J372" s="156"/>
      <c r="K372" s="156"/>
      <c r="L372" s="156"/>
      <c r="M372" s="156"/>
      <c r="N372" s="156"/>
      <c r="O372" s="156"/>
      <c r="P372" s="156"/>
      <c r="Q372" s="156"/>
      <c r="R372" s="156"/>
      <c r="S372" s="156"/>
      <c r="T372" s="156"/>
      <c r="U372" s="156"/>
      <c r="V372" s="156"/>
      <c r="W372" s="156"/>
      <c r="X372" s="156"/>
      <c r="Y372" s="147"/>
      <c r="Z372" s="147"/>
      <c r="AA372" s="147"/>
      <c r="AB372" s="147"/>
      <c r="AC372" s="147"/>
      <c r="AD372" s="147"/>
      <c r="AE372" s="147"/>
      <c r="AF372" s="147"/>
      <c r="AG372" s="147" t="s">
        <v>190</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68">
        <v>148</v>
      </c>
      <c r="B373" s="169" t="s">
        <v>788</v>
      </c>
      <c r="C373" s="178" t="s">
        <v>789</v>
      </c>
      <c r="D373" s="170" t="s">
        <v>284</v>
      </c>
      <c r="E373" s="171">
        <v>0</v>
      </c>
      <c r="F373" s="172"/>
      <c r="G373" s="173">
        <f>ROUND(E373*F373,2)</f>
        <v>0</v>
      </c>
      <c r="H373" s="172"/>
      <c r="I373" s="173">
        <f>ROUND(E373*H373,2)</f>
        <v>0</v>
      </c>
      <c r="J373" s="172"/>
      <c r="K373" s="173">
        <f>ROUND(E373*J373,2)</f>
        <v>0</v>
      </c>
      <c r="L373" s="173">
        <v>21</v>
      </c>
      <c r="M373" s="173">
        <f>G373*(1+L373/100)</f>
        <v>0</v>
      </c>
      <c r="N373" s="173">
        <v>0</v>
      </c>
      <c r="O373" s="173">
        <f>ROUND(E373*N373,2)</f>
        <v>0</v>
      </c>
      <c r="P373" s="173">
        <v>3.3600000000000001E-3</v>
      </c>
      <c r="Q373" s="173">
        <f>ROUND(E373*P373,2)</f>
        <v>0</v>
      </c>
      <c r="R373" s="173" t="s">
        <v>790</v>
      </c>
      <c r="S373" s="173" t="s">
        <v>183</v>
      </c>
      <c r="T373" s="174" t="s">
        <v>184</v>
      </c>
      <c r="U373" s="156">
        <v>0</v>
      </c>
      <c r="V373" s="156">
        <f>ROUND(E373*U373,2)</f>
        <v>0</v>
      </c>
      <c r="W373" s="156"/>
      <c r="X373" s="156" t="s">
        <v>221</v>
      </c>
      <c r="Y373" s="147"/>
      <c r="Z373" s="147"/>
      <c r="AA373" s="147"/>
      <c r="AB373" s="147"/>
      <c r="AC373" s="147"/>
      <c r="AD373" s="147"/>
      <c r="AE373" s="147"/>
      <c r="AF373" s="147"/>
      <c r="AG373" s="147" t="s">
        <v>736</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771" t="s">
        <v>791</v>
      </c>
      <c r="D374" s="772"/>
      <c r="E374" s="772"/>
      <c r="F374" s="772"/>
      <c r="G374" s="772"/>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196</v>
      </c>
      <c r="AH374" s="147"/>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149</v>
      </c>
      <c r="B376" s="169" t="s">
        <v>792</v>
      </c>
      <c r="C376" s="178" t="s">
        <v>793</v>
      </c>
      <c r="D376" s="170" t="s">
        <v>231</v>
      </c>
      <c r="E376" s="171">
        <v>0</v>
      </c>
      <c r="F376" s="172"/>
      <c r="G376" s="173">
        <f>ROUND(E376*F376,2)</f>
        <v>0</v>
      </c>
      <c r="H376" s="172"/>
      <c r="I376" s="173">
        <f>ROUND(E376*H376,2)</f>
        <v>0</v>
      </c>
      <c r="J376" s="172"/>
      <c r="K376" s="173">
        <f>ROUND(E376*J376,2)</f>
        <v>0</v>
      </c>
      <c r="L376" s="173">
        <v>21</v>
      </c>
      <c r="M376" s="173">
        <f>G376*(1+L376/100)</f>
        <v>0</v>
      </c>
      <c r="N376" s="173">
        <v>0</v>
      </c>
      <c r="O376" s="173">
        <f>ROUND(E376*N376,2)</f>
        <v>0</v>
      </c>
      <c r="P376" s="173">
        <v>0</v>
      </c>
      <c r="Q376" s="173">
        <f>ROUND(E376*P376,2)</f>
        <v>0</v>
      </c>
      <c r="R376" s="173" t="s">
        <v>758</v>
      </c>
      <c r="S376" s="173" t="s">
        <v>183</v>
      </c>
      <c r="T376" s="174" t="s">
        <v>184</v>
      </c>
      <c r="U376" s="156">
        <v>4.82</v>
      </c>
      <c r="V376" s="156">
        <f>ROUND(E376*U376,2)</f>
        <v>0</v>
      </c>
      <c r="W376" s="156"/>
      <c r="X376" s="156" t="s">
        <v>608</v>
      </c>
      <c r="Y376" s="147"/>
      <c r="Z376" s="147"/>
      <c r="AA376" s="147"/>
      <c r="AB376" s="147"/>
      <c r="AC376" s="147"/>
      <c r="AD376" s="147"/>
      <c r="AE376" s="147"/>
      <c r="AF376" s="147"/>
      <c r="AG376" s="147" t="s">
        <v>609</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771" t="s">
        <v>656</v>
      </c>
      <c r="D377" s="772"/>
      <c r="E377" s="772"/>
      <c r="F377" s="772"/>
      <c r="G377" s="772"/>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196</v>
      </c>
      <c r="AH377" s="147"/>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769"/>
      <c r="D378" s="770"/>
      <c r="E378" s="770"/>
      <c r="F378" s="770"/>
      <c r="G378" s="770"/>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190</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x14ac:dyDescent="0.2">
      <c r="A379" s="162" t="s">
        <v>177</v>
      </c>
      <c r="B379" s="163" t="s">
        <v>117</v>
      </c>
      <c r="C379" s="177" t="s">
        <v>118</v>
      </c>
      <c r="D379" s="164"/>
      <c r="E379" s="165"/>
      <c r="F379" s="166"/>
      <c r="G379" s="166">
        <f>SUMIF(AG380:AG392,"&lt;&gt;NOR",G380:G392)</f>
        <v>0</v>
      </c>
      <c r="H379" s="166"/>
      <c r="I379" s="166">
        <f>SUM(I380:I392)</f>
        <v>0</v>
      </c>
      <c r="J379" s="166"/>
      <c r="K379" s="166">
        <f>SUM(K380:K392)</f>
        <v>0</v>
      </c>
      <c r="L379" s="166"/>
      <c r="M379" s="166">
        <f>SUM(M380:M392)</f>
        <v>0</v>
      </c>
      <c r="N379" s="166"/>
      <c r="O379" s="166">
        <f>SUM(O380:O392)</f>
        <v>0</v>
      </c>
      <c r="P379" s="166"/>
      <c r="Q379" s="166">
        <f>SUM(Q380:Q392)</f>
        <v>0</v>
      </c>
      <c r="R379" s="166"/>
      <c r="S379" s="166"/>
      <c r="T379" s="167"/>
      <c r="U379" s="161"/>
      <c r="V379" s="161">
        <f>SUM(V380:V392)</f>
        <v>0</v>
      </c>
      <c r="W379" s="161"/>
      <c r="X379" s="161"/>
      <c r="AG379" t="s">
        <v>178</v>
      </c>
    </row>
    <row r="380" spans="1:60" ht="33.75" outlineLevel="1" x14ac:dyDescent="0.2">
      <c r="A380" s="168">
        <v>150</v>
      </c>
      <c r="B380" s="169" t="s">
        <v>794</v>
      </c>
      <c r="C380" s="178" t="s">
        <v>795</v>
      </c>
      <c r="D380" s="170" t="s">
        <v>284</v>
      </c>
      <c r="E380" s="171">
        <v>0</v>
      </c>
      <c r="F380" s="172"/>
      <c r="G380" s="173">
        <f>ROUND(E380*F380,2)</f>
        <v>0</v>
      </c>
      <c r="H380" s="172"/>
      <c r="I380" s="173">
        <f>ROUND(E380*H380,2)</f>
        <v>0</v>
      </c>
      <c r="J380" s="172"/>
      <c r="K380" s="173">
        <f>ROUND(E380*J380,2)</f>
        <v>0</v>
      </c>
      <c r="L380" s="173">
        <v>21</v>
      </c>
      <c r="M380" s="173">
        <f>G380*(1+L380/100)</f>
        <v>0</v>
      </c>
      <c r="N380" s="173">
        <v>4.0000000000000003E-5</v>
      </c>
      <c r="O380" s="173">
        <f>ROUND(E380*N380,2)</f>
        <v>0</v>
      </c>
      <c r="P380" s="173">
        <v>0</v>
      </c>
      <c r="Q380" s="173">
        <f>ROUND(E380*P380,2)</f>
        <v>0</v>
      </c>
      <c r="R380" s="173" t="s">
        <v>796</v>
      </c>
      <c r="S380" s="173" t="s">
        <v>183</v>
      </c>
      <c r="T380" s="174" t="s">
        <v>184</v>
      </c>
      <c r="U380" s="156">
        <v>0</v>
      </c>
      <c r="V380" s="156">
        <f>ROUND(E380*U380,2)</f>
        <v>0</v>
      </c>
      <c r="W380" s="156"/>
      <c r="X380" s="156" t="s">
        <v>185</v>
      </c>
      <c r="Y380" s="147"/>
      <c r="Z380" s="147"/>
      <c r="AA380" s="147"/>
      <c r="AB380" s="147"/>
      <c r="AC380" s="147"/>
      <c r="AD380" s="147"/>
      <c r="AE380" s="147"/>
      <c r="AF380" s="147"/>
      <c r="AG380" s="147" t="s">
        <v>593</v>
      </c>
      <c r="AH380" s="147"/>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1" x14ac:dyDescent="0.2">
      <c r="A381" s="154"/>
      <c r="B381" s="155"/>
      <c r="C381" s="767"/>
      <c r="D381" s="768"/>
      <c r="E381" s="768"/>
      <c r="F381" s="768"/>
      <c r="G381" s="768"/>
      <c r="H381" s="156"/>
      <c r="I381" s="156"/>
      <c r="J381" s="156"/>
      <c r="K381" s="156"/>
      <c r="L381" s="156"/>
      <c r="M381" s="156"/>
      <c r="N381" s="156"/>
      <c r="O381" s="156"/>
      <c r="P381" s="156"/>
      <c r="Q381" s="156"/>
      <c r="R381" s="156"/>
      <c r="S381" s="156"/>
      <c r="T381" s="156"/>
      <c r="U381" s="156"/>
      <c r="V381" s="156"/>
      <c r="W381" s="156"/>
      <c r="X381" s="156"/>
      <c r="Y381" s="147"/>
      <c r="Z381" s="147"/>
      <c r="AA381" s="147"/>
      <c r="AB381" s="147"/>
      <c r="AC381" s="147"/>
      <c r="AD381" s="147"/>
      <c r="AE381" s="147"/>
      <c r="AF381" s="147"/>
      <c r="AG381" s="147" t="s">
        <v>190</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ht="33.75" outlineLevel="1" x14ac:dyDescent="0.2">
      <c r="A382" s="168">
        <v>151</v>
      </c>
      <c r="B382" s="169" t="s">
        <v>810</v>
      </c>
      <c r="C382" s="178" t="s">
        <v>811</v>
      </c>
      <c r="D382" s="170" t="s">
        <v>284</v>
      </c>
      <c r="E382" s="171">
        <v>0</v>
      </c>
      <c r="F382" s="172"/>
      <c r="G382" s="173">
        <f>ROUND(E382*F382,2)</f>
        <v>0</v>
      </c>
      <c r="H382" s="172"/>
      <c r="I382" s="173">
        <f>ROUND(E382*H382,2)</f>
        <v>0</v>
      </c>
      <c r="J382" s="172"/>
      <c r="K382" s="173">
        <f>ROUND(E382*J382,2)</f>
        <v>0</v>
      </c>
      <c r="L382" s="173">
        <v>21</v>
      </c>
      <c r="M382" s="173">
        <f>G382*(1+L382/100)</f>
        <v>0</v>
      </c>
      <c r="N382" s="173">
        <v>1.6000000000000001E-4</v>
      </c>
      <c r="O382" s="173">
        <f>ROUND(E382*N382,2)</f>
        <v>0</v>
      </c>
      <c r="P382" s="173">
        <v>0</v>
      </c>
      <c r="Q382" s="173">
        <f>ROUND(E382*P382,2)</f>
        <v>0</v>
      </c>
      <c r="R382" s="173" t="s">
        <v>796</v>
      </c>
      <c r="S382" s="173" t="s">
        <v>183</v>
      </c>
      <c r="T382" s="174" t="s">
        <v>184</v>
      </c>
      <c r="U382" s="156">
        <v>0</v>
      </c>
      <c r="V382" s="156">
        <f>ROUND(E382*U382,2)</f>
        <v>0</v>
      </c>
      <c r="W382" s="156"/>
      <c r="X382" s="156" t="s">
        <v>185</v>
      </c>
      <c r="Y382" s="147"/>
      <c r="Z382" s="147"/>
      <c r="AA382" s="147"/>
      <c r="AB382" s="147"/>
      <c r="AC382" s="147"/>
      <c r="AD382" s="147"/>
      <c r="AE382" s="147"/>
      <c r="AF382" s="147"/>
      <c r="AG382" s="147" t="s">
        <v>593</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1" x14ac:dyDescent="0.2">
      <c r="A383" s="154"/>
      <c r="B383" s="155"/>
      <c r="C383" s="767"/>
      <c r="D383" s="768"/>
      <c r="E383" s="768"/>
      <c r="F383" s="768"/>
      <c r="G383" s="768"/>
      <c r="H383" s="156"/>
      <c r="I383" s="156"/>
      <c r="J383" s="156"/>
      <c r="K383" s="156"/>
      <c r="L383" s="156"/>
      <c r="M383" s="156"/>
      <c r="N383" s="156"/>
      <c r="O383" s="156"/>
      <c r="P383" s="156"/>
      <c r="Q383" s="156"/>
      <c r="R383" s="156"/>
      <c r="S383" s="156"/>
      <c r="T383" s="156"/>
      <c r="U383" s="156"/>
      <c r="V383" s="156"/>
      <c r="W383" s="156"/>
      <c r="X383" s="156"/>
      <c r="Y383" s="147"/>
      <c r="Z383" s="147"/>
      <c r="AA383" s="147"/>
      <c r="AB383" s="147"/>
      <c r="AC383" s="147"/>
      <c r="AD383" s="147"/>
      <c r="AE383" s="147"/>
      <c r="AF383" s="147"/>
      <c r="AG383" s="147" t="s">
        <v>190</v>
      </c>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ht="22.5" outlineLevel="1" x14ac:dyDescent="0.2">
      <c r="A384" s="168">
        <v>152</v>
      </c>
      <c r="B384" s="169" t="s">
        <v>825</v>
      </c>
      <c r="C384" s="178" t="s">
        <v>826</v>
      </c>
      <c r="D384" s="170" t="s">
        <v>181</v>
      </c>
      <c r="E384" s="171">
        <v>0</v>
      </c>
      <c r="F384" s="172"/>
      <c r="G384" s="173">
        <f>ROUND(E384*F384,2)</f>
        <v>0</v>
      </c>
      <c r="H384" s="172"/>
      <c r="I384" s="173">
        <f>ROUND(E384*H384,2)</f>
        <v>0</v>
      </c>
      <c r="J384" s="172"/>
      <c r="K384" s="173">
        <f>ROUND(E384*J384,2)</f>
        <v>0</v>
      </c>
      <c r="L384" s="173">
        <v>21</v>
      </c>
      <c r="M384" s="173">
        <f>G384*(1+L384/100)</f>
        <v>0</v>
      </c>
      <c r="N384" s="173">
        <v>1.4999999999999999E-2</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7"/>
      <c r="D385" s="768"/>
      <c r="E385" s="768"/>
      <c r="F385" s="768"/>
      <c r="G385" s="768"/>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1" x14ac:dyDescent="0.2">
      <c r="A386" s="168">
        <v>153</v>
      </c>
      <c r="B386" s="169" t="s">
        <v>838</v>
      </c>
      <c r="C386" s="178" t="s">
        <v>839</v>
      </c>
      <c r="D386" s="170" t="s">
        <v>181</v>
      </c>
      <c r="E386" s="171">
        <v>0</v>
      </c>
      <c r="F386" s="172"/>
      <c r="G386" s="173">
        <f>ROUND(E386*F386,2)</f>
        <v>0</v>
      </c>
      <c r="H386" s="172"/>
      <c r="I386" s="173">
        <f>ROUND(E386*H386,2)</f>
        <v>0</v>
      </c>
      <c r="J386" s="172"/>
      <c r="K386" s="173">
        <f>ROUND(E386*J386,2)</f>
        <v>0</v>
      </c>
      <c r="L386" s="173">
        <v>21</v>
      </c>
      <c r="M386" s="173">
        <f>G386*(1+L386/100)</f>
        <v>0</v>
      </c>
      <c r="N386" s="173">
        <v>1.6800000000000001E-3</v>
      </c>
      <c r="O386" s="173">
        <f>ROUND(E386*N386,2)</f>
        <v>0</v>
      </c>
      <c r="P386" s="173">
        <v>0</v>
      </c>
      <c r="Q386" s="173">
        <f>ROUND(E386*P386,2)</f>
        <v>0</v>
      </c>
      <c r="R386" s="173" t="s">
        <v>790</v>
      </c>
      <c r="S386" s="173" t="s">
        <v>183</v>
      </c>
      <c r="T386" s="174" t="s">
        <v>184</v>
      </c>
      <c r="U386" s="156">
        <v>0</v>
      </c>
      <c r="V386" s="156">
        <f>ROUND(E386*U386,2)</f>
        <v>0</v>
      </c>
      <c r="W386" s="156"/>
      <c r="X386" s="156" t="s">
        <v>221</v>
      </c>
      <c r="Y386" s="147"/>
      <c r="Z386" s="147"/>
      <c r="AA386" s="147"/>
      <c r="AB386" s="147"/>
      <c r="AC386" s="147"/>
      <c r="AD386" s="147"/>
      <c r="AE386" s="147"/>
      <c r="AF386" s="147"/>
      <c r="AG386" s="147" t="s">
        <v>736</v>
      </c>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1" x14ac:dyDescent="0.2">
      <c r="A387" s="154"/>
      <c r="B387" s="155"/>
      <c r="C387" s="767"/>
      <c r="D387" s="768"/>
      <c r="E387" s="768"/>
      <c r="F387" s="768"/>
      <c r="G387" s="768"/>
      <c r="H387" s="156"/>
      <c r="I387" s="156"/>
      <c r="J387" s="156"/>
      <c r="K387" s="156"/>
      <c r="L387" s="156"/>
      <c r="M387" s="156"/>
      <c r="N387" s="156"/>
      <c r="O387" s="156"/>
      <c r="P387" s="156"/>
      <c r="Q387" s="156"/>
      <c r="R387" s="156"/>
      <c r="S387" s="156"/>
      <c r="T387" s="156"/>
      <c r="U387" s="156"/>
      <c r="V387" s="156"/>
      <c r="W387" s="156"/>
      <c r="X387" s="156"/>
      <c r="Y387" s="147"/>
      <c r="Z387" s="147"/>
      <c r="AA387" s="147"/>
      <c r="AB387" s="147"/>
      <c r="AC387" s="147"/>
      <c r="AD387" s="147"/>
      <c r="AE387" s="147"/>
      <c r="AF387" s="147"/>
      <c r="AG387" s="147" t="s">
        <v>190</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68">
        <v>154</v>
      </c>
      <c r="B388" s="169" t="s">
        <v>842</v>
      </c>
      <c r="C388" s="178" t="s">
        <v>843</v>
      </c>
      <c r="D388" s="170" t="s">
        <v>181</v>
      </c>
      <c r="E388" s="171">
        <v>0</v>
      </c>
      <c r="F388" s="172"/>
      <c r="G388" s="173">
        <f>ROUND(E388*F388,2)</f>
        <v>0</v>
      </c>
      <c r="H388" s="172"/>
      <c r="I388" s="173">
        <f>ROUND(E388*H388,2)</f>
        <v>0</v>
      </c>
      <c r="J388" s="172"/>
      <c r="K388" s="173">
        <f>ROUND(E388*J388,2)</f>
        <v>0</v>
      </c>
      <c r="L388" s="173">
        <v>21</v>
      </c>
      <c r="M388" s="173">
        <f>G388*(1+L388/100)</f>
        <v>0</v>
      </c>
      <c r="N388" s="173">
        <v>1.1299999999999999E-2</v>
      </c>
      <c r="O388" s="173">
        <f>ROUND(E388*N388,2)</f>
        <v>0</v>
      </c>
      <c r="P388" s="173">
        <v>0</v>
      </c>
      <c r="Q388" s="173">
        <f>ROUND(E388*P388,2)</f>
        <v>0</v>
      </c>
      <c r="R388" s="173"/>
      <c r="S388" s="173" t="s">
        <v>219</v>
      </c>
      <c r="T388" s="174" t="s">
        <v>220</v>
      </c>
      <c r="U388" s="156">
        <v>0</v>
      </c>
      <c r="V388" s="156">
        <f>ROUND(E388*U388,2)</f>
        <v>0</v>
      </c>
      <c r="W388" s="156"/>
      <c r="X388" s="156" t="s">
        <v>258</v>
      </c>
      <c r="Y388" s="147"/>
      <c r="Z388" s="147"/>
      <c r="AA388" s="147"/>
      <c r="AB388" s="147"/>
      <c r="AC388" s="147"/>
      <c r="AD388" s="147"/>
      <c r="AE388" s="147"/>
      <c r="AF388" s="147"/>
      <c r="AG388" s="147" t="s">
        <v>664</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1" x14ac:dyDescent="0.2">
      <c r="A389" s="154"/>
      <c r="B389" s="155"/>
      <c r="C389" s="767"/>
      <c r="D389" s="768"/>
      <c r="E389" s="768"/>
      <c r="F389" s="768"/>
      <c r="G389" s="768"/>
      <c r="H389" s="156"/>
      <c r="I389" s="156"/>
      <c r="J389" s="156"/>
      <c r="K389" s="156"/>
      <c r="L389" s="156"/>
      <c r="M389" s="156"/>
      <c r="N389" s="156"/>
      <c r="O389" s="156"/>
      <c r="P389" s="156"/>
      <c r="Q389" s="156"/>
      <c r="R389" s="156"/>
      <c r="S389" s="156"/>
      <c r="T389" s="156"/>
      <c r="U389" s="156"/>
      <c r="V389" s="156"/>
      <c r="W389" s="156"/>
      <c r="X389" s="156"/>
      <c r="Y389" s="147"/>
      <c r="Z389" s="147"/>
      <c r="AA389" s="147"/>
      <c r="AB389" s="147"/>
      <c r="AC389" s="147"/>
      <c r="AD389" s="147"/>
      <c r="AE389" s="147"/>
      <c r="AF389" s="147"/>
      <c r="AG389" s="147" t="s">
        <v>190</v>
      </c>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1" x14ac:dyDescent="0.2">
      <c r="A390" s="168">
        <v>155</v>
      </c>
      <c r="B390" s="169" t="s">
        <v>846</v>
      </c>
      <c r="C390" s="178" t="s">
        <v>847</v>
      </c>
      <c r="D390" s="170" t="s">
        <v>231</v>
      </c>
      <c r="E390" s="171">
        <v>0</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t="s">
        <v>796</v>
      </c>
      <c r="S390" s="173" t="s">
        <v>183</v>
      </c>
      <c r="T390" s="174" t="s">
        <v>184</v>
      </c>
      <c r="U390" s="156">
        <v>2.4209999999999998</v>
      </c>
      <c r="V390" s="156">
        <f>ROUND(E390*U390,2)</f>
        <v>0</v>
      </c>
      <c r="W390" s="156"/>
      <c r="X390" s="156" t="s">
        <v>608</v>
      </c>
      <c r="Y390" s="147"/>
      <c r="Z390" s="147"/>
      <c r="AA390" s="147"/>
      <c r="AB390" s="147"/>
      <c r="AC390" s="147"/>
      <c r="AD390" s="147"/>
      <c r="AE390" s="147"/>
      <c r="AF390" s="147"/>
      <c r="AG390" s="147" t="s">
        <v>609</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771" t="s">
        <v>656</v>
      </c>
      <c r="D391" s="772"/>
      <c r="E391" s="772"/>
      <c r="F391" s="772"/>
      <c r="G391" s="772"/>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196</v>
      </c>
      <c r="AH391" s="147"/>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769"/>
      <c r="D392" s="770"/>
      <c r="E392" s="770"/>
      <c r="F392" s="770"/>
      <c r="G392" s="770"/>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190</v>
      </c>
      <c r="AH392" s="147"/>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x14ac:dyDescent="0.2">
      <c r="A393" s="162" t="s">
        <v>177</v>
      </c>
      <c r="B393" s="163" t="s">
        <v>119</v>
      </c>
      <c r="C393" s="177" t="s">
        <v>120</v>
      </c>
      <c r="D393" s="164"/>
      <c r="E393" s="165"/>
      <c r="F393" s="166"/>
      <c r="G393" s="166">
        <f>SUMIF(AG394:AG410,"&lt;&gt;NOR",G394:G410)</f>
        <v>0</v>
      </c>
      <c r="H393" s="166"/>
      <c r="I393" s="166">
        <f>SUM(I394:I410)</f>
        <v>0</v>
      </c>
      <c r="J393" s="166"/>
      <c r="K393" s="166">
        <f>SUM(K394:K410)</f>
        <v>0</v>
      </c>
      <c r="L393" s="166"/>
      <c r="M393" s="166">
        <f>SUM(M394:M410)</f>
        <v>0</v>
      </c>
      <c r="N393" s="166"/>
      <c r="O393" s="166">
        <f>SUM(O394:O410)</f>
        <v>0</v>
      </c>
      <c r="P393" s="166"/>
      <c r="Q393" s="166">
        <f>SUM(Q394:Q410)</f>
        <v>0</v>
      </c>
      <c r="R393" s="166"/>
      <c r="S393" s="166"/>
      <c r="T393" s="167"/>
      <c r="U393" s="161"/>
      <c r="V393" s="161">
        <f>SUM(V394:V410)</f>
        <v>0</v>
      </c>
      <c r="W393" s="161"/>
      <c r="X393" s="161"/>
      <c r="AG393" t="s">
        <v>178</v>
      </c>
    </row>
    <row r="394" spans="1:60" ht="22.5" outlineLevel="1" x14ac:dyDescent="0.2">
      <c r="A394" s="168">
        <v>156</v>
      </c>
      <c r="B394" s="169" t="s">
        <v>848</v>
      </c>
      <c r="C394" s="178" t="s">
        <v>849</v>
      </c>
      <c r="D394" s="170" t="s">
        <v>850</v>
      </c>
      <c r="E394" s="171">
        <v>0</v>
      </c>
      <c r="F394" s="172"/>
      <c r="G394" s="173">
        <f>ROUND(E394*F394,2)</f>
        <v>0</v>
      </c>
      <c r="H394" s="172"/>
      <c r="I394" s="173">
        <f>ROUND(E394*H394,2)</f>
        <v>0</v>
      </c>
      <c r="J394" s="172"/>
      <c r="K394" s="173">
        <f>ROUND(E394*J394,2)</f>
        <v>0</v>
      </c>
      <c r="L394" s="173">
        <v>21</v>
      </c>
      <c r="M394" s="173">
        <f>G394*(1+L394/100)</f>
        <v>0</v>
      </c>
      <c r="N394" s="173">
        <v>5.0000000000000002E-5</v>
      </c>
      <c r="O394" s="173">
        <f>ROUND(E394*N394,2)</f>
        <v>0</v>
      </c>
      <c r="P394" s="173">
        <v>1E-3</v>
      </c>
      <c r="Q394" s="173">
        <f>ROUND(E394*P394,2)</f>
        <v>0</v>
      </c>
      <c r="R394" s="173" t="s">
        <v>851</v>
      </c>
      <c r="S394" s="173" t="s">
        <v>183</v>
      </c>
      <c r="T394" s="174" t="s">
        <v>184</v>
      </c>
      <c r="U394" s="156">
        <v>0</v>
      </c>
      <c r="V394" s="156">
        <f>ROUND(E394*U394,2)</f>
        <v>0</v>
      </c>
      <c r="W394" s="156"/>
      <c r="X394" s="156" t="s">
        <v>185</v>
      </c>
      <c r="Y394" s="147"/>
      <c r="Z394" s="147"/>
      <c r="AA394" s="147"/>
      <c r="AB394" s="147"/>
      <c r="AC394" s="147"/>
      <c r="AD394" s="147"/>
      <c r="AE394" s="147"/>
      <c r="AF394" s="147"/>
      <c r="AG394" s="147" t="s">
        <v>593</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54"/>
      <c r="B395" s="155"/>
      <c r="C395" s="767"/>
      <c r="D395" s="768"/>
      <c r="E395" s="768"/>
      <c r="F395" s="768"/>
      <c r="G395" s="768"/>
      <c r="H395" s="156"/>
      <c r="I395" s="156"/>
      <c r="J395" s="156"/>
      <c r="K395" s="156"/>
      <c r="L395" s="156"/>
      <c r="M395" s="156"/>
      <c r="N395" s="156"/>
      <c r="O395" s="156"/>
      <c r="P395" s="156"/>
      <c r="Q395" s="156"/>
      <c r="R395" s="156"/>
      <c r="S395" s="156"/>
      <c r="T395" s="156"/>
      <c r="U395" s="156"/>
      <c r="V395" s="156"/>
      <c r="W395" s="156"/>
      <c r="X395" s="156"/>
      <c r="Y395" s="147"/>
      <c r="Z395" s="147"/>
      <c r="AA395" s="147"/>
      <c r="AB395" s="147"/>
      <c r="AC395" s="147"/>
      <c r="AD395" s="147"/>
      <c r="AE395" s="147"/>
      <c r="AF395" s="147"/>
      <c r="AG395" s="147" t="s">
        <v>190</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68">
        <v>157</v>
      </c>
      <c r="B396" s="169" t="s">
        <v>854</v>
      </c>
      <c r="C396" s="178" t="s">
        <v>855</v>
      </c>
      <c r="D396" s="170" t="s">
        <v>284</v>
      </c>
      <c r="E396" s="171">
        <v>0</v>
      </c>
      <c r="F396" s="172"/>
      <c r="G396" s="173">
        <f>ROUND(E396*F396,2)</f>
        <v>0</v>
      </c>
      <c r="H396" s="172"/>
      <c r="I396" s="173">
        <f>ROUND(E396*H396,2)</f>
        <v>0</v>
      </c>
      <c r="J396" s="172"/>
      <c r="K396" s="173">
        <f>ROUND(E396*J396,2)</f>
        <v>0</v>
      </c>
      <c r="L396" s="173">
        <v>21</v>
      </c>
      <c r="M396" s="173">
        <f>G396*(1+L396/100)</f>
        <v>0</v>
      </c>
      <c r="N396" s="173">
        <v>2.5000000000000001E-2</v>
      </c>
      <c r="O396" s="173">
        <f>ROUND(E396*N396,2)</f>
        <v>0</v>
      </c>
      <c r="P396" s="173">
        <v>0</v>
      </c>
      <c r="Q396" s="173">
        <f>ROUND(E396*P396,2)</f>
        <v>0</v>
      </c>
      <c r="R396" s="173"/>
      <c r="S396" s="173" t="s">
        <v>219</v>
      </c>
      <c r="T396" s="174" t="s">
        <v>220</v>
      </c>
      <c r="U396" s="156">
        <v>0</v>
      </c>
      <c r="V396" s="156">
        <f>ROUND(E396*U396,2)</f>
        <v>0</v>
      </c>
      <c r="W396" s="156"/>
      <c r="X396" s="156" t="s">
        <v>185</v>
      </c>
      <c r="Y396" s="147"/>
      <c r="Z396" s="147"/>
      <c r="AA396" s="147"/>
      <c r="AB396" s="147"/>
      <c r="AC396" s="147"/>
      <c r="AD396" s="147"/>
      <c r="AE396" s="147"/>
      <c r="AF396" s="147"/>
      <c r="AG396" s="147" t="s">
        <v>186</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54"/>
      <c r="B397" s="155"/>
      <c r="C397" s="767"/>
      <c r="D397" s="768"/>
      <c r="E397" s="768"/>
      <c r="F397" s="768"/>
      <c r="G397" s="768"/>
      <c r="H397" s="156"/>
      <c r="I397" s="156"/>
      <c r="J397" s="156"/>
      <c r="K397" s="156"/>
      <c r="L397" s="156"/>
      <c r="M397" s="156"/>
      <c r="N397" s="156"/>
      <c r="O397" s="156"/>
      <c r="P397" s="156"/>
      <c r="Q397" s="156"/>
      <c r="R397" s="156"/>
      <c r="S397" s="156"/>
      <c r="T397" s="156"/>
      <c r="U397" s="156"/>
      <c r="V397" s="156"/>
      <c r="W397" s="156"/>
      <c r="X397" s="156"/>
      <c r="Y397" s="147"/>
      <c r="Z397" s="147"/>
      <c r="AA397" s="147"/>
      <c r="AB397" s="147"/>
      <c r="AC397" s="147"/>
      <c r="AD397" s="147"/>
      <c r="AE397" s="147"/>
      <c r="AF397" s="147"/>
      <c r="AG397" s="147" t="s">
        <v>190</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68">
        <v>158</v>
      </c>
      <c r="B398" s="169" t="s">
        <v>858</v>
      </c>
      <c r="C398" s="178" t="s">
        <v>859</v>
      </c>
      <c r="D398" s="170" t="s">
        <v>294</v>
      </c>
      <c r="E398" s="171">
        <v>0</v>
      </c>
      <c r="F398" s="172"/>
      <c r="G398" s="173">
        <f>ROUND(E398*F398,2)</f>
        <v>0</v>
      </c>
      <c r="H398" s="172"/>
      <c r="I398" s="173">
        <f>ROUND(E398*H398,2)</f>
        <v>0</v>
      </c>
      <c r="J398" s="172"/>
      <c r="K398" s="173">
        <f>ROUND(E398*J398,2)</f>
        <v>0</v>
      </c>
      <c r="L398" s="173">
        <v>21</v>
      </c>
      <c r="M398" s="173">
        <f>G398*(1+L398/100)</f>
        <v>0</v>
      </c>
      <c r="N398" s="173">
        <v>0</v>
      </c>
      <c r="O398" s="173">
        <f>ROUND(E398*N398,2)</f>
        <v>0</v>
      </c>
      <c r="P398" s="173">
        <v>0</v>
      </c>
      <c r="Q398" s="173">
        <f>ROUND(E398*P398,2)</f>
        <v>0</v>
      </c>
      <c r="R398" s="173"/>
      <c r="S398" s="173" t="s">
        <v>219</v>
      </c>
      <c r="T398" s="174" t="s">
        <v>220</v>
      </c>
      <c r="U398" s="156">
        <v>0</v>
      </c>
      <c r="V398" s="156">
        <f>ROUND(E398*U398,2)</f>
        <v>0</v>
      </c>
      <c r="W398" s="156"/>
      <c r="X398" s="156" t="s">
        <v>185</v>
      </c>
      <c r="Y398" s="147"/>
      <c r="Z398" s="147"/>
      <c r="AA398" s="147"/>
      <c r="AB398" s="147"/>
      <c r="AC398" s="147"/>
      <c r="AD398" s="147"/>
      <c r="AE398" s="147"/>
      <c r="AF398" s="147"/>
      <c r="AG398" s="147" t="s">
        <v>186</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54"/>
      <c r="B399" s="155"/>
      <c r="C399" s="767"/>
      <c r="D399" s="768"/>
      <c r="E399" s="768"/>
      <c r="F399" s="768"/>
      <c r="G399" s="768"/>
      <c r="H399" s="156"/>
      <c r="I399" s="156"/>
      <c r="J399" s="156"/>
      <c r="K399" s="156"/>
      <c r="L399" s="156"/>
      <c r="M399" s="156"/>
      <c r="N399" s="156"/>
      <c r="O399" s="156"/>
      <c r="P399" s="156"/>
      <c r="Q399" s="156"/>
      <c r="R399" s="156"/>
      <c r="S399" s="156"/>
      <c r="T399" s="156"/>
      <c r="U399" s="156"/>
      <c r="V399" s="156"/>
      <c r="W399" s="156"/>
      <c r="X399" s="156"/>
      <c r="Y399" s="147"/>
      <c r="Z399" s="147"/>
      <c r="AA399" s="147"/>
      <c r="AB399" s="147"/>
      <c r="AC399" s="147"/>
      <c r="AD399" s="147"/>
      <c r="AE399" s="147"/>
      <c r="AF399" s="147"/>
      <c r="AG399" s="147" t="s">
        <v>190</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68">
        <v>159</v>
      </c>
      <c r="B400" s="169" t="s">
        <v>863</v>
      </c>
      <c r="C400" s="178" t="s">
        <v>864</v>
      </c>
      <c r="D400" s="170" t="s">
        <v>181</v>
      </c>
      <c r="E400" s="171">
        <v>0</v>
      </c>
      <c r="F400" s="172"/>
      <c r="G400" s="173">
        <f>ROUND(E400*F400,2)</f>
        <v>0</v>
      </c>
      <c r="H400" s="172"/>
      <c r="I400" s="173">
        <f>ROUND(E400*H400,2)</f>
        <v>0</v>
      </c>
      <c r="J400" s="172"/>
      <c r="K400" s="173">
        <f>ROUND(E400*J400,2)</f>
        <v>0</v>
      </c>
      <c r="L400" s="173">
        <v>21</v>
      </c>
      <c r="M400" s="173">
        <f>G400*(1+L400/100)</f>
        <v>0</v>
      </c>
      <c r="N400" s="173">
        <v>0</v>
      </c>
      <c r="O400" s="173">
        <f>ROUND(E400*N400,2)</f>
        <v>0</v>
      </c>
      <c r="P400" s="173">
        <v>0</v>
      </c>
      <c r="Q400" s="173">
        <f>ROUND(E400*P400,2)</f>
        <v>0</v>
      </c>
      <c r="R400" s="173"/>
      <c r="S400" s="173" t="s">
        <v>219</v>
      </c>
      <c r="T400" s="174" t="s">
        <v>220</v>
      </c>
      <c r="U400" s="156">
        <v>0</v>
      </c>
      <c r="V400" s="156">
        <f>ROUND(E400*U400,2)</f>
        <v>0</v>
      </c>
      <c r="W400" s="156"/>
      <c r="X400" s="156" t="s">
        <v>185</v>
      </c>
      <c r="Y400" s="147"/>
      <c r="Z400" s="147"/>
      <c r="AA400" s="147"/>
      <c r="AB400" s="147"/>
      <c r="AC400" s="147"/>
      <c r="AD400" s="147"/>
      <c r="AE400" s="147"/>
      <c r="AF400" s="147"/>
      <c r="AG400" s="147" t="s">
        <v>186</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54"/>
      <c r="B401" s="155"/>
      <c r="C401" s="767"/>
      <c r="D401" s="768"/>
      <c r="E401" s="768"/>
      <c r="F401" s="768"/>
      <c r="G401" s="768"/>
      <c r="H401" s="156"/>
      <c r="I401" s="156"/>
      <c r="J401" s="156"/>
      <c r="K401" s="156"/>
      <c r="L401" s="156"/>
      <c r="M401" s="156"/>
      <c r="N401" s="156"/>
      <c r="O401" s="156"/>
      <c r="P401" s="156"/>
      <c r="Q401" s="156"/>
      <c r="R401" s="156"/>
      <c r="S401" s="156"/>
      <c r="T401" s="156"/>
      <c r="U401" s="156"/>
      <c r="V401" s="156"/>
      <c r="W401" s="156"/>
      <c r="X401" s="156"/>
      <c r="Y401" s="147"/>
      <c r="Z401" s="147"/>
      <c r="AA401" s="147"/>
      <c r="AB401" s="147"/>
      <c r="AC401" s="147"/>
      <c r="AD401" s="147"/>
      <c r="AE401" s="147"/>
      <c r="AF401" s="147"/>
      <c r="AG401" s="147" t="s">
        <v>190</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68">
        <v>160</v>
      </c>
      <c r="B402" s="169" t="s">
        <v>870</v>
      </c>
      <c r="C402" s="178" t="s">
        <v>871</v>
      </c>
      <c r="D402" s="170" t="s">
        <v>294</v>
      </c>
      <c r="E402" s="171">
        <v>0</v>
      </c>
      <c r="F402" s="172"/>
      <c r="G402" s="173">
        <f>ROUND(E402*F402,2)</f>
        <v>0</v>
      </c>
      <c r="H402" s="172"/>
      <c r="I402" s="173">
        <f>ROUND(E402*H402,2)</f>
        <v>0</v>
      </c>
      <c r="J402" s="172"/>
      <c r="K402" s="173">
        <f>ROUND(E402*J402,2)</f>
        <v>0</v>
      </c>
      <c r="L402" s="173">
        <v>21</v>
      </c>
      <c r="M402" s="173">
        <f>G402*(1+L402/100)</f>
        <v>0</v>
      </c>
      <c r="N402" s="173">
        <v>0</v>
      </c>
      <c r="O402" s="173">
        <f>ROUND(E402*N402,2)</f>
        <v>0</v>
      </c>
      <c r="P402" s="173">
        <v>0</v>
      </c>
      <c r="Q402" s="173">
        <f>ROUND(E402*P402,2)</f>
        <v>0</v>
      </c>
      <c r="R402" s="173"/>
      <c r="S402" s="173" t="s">
        <v>219</v>
      </c>
      <c r="T402" s="174" t="s">
        <v>220</v>
      </c>
      <c r="U402" s="156">
        <v>0</v>
      </c>
      <c r="V402" s="156">
        <f>ROUND(E402*U402,2)</f>
        <v>0</v>
      </c>
      <c r="W402" s="156"/>
      <c r="X402" s="156" t="s">
        <v>185</v>
      </c>
      <c r="Y402" s="147"/>
      <c r="Z402" s="147"/>
      <c r="AA402" s="147"/>
      <c r="AB402" s="147"/>
      <c r="AC402" s="147"/>
      <c r="AD402" s="147"/>
      <c r="AE402" s="147"/>
      <c r="AF402" s="147"/>
      <c r="AG402" s="147" t="s">
        <v>186</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54"/>
      <c r="B403" s="155"/>
      <c r="C403" s="767"/>
      <c r="D403" s="768"/>
      <c r="E403" s="768"/>
      <c r="F403" s="768"/>
      <c r="G403" s="768"/>
      <c r="H403" s="156"/>
      <c r="I403" s="156"/>
      <c r="J403" s="156"/>
      <c r="K403" s="156"/>
      <c r="L403" s="156"/>
      <c r="M403" s="156"/>
      <c r="N403" s="156"/>
      <c r="O403" s="156"/>
      <c r="P403" s="156"/>
      <c r="Q403" s="156"/>
      <c r="R403" s="156"/>
      <c r="S403" s="156"/>
      <c r="T403" s="156"/>
      <c r="U403" s="156"/>
      <c r="V403" s="156"/>
      <c r="W403" s="156"/>
      <c r="X403" s="156"/>
      <c r="Y403" s="147"/>
      <c r="Z403" s="147"/>
      <c r="AA403" s="147"/>
      <c r="AB403" s="147"/>
      <c r="AC403" s="147"/>
      <c r="AD403" s="147"/>
      <c r="AE403" s="147"/>
      <c r="AF403" s="147"/>
      <c r="AG403" s="147" t="s">
        <v>190</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68">
        <v>161</v>
      </c>
      <c r="B404" s="169" t="s">
        <v>873</v>
      </c>
      <c r="C404" s="178" t="s">
        <v>874</v>
      </c>
      <c r="D404" s="170" t="s">
        <v>294</v>
      </c>
      <c r="E404" s="171">
        <v>0</v>
      </c>
      <c r="F404" s="172"/>
      <c r="G404" s="173">
        <f>ROUND(E404*F404,2)</f>
        <v>0</v>
      </c>
      <c r="H404" s="172"/>
      <c r="I404" s="173">
        <f>ROUND(E404*H404,2)</f>
        <v>0</v>
      </c>
      <c r="J404" s="172"/>
      <c r="K404" s="173">
        <f>ROUND(E404*J404,2)</f>
        <v>0</v>
      </c>
      <c r="L404" s="173">
        <v>21</v>
      </c>
      <c r="M404" s="173">
        <f>G404*(1+L404/100)</f>
        <v>0</v>
      </c>
      <c r="N404" s="173">
        <v>0</v>
      </c>
      <c r="O404" s="173">
        <f>ROUND(E404*N404,2)</f>
        <v>0</v>
      </c>
      <c r="P404" s="173">
        <v>0</v>
      </c>
      <c r="Q404" s="173">
        <f>ROUND(E404*P404,2)</f>
        <v>0</v>
      </c>
      <c r="R404" s="173"/>
      <c r="S404" s="173" t="s">
        <v>219</v>
      </c>
      <c r="T404" s="174" t="s">
        <v>220</v>
      </c>
      <c r="U404" s="156">
        <v>0</v>
      </c>
      <c r="V404" s="156">
        <f>ROUND(E404*U404,2)</f>
        <v>0</v>
      </c>
      <c r="W404" s="156"/>
      <c r="X404" s="156" t="s">
        <v>185</v>
      </c>
      <c r="Y404" s="147"/>
      <c r="Z404" s="147"/>
      <c r="AA404" s="147"/>
      <c r="AB404" s="147"/>
      <c r="AC404" s="147"/>
      <c r="AD404" s="147"/>
      <c r="AE404" s="147"/>
      <c r="AF404" s="147"/>
      <c r="AG404" s="147" t="s">
        <v>186</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54"/>
      <c r="B405" s="155"/>
      <c r="C405" s="767"/>
      <c r="D405" s="768"/>
      <c r="E405" s="768"/>
      <c r="F405" s="768"/>
      <c r="G405" s="768"/>
      <c r="H405" s="156"/>
      <c r="I405" s="156"/>
      <c r="J405" s="156"/>
      <c r="K405" s="156"/>
      <c r="L405" s="156"/>
      <c r="M405" s="156"/>
      <c r="N405" s="156"/>
      <c r="O405" s="156"/>
      <c r="P405" s="156"/>
      <c r="Q405" s="156"/>
      <c r="R405" s="156"/>
      <c r="S405" s="156"/>
      <c r="T405" s="156"/>
      <c r="U405" s="156"/>
      <c r="V405" s="156"/>
      <c r="W405" s="156"/>
      <c r="X405" s="156"/>
      <c r="Y405" s="147"/>
      <c r="Z405" s="147"/>
      <c r="AA405" s="147"/>
      <c r="AB405" s="147"/>
      <c r="AC405" s="147"/>
      <c r="AD405" s="147"/>
      <c r="AE405" s="147"/>
      <c r="AF405" s="147"/>
      <c r="AG405" s="147" t="s">
        <v>190</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68">
        <v>162</v>
      </c>
      <c r="B406" s="169" t="s">
        <v>876</v>
      </c>
      <c r="C406" s="178" t="s">
        <v>877</v>
      </c>
      <c r="D406" s="170" t="s">
        <v>294</v>
      </c>
      <c r="E406" s="171">
        <v>0</v>
      </c>
      <c r="F406" s="172"/>
      <c r="G406" s="173">
        <f>ROUND(E406*F406,2)</f>
        <v>0</v>
      </c>
      <c r="H406" s="172"/>
      <c r="I406" s="173">
        <f>ROUND(E406*H406,2)</f>
        <v>0</v>
      </c>
      <c r="J406" s="172"/>
      <c r="K406" s="173">
        <f>ROUND(E406*J406,2)</f>
        <v>0</v>
      </c>
      <c r="L406" s="173">
        <v>21</v>
      </c>
      <c r="M406" s="173">
        <f>G406*(1+L406/100)</f>
        <v>0</v>
      </c>
      <c r="N406" s="173">
        <v>0</v>
      </c>
      <c r="O406" s="173">
        <f>ROUND(E406*N406,2)</f>
        <v>0</v>
      </c>
      <c r="P406" s="173">
        <v>0</v>
      </c>
      <c r="Q406" s="173">
        <f>ROUND(E406*P406,2)</f>
        <v>0</v>
      </c>
      <c r="R406" s="173"/>
      <c r="S406" s="173" t="s">
        <v>219</v>
      </c>
      <c r="T406" s="174" t="s">
        <v>220</v>
      </c>
      <c r="U406" s="156">
        <v>0</v>
      </c>
      <c r="V406" s="156">
        <f>ROUND(E406*U406,2)</f>
        <v>0</v>
      </c>
      <c r="W406" s="156"/>
      <c r="X406" s="156" t="s">
        <v>185</v>
      </c>
      <c r="Y406" s="147"/>
      <c r="Z406" s="147"/>
      <c r="AA406" s="147"/>
      <c r="AB406" s="147"/>
      <c r="AC406" s="147"/>
      <c r="AD406" s="147"/>
      <c r="AE406" s="147"/>
      <c r="AF406" s="147"/>
      <c r="AG406" s="147" t="s">
        <v>186</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54"/>
      <c r="B407" s="155"/>
      <c r="C407" s="767"/>
      <c r="D407" s="768"/>
      <c r="E407" s="768"/>
      <c r="F407" s="768"/>
      <c r="G407" s="768"/>
      <c r="H407" s="156"/>
      <c r="I407" s="156"/>
      <c r="J407" s="156"/>
      <c r="K407" s="156"/>
      <c r="L407" s="156"/>
      <c r="M407" s="156"/>
      <c r="N407" s="156"/>
      <c r="O407" s="156"/>
      <c r="P407" s="156"/>
      <c r="Q407" s="156"/>
      <c r="R407" s="156"/>
      <c r="S407" s="156"/>
      <c r="T407" s="156"/>
      <c r="U407" s="156"/>
      <c r="V407" s="156"/>
      <c r="W407" s="156"/>
      <c r="X407" s="156"/>
      <c r="Y407" s="147"/>
      <c r="Z407" s="147"/>
      <c r="AA407" s="147"/>
      <c r="AB407" s="147"/>
      <c r="AC407" s="147"/>
      <c r="AD407" s="147"/>
      <c r="AE407" s="147"/>
      <c r="AF407" s="147"/>
      <c r="AG407" s="147" t="s">
        <v>190</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68">
        <v>163</v>
      </c>
      <c r="B408" s="169" t="s">
        <v>880</v>
      </c>
      <c r="C408" s="178" t="s">
        <v>881</v>
      </c>
      <c r="D408" s="170" t="s">
        <v>231</v>
      </c>
      <c r="E408" s="171">
        <v>0</v>
      </c>
      <c r="F408" s="172"/>
      <c r="G408" s="173">
        <f>ROUND(E408*F408,2)</f>
        <v>0</v>
      </c>
      <c r="H408" s="172"/>
      <c r="I408" s="173">
        <f>ROUND(E408*H408,2)</f>
        <v>0</v>
      </c>
      <c r="J408" s="172"/>
      <c r="K408" s="173">
        <f>ROUND(E408*J408,2)</f>
        <v>0</v>
      </c>
      <c r="L408" s="173">
        <v>21</v>
      </c>
      <c r="M408" s="173">
        <f>G408*(1+L408/100)</f>
        <v>0</v>
      </c>
      <c r="N408" s="173">
        <v>0</v>
      </c>
      <c r="O408" s="173">
        <f>ROUND(E408*N408,2)</f>
        <v>0</v>
      </c>
      <c r="P408" s="173">
        <v>0</v>
      </c>
      <c r="Q408" s="173">
        <f>ROUND(E408*P408,2)</f>
        <v>0</v>
      </c>
      <c r="R408" s="173" t="s">
        <v>851</v>
      </c>
      <c r="S408" s="173" t="s">
        <v>183</v>
      </c>
      <c r="T408" s="174" t="s">
        <v>184</v>
      </c>
      <c r="U408" s="156">
        <v>3.0059999999999998</v>
      </c>
      <c r="V408" s="156">
        <f>ROUND(E408*U408,2)</f>
        <v>0</v>
      </c>
      <c r="W408" s="156"/>
      <c r="X408" s="156" t="s">
        <v>608</v>
      </c>
      <c r="Y408" s="147"/>
      <c r="Z408" s="147"/>
      <c r="AA408" s="147"/>
      <c r="AB408" s="147"/>
      <c r="AC408" s="147"/>
      <c r="AD408" s="147"/>
      <c r="AE408" s="147"/>
      <c r="AF408" s="147"/>
      <c r="AG408" s="147" t="s">
        <v>609</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1" x14ac:dyDescent="0.2">
      <c r="A409" s="154"/>
      <c r="B409" s="155"/>
      <c r="C409" s="771" t="s">
        <v>656</v>
      </c>
      <c r="D409" s="772"/>
      <c r="E409" s="772"/>
      <c r="F409" s="772"/>
      <c r="G409" s="772"/>
      <c r="H409" s="156"/>
      <c r="I409" s="156"/>
      <c r="J409" s="156"/>
      <c r="K409" s="156"/>
      <c r="L409" s="156"/>
      <c r="M409" s="156"/>
      <c r="N409" s="156"/>
      <c r="O409" s="156"/>
      <c r="P409" s="156"/>
      <c r="Q409" s="156"/>
      <c r="R409" s="156"/>
      <c r="S409" s="156"/>
      <c r="T409" s="156"/>
      <c r="U409" s="156"/>
      <c r="V409" s="156"/>
      <c r="W409" s="156"/>
      <c r="X409" s="156"/>
      <c r="Y409" s="147"/>
      <c r="Z409" s="147"/>
      <c r="AA409" s="147"/>
      <c r="AB409" s="147"/>
      <c r="AC409" s="147"/>
      <c r="AD409" s="147"/>
      <c r="AE409" s="147"/>
      <c r="AF409" s="147"/>
      <c r="AG409" s="147" t="s">
        <v>196</v>
      </c>
      <c r="AH409" s="147"/>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54"/>
      <c r="B410" s="155"/>
      <c r="C410" s="769"/>
      <c r="D410" s="770"/>
      <c r="E410" s="770"/>
      <c r="F410" s="770"/>
      <c r="G410" s="770"/>
      <c r="H410" s="156"/>
      <c r="I410" s="156"/>
      <c r="J410" s="156"/>
      <c r="K410" s="156"/>
      <c r="L410" s="156"/>
      <c r="M410" s="156"/>
      <c r="N410" s="156"/>
      <c r="O410" s="156"/>
      <c r="P410" s="156"/>
      <c r="Q410" s="156"/>
      <c r="R410" s="156"/>
      <c r="S410" s="156"/>
      <c r="T410" s="156"/>
      <c r="U410" s="156"/>
      <c r="V410" s="156"/>
      <c r="W410" s="156"/>
      <c r="X410" s="156"/>
      <c r="Y410" s="147"/>
      <c r="Z410" s="147"/>
      <c r="AA410" s="147"/>
      <c r="AB410" s="147"/>
      <c r="AC410" s="147"/>
      <c r="AD410" s="147"/>
      <c r="AE410" s="147"/>
      <c r="AF410" s="147"/>
      <c r="AG410" s="147" t="s">
        <v>190</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x14ac:dyDescent="0.2">
      <c r="A411" s="162" t="s">
        <v>177</v>
      </c>
      <c r="B411" s="163" t="s">
        <v>121</v>
      </c>
      <c r="C411" s="177" t="s">
        <v>122</v>
      </c>
      <c r="D411" s="164"/>
      <c r="E411" s="165"/>
      <c r="F411" s="166"/>
      <c r="G411" s="166">
        <f>SUMIF(AG412:AG431,"&lt;&gt;NOR",G412:G431)</f>
        <v>0</v>
      </c>
      <c r="H411" s="166"/>
      <c r="I411" s="166">
        <f>SUM(I412:I431)</f>
        <v>0</v>
      </c>
      <c r="J411" s="166"/>
      <c r="K411" s="166">
        <f>SUM(K412:K431)</f>
        <v>0</v>
      </c>
      <c r="L411" s="166"/>
      <c r="M411" s="166">
        <f>SUM(M412:M431)</f>
        <v>0</v>
      </c>
      <c r="N411" s="166"/>
      <c r="O411" s="166">
        <f>SUM(O412:O431)</f>
        <v>0</v>
      </c>
      <c r="P411" s="166"/>
      <c r="Q411" s="166">
        <f>SUM(Q412:Q431)</f>
        <v>0</v>
      </c>
      <c r="R411" s="166"/>
      <c r="S411" s="166"/>
      <c r="T411" s="167"/>
      <c r="U411" s="161"/>
      <c r="V411" s="161">
        <f>SUM(V412:V431)</f>
        <v>0</v>
      </c>
      <c r="W411" s="161"/>
      <c r="X411" s="161"/>
      <c r="AG411" t="s">
        <v>178</v>
      </c>
    </row>
    <row r="412" spans="1:60" outlineLevel="1" x14ac:dyDescent="0.2">
      <c r="A412" s="168">
        <v>164</v>
      </c>
      <c r="B412" s="169" t="s">
        <v>882</v>
      </c>
      <c r="C412" s="178" t="s">
        <v>883</v>
      </c>
      <c r="D412" s="170" t="s">
        <v>284</v>
      </c>
      <c r="E412" s="171">
        <v>0</v>
      </c>
      <c r="F412" s="172"/>
      <c r="G412" s="173">
        <f>ROUND(E412*F412,2)</f>
        <v>0</v>
      </c>
      <c r="H412" s="172"/>
      <c r="I412" s="173">
        <f>ROUND(E412*H412,2)</f>
        <v>0</v>
      </c>
      <c r="J412" s="172"/>
      <c r="K412" s="173">
        <f>ROUND(E412*J412,2)</f>
        <v>0</v>
      </c>
      <c r="L412" s="173">
        <v>21</v>
      </c>
      <c r="M412" s="173">
        <f>G412*(1+L412/100)</f>
        <v>0</v>
      </c>
      <c r="N412" s="173">
        <v>3.0000000000000001E-3</v>
      </c>
      <c r="O412" s="173">
        <f>ROUND(E412*N412,2)</f>
        <v>0</v>
      </c>
      <c r="P412" s="173">
        <v>0</v>
      </c>
      <c r="Q412" s="173">
        <f>ROUND(E412*P412,2)</f>
        <v>0</v>
      </c>
      <c r="R412" s="173"/>
      <c r="S412" s="173" t="s">
        <v>219</v>
      </c>
      <c r="T412" s="174" t="s">
        <v>220</v>
      </c>
      <c r="U412" s="156">
        <v>0</v>
      </c>
      <c r="V412" s="156">
        <f>ROUND(E412*U412,2)</f>
        <v>0</v>
      </c>
      <c r="W412" s="156"/>
      <c r="X412" s="156" t="s">
        <v>185</v>
      </c>
      <c r="Y412" s="147"/>
      <c r="Z412" s="147"/>
      <c r="AA412" s="147"/>
      <c r="AB412" s="147"/>
      <c r="AC412" s="147"/>
      <c r="AD412" s="147"/>
      <c r="AE412" s="147"/>
      <c r="AF412" s="147"/>
      <c r="AG412" s="147" t="s">
        <v>593</v>
      </c>
      <c r="AH412" s="147"/>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7"/>
      <c r="D413" s="768"/>
      <c r="E413" s="768"/>
      <c r="F413" s="768"/>
      <c r="G413" s="768"/>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165</v>
      </c>
      <c r="B414" s="169" t="s">
        <v>886</v>
      </c>
      <c r="C414" s="178" t="s">
        <v>887</v>
      </c>
      <c r="D414" s="170" t="s">
        <v>181</v>
      </c>
      <c r="E414" s="171">
        <v>0</v>
      </c>
      <c r="F414" s="172"/>
      <c r="G414" s="173">
        <f>ROUND(E414*F414,2)</f>
        <v>0</v>
      </c>
      <c r="H414" s="172"/>
      <c r="I414" s="173">
        <f>ROUND(E414*H414,2)</f>
        <v>0</v>
      </c>
      <c r="J414" s="172"/>
      <c r="K414" s="173">
        <f>ROUND(E414*J414,2)</f>
        <v>0</v>
      </c>
      <c r="L414" s="173">
        <v>21</v>
      </c>
      <c r="M414" s="173">
        <f>G414*(1+L414/100)</f>
        <v>0</v>
      </c>
      <c r="N414" s="173">
        <v>1.7000000000000001E-2</v>
      </c>
      <c r="O414" s="173">
        <f>ROUND(E414*N414,2)</f>
        <v>0</v>
      </c>
      <c r="P414" s="173">
        <v>0</v>
      </c>
      <c r="Q414" s="173">
        <f>ROUND(E414*P414,2)</f>
        <v>0</v>
      </c>
      <c r="R414" s="173"/>
      <c r="S414" s="173" t="s">
        <v>219</v>
      </c>
      <c r="T414" s="174" t="s">
        <v>220</v>
      </c>
      <c r="U414" s="156">
        <v>0</v>
      </c>
      <c r="V414" s="156">
        <f>ROUND(E414*U414,2)</f>
        <v>0</v>
      </c>
      <c r="W414" s="156"/>
      <c r="X414" s="156" t="s">
        <v>185</v>
      </c>
      <c r="Y414" s="147"/>
      <c r="Z414" s="147"/>
      <c r="AA414" s="147"/>
      <c r="AB414" s="147"/>
      <c r="AC414" s="147"/>
      <c r="AD414" s="147"/>
      <c r="AE414" s="147"/>
      <c r="AF414" s="147"/>
      <c r="AG414" s="147" t="s">
        <v>593</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7"/>
      <c r="D415" s="768"/>
      <c r="E415" s="768"/>
      <c r="F415" s="768"/>
      <c r="G415" s="768"/>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166</v>
      </c>
      <c r="B416" s="169" t="s">
        <v>898</v>
      </c>
      <c r="C416" s="178" t="s">
        <v>887</v>
      </c>
      <c r="D416" s="170" t="s">
        <v>181</v>
      </c>
      <c r="E416" s="171">
        <v>0</v>
      </c>
      <c r="F416" s="172"/>
      <c r="G416" s="173">
        <f>ROUND(E416*F416,2)</f>
        <v>0</v>
      </c>
      <c r="H416" s="172"/>
      <c r="I416" s="173">
        <f>ROUND(E416*H416,2)</f>
        <v>0</v>
      </c>
      <c r="J416" s="172"/>
      <c r="K416" s="173">
        <f>ROUND(E416*J416,2)</f>
        <v>0</v>
      </c>
      <c r="L416" s="173">
        <v>21</v>
      </c>
      <c r="M416" s="173">
        <f>G416*(1+L416/100)</f>
        <v>0</v>
      </c>
      <c r="N416" s="173">
        <v>1.7000000000000001E-2</v>
      </c>
      <c r="O416" s="173">
        <f>ROUND(E416*N416,2)</f>
        <v>0</v>
      </c>
      <c r="P416" s="173">
        <v>0</v>
      </c>
      <c r="Q416" s="173">
        <f>ROUND(E416*P416,2)</f>
        <v>0</v>
      </c>
      <c r="R416" s="173"/>
      <c r="S416" s="173" t="s">
        <v>219</v>
      </c>
      <c r="T416" s="174" t="s">
        <v>220</v>
      </c>
      <c r="U416" s="156">
        <v>0</v>
      </c>
      <c r="V416" s="156">
        <f>ROUND(E416*U416,2)</f>
        <v>0</v>
      </c>
      <c r="W416" s="156"/>
      <c r="X416" s="156" t="s">
        <v>185</v>
      </c>
      <c r="Y416" s="147"/>
      <c r="Z416" s="147"/>
      <c r="AA416" s="147"/>
      <c r="AB416" s="147"/>
      <c r="AC416" s="147"/>
      <c r="AD416" s="147"/>
      <c r="AE416" s="147"/>
      <c r="AF416" s="147"/>
      <c r="AG416" s="147" t="s">
        <v>593</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7"/>
      <c r="D417" s="768"/>
      <c r="E417" s="768"/>
      <c r="F417" s="768"/>
      <c r="G417" s="768"/>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1" x14ac:dyDescent="0.2">
      <c r="A418" s="168">
        <v>167</v>
      </c>
      <c r="B418" s="169" t="s">
        <v>899</v>
      </c>
      <c r="C418" s="178" t="s">
        <v>887</v>
      </c>
      <c r="D418" s="170" t="s">
        <v>181</v>
      </c>
      <c r="E418" s="171">
        <v>0</v>
      </c>
      <c r="F418" s="172"/>
      <c r="G418" s="173">
        <f>ROUND(E418*F418,2)</f>
        <v>0</v>
      </c>
      <c r="H418" s="172"/>
      <c r="I418" s="173">
        <f>ROUND(E418*H418,2)</f>
        <v>0</v>
      </c>
      <c r="J418" s="172"/>
      <c r="K418" s="173">
        <f>ROUND(E418*J418,2)</f>
        <v>0</v>
      </c>
      <c r="L418" s="173">
        <v>21</v>
      </c>
      <c r="M418" s="173">
        <f>G418*(1+L418/100)</f>
        <v>0</v>
      </c>
      <c r="N418" s="173">
        <v>1.7000000000000001E-2</v>
      </c>
      <c r="O418" s="173">
        <f>ROUND(E418*N418,2)</f>
        <v>0</v>
      </c>
      <c r="P418" s="173">
        <v>0</v>
      </c>
      <c r="Q418" s="173">
        <f>ROUND(E418*P418,2)</f>
        <v>0</v>
      </c>
      <c r="R418" s="173"/>
      <c r="S418" s="173" t="s">
        <v>219</v>
      </c>
      <c r="T418" s="174" t="s">
        <v>220</v>
      </c>
      <c r="U418" s="156">
        <v>0</v>
      </c>
      <c r="V418" s="156">
        <f>ROUND(E418*U418,2)</f>
        <v>0</v>
      </c>
      <c r="W418" s="156"/>
      <c r="X418" s="156" t="s">
        <v>185</v>
      </c>
      <c r="Y418" s="147"/>
      <c r="Z418" s="147"/>
      <c r="AA418" s="147"/>
      <c r="AB418" s="147"/>
      <c r="AC418" s="147"/>
      <c r="AD418" s="147"/>
      <c r="AE418" s="147"/>
      <c r="AF418" s="147"/>
      <c r="AG418" s="147" t="s">
        <v>593</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168</v>
      </c>
      <c r="B420" s="169" t="s">
        <v>901</v>
      </c>
      <c r="C420" s="178" t="s">
        <v>902</v>
      </c>
      <c r="D420" s="170" t="s">
        <v>181</v>
      </c>
      <c r="E420" s="171">
        <v>0</v>
      </c>
      <c r="F420" s="172"/>
      <c r="G420" s="173">
        <f>ROUND(E420*F420,2)</f>
        <v>0</v>
      </c>
      <c r="H420" s="172"/>
      <c r="I420" s="173">
        <f>ROUND(E420*H420,2)</f>
        <v>0</v>
      </c>
      <c r="J420" s="172"/>
      <c r="K420" s="173">
        <f>ROUND(E420*J420,2)</f>
        <v>0</v>
      </c>
      <c r="L420" s="173">
        <v>21</v>
      </c>
      <c r="M420" s="173">
        <f>G420*(1+L420/100)</f>
        <v>0</v>
      </c>
      <c r="N420" s="173">
        <v>1.7000000000000001E-2</v>
      </c>
      <c r="O420" s="173">
        <f>ROUND(E420*N420,2)</f>
        <v>0</v>
      </c>
      <c r="P420" s="173">
        <v>0</v>
      </c>
      <c r="Q420" s="173">
        <f>ROUND(E420*P420,2)</f>
        <v>0</v>
      </c>
      <c r="R420" s="173"/>
      <c r="S420" s="173" t="s">
        <v>219</v>
      </c>
      <c r="T420" s="174" t="s">
        <v>220</v>
      </c>
      <c r="U420" s="156">
        <v>0</v>
      </c>
      <c r="V420" s="156">
        <f>ROUND(E420*U420,2)</f>
        <v>0</v>
      </c>
      <c r="W420" s="156"/>
      <c r="X420" s="156" t="s">
        <v>185</v>
      </c>
      <c r="Y420" s="147"/>
      <c r="Z420" s="147"/>
      <c r="AA420" s="147"/>
      <c r="AB420" s="147"/>
      <c r="AC420" s="147"/>
      <c r="AD420" s="147"/>
      <c r="AE420" s="147"/>
      <c r="AF420" s="147"/>
      <c r="AG420" s="147" t="s">
        <v>593</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7"/>
      <c r="D421" s="768"/>
      <c r="E421" s="768"/>
      <c r="F421" s="768"/>
      <c r="G421" s="768"/>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1" x14ac:dyDescent="0.2">
      <c r="A422" s="168">
        <v>169</v>
      </c>
      <c r="B422" s="169" t="s">
        <v>904</v>
      </c>
      <c r="C422" s="178" t="s">
        <v>902</v>
      </c>
      <c r="D422" s="170" t="s">
        <v>181</v>
      </c>
      <c r="E422" s="171">
        <v>0</v>
      </c>
      <c r="F422" s="172"/>
      <c r="G422" s="173">
        <f>ROUND(E422*F422,2)</f>
        <v>0</v>
      </c>
      <c r="H422" s="172"/>
      <c r="I422" s="173">
        <f>ROUND(E422*H422,2)</f>
        <v>0</v>
      </c>
      <c r="J422" s="172"/>
      <c r="K422" s="173">
        <f>ROUND(E422*J422,2)</f>
        <v>0</v>
      </c>
      <c r="L422" s="173">
        <v>21</v>
      </c>
      <c r="M422" s="173">
        <f>G422*(1+L422/100)</f>
        <v>0</v>
      </c>
      <c r="N422" s="173">
        <v>1.7000000000000001E-2</v>
      </c>
      <c r="O422" s="173">
        <f>ROUND(E422*N422,2)</f>
        <v>0</v>
      </c>
      <c r="P422" s="173">
        <v>0</v>
      </c>
      <c r="Q422" s="173">
        <f>ROUND(E422*P422,2)</f>
        <v>0</v>
      </c>
      <c r="R422" s="173"/>
      <c r="S422" s="173" t="s">
        <v>219</v>
      </c>
      <c r="T422" s="174" t="s">
        <v>220</v>
      </c>
      <c r="U422" s="156">
        <v>0</v>
      </c>
      <c r="V422" s="156">
        <f>ROUND(E422*U422,2)</f>
        <v>0</v>
      </c>
      <c r="W422" s="156"/>
      <c r="X422" s="156" t="s">
        <v>185</v>
      </c>
      <c r="Y422" s="147"/>
      <c r="Z422" s="147"/>
      <c r="AA422" s="147"/>
      <c r="AB422" s="147"/>
      <c r="AC422" s="147"/>
      <c r="AD422" s="147"/>
      <c r="AE422" s="147"/>
      <c r="AF422" s="147"/>
      <c r="AG422" s="147" t="s">
        <v>593</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7"/>
      <c r="D423" s="768"/>
      <c r="E423" s="768"/>
      <c r="F423" s="768"/>
      <c r="G423" s="768"/>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170</v>
      </c>
      <c r="B424" s="169" t="s">
        <v>907</v>
      </c>
      <c r="C424" s="178" t="s">
        <v>902</v>
      </c>
      <c r="D424" s="170" t="s">
        <v>181</v>
      </c>
      <c r="E424" s="171">
        <v>0</v>
      </c>
      <c r="F424" s="172"/>
      <c r="G424" s="173">
        <f>ROUND(E424*F424,2)</f>
        <v>0</v>
      </c>
      <c r="H424" s="172"/>
      <c r="I424" s="173">
        <f>ROUND(E424*H424,2)</f>
        <v>0</v>
      </c>
      <c r="J424" s="172"/>
      <c r="K424" s="173">
        <f>ROUND(E424*J424,2)</f>
        <v>0</v>
      </c>
      <c r="L424" s="173">
        <v>21</v>
      </c>
      <c r="M424" s="173">
        <f>G424*(1+L424/100)</f>
        <v>0</v>
      </c>
      <c r="N424" s="173">
        <v>1.7000000000000001E-2</v>
      </c>
      <c r="O424" s="173">
        <f>ROUND(E424*N424,2)</f>
        <v>0</v>
      </c>
      <c r="P424" s="173">
        <v>0</v>
      </c>
      <c r="Q424" s="173">
        <f>ROUND(E424*P424,2)</f>
        <v>0</v>
      </c>
      <c r="R424" s="173"/>
      <c r="S424" s="173" t="s">
        <v>219</v>
      </c>
      <c r="T424" s="174" t="s">
        <v>220</v>
      </c>
      <c r="U424" s="156">
        <v>0</v>
      </c>
      <c r="V424" s="156">
        <f>ROUND(E424*U424,2)</f>
        <v>0</v>
      </c>
      <c r="W424" s="156"/>
      <c r="X424" s="156" t="s">
        <v>185</v>
      </c>
      <c r="Y424" s="147"/>
      <c r="Z424" s="147"/>
      <c r="AA424" s="147"/>
      <c r="AB424" s="147"/>
      <c r="AC424" s="147"/>
      <c r="AD424" s="147"/>
      <c r="AE424" s="147"/>
      <c r="AF424" s="147"/>
      <c r="AG424" s="147" t="s">
        <v>593</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67"/>
      <c r="D425" s="768"/>
      <c r="E425" s="768"/>
      <c r="F425" s="768"/>
      <c r="G425" s="768"/>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190</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68">
        <v>171</v>
      </c>
      <c r="B426" s="169" t="s">
        <v>909</v>
      </c>
      <c r="C426" s="178" t="s">
        <v>902</v>
      </c>
      <c r="D426" s="170" t="s">
        <v>181</v>
      </c>
      <c r="E426" s="171">
        <v>0</v>
      </c>
      <c r="F426" s="172"/>
      <c r="G426" s="173">
        <f>ROUND(E426*F426,2)</f>
        <v>0</v>
      </c>
      <c r="H426" s="172"/>
      <c r="I426" s="173">
        <f>ROUND(E426*H426,2)</f>
        <v>0</v>
      </c>
      <c r="J426" s="172"/>
      <c r="K426" s="173">
        <f>ROUND(E426*J426,2)</f>
        <v>0</v>
      </c>
      <c r="L426" s="173">
        <v>21</v>
      </c>
      <c r="M426" s="173">
        <f>G426*(1+L426/100)</f>
        <v>0</v>
      </c>
      <c r="N426" s="173">
        <v>1.7000000000000001E-2</v>
      </c>
      <c r="O426" s="173">
        <f>ROUND(E426*N426,2)</f>
        <v>0</v>
      </c>
      <c r="P426" s="173">
        <v>0</v>
      </c>
      <c r="Q426" s="173">
        <f>ROUND(E426*P426,2)</f>
        <v>0</v>
      </c>
      <c r="R426" s="173"/>
      <c r="S426" s="173" t="s">
        <v>219</v>
      </c>
      <c r="T426" s="174" t="s">
        <v>220</v>
      </c>
      <c r="U426" s="156">
        <v>0</v>
      </c>
      <c r="V426" s="156">
        <f>ROUND(E426*U426,2)</f>
        <v>0</v>
      </c>
      <c r="W426" s="156"/>
      <c r="X426" s="156" t="s">
        <v>185</v>
      </c>
      <c r="Y426" s="147"/>
      <c r="Z426" s="147"/>
      <c r="AA426" s="147"/>
      <c r="AB426" s="147"/>
      <c r="AC426" s="147"/>
      <c r="AD426" s="147"/>
      <c r="AE426" s="147"/>
      <c r="AF426" s="147"/>
      <c r="AG426" s="147" t="s">
        <v>593</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54"/>
      <c r="B427" s="155"/>
      <c r="C427" s="767"/>
      <c r="D427" s="768"/>
      <c r="E427" s="768"/>
      <c r="F427" s="768"/>
      <c r="G427" s="768"/>
      <c r="H427" s="156"/>
      <c r="I427" s="156"/>
      <c r="J427" s="156"/>
      <c r="K427" s="156"/>
      <c r="L427" s="156"/>
      <c r="M427" s="156"/>
      <c r="N427" s="156"/>
      <c r="O427" s="156"/>
      <c r="P427" s="156"/>
      <c r="Q427" s="156"/>
      <c r="R427" s="156"/>
      <c r="S427" s="156"/>
      <c r="T427" s="156"/>
      <c r="U427" s="156"/>
      <c r="V427" s="156"/>
      <c r="W427" s="156"/>
      <c r="X427" s="156"/>
      <c r="Y427" s="147"/>
      <c r="Z427" s="147"/>
      <c r="AA427" s="147"/>
      <c r="AB427" s="147"/>
      <c r="AC427" s="147"/>
      <c r="AD427" s="147"/>
      <c r="AE427" s="147"/>
      <c r="AF427" s="147"/>
      <c r="AG427" s="147" t="s">
        <v>190</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ht="22.5" outlineLevel="1" x14ac:dyDescent="0.2">
      <c r="A428" s="168">
        <v>172</v>
      </c>
      <c r="B428" s="169" t="s">
        <v>914</v>
      </c>
      <c r="C428" s="178" t="s">
        <v>915</v>
      </c>
      <c r="D428" s="170" t="s">
        <v>181</v>
      </c>
      <c r="E428" s="171">
        <v>0</v>
      </c>
      <c r="F428" s="172"/>
      <c r="G428" s="173">
        <f>ROUND(E428*F428,2)</f>
        <v>0</v>
      </c>
      <c r="H428" s="172"/>
      <c r="I428" s="173">
        <f>ROUND(E428*H428,2)</f>
        <v>0</v>
      </c>
      <c r="J428" s="172"/>
      <c r="K428" s="173">
        <f>ROUND(E428*J428,2)</f>
        <v>0</v>
      </c>
      <c r="L428" s="173">
        <v>21</v>
      </c>
      <c r="M428" s="173">
        <f>G428*(1+L428/100)</f>
        <v>0</v>
      </c>
      <c r="N428" s="173">
        <v>1.7000000000000001E-2</v>
      </c>
      <c r="O428" s="173">
        <f>ROUND(E428*N428,2)</f>
        <v>0</v>
      </c>
      <c r="P428" s="173">
        <v>0</v>
      </c>
      <c r="Q428" s="173">
        <f>ROUND(E428*P428,2)</f>
        <v>0</v>
      </c>
      <c r="R428" s="173"/>
      <c r="S428" s="173" t="s">
        <v>219</v>
      </c>
      <c r="T428" s="174" t="s">
        <v>220</v>
      </c>
      <c r="U428" s="156">
        <v>0</v>
      </c>
      <c r="V428" s="156">
        <f>ROUND(E428*U428,2)</f>
        <v>0</v>
      </c>
      <c r="W428" s="156"/>
      <c r="X428" s="156" t="s">
        <v>185</v>
      </c>
      <c r="Y428" s="147"/>
      <c r="Z428" s="147"/>
      <c r="AA428" s="147"/>
      <c r="AB428" s="147"/>
      <c r="AC428" s="147"/>
      <c r="AD428" s="147"/>
      <c r="AE428" s="147"/>
      <c r="AF428" s="147"/>
      <c r="AG428" s="147" t="s">
        <v>325</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7"/>
      <c r="D429" s="768"/>
      <c r="E429" s="768"/>
      <c r="F429" s="768"/>
      <c r="G429" s="768"/>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outlineLevel="1" x14ac:dyDescent="0.2">
      <c r="A430" s="168">
        <v>173</v>
      </c>
      <c r="B430" s="169" t="s">
        <v>919</v>
      </c>
      <c r="C430" s="178" t="s">
        <v>920</v>
      </c>
      <c r="D430" s="170" t="s">
        <v>294</v>
      </c>
      <c r="E430" s="171">
        <v>0</v>
      </c>
      <c r="F430" s="172"/>
      <c r="G430" s="173">
        <f>ROUND(E430*F430,2)</f>
        <v>0</v>
      </c>
      <c r="H430" s="172"/>
      <c r="I430" s="173">
        <f>ROUND(E430*H430,2)</f>
        <v>0</v>
      </c>
      <c r="J430" s="172"/>
      <c r="K430" s="173">
        <f>ROUND(E430*J430,2)</f>
        <v>0</v>
      </c>
      <c r="L430" s="173">
        <v>21</v>
      </c>
      <c r="M430" s="173">
        <f>G430*(1+L430/100)</f>
        <v>0</v>
      </c>
      <c r="N430" s="173">
        <v>1.051E-2</v>
      </c>
      <c r="O430" s="173">
        <f>ROUND(E430*N430,2)</f>
        <v>0</v>
      </c>
      <c r="P430" s="173">
        <v>0</v>
      </c>
      <c r="Q430" s="173">
        <f>ROUND(E430*P430,2)</f>
        <v>0</v>
      </c>
      <c r="R430" s="173"/>
      <c r="S430" s="173" t="s">
        <v>219</v>
      </c>
      <c r="T430" s="174" t="s">
        <v>220</v>
      </c>
      <c r="U430" s="156">
        <v>0</v>
      </c>
      <c r="V430" s="156">
        <f>ROUND(E430*U430,2)</f>
        <v>0</v>
      </c>
      <c r="W430" s="156"/>
      <c r="X430" s="156" t="s">
        <v>185</v>
      </c>
      <c r="Y430" s="147"/>
      <c r="Z430" s="147"/>
      <c r="AA430" s="147"/>
      <c r="AB430" s="147"/>
      <c r="AC430" s="147"/>
      <c r="AD430" s="147"/>
      <c r="AE430" s="147"/>
      <c r="AF430" s="147"/>
      <c r="AG430" s="147" t="s">
        <v>325</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1" x14ac:dyDescent="0.2">
      <c r="A431" s="154"/>
      <c r="B431" s="155"/>
      <c r="C431" s="767"/>
      <c r="D431" s="768"/>
      <c r="E431" s="768"/>
      <c r="F431" s="768"/>
      <c r="G431" s="768"/>
      <c r="H431" s="156"/>
      <c r="I431" s="156"/>
      <c r="J431" s="156"/>
      <c r="K431" s="156"/>
      <c r="L431" s="156"/>
      <c r="M431" s="156"/>
      <c r="N431" s="156"/>
      <c r="O431" s="156"/>
      <c r="P431" s="156"/>
      <c r="Q431" s="156"/>
      <c r="R431" s="156"/>
      <c r="S431" s="156"/>
      <c r="T431" s="156"/>
      <c r="U431" s="156"/>
      <c r="V431" s="156"/>
      <c r="W431" s="156"/>
      <c r="X431" s="156"/>
      <c r="Y431" s="147"/>
      <c r="Z431" s="147"/>
      <c r="AA431" s="147"/>
      <c r="AB431" s="147"/>
      <c r="AC431" s="147"/>
      <c r="AD431" s="147"/>
      <c r="AE431" s="147"/>
      <c r="AF431" s="147"/>
      <c r="AG431" s="147" t="s">
        <v>190</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x14ac:dyDescent="0.2">
      <c r="A432" s="162" t="s">
        <v>177</v>
      </c>
      <c r="B432" s="163" t="s">
        <v>133</v>
      </c>
      <c r="C432" s="177" t="s">
        <v>134</v>
      </c>
      <c r="D432" s="164"/>
      <c r="E432" s="165"/>
      <c r="F432" s="166"/>
      <c r="G432" s="166">
        <f>SUMIF(AG433:AG434,"&lt;&gt;NOR",G433:G434)</f>
        <v>0</v>
      </c>
      <c r="H432" s="166"/>
      <c r="I432" s="166">
        <f>SUM(I433:I434)</f>
        <v>0</v>
      </c>
      <c r="J432" s="166"/>
      <c r="K432" s="166">
        <f>SUM(K433:K434)</f>
        <v>0</v>
      </c>
      <c r="L432" s="166"/>
      <c r="M432" s="166">
        <f>SUM(M433:M434)</f>
        <v>0</v>
      </c>
      <c r="N432" s="166"/>
      <c r="O432" s="166">
        <f>SUM(O433:O434)</f>
        <v>0</v>
      </c>
      <c r="P432" s="166"/>
      <c r="Q432" s="166">
        <f>SUM(Q433:Q434)</f>
        <v>0</v>
      </c>
      <c r="R432" s="166"/>
      <c r="S432" s="166"/>
      <c r="T432" s="167"/>
      <c r="U432" s="161"/>
      <c r="V432" s="161">
        <f>SUM(V433:V434)</f>
        <v>0</v>
      </c>
      <c r="W432" s="161"/>
      <c r="X432" s="161"/>
      <c r="AG432" t="s">
        <v>178</v>
      </c>
    </row>
    <row r="433" spans="1:60" outlineLevel="1" x14ac:dyDescent="0.2">
      <c r="A433" s="168">
        <v>174</v>
      </c>
      <c r="B433" s="169" t="s">
        <v>924</v>
      </c>
      <c r="C433" s="178" t="s">
        <v>925</v>
      </c>
      <c r="D433" s="170" t="s">
        <v>181</v>
      </c>
      <c r="E433" s="171">
        <v>0</v>
      </c>
      <c r="F433" s="172"/>
      <c r="G433" s="173">
        <f>ROUND(E433*F433,2)</f>
        <v>0</v>
      </c>
      <c r="H433" s="172"/>
      <c r="I433" s="173">
        <f>ROUND(E433*H433,2)</f>
        <v>0</v>
      </c>
      <c r="J433" s="172"/>
      <c r="K433" s="173">
        <f>ROUND(E433*J433,2)</f>
        <v>0</v>
      </c>
      <c r="L433" s="173">
        <v>21</v>
      </c>
      <c r="M433" s="173">
        <f>G433*(1+L433/100)</f>
        <v>0</v>
      </c>
      <c r="N433" s="173">
        <v>6.0999999999999997E-4</v>
      </c>
      <c r="O433" s="173">
        <f>ROUND(E433*N433,2)</f>
        <v>0</v>
      </c>
      <c r="P433" s="173">
        <v>0</v>
      </c>
      <c r="Q433" s="173">
        <f>ROUND(E433*P433,2)</f>
        <v>0</v>
      </c>
      <c r="R433" s="173"/>
      <c r="S433" s="173" t="s">
        <v>219</v>
      </c>
      <c r="T433" s="174" t="s">
        <v>220</v>
      </c>
      <c r="U433" s="156">
        <v>0</v>
      </c>
      <c r="V433" s="156">
        <f>ROUND(E433*U433,2)</f>
        <v>0</v>
      </c>
      <c r="W433" s="156"/>
      <c r="X433" s="156" t="s">
        <v>185</v>
      </c>
      <c r="Y433" s="147"/>
      <c r="Z433" s="147"/>
      <c r="AA433" s="147"/>
      <c r="AB433" s="147"/>
      <c r="AC433" s="147"/>
      <c r="AD433" s="147"/>
      <c r="AE433" s="147"/>
      <c r="AF433" s="147"/>
      <c r="AG433" s="147" t="s">
        <v>593</v>
      </c>
      <c r="AH433" s="147"/>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1" x14ac:dyDescent="0.2">
      <c r="A434" s="154"/>
      <c r="B434" s="155"/>
      <c r="C434" s="767"/>
      <c r="D434" s="768"/>
      <c r="E434" s="768"/>
      <c r="F434" s="768"/>
      <c r="G434" s="768"/>
      <c r="H434" s="156"/>
      <c r="I434" s="156"/>
      <c r="J434" s="156"/>
      <c r="K434" s="156"/>
      <c r="L434" s="156"/>
      <c r="M434" s="156"/>
      <c r="N434" s="156"/>
      <c r="O434" s="156"/>
      <c r="P434" s="156"/>
      <c r="Q434" s="156"/>
      <c r="R434" s="156"/>
      <c r="S434" s="156"/>
      <c r="T434" s="156"/>
      <c r="U434" s="156"/>
      <c r="V434" s="156"/>
      <c r="W434" s="156"/>
      <c r="X434" s="156"/>
      <c r="Y434" s="147"/>
      <c r="Z434" s="147"/>
      <c r="AA434" s="147"/>
      <c r="AB434" s="147"/>
      <c r="AC434" s="147"/>
      <c r="AD434" s="147"/>
      <c r="AE434" s="147"/>
      <c r="AF434" s="147"/>
      <c r="AG434" s="147" t="s">
        <v>190</v>
      </c>
      <c r="AH434" s="147"/>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x14ac:dyDescent="0.2">
      <c r="A435" s="162" t="s">
        <v>177</v>
      </c>
      <c r="B435" s="163" t="s">
        <v>135</v>
      </c>
      <c r="C435" s="177" t="s">
        <v>136</v>
      </c>
      <c r="D435" s="164"/>
      <c r="E435" s="165"/>
      <c r="F435" s="166"/>
      <c r="G435" s="166">
        <f>SUMIF(AG436:AG442,"&lt;&gt;NOR",G436:G442)</f>
        <v>0</v>
      </c>
      <c r="H435" s="166"/>
      <c r="I435" s="166">
        <f>SUM(I436:I442)</f>
        <v>0</v>
      </c>
      <c r="J435" s="166"/>
      <c r="K435" s="166">
        <f>SUM(K436:K442)</f>
        <v>0</v>
      </c>
      <c r="L435" s="166"/>
      <c r="M435" s="166">
        <f>SUM(M436:M442)</f>
        <v>0</v>
      </c>
      <c r="N435" s="166"/>
      <c r="O435" s="166">
        <f>SUM(O436:O442)</f>
        <v>0</v>
      </c>
      <c r="P435" s="166"/>
      <c r="Q435" s="166">
        <f>SUM(Q436:Q442)</f>
        <v>0</v>
      </c>
      <c r="R435" s="166"/>
      <c r="S435" s="166"/>
      <c r="T435" s="167"/>
      <c r="U435" s="161"/>
      <c r="V435" s="161">
        <f>SUM(V436:V442)</f>
        <v>0</v>
      </c>
      <c r="W435" s="161"/>
      <c r="X435" s="161"/>
      <c r="AG435" t="s">
        <v>178</v>
      </c>
    </row>
    <row r="436" spans="1:60" outlineLevel="1" x14ac:dyDescent="0.2">
      <c r="A436" s="168">
        <v>175</v>
      </c>
      <c r="B436" s="169" t="s">
        <v>928</v>
      </c>
      <c r="C436" s="178" t="s">
        <v>929</v>
      </c>
      <c r="D436" s="170" t="s">
        <v>181</v>
      </c>
      <c r="E436" s="171">
        <v>0</v>
      </c>
      <c r="F436" s="172"/>
      <c r="G436" s="173">
        <f>ROUND(E436*F436,2)</f>
        <v>0</v>
      </c>
      <c r="H436" s="172"/>
      <c r="I436" s="173">
        <f>ROUND(E436*H436,2)</f>
        <v>0</v>
      </c>
      <c r="J436" s="172"/>
      <c r="K436" s="173">
        <f>ROUND(E436*J436,2)</f>
        <v>0</v>
      </c>
      <c r="L436" s="173">
        <v>21</v>
      </c>
      <c r="M436" s="173">
        <f>G436*(1+L436/100)</f>
        <v>0</v>
      </c>
      <c r="N436" s="173">
        <v>1.7000000000000001E-4</v>
      </c>
      <c r="O436" s="173">
        <f>ROUND(E436*N436,2)</f>
        <v>0</v>
      </c>
      <c r="P436" s="173">
        <v>0</v>
      </c>
      <c r="Q436" s="173">
        <f>ROUND(E436*P436,2)</f>
        <v>0</v>
      </c>
      <c r="R436" s="173" t="s">
        <v>930</v>
      </c>
      <c r="S436" s="173" t="s">
        <v>183</v>
      </c>
      <c r="T436" s="174" t="s">
        <v>184</v>
      </c>
      <c r="U436" s="156">
        <v>0</v>
      </c>
      <c r="V436" s="156">
        <f>ROUND(E436*U436,2)</f>
        <v>0</v>
      </c>
      <c r="W436" s="156"/>
      <c r="X436" s="156" t="s">
        <v>185</v>
      </c>
      <c r="Y436" s="147"/>
      <c r="Z436" s="147"/>
      <c r="AA436" s="147"/>
      <c r="AB436" s="147"/>
      <c r="AC436" s="147"/>
      <c r="AD436" s="147"/>
      <c r="AE436" s="147"/>
      <c r="AF436" s="147"/>
      <c r="AG436" s="147" t="s">
        <v>593</v>
      </c>
      <c r="AH436" s="147"/>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1" x14ac:dyDescent="0.2">
      <c r="A437" s="154"/>
      <c r="B437" s="155"/>
      <c r="C437" s="767"/>
      <c r="D437" s="768"/>
      <c r="E437" s="768"/>
      <c r="F437" s="768"/>
      <c r="G437" s="768"/>
      <c r="H437" s="156"/>
      <c r="I437" s="156"/>
      <c r="J437" s="156"/>
      <c r="K437" s="156"/>
      <c r="L437" s="156"/>
      <c r="M437" s="156"/>
      <c r="N437" s="156"/>
      <c r="O437" s="156"/>
      <c r="P437" s="156"/>
      <c r="Q437" s="156"/>
      <c r="R437" s="156"/>
      <c r="S437" s="156"/>
      <c r="T437" s="156"/>
      <c r="U437" s="156"/>
      <c r="V437" s="156"/>
      <c r="W437" s="156"/>
      <c r="X437" s="156"/>
      <c r="Y437" s="147"/>
      <c r="Z437" s="147"/>
      <c r="AA437" s="147"/>
      <c r="AB437" s="147"/>
      <c r="AC437" s="147"/>
      <c r="AD437" s="147"/>
      <c r="AE437" s="147"/>
      <c r="AF437" s="147"/>
      <c r="AG437" s="147" t="s">
        <v>190</v>
      </c>
      <c r="AH437" s="147"/>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1" x14ac:dyDescent="0.2">
      <c r="A438" s="168">
        <v>176</v>
      </c>
      <c r="B438" s="169" t="s">
        <v>933</v>
      </c>
      <c r="C438" s="178" t="s">
        <v>934</v>
      </c>
      <c r="D438" s="170" t="s">
        <v>181</v>
      </c>
      <c r="E438" s="171">
        <v>0</v>
      </c>
      <c r="F438" s="172"/>
      <c r="G438" s="173">
        <f>ROUND(E438*F438,2)</f>
        <v>0</v>
      </c>
      <c r="H438" s="172"/>
      <c r="I438" s="173">
        <f>ROUND(E438*H438,2)</f>
        <v>0</v>
      </c>
      <c r="J438" s="172"/>
      <c r="K438" s="173">
        <f>ROUND(E438*J438,2)</f>
        <v>0</v>
      </c>
      <c r="L438" s="173">
        <v>21</v>
      </c>
      <c r="M438" s="173">
        <f>G438*(1+L438/100)</f>
        <v>0</v>
      </c>
      <c r="N438" s="173">
        <v>4.8000000000000001E-4</v>
      </c>
      <c r="O438" s="173">
        <f>ROUND(E438*N438,2)</f>
        <v>0</v>
      </c>
      <c r="P438" s="173">
        <v>0</v>
      </c>
      <c r="Q438" s="173">
        <f>ROUND(E438*P438,2)</f>
        <v>0</v>
      </c>
      <c r="R438" s="173" t="s">
        <v>930</v>
      </c>
      <c r="S438" s="173" t="s">
        <v>183</v>
      </c>
      <c r="T438" s="174" t="s">
        <v>184</v>
      </c>
      <c r="U438" s="156">
        <v>0</v>
      </c>
      <c r="V438" s="156">
        <f>ROUND(E438*U438,2)</f>
        <v>0</v>
      </c>
      <c r="W438" s="156"/>
      <c r="X438" s="156" t="s">
        <v>185</v>
      </c>
      <c r="Y438" s="147"/>
      <c r="Z438" s="147"/>
      <c r="AA438" s="147"/>
      <c r="AB438" s="147"/>
      <c r="AC438" s="147"/>
      <c r="AD438" s="147"/>
      <c r="AE438" s="147"/>
      <c r="AF438" s="147"/>
      <c r="AG438" s="147" t="s">
        <v>593</v>
      </c>
      <c r="AH438" s="147"/>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1" x14ac:dyDescent="0.2">
      <c r="A439" s="154"/>
      <c r="B439" s="155"/>
      <c r="C439" s="767"/>
      <c r="D439" s="768"/>
      <c r="E439" s="768"/>
      <c r="F439" s="768"/>
      <c r="G439" s="768"/>
      <c r="H439" s="156"/>
      <c r="I439" s="156"/>
      <c r="J439" s="156"/>
      <c r="K439" s="156"/>
      <c r="L439" s="156"/>
      <c r="M439" s="156"/>
      <c r="N439" s="156"/>
      <c r="O439" s="156"/>
      <c r="P439" s="156"/>
      <c r="Q439" s="156"/>
      <c r="R439" s="156"/>
      <c r="S439" s="156"/>
      <c r="T439" s="156"/>
      <c r="U439" s="156"/>
      <c r="V439" s="156"/>
      <c r="W439" s="156"/>
      <c r="X439" s="156"/>
      <c r="Y439" s="147"/>
      <c r="Z439" s="147"/>
      <c r="AA439" s="147"/>
      <c r="AB439" s="147"/>
      <c r="AC439" s="147"/>
      <c r="AD439" s="147"/>
      <c r="AE439" s="147"/>
      <c r="AF439" s="147"/>
      <c r="AG439" s="147" t="s">
        <v>190</v>
      </c>
      <c r="AH439" s="147"/>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1" x14ac:dyDescent="0.2">
      <c r="A440" s="168">
        <v>177</v>
      </c>
      <c r="B440" s="169" t="s">
        <v>935</v>
      </c>
      <c r="C440" s="178" t="s">
        <v>936</v>
      </c>
      <c r="D440" s="170" t="s">
        <v>181</v>
      </c>
      <c r="E440" s="171">
        <v>0</v>
      </c>
      <c r="F440" s="172"/>
      <c r="G440" s="173">
        <f>ROUND(E440*F440,2)</f>
        <v>0</v>
      </c>
      <c r="H440" s="172"/>
      <c r="I440" s="173">
        <f>ROUND(E440*H440,2)</f>
        <v>0</v>
      </c>
      <c r="J440" s="172"/>
      <c r="K440" s="173">
        <f>ROUND(E440*J440,2)</f>
        <v>0</v>
      </c>
      <c r="L440" s="173">
        <v>21</v>
      </c>
      <c r="M440" s="173">
        <f>G440*(1+L440/100)</f>
        <v>0</v>
      </c>
      <c r="N440" s="173">
        <v>2.5999999999999998E-4</v>
      </c>
      <c r="O440" s="173">
        <f>ROUND(E440*N440,2)</f>
        <v>0</v>
      </c>
      <c r="P440" s="173">
        <v>0</v>
      </c>
      <c r="Q440" s="173">
        <f>ROUND(E440*P440,2)</f>
        <v>0</v>
      </c>
      <c r="R440" s="173" t="s">
        <v>790</v>
      </c>
      <c r="S440" s="173" t="s">
        <v>183</v>
      </c>
      <c r="T440" s="174" t="s">
        <v>184</v>
      </c>
      <c r="U440" s="156">
        <v>0</v>
      </c>
      <c r="V440" s="156">
        <f>ROUND(E440*U440,2)</f>
        <v>0</v>
      </c>
      <c r="W440" s="156"/>
      <c r="X440" s="156" t="s">
        <v>221</v>
      </c>
      <c r="Y440" s="147"/>
      <c r="Z440" s="147"/>
      <c r="AA440" s="147"/>
      <c r="AB440" s="147"/>
      <c r="AC440" s="147"/>
      <c r="AD440" s="147"/>
      <c r="AE440" s="147"/>
      <c r="AF440" s="147"/>
      <c r="AG440" s="147" t="s">
        <v>736</v>
      </c>
      <c r="AH440" s="147"/>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ht="22.5" outlineLevel="1" x14ac:dyDescent="0.2">
      <c r="A441" s="154"/>
      <c r="B441" s="155"/>
      <c r="C441" s="771" t="s">
        <v>937</v>
      </c>
      <c r="D441" s="772"/>
      <c r="E441" s="772"/>
      <c r="F441" s="772"/>
      <c r="G441" s="772"/>
      <c r="H441" s="156"/>
      <c r="I441" s="156"/>
      <c r="J441" s="156"/>
      <c r="K441" s="156"/>
      <c r="L441" s="156"/>
      <c r="M441" s="156"/>
      <c r="N441" s="156"/>
      <c r="O441" s="156"/>
      <c r="P441" s="156"/>
      <c r="Q441" s="156"/>
      <c r="R441" s="156"/>
      <c r="S441" s="156"/>
      <c r="T441" s="156"/>
      <c r="U441" s="156"/>
      <c r="V441" s="156"/>
      <c r="W441" s="156"/>
      <c r="X441" s="156"/>
      <c r="Y441" s="147"/>
      <c r="Z441" s="147"/>
      <c r="AA441" s="147"/>
      <c r="AB441" s="147"/>
      <c r="AC441" s="147"/>
      <c r="AD441" s="147"/>
      <c r="AE441" s="147"/>
      <c r="AF441" s="147"/>
      <c r="AG441" s="147" t="s">
        <v>196</v>
      </c>
      <c r="AH441" s="147"/>
      <c r="AI441" s="147"/>
      <c r="AJ441" s="147"/>
      <c r="AK441" s="147"/>
      <c r="AL441" s="147"/>
      <c r="AM441" s="147"/>
      <c r="AN441" s="147"/>
      <c r="AO441" s="147"/>
      <c r="AP441" s="147"/>
      <c r="AQ441" s="147"/>
      <c r="AR441" s="147"/>
      <c r="AS441" s="147"/>
      <c r="AT441" s="147"/>
      <c r="AU441" s="147"/>
      <c r="AV441" s="147"/>
      <c r="AW441" s="147"/>
      <c r="AX441" s="147"/>
      <c r="AY441" s="147"/>
      <c r="AZ441" s="147"/>
      <c r="BA441" s="175" t="str">
        <f>C441</f>
        <v>Oškrabání, jednonásobné mydlení, částečné vyhlazení malířskou masou jednonásobné, malba dvojnásobná, bez pačokování, jednobarevná s bílým stropem.</v>
      </c>
      <c r="BB441" s="147"/>
      <c r="BC441" s="147"/>
      <c r="BD441" s="147"/>
      <c r="BE441" s="147"/>
      <c r="BF441" s="147"/>
      <c r="BG441" s="147"/>
      <c r="BH441" s="147"/>
    </row>
    <row r="442" spans="1:60" outlineLevel="1" x14ac:dyDescent="0.2">
      <c r="A442" s="154"/>
      <c r="B442" s="155"/>
      <c r="C442" s="769"/>
      <c r="D442" s="770"/>
      <c r="E442" s="770"/>
      <c r="F442" s="770"/>
      <c r="G442" s="770"/>
      <c r="H442" s="156"/>
      <c r="I442" s="156"/>
      <c r="J442" s="156"/>
      <c r="K442" s="156"/>
      <c r="L442" s="156"/>
      <c r="M442" s="156"/>
      <c r="N442" s="156"/>
      <c r="O442" s="156"/>
      <c r="P442" s="156"/>
      <c r="Q442" s="156"/>
      <c r="R442" s="156"/>
      <c r="S442" s="156"/>
      <c r="T442" s="156"/>
      <c r="U442" s="156"/>
      <c r="V442" s="156"/>
      <c r="W442" s="156"/>
      <c r="X442" s="156"/>
      <c r="Y442" s="147"/>
      <c r="Z442" s="147"/>
      <c r="AA442" s="147"/>
      <c r="AB442" s="147"/>
      <c r="AC442" s="147"/>
      <c r="AD442" s="147"/>
      <c r="AE442" s="147"/>
      <c r="AF442" s="147"/>
      <c r="AG442" s="147" t="s">
        <v>190</v>
      </c>
      <c r="AH442" s="147"/>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x14ac:dyDescent="0.2">
      <c r="A443" s="162" t="s">
        <v>177</v>
      </c>
      <c r="B443" s="163" t="s">
        <v>137</v>
      </c>
      <c r="C443" s="177" t="s">
        <v>138</v>
      </c>
      <c r="D443" s="164"/>
      <c r="E443" s="165"/>
      <c r="F443" s="166"/>
      <c r="G443" s="166">
        <f>SUMIF(AG444:AG473,"&lt;&gt;NOR",G444:G473)</f>
        <v>0</v>
      </c>
      <c r="H443" s="166"/>
      <c r="I443" s="166">
        <f>SUM(I444:I473)</f>
        <v>0</v>
      </c>
      <c r="J443" s="166"/>
      <c r="K443" s="166">
        <f>SUM(K444:K473)</f>
        <v>0</v>
      </c>
      <c r="L443" s="166"/>
      <c r="M443" s="166">
        <f>SUM(M444:M473)</f>
        <v>0</v>
      </c>
      <c r="N443" s="166"/>
      <c r="O443" s="166">
        <f>SUM(O444:O473)</f>
        <v>0</v>
      </c>
      <c r="P443" s="166"/>
      <c r="Q443" s="166">
        <f>SUM(Q444:Q473)</f>
        <v>0</v>
      </c>
      <c r="R443" s="166"/>
      <c r="S443" s="166"/>
      <c r="T443" s="167"/>
      <c r="U443" s="161"/>
      <c r="V443" s="161">
        <f>SUM(V444:V473)</f>
        <v>0</v>
      </c>
      <c r="W443" s="161"/>
      <c r="X443" s="161"/>
      <c r="AG443" t="s">
        <v>178</v>
      </c>
    </row>
    <row r="444" spans="1:60" outlineLevel="1" x14ac:dyDescent="0.2">
      <c r="A444" s="168">
        <v>178</v>
      </c>
      <c r="B444" s="169" t="s">
        <v>938</v>
      </c>
      <c r="C444" s="178" t="s">
        <v>939</v>
      </c>
      <c r="D444" s="170" t="s">
        <v>940</v>
      </c>
      <c r="E444" s="171">
        <v>0</v>
      </c>
      <c r="F444" s="172"/>
      <c r="G444" s="173">
        <f>ROUND(E444*F444,2)</f>
        <v>0</v>
      </c>
      <c r="H444" s="172"/>
      <c r="I444" s="173">
        <f>ROUND(E444*H444,2)</f>
        <v>0</v>
      </c>
      <c r="J444" s="172"/>
      <c r="K444" s="173">
        <f>ROUND(E444*J444,2)</f>
        <v>0</v>
      </c>
      <c r="L444" s="173">
        <v>21</v>
      </c>
      <c r="M444" s="173">
        <f>G444*(1+L444/100)</f>
        <v>0</v>
      </c>
      <c r="N444" s="173">
        <v>0</v>
      </c>
      <c r="O444" s="173">
        <f>ROUND(E444*N444,2)</f>
        <v>0</v>
      </c>
      <c r="P444" s="173">
        <v>0</v>
      </c>
      <c r="Q444" s="173">
        <f>ROUND(E444*P444,2)</f>
        <v>0</v>
      </c>
      <c r="R444" s="173"/>
      <c r="S444" s="173" t="s">
        <v>219</v>
      </c>
      <c r="T444" s="174" t="s">
        <v>220</v>
      </c>
      <c r="U444" s="156">
        <v>0</v>
      </c>
      <c r="V444" s="156">
        <f>ROUND(E444*U444,2)</f>
        <v>0</v>
      </c>
      <c r="W444" s="156"/>
      <c r="X444" s="156" t="s">
        <v>185</v>
      </c>
      <c r="Y444" s="147"/>
      <c r="Z444" s="147"/>
      <c r="AA444" s="147"/>
      <c r="AB444" s="147"/>
      <c r="AC444" s="147"/>
      <c r="AD444" s="147"/>
      <c r="AE444" s="147"/>
      <c r="AF444" s="147"/>
      <c r="AG444" s="147" t="s">
        <v>186</v>
      </c>
      <c r="AH444" s="147"/>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outlineLevel="1" x14ac:dyDescent="0.2">
      <c r="A445" s="154"/>
      <c r="B445" s="155"/>
      <c r="C445" s="767"/>
      <c r="D445" s="768"/>
      <c r="E445" s="768"/>
      <c r="F445" s="768"/>
      <c r="G445" s="768"/>
      <c r="H445" s="156"/>
      <c r="I445" s="156"/>
      <c r="J445" s="156"/>
      <c r="K445" s="156"/>
      <c r="L445" s="156"/>
      <c r="M445" s="156"/>
      <c r="N445" s="156"/>
      <c r="O445" s="156"/>
      <c r="P445" s="156"/>
      <c r="Q445" s="156"/>
      <c r="R445" s="156"/>
      <c r="S445" s="156"/>
      <c r="T445" s="156"/>
      <c r="U445" s="156"/>
      <c r="V445" s="156"/>
      <c r="W445" s="156"/>
      <c r="X445" s="156"/>
      <c r="Y445" s="147"/>
      <c r="Z445" s="147"/>
      <c r="AA445" s="147"/>
      <c r="AB445" s="147"/>
      <c r="AC445" s="147"/>
      <c r="AD445" s="147"/>
      <c r="AE445" s="147"/>
      <c r="AF445" s="147"/>
      <c r="AG445" s="147" t="s">
        <v>190</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1" x14ac:dyDescent="0.2">
      <c r="A446" s="168">
        <v>179</v>
      </c>
      <c r="B446" s="169" t="s">
        <v>941</v>
      </c>
      <c r="C446" s="178" t="s">
        <v>942</v>
      </c>
      <c r="D446" s="170" t="s">
        <v>284</v>
      </c>
      <c r="E446" s="171">
        <v>0</v>
      </c>
      <c r="F446" s="172"/>
      <c r="G446" s="173">
        <f>ROUND(E446*F446,2)</f>
        <v>0</v>
      </c>
      <c r="H446" s="172"/>
      <c r="I446" s="173">
        <f>ROUND(E446*H446,2)</f>
        <v>0</v>
      </c>
      <c r="J446" s="172"/>
      <c r="K446" s="173">
        <f>ROUND(E446*J446,2)</f>
        <v>0</v>
      </c>
      <c r="L446" s="173">
        <v>21</v>
      </c>
      <c r="M446" s="173">
        <f>G446*(1+L446/100)</f>
        <v>0</v>
      </c>
      <c r="N446" s="173">
        <v>0</v>
      </c>
      <c r="O446" s="173">
        <f>ROUND(E446*N446,2)</f>
        <v>0</v>
      </c>
      <c r="P446" s="173">
        <v>0</v>
      </c>
      <c r="Q446" s="173">
        <f>ROUND(E446*P446,2)</f>
        <v>0</v>
      </c>
      <c r="R446" s="173"/>
      <c r="S446" s="173" t="s">
        <v>219</v>
      </c>
      <c r="T446" s="174" t="s">
        <v>220</v>
      </c>
      <c r="U446" s="156">
        <v>0</v>
      </c>
      <c r="V446" s="156">
        <f>ROUND(E446*U446,2)</f>
        <v>0</v>
      </c>
      <c r="W446" s="156"/>
      <c r="X446" s="156" t="s">
        <v>185</v>
      </c>
      <c r="Y446" s="147"/>
      <c r="Z446" s="147"/>
      <c r="AA446" s="147"/>
      <c r="AB446" s="147"/>
      <c r="AC446" s="147"/>
      <c r="AD446" s="147"/>
      <c r="AE446" s="147"/>
      <c r="AF446" s="147"/>
      <c r="AG446" s="147" t="s">
        <v>186</v>
      </c>
      <c r="AH446" s="147"/>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1" x14ac:dyDescent="0.2">
      <c r="A447" s="154"/>
      <c r="B447" s="155"/>
      <c r="C447" s="767"/>
      <c r="D447" s="768"/>
      <c r="E447" s="768"/>
      <c r="F447" s="768"/>
      <c r="G447" s="768"/>
      <c r="H447" s="156"/>
      <c r="I447" s="156"/>
      <c r="J447" s="156"/>
      <c r="K447" s="156"/>
      <c r="L447" s="156"/>
      <c r="M447" s="156"/>
      <c r="N447" s="156"/>
      <c r="O447" s="156"/>
      <c r="P447" s="156"/>
      <c r="Q447" s="156"/>
      <c r="R447" s="156"/>
      <c r="S447" s="156"/>
      <c r="T447" s="156"/>
      <c r="U447" s="156"/>
      <c r="V447" s="156"/>
      <c r="W447" s="156"/>
      <c r="X447" s="156"/>
      <c r="Y447" s="147"/>
      <c r="Z447" s="147"/>
      <c r="AA447" s="147"/>
      <c r="AB447" s="147"/>
      <c r="AC447" s="147"/>
      <c r="AD447" s="147"/>
      <c r="AE447" s="147"/>
      <c r="AF447" s="147"/>
      <c r="AG447" s="147" t="s">
        <v>190</v>
      </c>
      <c r="AH447" s="147"/>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1" x14ac:dyDescent="0.2">
      <c r="A448" s="168">
        <v>180</v>
      </c>
      <c r="B448" s="169" t="s">
        <v>943</v>
      </c>
      <c r="C448" s="178" t="s">
        <v>944</v>
      </c>
      <c r="D448" s="170" t="s">
        <v>549</v>
      </c>
      <c r="E448" s="171">
        <v>0</v>
      </c>
      <c r="F448" s="172"/>
      <c r="G448" s="173">
        <f>ROUND(E448*F448,2)</f>
        <v>0</v>
      </c>
      <c r="H448" s="172"/>
      <c r="I448" s="173">
        <f>ROUND(E448*H448,2)</f>
        <v>0</v>
      </c>
      <c r="J448" s="172"/>
      <c r="K448" s="173">
        <f>ROUND(E448*J448,2)</f>
        <v>0</v>
      </c>
      <c r="L448" s="173">
        <v>21</v>
      </c>
      <c r="M448" s="173">
        <f>G448*(1+L448/100)</f>
        <v>0</v>
      </c>
      <c r="N448" s="173">
        <v>0</v>
      </c>
      <c r="O448" s="173">
        <f>ROUND(E448*N448,2)</f>
        <v>0</v>
      </c>
      <c r="P448" s="173">
        <v>0</v>
      </c>
      <c r="Q448" s="173">
        <f>ROUND(E448*P448,2)</f>
        <v>0</v>
      </c>
      <c r="R448" s="173"/>
      <c r="S448" s="173" t="s">
        <v>219</v>
      </c>
      <c r="T448" s="174" t="s">
        <v>220</v>
      </c>
      <c r="U448" s="156">
        <v>0</v>
      </c>
      <c r="V448" s="156">
        <f>ROUND(E448*U448,2)</f>
        <v>0</v>
      </c>
      <c r="W448" s="156"/>
      <c r="X448" s="156" t="s">
        <v>185</v>
      </c>
      <c r="Y448" s="147"/>
      <c r="Z448" s="147"/>
      <c r="AA448" s="147"/>
      <c r="AB448" s="147"/>
      <c r="AC448" s="147"/>
      <c r="AD448" s="147"/>
      <c r="AE448" s="147"/>
      <c r="AF448" s="147"/>
      <c r="AG448" s="147" t="s">
        <v>186</v>
      </c>
      <c r="AH448" s="147"/>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outlineLevel="1" x14ac:dyDescent="0.2">
      <c r="A449" s="154"/>
      <c r="B449" s="155"/>
      <c r="C449" s="767"/>
      <c r="D449" s="768"/>
      <c r="E449" s="768"/>
      <c r="F449" s="768"/>
      <c r="G449" s="768"/>
      <c r="H449" s="156"/>
      <c r="I449" s="156"/>
      <c r="J449" s="156"/>
      <c r="K449" s="156"/>
      <c r="L449" s="156"/>
      <c r="M449" s="156"/>
      <c r="N449" s="156"/>
      <c r="O449" s="156"/>
      <c r="P449" s="156"/>
      <c r="Q449" s="156"/>
      <c r="R449" s="156"/>
      <c r="S449" s="156"/>
      <c r="T449" s="156"/>
      <c r="U449" s="156"/>
      <c r="V449" s="156"/>
      <c r="W449" s="156"/>
      <c r="X449" s="156"/>
      <c r="Y449" s="147"/>
      <c r="Z449" s="147"/>
      <c r="AA449" s="147"/>
      <c r="AB449" s="147"/>
      <c r="AC449" s="147"/>
      <c r="AD449" s="147"/>
      <c r="AE449" s="147"/>
      <c r="AF449" s="147"/>
      <c r="AG449" s="147" t="s">
        <v>190</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1" x14ac:dyDescent="0.2">
      <c r="A450" s="168">
        <v>181</v>
      </c>
      <c r="B450" s="169" t="s">
        <v>945</v>
      </c>
      <c r="C450" s="178" t="s">
        <v>946</v>
      </c>
      <c r="D450" s="170" t="s">
        <v>294</v>
      </c>
      <c r="E450" s="171">
        <v>0</v>
      </c>
      <c r="F450" s="172"/>
      <c r="G450" s="173">
        <f>ROUND(E450*F450,2)</f>
        <v>0</v>
      </c>
      <c r="H450" s="172"/>
      <c r="I450" s="173">
        <f>ROUND(E450*H450,2)</f>
        <v>0</v>
      </c>
      <c r="J450" s="172"/>
      <c r="K450" s="173">
        <f>ROUND(E450*J450,2)</f>
        <v>0</v>
      </c>
      <c r="L450" s="173">
        <v>21</v>
      </c>
      <c r="M450" s="173">
        <f>G450*(1+L450/100)</f>
        <v>0</v>
      </c>
      <c r="N450" s="173">
        <v>0</v>
      </c>
      <c r="O450" s="173">
        <f>ROUND(E450*N450,2)</f>
        <v>0</v>
      </c>
      <c r="P450" s="173">
        <v>0</v>
      </c>
      <c r="Q450" s="173">
        <f>ROUND(E450*P450,2)</f>
        <v>0</v>
      </c>
      <c r="R450" s="173"/>
      <c r="S450" s="173" t="s">
        <v>219</v>
      </c>
      <c r="T450" s="174" t="s">
        <v>220</v>
      </c>
      <c r="U450" s="156">
        <v>0</v>
      </c>
      <c r="V450" s="156">
        <f>ROUND(E450*U450,2)</f>
        <v>0</v>
      </c>
      <c r="W450" s="156"/>
      <c r="X450" s="156" t="s">
        <v>185</v>
      </c>
      <c r="Y450" s="147"/>
      <c r="Z450" s="147"/>
      <c r="AA450" s="147"/>
      <c r="AB450" s="147"/>
      <c r="AC450" s="147"/>
      <c r="AD450" s="147"/>
      <c r="AE450" s="147"/>
      <c r="AF450" s="147"/>
      <c r="AG450" s="147" t="s">
        <v>947</v>
      </c>
      <c r="AH450" s="147"/>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1" x14ac:dyDescent="0.2">
      <c r="A451" s="154"/>
      <c r="B451" s="155"/>
      <c r="C451" s="767"/>
      <c r="D451" s="768"/>
      <c r="E451" s="768"/>
      <c r="F451" s="768"/>
      <c r="G451" s="768"/>
      <c r="H451" s="156"/>
      <c r="I451" s="156"/>
      <c r="J451" s="156"/>
      <c r="K451" s="156"/>
      <c r="L451" s="156"/>
      <c r="M451" s="156"/>
      <c r="N451" s="156"/>
      <c r="O451" s="156"/>
      <c r="P451" s="156"/>
      <c r="Q451" s="156"/>
      <c r="R451" s="156"/>
      <c r="S451" s="156"/>
      <c r="T451" s="156"/>
      <c r="U451" s="156"/>
      <c r="V451" s="156"/>
      <c r="W451" s="156"/>
      <c r="X451" s="156"/>
      <c r="Y451" s="147"/>
      <c r="Z451" s="147"/>
      <c r="AA451" s="147"/>
      <c r="AB451" s="147"/>
      <c r="AC451" s="147"/>
      <c r="AD451" s="147"/>
      <c r="AE451" s="147"/>
      <c r="AF451" s="147"/>
      <c r="AG451" s="147" t="s">
        <v>190</v>
      </c>
      <c r="AH451" s="147"/>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1" x14ac:dyDescent="0.2">
      <c r="A452" s="168">
        <v>182</v>
      </c>
      <c r="B452" s="169" t="s">
        <v>948</v>
      </c>
      <c r="C452" s="178" t="s">
        <v>949</v>
      </c>
      <c r="D452" s="170" t="s">
        <v>284</v>
      </c>
      <c r="E452" s="171">
        <v>0</v>
      </c>
      <c r="F452" s="172"/>
      <c r="G452" s="173">
        <f>ROUND(E452*F452,2)</f>
        <v>0</v>
      </c>
      <c r="H452" s="172"/>
      <c r="I452" s="173">
        <f>ROUND(E452*H452,2)</f>
        <v>0</v>
      </c>
      <c r="J452" s="172"/>
      <c r="K452" s="173">
        <f>ROUND(E452*J452,2)</f>
        <v>0</v>
      </c>
      <c r="L452" s="173">
        <v>21</v>
      </c>
      <c r="M452" s="173">
        <f>G452*(1+L452/100)</f>
        <v>0</v>
      </c>
      <c r="N452" s="173">
        <v>0</v>
      </c>
      <c r="O452" s="173">
        <f>ROUND(E452*N452,2)</f>
        <v>0</v>
      </c>
      <c r="P452" s="173">
        <v>0</v>
      </c>
      <c r="Q452" s="173">
        <f>ROUND(E452*P452,2)</f>
        <v>0</v>
      </c>
      <c r="R452" s="173"/>
      <c r="S452" s="173" t="s">
        <v>219</v>
      </c>
      <c r="T452" s="174" t="s">
        <v>220</v>
      </c>
      <c r="U452" s="156">
        <v>0</v>
      </c>
      <c r="V452" s="156">
        <f>ROUND(E452*U452,2)</f>
        <v>0</v>
      </c>
      <c r="W452" s="156"/>
      <c r="X452" s="156" t="s">
        <v>258</v>
      </c>
      <c r="Y452" s="147"/>
      <c r="Z452" s="147"/>
      <c r="AA452" s="147"/>
      <c r="AB452" s="147"/>
      <c r="AC452" s="147"/>
      <c r="AD452" s="147"/>
      <c r="AE452" s="147"/>
      <c r="AF452" s="147"/>
      <c r="AG452" s="147" t="s">
        <v>950</v>
      </c>
      <c r="AH452" s="147"/>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1" x14ac:dyDescent="0.2">
      <c r="A453" s="154"/>
      <c r="B453" s="155"/>
      <c r="C453" s="767"/>
      <c r="D453" s="768"/>
      <c r="E453" s="768"/>
      <c r="F453" s="768"/>
      <c r="G453" s="768"/>
      <c r="H453" s="156"/>
      <c r="I453" s="156"/>
      <c r="J453" s="156"/>
      <c r="K453" s="156"/>
      <c r="L453" s="156"/>
      <c r="M453" s="156"/>
      <c r="N453" s="156"/>
      <c r="O453" s="156"/>
      <c r="P453" s="156"/>
      <c r="Q453" s="156"/>
      <c r="R453" s="156"/>
      <c r="S453" s="156"/>
      <c r="T453" s="156"/>
      <c r="U453" s="156"/>
      <c r="V453" s="156"/>
      <c r="W453" s="156"/>
      <c r="X453" s="156"/>
      <c r="Y453" s="147"/>
      <c r="Z453" s="147"/>
      <c r="AA453" s="147"/>
      <c r="AB453" s="147"/>
      <c r="AC453" s="147"/>
      <c r="AD453" s="147"/>
      <c r="AE453" s="147"/>
      <c r="AF453" s="147"/>
      <c r="AG453" s="147" t="s">
        <v>190</v>
      </c>
      <c r="AH453" s="147"/>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1" x14ac:dyDescent="0.2">
      <c r="A454" s="168">
        <v>183</v>
      </c>
      <c r="B454" s="169" t="s">
        <v>951</v>
      </c>
      <c r="C454" s="178" t="s">
        <v>952</v>
      </c>
      <c r="D454" s="170" t="s">
        <v>284</v>
      </c>
      <c r="E454" s="171">
        <v>0</v>
      </c>
      <c r="F454" s="172"/>
      <c r="G454" s="173">
        <f>ROUND(E454*F454,2)</f>
        <v>0</v>
      </c>
      <c r="H454" s="172"/>
      <c r="I454" s="173">
        <f>ROUND(E454*H454,2)</f>
        <v>0</v>
      </c>
      <c r="J454" s="172"/>
      <c r="K454" s="173">
        <f>ROUND(E454*J454,2)</f>
        <v>0</v>
      </c>
      <c r="L454" s="173">
        <v>21</v>
      </c>
      <c r="M454" s="173">
        <f>G454*(1+L454/100)</f>
        <v>0</v>
      </c>
      <c r="N454" s="173">
        <v>0</v>
      </c>
      <c r="O454" s="173">
        <f>ROUND(E454*N454,2)</f>
        <v>0</v>
      </c>
      <c r="P454" s="173">
        <v>0</v>
      </c>
      <c r="Q454" s="173">
        <f>ROUND(E454*P454,2)</f>
        <v>0</v>
      </c>
      <c r="R454" s="173"/>
      <c r="S454" s="173" t="s">
        <v>219</v>
      </c>
      <c r="T454" s="174" t="s">
        <v>220</v>
      </c>
      <c r="U454" s="156">
        <v>0</v>
      </c>
      <c r="V454" s="156">
        <f>ROUND(E454*U454,2)</f>
        <v>0</v>
      </c>
      <c r="W454" s="156"/>
      <c r="X454" s="156" t="s">
        <v>258</v>
      </c>
      <c r="Y454" s="147"/>
      <c r="Z454" s="147"/>
      <c r="AA454" s="147"/>
      <c r="AB454" s="147"/>
      <c r="AC454" s="147"/>
      <c r="AD454" s="147"/>
      <c r="AE454" s="147"/>
      <c r="AF454" s="147"/>
      <c r="AG454" s="147" t="s">
        <v>950</v>
      </c>
      <c r="AH454" s="147"/>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1" x14ac:dyDescent="0.2">
      <c r="A455" s="154"/>
      <c r="B455" s="155"/>
      <c r="C455" s="767"/>
      <c r="D455" s="768"/>
      <c r="E455" s="768"/>
      <c r="F455" s="768"/>
      <c r="G455" s="768"/>
      <c r="H455" s="156"/>
      <c r="I455" s="156"/>
      <c r="J455" s="156"/>
      <c r="K455" s="156"/>
      <c r="L455" s="156"/>
      <c r="M455" s="156"/>
      <c r="N455" s="156"/>
      <c r="O455" s="156"/>
      <c r="P455" s="156"/>
      <c r="Q455" s="156"/>
      <c r="R455" s="156"/>
      <c r="S455" s="156"/>
      <c r="T455" s="156"/>
      <c r="U455" s="156"/>
      <c r="V455" s="156"/>
      <c r="W455" s="156"/>
      <c r="X455" s="156"/>
      <c r="Y455" s="147"/>
      <c r="Z455" s="147"/>
      <c r="AA455" s="147"/>
      <c r="AB455" s="147"/>
      <c r="AC455" s="147"/>
      <c r="AD455" s="147"/>
      <c r="AE455" s="147"/>
      <c r="AF455" s="147"/>
      <c r="AG455" s="147" t="s">
        <v>190</v>
      </c>
      <c r="AH455" s="147"/>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1" x14ac:dyDescent="0.2">
      <c r="A456" s="168">
        <v>184</v>
      </c>
      <c r="B456" s="169" t="s">
        <v>953</v>
      </c>
      <c r="C456" s="178" t="s">
        <v>954</v>
      </c>
      <c r="D456" s="170" t="s">
        <v>549</v>
      </c>
      <c r="E456" s="171">
        <v>0</v>
      </c>
      <c r="F456" s="172"/>
      <c r="G456" s="173">
        <f>ROUND(E456*F456,2)</f>
        <v>0</v>
      </c>
      <c r="H456" s="172"/>
      <c r="I456" s="173">
        <f>ROUND(E456*H456,2)</f>
        <v>0</v>
      </c>
      <c r="J456" s="172"/>
      <c r="K456" s="173">
        <f>ROUND(E456*J456,2)</f>
        <v>0</v>
      </c>
      <c r="L456" s="173">
        <v>21</v>
      </c>
      <c r="M456" s="173">
        <f>G456*(1+L456/100)</f>
        <v>0</v>
      </c>
      <c r="N456" s="173">
        <v>0</v>
      </c>
      <c r="O456" s="173">
        <f>ROUND(E456*N456,2)</f>
        <v>0</v>
      </c>
      <c r="P456" s="173">
        <v>0</v>
      </c>
      <c r="Q456" s="173">
        <f>ROUND(E456*P456,2)</f>
        <v>0</v>
      </c>
      <c r="R456" s="173"/>
      <c r="S456" s="173" t="s">
        <v>219</v>
      </c>
      <c r="T456" s="174" t="s">
        <v>220</v>
      </c>
      <c r="U456" s="156">
        <v>0</v>
      </c>
      <c r="V456" s="156">
        <f>ROUND(E456*U456,2)</f>
        <v>0</v>
      </c>
      <c r="W456" s="156"/>
      <c r="X456" s="156" t="s">
        <v>258</v>
      </c>
      <c r="Y456" s="147"/>
      <c r="Z456" s="147"/>
      <c r="AA456" s="147"/>
      <c r="AB456" s="147"/>
      <c r="AC456" s="147"/>
      <c r="AD456" s="147"/>
      <c r="AE456" s="147"/>
      <c r="AF456" s="147"/>
      <c r="AG456" s="147" t="s">
        <v>950</v>
      </c>
      <c r="AH456" s="147"/>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1" x14ac:dyDescent="0.2">
      <c r="A457" s="154"/>
      <c r="B457" s="155"/>
      <c r="C457" s="767"/>
      <c r="D457" s="768"/>
      <c r="E457" s="768"/>
      <c r="F457" s="768"/>
      <c r="G457" s="768"/>
      <c r="H457" s="156"/>
      <c r="I457" s="156"/>
      <c r="J457" s="156"/>
      <c r="K457" s="156"/>
      <c r="L457" s="156"/>
      <c r="M457" s="156"/>
      <c r="N457" s="156"/>
      <c r="O457" s="156"/>
      <c r="P457" s="156"/>
      <c r="Q457" s="156"/>
      <c r="R457" s="156"/>
      <c r="S457" s="156"/>
      <c r="T457" s="156"/>
      <c r="U457" s="156"/>
      <c r="V457" s="156"/>
      <c r="W457" s="156"/>
      <c r="X457" s="156"/>
      <c r="Y457" s="147"/>
      <c r="Z457" s="147"/>
      <c r="AA457" s="147"/>
      <c r="AB457" s="147"/>
      <c r="AC457" s="147"/>
      <c r="AD457" s="147"/>
      <c r="AE457" s="147"/>
      <c r="AF457" s="147"/>
      <c r="AG457" s="147" t="s">
        <v>190</v>
      </c>
      <c r="AH457" s="147"/>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1" x14ac:dyDescent="0.2">
      <c r="A458" s="168">
        <v>185</v>
      </c>
      <c r="B458" s="169" t="s">
        <v>955</v>
      </c>
      <c r="C458" s="178" t="s">
        <v>956</v>
      </c>
      <c r="D458" s="170" t="s">
        <v>549</v>
      </c>
      <c r="E458" s="171">
        <v>0</v>
      </c>
      <c r="F458" s="172"/>
      <c r="G458" s="173">
        <f>ROUND(E458*F458,2)</f>
        <v>0</v>
      </c>
      <c r="H458" s="172"/>
      <c r="I458" s="173">
        <f>ROUND(E458*H458,2)</f>
        <v>0</v>
      </c>
      <c r="J458" s="172"/>
      <c r="K458" s="173">
        <f>ROUND(E458*J458,2)</f>
        <v>0</v>
      </c>
      <c r="L458" s="173">
        <v>21</v>
      </c>
      <c r="M458" s="173">
        <f>G458*(1+L458/100)</f>
        <v>0</v>
      </c>
      <c r="N458" s="173">
        <v>0</v>
      </c>
      <c r="O458" s="173">
        <f>ROUND(E458*N458,2)</f>
        <v>0</v>
      </c>
      <c r="P458" s="173">
        <v>0</v>
      </c>
      <c r="Q458" s="173">
        <f>ROUND(E458*P458,2)</f>
        <v>0</v>
      </c>
      <c r="R458" s="173"/>
      <c r="S458" s="173" t="s">
        <v>219</v>
      </c>
      <c r="T458" s="174" t="s">
        <v>220</v>
      </c>
      <c r="U458" s="156">
        <v>0</v>
      </c>
      <c r="V458" s="156">
        <f>ROUND(E458*U458,2)</f>
        <v>0</v>
      </c>
      <c r="W458" s="156"/>
      <c r="X458" s="156" t="s">
        <v>258</v>
      </c>
      <c r="Y458" s="147"/>
      <c r="Z458" s="147"/>
      <c r="AA458" s="147"/>
      <c r="AB458" s="147"/>
      <c r="AC458" s="147"/>
      <c r="AD458" s="147"/>
      <c r="AE458" s="147"/>
      <c r="AF458" s="147"/>
      <c r="AG458" s="147" t="s">
        <v>950</v>
      </c>
      <c r="AH458" s="147"/>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1" x14ac:dyDescent="0.2">
      <c r="A459" s="154"/>
      <c r="B459" s="155"/>
      <c r="C459" s="767"/>
      <c r="D459" s="768"/>
      <c r="E459" s="768"/>
      <c r="F459" s="768"/>
      <c r="G459" s="768"/>
      <c r="H459" s="156"/>
      <c r="I459" s="156"/>
      <c r="J459" s="156"/>
      <c r="K459" s="156"/>
      <c r="L459" s="156"/>
      <c r="M459" s="156"/>
      <c r="N459" s="156"/>
      <c r="O459" s="156"/>
      <c r="P459" s="156"/>
      <c r="Q459" s="156"/>
      <c r="R459" s="156"/>
      <c r="S459" s="156"/>
      <c r="T459" s="156"/>
      <c r="U459" s="156"/>
      <c r="V459" s="156"/>
      <c r="W459" s="156"/>
      <c r="X459" s="156"/>
      <c r="Y459" s="147"/>
      <c r="Z459" s="147"/>
      <c r="AA459" s="147"/>
      <c r="AB459" s="147"/>
      <c r="AC459" s="147"/>
      <c r="AD459" s="147"/>
      <c r="AE459" s="147"/>
      <c r="AF459" s="147"/>
      <c r="AG459" s="147" t="s">
        <v>190</v>
      </c>
      <c r="AH459" s="147"/>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1" x14ac:dyDescent="0.2">
      <c r="A460" s="168">
        <v>186</v>
      </c>
      <c r="B460" s="169" t="s">
        <v>957</v>
      </c>
      <c r="C460" s="178" t="s">
        <v>958</v>
      </c>
      <c r="D460" s="170" t="s">
        <v>284</v>
      </c>
      <c r="E460" s="171">
        <v>0</v>
      </c>
      <c r="F460" s="172"/>
      <c r="G460" s="173">
        <f>ROUND(E460*F460,2)</f>
        <v>0</v>
      </c>
      <c r="H460" s="172"/>
      <c r="I460" s="173">
        <f>ROUND(E460*H460,2)</f>
        <v>0</v>
      </c>
      <c r="J460" s="172"/>
      <c r="K460" s="173">
        <f>ROUND(E460*J460,2)</f>
        <v>0</v>
      </c>
      <c r="L460" s="173">
        <v>21</v>
      </c>
      <c r="M460" s="173">
        <f>G460*(1+L460/100)</f>
        <v>0</v>
      </c>
      <c r="N460" s="173">
        <v>0</v>
      </c>
      <c r="O460" s="173">
        <f>ROUND(E460*N460,2)</f>
        <v>0</v>
      </c>
      <c r="P460" s="173">
        <v>0</v>
      </c>
      <c r="Q460" s="173">
        <f>ROUND(E460*P460,2)</f>
        <v>0</v>
      </c>
      <c r="R460" s="173"/>
      <c r="S460" s="173" t="s">
        <v>219</v>
      </c>
      <c r="T460" s="174" t="s">
        <v>220</v>
      </c>
      <c r="U460" s="156">
        <v>0</v>
      </c>
      <c r="V460" s="156">
        <f>ROUND(E460*U460,2)</f>
        <v>0</v>
      </c>
      <c r="W460" s="156"/>
      <c r="X460" s="156" t="s">
        <v>258</v>
      </c>
      <c r="Y460" s="147"/>
      <c r="Z460" s="147"/>
      <c r="AA460" s="147"/>
      <c r="AB460" s="147"/>
      <c r="AC460" s="147"/>
      <c r="AD460" s="147"/>
      <c r="AE460" s="147"/>
      <c r="AF460" s="147"/>
      <c r="AG460" s="147" t="s">
        <v>950</v>
      </c>
      <c r="AH460" s="147"/>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1" x14ac:dyDescent="0.2">
      <c r="A461" s="154"/>
      <c r="B461" s="155"/>
      <c r="C461" s="767"/>
      <c r="D461" s="768"/>
      <c r="E461" s="768"/>
      <c r="F461" s="768"/>
      <c r="G461" s="768"/>
      <c r="H461" s="156"/>
      <c r="I461" s="156"/>
      <c r="J461" s="156"/>
      <c r="K461" s="156"/>
      <c r="L461" s="156"/>
      <c r="M461" s="156"/>
      <c r="N461" s="156"/>
      <c r="O461" s="156"/>
      <c r="P461" s="156"/>
      <c r="Q461" s="156"/>
      <c r="R461" s="156"/>
      <c r="S461" s="156"/>
      <c r="T461" s="156"/>
      <c r="U461" s="156"/>
      <c r="V461" s="156"/>
      <c r="W461" s="156"/>
      <c r="X461" s="156"/>
      <c r="Y461" s="147"/>
      <c r="Z461" s="147"/>
      <c r="AA461" s="147"/>
      <c r="AB461" s="147"/>
      <c r="AC461" s="147"/>
      <c r="AD461" s="147"/>
      <c r="AE461" s="147"/>
      <c r="AF461" s="147"/>
      <c r="AG461" s="147" t="s">
        <v>190</v>
      </c>
      <c r="AH461" s="147"/>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1" x14ac:dyDescent="0.2">
      <c r="A462" s="168">
        <v>187</v>
      </c>
      <c r="B462" s="169" t="s">
        <v>959</v>
      </c>
      <c r="C462" s="178" t="s">
        <v>960</v>
      </c>
      <c r="D462" s="170" t="s">
        <v>549</v>
      </c>
      <c r="E462" s="171">
        <v>0</v>
      </c>
      <c r="F462" s="172"/>
      <c r="G462" s="173">
        <f>ROUND(E462*F462,2)</f>
        <v>0</v>
      </c>
      <c r="H462" s="172"/>
      <c r="I462" s="173">
        <f>ROUND(E462*H462,2)</f>
        <v>0</v>
      </c>
      <c r="J462" s="172"/>
      <c r="K462" s="173">
        <f>ROUND(E462*J462,2)</f>
        <v>0</v>
      </c>
      <c r="L462" s="173">
        <v>21</v>
      </c>
      <c r="M462" s="173">
        <f>G462*(1+L462/100)</f>
        <v>0</v>
      </c>
      <c r="N462" s="173">
        <v>0</v>
      </c>
      <c r="O462" s="173">
        <f>ROUND(E462*N462,2)</f>
        <v>0</v>
      </c>
      <c r="P462" s="173">
        <v>0</v>
      </c>
      <c r="Q462" s="173">
        <f>ROUND(E462*P462,2)</f>
        <v>0</v>
      </c>
      <c r="R462" s="173"/>
      <c r="S462" s="173" t="s">
        <v>219</v>
      </c>
      <c r="T462" s="174" t="s">
        <v>220</v>
      </c>
      <c r="U462" s="156">
        <v>0</v>
      </c>
      <c r="V462" s="156">
        <f>ROUND(E462*U462,2)</f>
        <v>0</v>
      </c>
      <c r="W462" s="156"/>
      <c r="X462" s="156" t="s">
        <v>258</v>
      </c>
      <c r="Y462" s="147"/>
      <c r="Z462" s="147"/>
      <c r="AA462" s="147"/>
      <c r="AB462" s="147"/>
      <c r="AC462" s="147"/>
      <c r="AD462" s="147"/>
      <c r="AE462" s="147"/>
      <c r="AF462" s="147"/>
      <c r="AG462" s="147" t="s">
        <v>950</v>
      </c>
      <c r="AH462" s="147"/>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1" x14ac:dyDescent="0.2">
      <c r="A463" s="154"/>
      <c r="B463" s="155"/>
      <c r="C463" s="767"/>
      <c r="D463" s="768"/>
      <c r="E463" s="768"/>
      <c r="F463" s="768"/>
      <c r="G463" s="768"/>
      <c r="H463" s="156"/>
      <c r="I463" s="156"/>
      <c r="J463" s="156"/>
      <c r="K463" s="156"/>
      <c r="L463" s="156"/>
      <c r="M463" s="156"/>
      <c r="N463" s="156"/>
      <c r="O463" s="156"/>
      <c r="P463" s="156"/>
      <c r="Q463" s="156"/>
      <c r="R463" s="156"/>
      <c r="S463" s="156"/>
      <c r="T463" s="156"/>
      <c r="U463" s="156"/>
      <c r="V463" s="156"/>
      <c r="W463" s="156"/>
      <c r="X463" s="156"/>
      <c r="Y463" s="147"/>
      <c r="Z463" s="147"/>
      <c r="AA463" s="147"/>
      <c r="AB463" s="147"/>
      <c r="AC463" s="147"/>
      <c r="AD463" s="147"/>
      <c r="AE463" s="147"/>
      <c r="AF463" s="147"/>
      <c r="AG463" s="147" t="s">
        <v>190</v>
      </c>
      <c r="AH463" s="147"/>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68">
        <v>188</v>
      </c>
      <c r="B464" s="169" t="s">
        <v>961</v>
      </c>
      <c r="C464" s="178" t="s">
        <v>962</v>
      </c>
      <c r="D464" s="170" t="s">
        <v>549</v>
      </c>
      <c r="E464" s="171">
        <v>0</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219</v>
      </c>
      <c r="T464" s="174" t="s">
        <v>220</v>
      </c>
      <c r="U464" s="156">
        <v>0</v>
      </c>
      <c r="V464" s="156">
        <f>ROUND(E464*U464,2)</f>
        <v>0</v>
      </c>
      <c r="W464" s="156"/>
      <c r="X464" s="156" t="s">
        <v>258</v>
      </c>
      <c r="Y464" s="147"/>
      <c r="Z464" s="147"/>
      <c r="AA464" s="147"/>
      <c r="AB464" s="147"/>
      <c r="AC464" s="147"/>
      <c r="AD464" s="147"/>
      <c r="AE464" s="147"/>
      <c r="AF464" s="147"/>
      <c r="AG464" s="147" t="s">
        <v>950</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1" x14ac:dyDescent="0.2">
      <c r="A465" s="154"/>
      <c r="B465" s="155"/>
      <c r="C465" s="767"/>
      <c r="D465" s="768"/>
      <c r="E465" s="768"/>
      <c r="F465" s="768"/>
      <c r="G465" s="768"/>
      <c r="H465" s="156"/>
      <c r="I465" s="156"/>
      <c r="J465" s="156"/>
      <c r="K465" s="156"/>
      <c r="L465" s="156"/>
      <c r="M465" s="156"/>
      <c r="N465" s="156"/>
      <c r="O465" s="156"/>
      <c r="P465" s="156"/>
      <c r="Q465" s="156"/>
      <c r="R465" s="156"/>
      <c r="S465" s="156"/>
      <c r="T465" s="156"/>
      <c r="U465" s="156"/>
      <c r="V465" s="156"/>
      <c r="W465" s="156"/>
      <c r="X465" s="156"/>
      <c r="Y465" s="147"/>
      <c r="Z465" s="147"/>
      <c r="AA465" s="147"/>
      <c r="AB465" s="147"/>
      <c r="AC465" s="147"/>
      <c r="AD465" s="147"/>
      <c r="AE465" s="147"/>
      <c r="AF465" s="147"/>
      <c r="AG465" s="147" t="s">
        <v>190</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outlineLevel="1" x14ac:dyDescent="0.2">
      <c r="A466" s="168">
        <v>189</v>
      </c>
      <c r="B466" s="169" t="s">
        <v>963</v>
      </c>
      <c r="C466" s="178" t="s">
        <v>964</v>
      </c>
      <c r="D466" s="170" t="s">
        <v>549</v>
      </c>
      <c r="E466" s="171">
        <v>0</v>
      </c>
      <c r="F466" s="172"/>
      <c r="G466" s="173">
        <f>ROUND(E466*F466,2)</f>
        <v>0</v>
      </c>
      <c r="H466" s="172"/>
      <c r="I466" s="173">
        <f>ROUND(E466*H466,2)</f>
        <v>0</v>
      </c>
      <c r="J466" s="172"/>
      <c r="K466" s="173">
        <f>ROUND(E466*J466,2)</f>
        <v>0</v>
      </c>
      <c r="L466" s="173">
        <v>21</v>
      </c>
      <c r="M466" s="173">
        <f>G466*(1+L466/100)</f>
        <v>0</v>
      </c>
      <c r="N466" s="173">
        <v>0</v>
      </c>
      <c r="O466" s="173">
        <f>ROUND(E466*N466,2)</f>
        <v>0</v>
      </c>
      <c r="P466" s="173">
        <v>0</v>
      </c>
      <c r="Q466" s="173">
        <f>ROUND(E466*P466,2)</f>
        <v>0</v>
      </c>
      <c r="R466" s="173"/>
      <c r="S466" s="173" t="s">
        <v>219</v>
      </c>
      <c r="T466" s="174" t="s">
        <v>220</v>
      </c>
      <c r="U466" s="156">
        <v>0</v>
      </c>
      <c r="V466" s="156">
        <f>ROUND(E466*U466,2)</f>
        <v>0</v>
      </c>
      <c r="W466" s="156"/>
      <c r="X466" s="156" t="s">
        <v>258</v>
      </c>
      <c r="Y466" s="147"/>
      <c r="Z466" s="147"/>
      <c r="AA466" s="147"/>
      <c r="AB466" s="147"/>
      <c r="AC466" s="147"/>
      <c r="AD466" s="147"/>
      <c r="AE466" s="147"/>
      <c r="AF466" s="147"/>
      <c r="AG466" s="147" t="s">
        <v>950</v>
      </c>
      <c r="AH466" s="147"/>
      <c r="AI466" s="147"/>
      <c r="AJ466" s="147"/>
      <c r="AK466" s="147"/>
      <c r="AL466" s="147"/>
      <c r="AM466" s="147"/>
      <c r="AN466" s="147"/>
      <c r="AO466" s="147"/>
      <c r="AP466" s="147"/>
      <c r="AQ466" s="147"/>
      <c r="AR466" s="147"/>
      <c r="AS466" s="147"/>
      <c r="AT466" s="147"/>
      <c r="AU466" s="147"/>
      <c r="AV466" s="147"/>
      <c r="AW466" s="147"/>
      <c r="AX466" s="147"/>
      <c r="AY466" s="147"/>
      <c r="AZ466" s="147"/>
      <c r="BA466" s="147"/>
      <c r="BB466" s="147"/>
      <c r="BC466" s="147"/>
      <c r="BD466" s="147"/>
      <c r="BE466" s="147"/>
      <c r="BF466" s="147"/>
      <c r="BG466" s="147"/>
      <c r="BH466" s="147"/>
    </row>
    <row r="467" spans="1:60" outlineLevel="1" x14ac:dyDescent="0.2">
      <c r="A467" s="154"/>
      <c r="B467" s="155"/>
      <c r="C467" s="767"/>
      <c r="D467" s="768"/>
      <c r="E467" s="768"/>
      <c r="F467" s="768"/>
      <c r="G467" s="768"/>
      <c r="H467" s="156"/>
      <c r="I467" s="156"/>
      <c r="J467" s="156"/>
      <c r="K467" s="156"/>
      <c r="L467" s="156"/>
      <c r="M467" s="156"/>
      <c r="N467" s="156"/>
      <c r="O467" s="156"/>
      <c r="P467" s="156"/>
      <c r="Q467" s="156"/>
      <c r="R467" s="156"/>
      <c r="S467" s="156"/>
      <c r="T467" s="156"/>
      <c r="U467" s="156"/>
      <c r="V467" s="156"/>
      <c r="W467" s="156"/>
      <c r="X467" s="156"/>
      <c r="Y467" s="147"/>
      <c r="Z467" s="147"/>
      <c r="AA467" s="147"/>
      <c r="AB467" s="147"/>
      <c r="AC467" s="147"/>
      <c r="AD467" s="147"/>
      <c r="AE467" s="147"/>
      <c r="AF467" s="147"/>
      <c r="AG467" s="147" t="s">
        <v>190</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68">
        <v>190</v>
      </c>
      <c r="B468" s="169" t="s">
        <v>965</v>
      </c>
      <c r="C468" s="178" t="s">
        <v>966</v>
      </c>
      <c r="D468" s="170" t="s">
        <v>549</v>
      </c>
      <c r="E468" s="171">
        <v>0</v>
      </c>
      <c r="F468" s="172"/>
      <c r="G468" s="173">
        <f>ROUND(E468*F468,2)</f>
        <v>0</v>
      </c>
      <c r="H468" s="172"/>
      <c r="I468" s="173">
        <f>ROUND(E468*H468,2)</f>
        <v>0</v>
      </c>
      <c r="J468" s="172"/>
      <c r="K468" s="173">
        <f>ROUND(E468*J468,2)</f>
        <v>0</v>
      </c>
      <c r="L468" s="173">
        <v>21</v>
      </c>
      <c r="M468" s="173">
        <f>G468*(1+L468/100)</f>
        <v>0</v>
      </c>
      <c r="N468" s="173">
        <v>0</v>
      </c>
      <c r="O468" s="173">
        <f>ROUND(E468*N468,2)</f>
        <v>0</v>
      </c>
      <c r="P468" s="173">
        <v>0</v>
      </c>
      <c r="Q468" s="173">
        <f>ROUND(E468*P468,2)</f>
        <v>0</v>
      </c>
      <c r="R468" s="173"/>
      <c r="S468" s="173" t="s">
        <v>219</v>
      </c>
      <c r="T468" s="174" t="s">
        <v>220</v>
      </c>
      <c r="U468" s="156">
        <v>0</v>
      </c>
      <c r="V468" s="156">
        <f>ROUND(E468*U468,2)</f>
        <v>0</v>
      </c>
      <c r="W468" s="156"/>
      <c r="X468" s="156" t="s">
        <v>258</v>
      </c>
      <c r="Y468" s="147"/>
      <c r="Z468" s="147"/>
      <c r="AA468" s="147"/>
      <c r="AB468" s="147"/>
      <c r="AC468" s="147"/>
      <c r="AD468" s="147"/>
      <c r="AE468" s="147"/>
      <c r="AF468" s="147"/>
      <c r="AG468" s="147" t="s">
        <v>950</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outlineLevel="1" x14ac:dyDescent="0.2">
      <c r="A469" s="154"/>
      <c r="B469" s="155"/>
      <c r="C469" s="767"/>
      <c r="D469" s="768"/>
      <c r="E469" s="768"/>
      <c r="F469" s="768"/>
      <c r="G469" s="768"/>
      <c r="H469" s="156"/>
      <c r="I469" s="156"/>
      <c r="J469" s="156"/>
      <c r="K469" s="156"/>
      <c r="L469" s="156"/>
      <c r="M469" s="156"/>
      <c r="N469" s="156"/>
      <c r="O469" s="156"/>
      <c r="P469" s="156"/>
      <c r="Q469" s="156"/>
      <c r="R469" s="156"/>
      <c r="S469" s="156"/>
      <c r="T469" s="156"/>
      <c r="U469" s="156"/>
      <c r="V469" s="156"/>
      <c r="W469" s="156"/>
      <c r="X469" s="156"/>
      <c r="Y469" s="147"/>
      <c r="Z469" s="147"/>
      <c r="AA469" s="147"/>
      <c r="AB469" s="147"/>
      <c r="AC469" s="147"/>
      <c r="AD469" s="147"/>
      <c r="AE469" s="147"/>
      <c r="AF469" s="147"/>
      <c r="AG469" s="147" t="s">
        <v>190</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1" x14ac:dyDescent="0.2">
      <c r="A470" s="168">
        <v>191</v>
      </c>
      <c r="B470" s="169" t="s">
        <v>967</v>
      </c>
      <c r="C470" s="178" t="s">
        <v>968</v>
      </c>
      <c r="D470" s="170" t="s">
        <v>549</v>
      </c>
      <c r="E470" s="171">
        <v>0</v>
      </c>
      <c r="F470" s="172"/>
      <c r="G470" s="173">
        <f>ROUND(E470*F470,2)</f>
        <v>0</v>
      </c>
      <c r="H470" s="172"/>
      <c r="I470" s="173">
        <f>ROUND(E470*H470,2)</f>
        <v>0</v>
      </c>
      <c r="J470" s="172"/>
      <c r="K470" s="173">
        <f>ROUND(E470*J470,2)</f>
        <v>0</v>
      </c>
      <c r="L470" s="173">
        <v>21</v>
      </c>
      <c r="M470" s="173">
        <f>G470*(1+L470/100)</f>
        <v>0</v>
      </c>
      <c r="N470" s="173">
        <v>0</v>
      </c>
      <c r="O470" s="173">
        <f>ROUND(E470*N470,2)</f>
        <v>0</v>
      </c>
      <c r="P470" s="173">
        <v>0</v>
      </c>
      <c r="Q470" s="173">
        <f>ROUND(E470*P470,2)</f>
        <v>0</v>
      </c>
      <c r="R470" s="173"/>
      <c r="S470" s="173" t="s">
        <v>219</v>
      </c>
      <c r="T470" s="174" t="s">
        <v>220</v>
      </c>
      <c r="U470" s="156">
        <v>0</v>
      </c>
      <c r="V470" s="156">
        <f>ROUND(E470*U470,2)</f>
        <v>0</v>
      </c>
      <c r="W470" s="156"/>
      <c r="X470" s="156" t="s">
        <v>258</v>
      </c>
      <c r="Y470" s="147"/>
      <c r="Z470" s="147"/>
      <c r="AA470" s="147"/>
      <c r="AB470" s="147"/>
      <c r="AC470" s="147"/>
      <c r="AD470" s="147"/>
      <c r="AE470" s="147"/>
      <c r="AF470" s="147"/>
      <c r="AG470" s="147" t="s">
        <v>950</v>
      </c>
      <c r="AH470" s="147"/>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1" x14ac:dyDescent="0.2">
      <c r="A471" s="154"/>
      <c r="B471" s="155"/>
      <c r="C471" s="767"/>
      <c r="D471" s="768"/>
      <c r="E471" s="768"/>
      <c r="F471" s="768"/>
      <c r="G471" s="768"/>
      <c r="H471" s="156"/>
      <c r="I471" s="156"/>
      <c r="J471" s="156"/>
      <c r="K471" s="156"/>
      <c r="L471" s="156"/>
      <c r="M471" s="156"/>
      <c r="N471" s="156"/>
      <c r="O471" s="156"/>
      <c r="P471" s="156"/>
      <c r="Q471" s="156"/>
      <c r="R471" s="156"/>
      <c r="S471" s="156"/>
      <c r="T471" s="156"/>
      <c r="U471" s="156"/>
      <c r="V471" s="156"/>
      <c r="W471" s="156"/>
      <c r="X471" s="156"/>
      <c r="Y471" s="147"/>
      <c r="Z471" s="147"/>
      <c r="AA471" s="147"/>
      <c r="AB471" s="147"/>
      <c r="AC471" s="147"/>
      <c r="AD471" s="147"/>
      <c r="AE471" s="147"/>
      <c r="AF471" s="147"/>
      <c r="AG471" s="147" t="s">
        <v>190</v>
      </c>
      <c r="AH471" s="147"/>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1" x14ac:dyDescent="0.2">
      <c r="A472" s="168">
        <v>192</v>
      </c>
      <c r="B472" s="169" t="s">
        <v>969</v>
      </c>
      <c r="C472" s="178" t="s">
        <v>970</v>
      </c>
      <c r="D472" s="170" t="s">
        <v>549</v>
      </c>
      <c r="E472" s="171">
        <v>0</v>
      </c>
      <c r="F472" s="172"/>
      <c r="G472" s="173">
        <f>ROUND(E472*F472,2)</f>
        <v>0</v>
      </c>
      <c r="H472" s="172"/>
      <c r="I472" s="173">
        <f>ROUND(E472*H472,2)</f>
        <v>0</v>
      </c>
      <c r="J472" s="172"/>
      <c r="K472" s="173">
        <f>ROUND(E472*J472,2)</f>
        <v>0</v>
      </c>
      <c r="L472" s="173">
        <v>21</v>
      </c>
      <c r="M472" s="173">
        <f>G472*(1+L472/100)</f>
        <v>0</v>
      </c>
      <c r="N472" s="173">
        <v>0</v>
      </c>
      <c r="O472" s="173">
        <f>ROUND(E472*N472,2)</f>
        <v>0</v>
      </c>
      <c r="P472" s="173">
        <v>0</v>
      </c>
      <c r="Q472" s="173">
        <f>ROUND(E472*P472,2)</f>
        <v>0</v>
      </c>
      <c r="R472" s="173"/>
      <c r="S472" s="173" t="s">
        <v>219</v>
      </c>
      <c r="T472" s="174" t="s">
        <v>220</v>
      </c>
      <c r="U472" s="156">
        <v>0</v>
      </c>
      <c r="V472" s="156">
        <f>ROUND(E472*U472,2)</f>
        <v>0</v>
      </c>
      <c r="W472" s="156"/>
      <c r="X472" s="156" t="s">
        <v>258</v>
      </c>
      <c r="Y472" s="147"/>
      <c r="Z472" s="147"/>
      <c r="AA472" s="147"/>
      <c r="AB472" s="147"/>
      <c r="AC472" s="147"/>
      <c r="AD472" s="147"/>
      <c r="AE472" s="147"/>
      <c r="AF472" s="147"/>
      <c r="AG472" s="147" t="s">
        <v>950</v>
      </c>
      <c r="AH472" s="147"/>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1" x14ac:dyDescent="0.2">
      <c r="A473" s="154"/>
      <c r="B473" s="155"/>
      <c r="C473" s="767"/>
      <c r="D473" s="768"/>
      <c r="E473" s="768"/>
      <c r="F473" s="768"/>
      <c r="G473" s="768"/>
      <c r="H473" s="156"/>
      <c r="I473" s="156"/>
      <c r="J473" s="156"/>
      <c r="K473" s="156"/>
      <c r="L473" s="156"/>
      <c r="M473" s="156"/>
      <c r="N473" s="156"/>
      <c r="O473" s="156"/>
      <c r="P473" s="156"/>
      <c r="Q473" s="156"/>
      <c r="R473" s="156"/>
      <c r="S473" s="156"/>
      <c r="T473" s="156"/>
      <c r="U473" s="156"/>
      <c r="V473" s="156"/>
      <c r="W473" s="156"/>
      <c r="X473" s="156"/>
      <c r="Y473" s="147"/>
      <c r="Z473" s="147"/>
      <c r="AA473" s="147"/>
      <c r="AB473" s="147"/>
      <c r="AC473" s="147"/>
      <c r="AD473" s="147"/>
      <c r="AE473" s="147"/>
      <c r="AF473" s="147"/>
      <c r="AG473" s="147" t="s">
        <v>190</v>
      </c>
      <c r="AH473" s="147"/>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x14ac:dyDescent="0.2">
      <c r="A474" s="162" t="s">
        <v>177</v>
      </c>
      <c r="B474" s="163" t="s">
        <v>139</v>
      </c>
      <c r="C474" s="177" t="s">
        <v>140</v>
      </c>
      <c r="D474" s="164"/>
      <c r="E474" s="165"/>
      <c r="F474" s="166"/>
      <c r="G474" s="166">
        <f>SUMIF(AG475:AG478,"&lt;&gt;NOR",G475:G478)</f>
        <v>0</v>
      </c>
      <c r="H474" s="166"/>
      <c r="I474" s="166">
        <f>SUM(I475:I478)</f>
        <v>0</v>
      </c>
      <c r="J474" s="166"/>
      <c r="K474" s="166">
        <f>SUM(K475:K478)</f>
        <v>0</v>
      </c>
      <c r="L474" s="166"/>
      <c r="M474" s="166">
        <f>SUM(M475:M478)</f>
        <v>0</v>
      </c>
      <c r="N474" s="166"/>
      <c r="O474" s="166">
        <f>SUM(O475:O478)</f>
        <v>0</v>
      </c>
      <c r="P474" s="166"/>
      <c r="Q474" s="166">
        <f>SUM(Q475:Q478)</f>
        <v>0</v>
      </c>
      <c r="R474" s="166"/>
      <c r="S474" s="166"/>
      <c r="T474" s="167"/>
      <c r="U474" s="161"/>
      <c r="V474" s="161">
        <f>SUM(V475:V478)</f>
        <v>0</v>
      </c>
      <c r="W474" s="161"/>
      <c r="X474" s="161"/>
      <c r="AG474" t="s">
        <v>178</v>
      </c>
    </row>
    <row r="475" spans="1:60" outlineLevel="1" x14ac:dyDescent="0.2">
      <c r="A475" s="168">
        <v>193</v>
      </c>
      <c r="B475" s="169" t="s">
        <v>971</v>
      </c>
      <c r="C475" s="178" t="s">
        <v>972</v>
      </c>
      <c r="D475" s="170" t="s">
        <v>294</v>
      </c>
      <c r="E475" s="171">
        <v>0</v>
      </c>
      <c r="F475" s="172"/>
      <c r="G475" s="173">
        <f>ROUND(E475*F475,2)</f>
        <v>0</v>
      </c>
      <c r="H475" s="172"/>
      <c r="I475" s="173">
        <f>ROUND(E475*H475,2)</f>
        <v>0</v>
      </c>
      <c r="J475" s="172"/>
      <c r="K475" s="173">
        <f>ROUND(E475*J475,2)</f>
        <v>0</v>
      </c>
      <c r="L475" s="173">
        <v>21</v>
      </c>
      <c r="M475" s="173">
        <f>G475*(1+L475/100)</f>
        <v>0</v>
      </c>
      <c r="N475" s="173">
        <v>0</v>
      </c>
      <c r="O475" s="173">
        <f>ROUND(E475*N475,2)</f>
        <v>0</v>
      </c>
      <c r="P475" s="173">
        <v>0</v>
      </c>
      <c r="Q475" s="173">
        <f>ROUND(E475*P475,2)</f>
        <v>0</v>
      </c>
      <c r="R475" s="173"/>
      <c r="S475" s="173" t="s">
        <v>219</v>
      </c>
      <c r="T475" s="174" t="s">
        <v>220</v>
      </c>
      <c r="U475" s="156">
        <v>0</v>
      </c>
      <c r="V475" s="156">
        <f>ROUND(E475*U475,2)</f>
        <v>0</v>
      </c>
      <c r="W475" s="156"/>
      <c r="X475" s="156" t="s">
        <v>185</v>
      </c>
      <c r="Y475" s="147"/>
      <c r="Z475" s="147"/>
      <c r="AA475" s="147"/>
      <c r="AB475" s="147"/>
      <c r="AC475" s="147"/>
      <c r="AD475" s="147"/>
      <c r="AE475" s="147"/>
      <c r="AF475" s="147"/>
      <c r="AG475" s="147" t="s">
        <v>947</v>
      </c>
      <c r="AH475" s="147"/>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1" x14ac:dyDescent="0.2">
      <c r="A476" s="154"/>
      <c r="B476" s="155"/>
      <c r="C476" s="767"/>
      <c r="D476" s="768"/>
      <c r="E476" s="768"/>
      <c r="F476" s="768"/>
      <c r="G476" s="768"/>
      <c r="H476" s="156"/>
      <c r="I476" s="156"/>
      <c r="J476" s="156"/>
      <c r="K476" s="156"/>
      <c r="L476" s="156"/>
      <c r="M476" s="156"/>
      <c r="N476" s="156"/>
      <c r="O476" s="156"/>
      <c r="P476" s="156"/>
      <c r="Q476" s="156"/>
      <c r="R476" s="156"/>
      <c r="S476" s="156"/>
      <c r="T476" s="156"/>
      <c r="U476" s="156"/>
      <c r="V476" s="156"/>
      <c r="W476" s="156"/>
      <c r="X476" s="156"/>
      <c r="Y476" s="147"/>
      <c r="Z476" s="147"/>
      <c r="AA476" s="147"/>
      <c r="AB476" s="147"/>
      <c r="AC476" s="147"/>
      <c r="AD476" s="147"/>
      <c r="AE476" s="147"/>
      <c r="AF476" s="147"/>
      <c r="AG476" s="147" t="s">
        <v>190</v>
      </c>
      <c r="AH476" s="147"/>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outlineLevel="1" x14ac:dyDescent="0.2">
      <c r="A477" s="168">
        <v>194</v>
      </c>
      <c r="B477" s="169" t="s">
        <v>976</v>
      </c>
      <c r="C477" s="178" t="s">
        <v>977</v>
      </c>
      <c r="D477" s="170" t="s">
        <v>294</v>
      </c>
      <c r="E477" s="171">
        <v>0</v>
      </c>
      <c r="F477" s="172"/>
      <c r="G477" s="173">
        <f>ROUND(E477*F477,2)</f>
        <v>0</v>
      </c>
      <c r="H477" s="172"/>
      <c r="I477" s="173">
        <f>ROUND(E477*H477,2)</f>
        <v>0</v>
      </c>
      <c r="J477" s="172"/>
      <c r="K477" s="173">
        <f>ROUND(E477*J477,2)</f>
        <v>0</v>
      </c>
      <c r="L477" s="173">
        <v>21</v>
      </c>
      <c r="M477" s="173">
        <f>G477*(1+L477/100)</f>
        <v>0</v>
      </c>
      <c r="N477" s="173">
        <v>0</v>
      </c>
      <c r="O477" s="173">
        <f>ROUND(E477*N477,2)</f>
        <v>0</v>
      </c>
      <c r="P477" s="173">
        <v>0</v>
      </c>
      <c r="Q477" s="173">
        <f>ROUND(E477*P477,2)</f>
        <v>0</v>
      </c>
      <c r="R477" s="173"/>
      <c r="S477" s="173" t="s">
        <v>219</v>
      </c>
      <c r="T477" s="174" t="s">
        <v>220</v>
      </c>
      <c r="U477" s="156">
        <v>0</v>
      </c>
      <c r="V477" s="156">
        <f>ROUND(E477*U477,2)</f>
        <v>0</v>
      </c>
      <c r="W477" s="156"/>
      <c r="X477" s="156" t="s">
        <v>185</v>
      </c>
      <c r="Y477" s="147"/>
      <c r="Z477" s="147"/>
      <c r="AA477" s="147"/>
      <c r="AB477" s="147"/>
      <c r="AC477" s="147"/>
      <c r="AD477" s="147"/>
      <c r="AE477" s="147"/>
      <c r="AF477" s="147"/>
      <c r="AG477" s="147" t="s">
        <v>947</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1" x14ac:dyDescent="0.2">
      <c r="A478" s="154"/>
      <c r="B478" s="155"/>
      <c r="C478" s="767"/>
      <c r="D478" s="768"/>
      <c r="E478" s="768"/>
      <c r="F478" s="768"/>
      <c r="G478" s="768"/>
      <c r="H478" s="156"/>
      <c r="I478" s="156"/>
      <c r="J478" s="156"/>
      <c r="K478" s="156"/>
      <c r="L478" s="156"/>
      <c r="M478" s="156"/>
      <c r="N478" s="156"/>
      <c r="O478" s="156"/>
      <c r="P478" s="156"/>
      <c r="Q478" s="156"/>
      <c r="R478" s="156"/>
      <c r="S478" s="156"/>
      <c r="T478" s="156"/>
      <c r="U478" s="156"/>
      <c r="V478" s="156"/>
      <c r="W478" s="156"/>
      <c r="X478" s="156"/>
      <c r="Y478" s="147"/>
      <c r="Z478" s="147"/>
      <c r="AA478" s="147"/>
      <c r="AB478" s="147"/>
      <c r="AC478" s="147"/>
      <c r="AD478" s="147"/>
      <c r="AE478" s="147"/>
      <c r="AF478" s="147"/>
      <c r="AG478" s="147" t="s">
        <v>190</v>
      </c>
      <c r="AH478" s="147"/>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x14ac:dyDescent="0.2">
      <c r="A479" s="162" t="s">
        <v>177</v>
      </c>
      <c r="B479" s="163" t="s">
        <v>145</v>
      </c>
      <c r="C479" s="177" t="s">
        <v>146</v>
      </c>
      <c r="D479" s="164"/>
      <c r="E479" s="165"/>
      <c r="F479" s="166"/>
      <c r="G479" s="166">
        <f>SUMIF(AG480:AG481,"&lt;&gt;NOR",G480:G481)</f>
        <v>0</v>
      </c>
      <c r="H479" s="166"/>
      <c r="I479" s="166">
        <f>SUM(I480:I481)</f>
        <v>0</v>
      </c>
      <c r="J479" s="166"/>
      <c r="K479" s="166">
        <f>SUM(K480:K481)</f>
        <v>0</v>
      </c>
      <c r="L479" s="166"/>
      <c r="M479" s="166">
        <f>SUM(M480:M481)</f>
        <v>0</v>
      </c>
      <c r="N479" s="166"/>
      <c r="O479" s="166">
        <f>SUM(O480:O481)</f>
        <v>0</v>
      </c>
      <c r="P479" s="166"/>
      <c r="Q479" s="166">
        <f>SUM(Q480:Q481)</f>
        <v>0</v>
      </c>
      <c r="R479" s="166"/>
      <c r="S479" s="166"/>
      <c r="T479" s="167"/>
      <c r="U479" s="161"/>
      <c r="V479" s="161">
        <f>SUM(V480:V481)</f>
        <v>0</v>
      </c>
      <c r="W479" s="161"/>
      <c r="X479" s="161"/>
      <c r="AG479" t="s">
        <v>178</v>
      </c>
    </row>
    <row r="480" spans="1:60" outlineLevel="1" x14ac:dyDescent="0.2">
      <c r="A480" s="168">
        <v>195</v>
      </c>
      <c r="B480" s="169" t="s">
        <v>979</v>
      </c>
      <c r="C480" s="178" t="s">
        <v>980</v>
      </c>
      <c r="D480" s="170" t="s">
        <v>181</v>
      </c>
      <c r="E480" s="171">
        <v>0</v>
      </c>
      <c r="F480" s="172"/>
      <c r="G480" s="173">
        <f>ROUND(E480*F480,2)</f>
        <v>0</v>
      </c>
      <c r="H480" s="172"/>
      <c r="I480" s="173">
        <f>ROUND(E480*H480,2)</f>
        <v>0</v>
      </c>
      <c r="J480" s="172"/>
      <c r="K480" s="173">
        <f>ROUND(E480*J480,2)</f>
        <v>0</v>
      </c>
      <c r="L480" s="173">
        <v>21</v>
      </c>
      <c r="M480" s="173">
        <f>G480*(1+L480/100)</f>
        <v>0</v>
      </c>
      <c r="N480" s="173">
        <v>0</v>
      </c>
      <c r="O480" s="173">
        <f>ROUND(E480*N480,2)</f>
        <v>0</v>
      </c>
      <c r="P480" s="173">
        <v>0</v>
      </c>
      <c r="Q480" s="173">
        <f>ROUND(E480*P480,2)</f>
        <v>0</v>
      </c>
      <c r="R480" s="173"/>
      <c r="S480" s="173" t="s">
        <v>219</v>
      </c>
      <c r="T480" s="174" t="s">
        <v>220</v>
      </c>
      <c r="U480" s="156">
        <v>0</v>
      </c>
      <c r="V480" s="156">
        <f>ROUND(E480*U480,2)</f>
        <v>0</v>
      </c>
      <c r="W480" s="156"/>
      <c r="X480" s="156" t="s">
        <v>185</v>
      </c>
      <c r="Y480" s="147"/>
      <c r="Z480" s="147"/>
      <c r="AA480" s="147"/>
      <c r="AB480" s="147"/>
      <c r="AC480" s="147"/>
      <c r="AD480" s="147"/>
      <c r="AE480" s="147"/>
      <c r="AF480" s="147"/>
      <c r="AG480" s="147" t="s">
        <v>186</v>
      </c>
      <c r="AH480" s="147"/>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1" x14ac:dyDescent="0.2">
      <c r="A481" s="154"/>
      <c r="B481" s="155"/>
      <c r="C481" s="767"/>
      <c r="D481" s="768"/>
      <c r="E481" s="768"/>
      <c r="F481" s="768"/>
      <c r="G481" s="768"/>
      <c r="H481" s="156"/>
      <c r="I481" s="156"/>
      <c r="J481" s="156"/>
      <c r="K481" s="156"/>
      <c r="L481" s="156"/>
      <c r="M481" s="156"/>
      <c r="N481" s="156"/>
      <c r="O481" s="156"/>
      <c r="P481" s="156"/>
      <c r="Q481" s="156"/>
      <c r="R481" s="156"/>
      <c r="S481" s="156"/>
      <c r="T481" s="156"/>
      <c r="U481" s="156"/>
      <c r="V481" s="156"/>
      <c r="W481" s="156"/>
      <c r="X481" s="156"/>
      <c r="Y481" s="147"/>
      <c r="Z481" s="147"/>
      <c r="AA481" s="147"/>
      <c r="AB481" s="147"/>
      <c r="AC481" s="147"/>
      <c r="AD481" s="147"/>
      <c r="AE481" s="147"/>
      <c r="AF481" s="147"/>
      <c r="AG481" s="147" t="s">
        <v>190</v>
      </c>
      <c r="AH481" s="147"/>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x14ac:dyDescent="0.2">
      <c r="A482" s="162" t="s">
        <v>177</v>
      </c>
      <c r="B482" s="163" t="s">
        <v>147</v>
      </c>
      <c r="C482" s="177" t="s">
        <v>96</v>
      </c>
      <c r="D482" s="164"/>
      <c r="E482" s="165"/>
      <c r="F482" s="166"/>
      <c r="G482" s="166">
        <f>SUMIF(AG483:AG496,"&lt;&gt;NOR",G483:G496)</f>
        <v>0</v>
      </c>
      <c r="H482" s="166"/>
      <c r="I482" s="166">
        <f>SUM(I483:I496)</f>
        <v>0</v>
      </c>
      <c r="J482" s="166"/>
      <c r="K482" s="166">
        <f>SUM(K483:K496)</f>
        <v>0</v>
      </c>
      <c r="L482" s="166"/>
      <c r="M482" s="166">
        <f>SUM(M483:M496)</f>
        <v>0</v>
      </c>
      <c r="N482" s="166"/>
      <c r="O482" s="166">
        <f>SUM(O483:O496)</f>
        <v>0</v>
      </c>
      <c r="P482" s="166"/>
      <c r="Q482" s="166">
        <f>SUM(Q483:Q496)</f>
        <v>0</v>
      </c>
      <c r="R482" s="166"/>
      <c r="S482" s="166"/>
      <c r="T482" s="167"/>
      <c r="U482" s="161"/>
      <c r="V482" s="161">
        <f>SUM(V483:V496)</f>
        <v>-107.96000000000001</v>
      </c>
      <c r="W482" s="161"/>
      <c r="X482" s="161"/>
      <c r="AG482" t="s">
        <v>178</v>
      </c>
    </row>
    <row r="483" spans="1:60" ht="22.5" outlineLevel="1" x14ac:dyDescent="0.2">
      <c r="A483" s="168">
        <v>196</v>
      </c>
      <c r="B483" s="169" t="s">
        <v>571</v>
      </c>
      <c r="C483" s="178" t="s">
        <v>572</v>
      </c>
      <c r="D483" s="170" t="s">
        <v>231</v>
      </c>
      <c r="E483" s="171">
        <v>-46.197679999999998</v>
      </c>
      <c r="F483" s="172"/>
      <c r="G483" s="173">
        <f>ROUND(E483*F483,2)</f>
        <v>0</v>
      </c>
      <c r="H483" s="172"/>
      <c r="I483" s="173">
        <f>ROUND(E483*H483,2)</f>
        <v>0</v>
      </c>
      <c r="J483" s="172"/>
      <c r="K483" s="173">
        <f>ROUND(E483*J483,2)</f>
        <v>0</v>
      </c>
      <c r="L483" s="173">
        <v>21</v>
      </c>
      <c r="M483" s="173">
        <f>G483*(1+L483/100)</f>
        <v>0</v>
      </c>
      <c r="N483" s="173">
        <v>0</v>
      </c>
      <c r="O483" s="173">
        <f>ROUND(E483*N483,2)</f>
        <v>0</v>
      </c>
      <c r="P483" s="173">
        <v>0</v>
      </c>
      <c r="Q483" s="173">
        <f>ROUND(E483*P483,2)</f>
        <v>0</v>
      </c>
      <c r="R483" s="173" t="s">
        <v>510</v>
      </c>
      <c r="S483" s="173" t="s">
        <v>183</v>
      </c>
      <c r="T483" s="174" t="s">
        <v>184</v>
      </c>
      <c r="U483" s="156">
        <v>0.93300000000000005</v>
      </c>
      <c r="V483" s="156">
        <f>ROUND(E483*U483,2)</f>
        <v>-43.1</v>
      </c>
      <c r="W483" s="156"/>
      <c r="X483" s="156" t="s">
        <v>573</v>
      </c>
      <c r="Y483" s="147"/>
      <c r="Z483" s="147"/>
      <c r="AA483" s="147"/>
      <c r="AB483" s="147"/>
      <c r="AC483" s="147"/>
      <c r="AD483" s="147"/>
      <c r="AE483" s="147"/>
      <c r="AF483" s="147"/>
      <c r="AG483" s="147" t="s">
        <v>574</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1" x14ac:dyDescent="0.2">
      <c r="A484" s="154"/>
      <c r="B484" s="155"/>
      <c r="C484" s="767"/>
      <c r="D484" s="768"/>
      <c r="E484" s="768"/>
      <c r="F484" s="768"/>
      <c r="G484" s="768"/>
      <c r="H484" s="156"/>
      <c r="I484" s="156"/>
      <c r="J484" s="156"/>
      <c r="K484" s="156"/>
      <c r="L484" s="156"/>
      <c r="M484" s="156"/>
      <c r="N484" s="156"/>
      <c r="O484" s="156"/>
      <c r="P484" s="156"/>
      <c r="Q484" s="156"/>
      <c r="R484" s="156"/>
      <c r="S484" s="156"/>
      <c r="T484" s="156"/>
      <c r="U484" s="156"/>
      <c r="V484" s="156"/>
      <c r="W484" s="156"/>
      <c r="X484" s="156"/>
      <c r="Y484" s="147"/>
      <c r="Z484" s="147"/>
      <c r="AA484" s="147"/>
      <c r="AB484" s="147"/>
      <c r="AC484" s="147"/>
      <c r="AD484" s="147"/>
      <c r="AE484" s="147"/>
      <c r="AF484" s="147"/>
      <c r="AG484" s="147" t="s">
        <v>190</v>
      </c>
      <c r="AH484" s="147"/>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1" x14ac:dyDescent="0.2">
      <c r="A485" s="168">
        <v>197</v>
      </c>
      <c r="B485" s="169" t="s">
        <v>575</v>
      </c>
      <c r="C485" s="178" t="s">
        <v>576</v>
      </c>
      <c r="D485" s="170" t="s">
        <v>231</v>
      </c>
      <c r="E485" s="171">
        <v>-46.197679999999998</v>
      </c>
      <c r="F485" s="172"/>
      <c r="G485" s="173">
        <f>ROUND(E485*F485,2)</f>
        <v>0</v>
      </c>
      <c r="H485" s="172"/>
      <c r="I485" s="173">
        <f>ROUND(E485*H485,2)</f>
        <v>0</v>
      </c>
      <c r="J485" s="172"/>
      <c r="K485" s="173">
        <f>ROUND(E485*J485,2)</f>
        <v>0</v>
      </c>
      <c r="L485" s="173">
        <v>21</v>
      </c>
      <c r="M485" s="173">
        <f>G485*(1+L485/100)</f>
        <v>0</v>
      </c>
      <c r="N485" s="173">
        <v>0</v>
      </c>
      <c r="O485" s="173">
        <f>ROUND(E485*N485,2)</f>
        <v>0</v>
      </c>
      <c r="P485" s="173">
        <v>0</v>
      </c>
      <c r="Q485" s="173">
        <f>ROUND(E485*P485,2)</f>
        <v>0</v>
      </c>
      <c r="R485" s="173" t="s">
        <v>510</v>
      </c>
      <c r="S485" s="173" t="s">
        <v>183</v>
      </c>
      <c r="T485" s="174" t="s">
        <v>184</v>
      </c>
      <c r="U485" s="156">
        <v>0.94199999999999995</v>
      </c>
      <c r="V485" s="156">
        <f>ROUND(E485*U485,2)</f>
        <v>-43.52</v>
      </c>
      <c r="W485" s="156"/>
      <c r="X485" s="156" t="s">
        <v>573</v>
      </c>
      <c r="Y485" s="147"/>
      <c r="Z485" s="147"/>
      <c r="AA485" s="147"/>
      <c r="AB485" s="147"/>
      <c r="AC485" s="147"/>
      <c r="AD485" s="147"/>
      <c r="AE485" s="147"/>
      <c r="AF485" s="147"/>
      <c r="AG485" s="147" t="s">
        <v>574</v>
      </c>
      <c r="AH485" s="147"/>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1" x14ac:dyDescent="0.2">
      <c r="A486" s="154"/>
      <c r="B486" s="155"/>
      <c r="C486" s="767"/>
      <c r="D486" s="768"/>
      <c r="E486" s="768"/>
      <c r="F486" s="768"/>
      <c r="G486" s="768"/>
      <c r="H486" s="156"/>
      <c r="I486" s="156"/>
      <c r="J486" s="156"/>
      <c r="K486" s="156"/>
      <c r="L486" s="156"/>
      <c r="M486" s="156"/>
      <c r="N486" s="156"/>
      <c r="O486" s="156"/>
      <c r="P486" s="156"/>
      <c r="Q486" s="156"/>
      <c r="R486" s="156"/>
      <c r="S486" s="156"/>
      <c r="T486" s="156"/>
      <c r="U486" s="156"/>
      <c r="V486" s="156"/>
      <c r="W486" s="156"/>
      <c r="X486" s="156"/>
      <c r="Y486" s="147"/>
      <c r="Z486" s="147"/>
      <c r="AA486" s="147"/>
      <c r="AB486" s="147"/>
      <c r="AC486" s="147"/>
      <c r="AD486" s="147"/>
      <c r="AE486" s="147"/>
      <c r="AF486" s="147"/>
      <c r="AG486" s="147" t="s">
        <v>190</v>
      </c>
      <c r="AH486" s="147"/>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ht="22.5" outlineLevel="1" x14ac:dyDescent="0.2">
      <c r="A487" s="168">
        <v>198</v>
      </c>
      <c r="B487" s="169" t="s">
        <v>577</v>
      </c>
      <c r="C487" s="178" t="s">
        <v>578</v>
      </c>
      <c r="D487" s="170" t="s">
        <v>231</v>
      </c>
      <c r="E487" s="171">
        <v>-184.79070999999999</v>
      </c>
      <c r="F487" s="172"/>
      <c r="G487" s="173">
        <f>ROUND(E487*F487,2)</f>
        <v>0</v>
      </c>
      <c r="H487" s="172"/>
      <c r="I487" s="173">
        <f>ROUND(E487*H487,2)</f>
        <v>0</v>
      </c>
      <c r="J487" s="172"/>
      <c r="K487" s="173">
        <f>ROUND(E487*J487,2)</f>
        <v>0</v>
      </c>
      <c r="L487" s="173">
        <v>21</v>
      </c>
      <c r="M487" s="173">
        <f>G487*(1+L487/100)</f>
        <v>0</v>
      </c>
      <c r="N487" s="173">
        <v>0</v>
      </c>
      <c r="O487" s="173">
        <f>ROUND(E487*N487,2)</f>
        <v>0</v>
      </c>
      <c r="P487" s="173">
        <v>0</v>
      </c>
      <c r="Q487" s="173">
        <f>ROUND(E487*P487,2)</f>
        <v>0</v>
      </c>
      <c r="R487" s="173" t="s">
        <v>510</v>
      </c>
      <c r="S487" s="173" t="s">
        <v>183</v>
      </c>
      <c r="T487" s="174" t="s">
        <v>184</v>
      </c>
      <c r="U487" s="156">
        <v>0.105</v>
      </c>
      <c r="V487" s="156">
        <f>ROUND(E487*U487,2)</f>
        <v>-19.399999999999999</v>
      </c>
      <c r="W487" s="156"/>
      <c r="X487" s="156" t="s">
        <v>573</v>
      </c>
      <c r="Y487" s="147"/>
      <c r="Z487" s="147"/>
      <c r="AA487" s="147"/>
      <c r="AB487" s="147"/>
      <c r="AC487" s="147"/>
      <c r="AD487" s="147"/>
      <c r="AE487" s="147"/>
      <c r="AF487" s="147"/>
      <c r="AG487" s="147" t="s">
        <v>574</v>
      </c>
      <c r="AH487" s="147"/>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1" x14ac:dyDescent="0.2">
      <c r="A488" s="154"/>
      <c r="B488" s="155"/>
      <c r="C488" s="767"/>
      <c r="D488" s="768"/>
      <c r="E488" s="768"/>
      <c r="F488" s="768"/>
      <c r="G488" s="768"/>
      <c r="H488" s="156"/>
      <c r="I488" s="156"/>
      <c r="J488" s="156"/>
      <c r="K488" s="156"/>
      <c r="L488" s="156"/>
      <c r="M488" s="156"/>
      <c r="N488" s="156"/>
      <c r="O488" s="156"/>
      <c r="P488" s="156"/>
      <c r="Q488" s="156"/>
      <c r="R488" s="156"/>
      <c r="S488" s="156"/>
      <c r="T488" s="156"/>
      <c r="U488" s="156"/>
      <c r="V488" s="156"/>
      <c r="W488" s="156"/>
      <c r="X488" s="156"/>
      <c r="Y488" s="147"/>
      <c r="Z488" s="147"/>
      <c r="AA488" s="147"/>
      <c r="AB488" s="147"/>
      <c r="AC488" s="147"/>
      <c r="AD488" s="147"/>
      <c r="AE488" s="147"/>
      <c r="AF488" s="147"/>
      <c r="AG488" s="147" t="s">
        <v>190</v>
      </c>
      <c r="AH488" s="147"/>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1" x14ac:dyDescent="0.2">
      <c r="A489" s="168">
        <v>199</v>
      </c>
      <c r="B489" s="169" t="s">
        <v>579</v>
      </c>
      <c r="C489" s="178" t="s">
        <v>580</v>
      </c>
      <c r="D489" s="170" t="s">
        <v>231</v>
      </c>
      <c r="E489" s="171">
        <v>-46.197679999999998</v>
      </c>
      <c r="F489" s="172"/>
      <c r="G489" s="173">
        <f>ROUND(E489*F489,2)</f>
        <v>0</v>
      </c>
      <c r="H489" s="172"/>
      <c r="I489" s="173">
        <f>ROUND(E489*H489,2)</f>
        <v>0</v>
      </c>
      <c r="J489" s="172"/>
      <c r="K489" s="173">
        <f>ROUND(E489*J489,2)</f>
        <v>0</v>
      </c>
      <c r="L489" s="173">
        <v>21</v>
      </c>
      <c r="M489" s="173">
        <f>G489*(1+L489/100)</f>
        <v>0</v>
      </c>
      <c r="N489" s="173">
        <v>0</v>
      </c>
      <c r="O489" s="173">
        <f>ROUND(E489*N489,2)</f>
        <v>0</v>
      </c>
      <c r="P489" s="173">
        <v>0</v>
      </c>
      <c r="Q489" s="173">
        <f>ROUND(E489*P489,2)</f>
        <v>0</v>
      </c>
      <c r="R489" s="173" t="s">
        <v>581</v>
      </c>
      <c r="S489" s="173" t="s">
        <v>183</v>
      </c>
      <c r="T489" s="174" t="s">
        <v>184</v>
      </c>
      <c r="U489" s="156">
        <v>4.2000000000000003E-2</v>
      </c>
      <c r="V489" s="156">
        <f>ROUND(E489*U489,2)</f>
        <v>-1.94</v>
      </c>
      <c r="W489" s="156"/>
      <c r="X489" s="156" t="s">
        <v>573</v>
      </c>
      <c r="Y489" s="147"/>
      <c r="Z489" s="147"/>
      <c r="AA489" s="147"/>
      <c r="AB489" s="147"/>
      <c r="AC489" s="147"/>
      <c r="AD489" s="147"/>
      <c r="AE489" s="147"/>
      <c r="AF489" s="147"/>
      <c r="AG489" s="147" t="s">
        <v>574</v>
      </c>
      <c r="AH489" s="147"/>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54"/>
      <c r="B490" s="155"/>
      <c r="C490" s="771" t="s">
        <v>582</v>
      </c>
      <c r="D490" s="772"/>
      <c r="E490" s="772"/>
      <c r="F490" s="772"/>
      <c r="G490" s="772"/>
      <c r="H490" s="156"/>
      <c r="I490" s="156"/>
      <c r="J490" s="156"/>
      <c r="K490" s="156"/>
      <c r="L490" s="156"/>
      <c r="M490" s="156"/>
      <c r="N490" s="156"/>
      <c r="O490" s="156"/>
      <c r="P490" s="156"/>
      <c r="Q490" s="156"/>
      <c r="R490" s="156"/>
      <c r="S490" s="156"/>
      <c r="T490" s="156"/>
      <c r="U490" s="156"/>
      <c r="V490" s="156"/>
      <c r="W490" s="156"/>
      <c r="X490" s="156"/>
      <c r="Y490" s="147"/>
      <c r="Z490" s="147"/>
      <c r="AA490" s="147"/>
      <c r="AB490" s="147"/>
      <c r="AC490" s="147"/>
      <c r="AD490" s="147"/>
      <c r="AE490" s="147"/>
      <c r="AF490" s="147"/>
      <c r="AG490" s="147" t="s">
        <v>196</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54"/>
      <c r="B491" s="155"/>
      <c r="C491" s="769"/>
      <c r="D491" s="770"/>
      <c r="E491" s="770"/>
      <c r="F491" s="770"/>
      <c r="G491" s="770"/>
      <c r="H491" s="156"/>
      <c r="I491" s="156"/>
      <c r="J491" s="156"/>
      <c r="K491" s="156"/>
      <c r="L491" s="156"/>
      <c r="M491" s="156"/>
      <c r="N491" s="156"/>
      <c r="O491" s="156"/>
      <c r="P491" s="156"/>
      <c r="Q491" s="156"/>
      <c r="R491" s="156"/>
      <c r="S491" s="156"/>
      <c r="T491" s="156"/>
      <c r="U491" s="156"/>
      <c r="V491" s="156"/>
      <c r="W491" s="156"/>
      <c r="X491" s="156"/>
      <c r="Y491" s="147"/>
      <c r="Z491" s="147"/>
      <c r="AA491" s="147"/>
      <c r="AB491" s="147"/>
      <c r="AC491" s="147"/>
      <c r="AD491" s="147"/>
      <c r="AE491" s="147"/>
      <c r="AF491" s="147"/>
      <c r="AG491" s="147" t="s">
        <v>190</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1" x14ac:dyDescent="0.2">
      <c r="A492" s="168">
        <v>200</v>
      </c>
      <c r="B492" s="169" t="s">
        <v>583</v>
      </c>
      <c r="C492" s="178" t="s">
        <v>584</v>
      </c>
      <c r="D492" s="170" t="s">
        <v>231</v>
      </c>
      <c r="E492" s="171">
        <v>-646.76747999999998</v>
      </c>
      <c r="F492" s="172"/>
      <c r="G492" s="173">
        <f>ROUND(E492*F492,2)</f>
        <v>0</v>
      </c>
      <c r="H492" s="172"/>
      <c r="I492" s="173">
        <f>ROUND(E492*H492,2)</f>
        <v>0</v>
      </c>
      <c r="J492" s="172"/>
      <c r="K492" s="173">
        <f>ROUND(E492*J492,2)</f>
        <v>0</v>
      </c>
      <c r="L492" s="173">
        <v>21</v>
      </c>
      <c r="M492" s="173">
        <f>G492*(1+L492/100)</f>
        <v>0</v>
      </c>
      <c r="N492" s="173">
        <v>0</v>
      </c>
      <c r="O492" s="173">
        <f>ROUND(E492*N492,2)</f>
        <v>0</v>
      </c>
      <c r="P492" s="173">
        <v>0</v>
      </c>
      <c r="Q492" s="173">
        <f>ROUND(E492*P492,2)</f>
        <v>0</v>
      </c>
      <c r="R492" s="173" t="s">
        <v>581</v>
      </c>
      <c r="S492" s="173" t="s">
        <v>183</v>
      </c>
      <c r="T492" s="174" t="s">
        <v>184</v>
      </c>
      <c r="U492" s="156">
        <v>0</v>
      </c>
      <c r="V492" s="156">
        <f>ROUND(E492*U492,2)</f>
        <v>0</v>
      </c>
      <c r="W492" s="156"/>
      <c r="X492" s="156" t="s">
        <v>573</v>
      </c>
      <c r="Y492" s="147"/>
      <c r="Z492" s="147"/>
      <c r="AA492" s="147"/>
      <c r="AB492" s="147"/>
      <c r="AC492" s="147"/>
      <c r="AD492" s="147"/>
      <c r="AE492" s="147"/>
      <c r="AF492" s="147"/>
      <c r="AG492" s="147" t="s">
        <v>574</v>
      </c>
      <c r="AH492" s="147"/>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1" x14ac:dyDescent="0.2">
      <c r="A493" s="154"/>
      <c r="B493" s="155"/>
      <c r="C493" s="771" t="s">
        <v>582</v>
      </c>
      <c r="D493" s="772"/>
      <c r="E493" s="772"/>
      <c r="F493" s="772"/>
      <c r="G493" s="772"/>
      <c r="H493" s="156"/>
      <c r="I493" s="156"/>
      <c r="J493" s="156"/>
      <c r="K493" s="156"/>
      <c r="L493" s="156"/>
      <c r="M493" s="156"/>
      <c r="N493" s="156"/>
      <c r="O493" s="156"/>
      <c r="P493" s="156"/>
      <c r="Q493" s="156"/>
      <c r="R493" s="156"/>
      <c r="S493" s="156"/>
      <c r="T493" s="156"/>
      <c r="U493" s="156"/>
      <c r="V493" s="156"/>
      <c r="W493" s="156"/>
      <c r="X493" s="156"/>
      <c r="Y493" s="147"/>
      <c r="Z493" s="147"/>
      <c r="AA493" s="147"/>
      <c r="AB493" s="147"/>
      <c r="AC493" s="147"/>
      <c r="AD493" s="147"/>
      <c r="AE493" s="147"/>
      <c r="AF493" s="147"/>
      <c r="AG493" s="147" t="s">
        <v>196</v>
      </c>
      <c r="AH493" s="147"/>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1" x14ac:dyDescent="0.2">
      <c r="A494" s="154"/>
      <c r="B494" s="155"/>
      <c r="C494" s="769"/>
      <c r="D494" s="770"/>
      <c r="E494" s="770"/>
      <c r="F494" s="770"/>
      <c r="G494" s="770"/>
      <c r="H494" s="156"/>
      <c r="I494" s="156"/>
      <c r="J494" s="156"/>
      <c r="K494" s="156"/>
      <c r="L494" s="156"/>
      <c r="M494" s="156"/>
      <c r="N494" s="156"/>
      <c r="O494" s="156"/>
      <c r="P494" s="156"/>
      <c r="Q494" s="156"/>
      <c r="R494" s="156"/>
      <c r="S494" s="156"/>
      <c r="T494" s="156"/>
      <c r="U494" s="156"/>
      <c r="V494" s="156"/>
      <c r="W494" s="156"/>
      <c r="X494" s="156"/>
      <c r="Y494" s="147"/>
      <c r="Z494" s="147"/>
      <c r="AA494" s="147"/>
      <c r="AB494" s="147"/>
      <c r="AC494" s="147"/>
      <c r="AD494" s="147"/>
      <c r="AE494" s="147"/>
      <c r="AF494" s="147"/>
      <c r="AG494" s="147" t="s">
        <v>190</v>
      </c>
      <c r="AH494" s="147"/>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1" x14ac:dyDescent="0.2">
      <c r="A495" s="168">
        <v>201</v>
      </c>
      <c r="B495" s="169" t="s">
        <v>983</v>
      </c>
      <c r="C495" s="178" t="s">
        <v>984</v>
      </c>
      <c r="D495" s="170" t="s">
        <v>231</v>
      </c>
      <c r="E495" s="171">
        <v>-46.197679999999998</v>
      </c>
      <c r="F495" s="172"/>
      <c r="G495" s="173">
        <f>ROUND(E495*F495,2)</f>
        <v>0</v>
      </c>
      <c r="H495" s="172"/>
      <c r="I495" s="173">
        <f>ROUND(E495*H495,2)</f>
        <v>0</v>
      </c>
      <c r="J495" s="172"/>
      <c r="K495" s="173">
        <f>ROUND(E495*J495,2)</f>
        <v>0</v>
      </c>
      <c r="L495" s="173">
        <v>21</v>
      </c>
      <c r="M495" s="173">
        <f>G495*(1+L495/100)</f>
        <v>0</v>
      </c>
      <c r="N495" s="173">
        <v>0</v>
      </c>
      <c r="O495" s="173">
        <f>ROUND(E495*N495,2)</f>
        <v>0</v>
      </c>
      <c r="P495" s="173">
        <v>0</v>
      </c>
      <c r="Q495" s="173">
        <f>ROUND(E495*P495,2)</f>
        <v>0</v>
      </c>
      <c r="R495" s="173" t="s">
        <v>510</v>
      </c>
      <c r="S495" s="173" t="s">
        <v>183</v>
      </c>
      <c r="T495" s="174" t="s">
        <v>184</v>
      </c>
      <c r="U495" s="156">
        <v>0</v>
      </c>
      <c r="V495" s="156">
        <f>ROUND(E495*U495,2)</f>
        <v>0</v>
      </c>
      <c r="W495" s="156"/>
      <c r="X495" s="156" t="s">
        <v>573</v>
      </c>
      <c r="Y495" s="147"/>
      <c r="Z495" s="147"/>
      <c r="AA495" s="147"/>
      <c r="AB495" s="147"/>
      <c r="AC495" s="147"/>
      <c r="AD495" s="147"/>
      <c r="AE495" s="147"/>
      <c r="AF495" s="147"/>
      <c r="AG495" s="147" t="s">
        <v>574</v>
      </c>
      <c r="AH495" s="147"/>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1" x14ac:dyDescent="0.2">
      <c r="A496" s="154"/>
      <c r="B496" s="155"/>
      <c r="C496" s="767"/>
      <c r="D496" s="768"/>
      <c r="E496" s="768"/>
      <c r="F496" s="768"/>
      <c r="G496" s="768"/>
      <c r="H496" s="156"/>
      <c r="I496" s="156"/>
      <c r="J496" s="156"/>
      <c r="K496" s="156"/>
      <c r="L496" s="156"/>
      <c r="M496" s="156"/>
      <c r="N496" s="156"/>
      <c r="O496" s="156"/>
      <c r="P496" s="156"/>
      <c r="Q496" s="156"/>
      <c r="R496" s="156"/>
      <c r="S496" s="156"/>
      <c r="T496" s="156"/>
      <c r="U496" s="156"/>
      <c r="V496" s="156"/>
      <c r="W496" s="156"/>
      <c r="X496" s="156"/>
      <c r="Y496" s="147"/>
      <c r="Z496" s="147"/>
      <c r="AA496" s="147"/>
      <c r="AB496" s="147"/>
      <c r="AC496" s="147"/>
      <c r="AD496" s="147"/>
      <c r="AE496" s="147"/>
      <c r="AF496" s="147"/>
      <c r="AG496" s="147" t="s">
        <v>190</v>
      </c>
      <c r="AH496" s="147"/>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33" x14ac:dyDescent="0.2">
      <c r="A497" s="3"/>
      <c r="B497" s="4"/>
      <c r="C497" s="181"/>
      <c r="D497" s="6"/>
      <c r="E497" s="3"/>
      <c r="F497" s="3"/>
      <c r="G497" s="3"/>
      <c r="H497" s="3"/>
      <c r="I497" s="3"/>
      <c r="J497" s="3"/>
      <c r="K497" s="3"/>
      <c r="L497" s="3"/>
      <c r="M497" s="3"/>
      <c r="N497" s="3"/>
      <c r="O497" s="3"/>
      <c r="P497" s="3"/>
      <c r="Q497" s="3"/>
      <c r="R497" s="3"/>
      <c r="S497" s="3"/>
      <c r="T497" s="3"/>
      <c r="U497" s="3"/>
      <c r="V497" s="3"/>
      <c r="W497" s="3"/>
      <c r="X497" s="3"/>
      <c r="AE497">
        <v>15</v>
      </c>
      <c r="AF497">
        <v>21</v>
      </c>
      <c r="AG497" t="s">
        <v>164</v>
      </c>
    </row>
    <row r="498" spans="1:33" x14ac:dyDescent="0.2">
      <c r="A498" s="150"/>
      <c r="B498" s="151" t="s">
        <v>29</v>
      </c>
      <c r="C498" s="182"/>
      <c r="D498" s="152"/>
      <c r="E498" s="153"/>
      <c r="F498" s="153"/>
      <c r="G498" s="176">
        <f>G8+G34+G57+G68+G76+G89+G142+G147+G153+G156+G160+G185+G194+G223+G252+G256+G270+G296+G306+G312+G344+G352+G379+G393+G411+G432+G435+G443+G474+G479+G482</f>
        <v>0</v>
      </c>
      <c r="H498" s="3"/>
      <c r="I498" s="3"/>
      <c r="J498" s="3"/>
      <c r="K498" s="3"/>
      <c r="L498" s="3"/>
      <c r="M498" s="3"/>
      <c r="N498" s="3"/>
      <c r="O498" s="3"/>
      <c r="P498" s="3"/>
      <c r="Q498" s="3"/>
      <c r="R498" s="3"/>
      <c r="S498" s="3"/>
      <c r="T498" s="3"/>
      <c r="U498" s="3"/>
      <c r="V498" s="3"/>
      <c r="W498" s="3"/>
      <c r="X498" s="3"/>
      <c r="AE498">
        <f>SUMIF(L7:L496,AE497,G7:G496)</f>
        <v>0</v>
      </c>
      <c r="AF498">
        <f>SUMIF(L7:L496,AF497,G7:G496)</f>
        <v>0</v>
      </c>
      <c r="AG498" t="s">
        <v>985</v>
      </c>
    </row>
    <row r="499" spans="1:33" x14ac:dyDescent="0.2">
      <c r="C499" s="183"/>
      <c r="D499" s="10"/>
      <c r="AG499" t="s">
        <v>986</v>
      </c>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bT/eyJxqKd7tqCmliY1FR4iPbOhj1wIbdkca+VTBhpHbQWiDkJFKcge3AXTlGj+oiz7XYTcEAEWr8Rti1s/7Q==" saltValue="d6xjDXn1jpDd4+E9cxF+RA==" spinCount="100000" sheet="1"/>
  <mergeCells count="251">
    <mergeCell ref="C490:G490"/>
    <mergeCell ref="C491:G491"/>
    <mergeCell ref="C493:G493"/>
    <mergeCell ref="C494:G494"/>
    <mergeCell ref="C496:G496"/>
    <mergeCell ref="C476:G476"/>
    <mergeCell ref="C478:G478"/>
    <mergeCell ref="C481:G481"/>
    <mergeCell ref="C484:G484"/>
    <mergeCell ref="C486:G486"/>
    <mergeCell ref="C488:G488"/>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39:G439"/>
    <mergeCell ref="C441:G441"/>
    <mergeCell ref="C442:G442"/>
    <mergeCell ref="C445:G445"/>
    <mergeCell ref="C447:G447"/>
    <mergeCell ref="C449:G449"/>
    <mergeCell ref="C425:G425"/>
    <mergeCell ref="C427:G427"/>
    <mergeCell ref="C429:G429"/>
    <mergeCell ref="C431:G431"/>
    <mergeCell ref="C434:G434"/>
    <mergeCell ref="C437:G437"/>
    <mergeCell ref="C413:G413"/>
    <mergeCell ref="C415:G415"/>
    <mergeCell ref="C417:G417"/>
    <mergeCell ref="C419:G419"/>
    <mergeCell ref="C421:G421"/>
    <mergeCell ref="C423:G423"/>
    <mergeCell ref="C401:G401"/>
    <mergeCell ref="C403:G403"/>
    <mergeCell ref="C405:G405"/>
    <mergeCell ref="C407:G407"/>
    <mergeCell ref="C409:G409"/>
    <mergeCell ref="C410:G410"/>
    <mergeCell ref="C389:G389"/>
    <mergeCell ref="C391:G391"/>
    <mergeCell ref="C392:G392"/>
    <mergeCell ref="C395:G395"/>
    <mergeCell ref="C397:G397"/>
    <mergeCell ref="C399:G399"/>
    <mergeCell ref="C377:G377"/>
    <mergeCell ref="C378:G378"/>
    <mergeCell ref="C381:G381"/>
    <mergeCell ref="C383:G383"/>
    <mergeCell ref="C385:G385"/>
    <mergeCell ref="C387:G387"/>
    <mergeCell ref="C366:G366"/>
    <mergeCell ref="C368:G368"/>
    <mergeCell ref="C370:G370"/>
    <mergeCell ref="C372:G372"/>
    <mergeCell ref="C374:G374"/>
    <mergeCell ref="C375:G375"/>
    <mergeCell ref="C354:G354"/>
    <mergeCell ref="C356:G356"/>
    <mergeCell ref="C358:G358"/>
    <mergeCell ref="C360:G360"/>
    <mergeCell ref="C362:G362"/>
    <mergeCell ref="C364:G364"/>
    <mergeCell ref="C342:G342"/>
    <mergeCell ref="C343:G343"/>
    <mergeCell ref="C346:G346"/>
    <mergeCell ref="C348:G348"/>
    <mergeCell ref="C350:G350"/>
    <mergeCell ref="C351:G351"/>
    <mergeCell ref="C330:G330"/>
    <mergeCell ref="C332:G332"/>
    <mergeCell ref="C334:G334"/>
    <mergeCell ref="C336:G336"/>
    <mergeCell ref="C338:G338"/>
    <mergeCell ref="C340:G340"/>
    <mergeCell ref="C318:G318"/>
    <mergeCell ref="C320:G320"/>
    <mergeCell ref="C322:G322"/>
    <mergeCell ref="C324:G324"/>
    <mergeCell ref="C326:G326"/>
    <mergeCell ref="C328:G328"/>
    <mergeCell ref="C305:G305"/>
    <mergeCell ref="C308:G308"/>
    <mergeCell ref="C310:G310"/>
    <mergeCell ref="C311:G311"/>
    <mergeCell ref="C314:G314"/>
    <mergeCell ref="C316:G316"/>
    <mergeCell ref="C294:G294"/>
    <mergeCell ref="C295:G295"/>
    <mergeCell ref="C298:G298"/>
    <mergeCell ref="C300:G300"/>
    <mergeCell ref="C302:G302"/>
    <mergeCell ref="C304:G304"/>
    <mergeCell ref="C282:G282"/>
    <mergeCell ref="C284:G284"/>
    <mergeCell ref="C286:G286"/>
    <mergeCell ref="C288:G288"/>
    <mergeCell ref="C290:G290"/>
    <mergeCell ref="C292:G292"/>
    <mergeCell ref="C269:G269"/>
    <mergeCell ref="C272:G272"/>
    <mergeCell ref="C274:G274"/>
    <mergeCell ref="C276:G276"/>
    <mergeCell ref="C278:G278"/>
    <mergeCell ref="C280:G280"/>
    <mergeCell ref="C258:G258"/>
    <mergeCell ref="C260:G260"/>
    <mergeCell ref="C262:G262"/>
    <mergeCell ref="C264:G264"/>
    <mergeCell ref="C266:G266"/>
    <mergeCell ref="C268:G268"/>
    <mergeCell ref="C246:G246"/>
    <mergeCell ref="C248:G248"/>
    <mergeCell ref="C249:G249"/>
    <mergeCell ref="C251:G251"/>
    <mergeCell ref="C254:G254"/>
    <mergeCell ref="C255:G255"/>
    <mergeCell ref="C235:G235"/>
    <mergeCell ref="C237:G237"/>
    <mergeCell ref="C239:G239"/>
    <mergeCell ref="C241:G241"/>
    <mergeCell ref="C243:G243"/>
    <mergeCell ref="C245:G245"/>
    <mergeCell ref="C222:G222"/>
    <mergeCell ref="C226:G226"/>
    <mergeCell ref="C228:G228"/>
    <mergeCell ref="C229:G229"/>
    <mergeCell ref="C231:G231"/>
    <mergeCell ref="C233:G233"/>
    <mergeCell ref="C210:G210"/>
    <mergeCell ref="C212:G212"/>
    <mergeCell ref="C214:G214"/>
    <mergeCell ref="C216:G216"/>
    <mergeCell ref="C218:G218"/>
    <mergeCell ref="C220:G220"/>
    <mergeCell ref="C198:G198"/>
    <mergeCell ref="C200:G200"/>
    <mergeCell ref="C202:G202"/>
    <mergeCell ref="C204:G204"/>
    <mergeCell ref="C206:G206"/>
    <mergeCell ref="C208:G208"/>
    <mergeCell ref="C184:G184"/>
    <mergeCell ref="C187:G187"/>
    <mergeCell ref="C189:G189"/>
    <mergeCell ref="C191:G191"/>
    <mergeCell ref="C193:G193"/>
    <mergeCell ref="C196:G196"/>
    <mergeCell ref="C172:G172"/>
    <mergeCell ref="C174:G174"/>
    <mergeCell ref="C176:G176"/>
    <mergeCell ref="C178:G178"/>
    <mergeCell ref="C180:G180"/>
    <mergeCell ref="C182:G182"/>
    <mergeCell ref="C162:G162"/>
    <mergeCell ref="C163:G163"/>
    <mergeCell ref="C165:G165"/>
    <mergeCell ref="C166:G166"/>
    <mergeCell ref="C168:G168"/>
    <mergeCell ref="C170:G170"/>
    <mergeCell ref="C149:G149"/>
    <mergeCell ref="C150:G150"/>
    <mergeCell ref="C152:G152"/>
    <mergeCell ref="C155:G155"/>
    <mergeCell ref="C158:G158"/>
    <mergeCell ref="C159:G159"/>
    <mergeCell ref="C135:G135"/>
    <mergeCell ref="C137:G137"/>
    <mergeCell ref="C139:G139"/>
    <mergeCell ref="C141:G141"/>
    <mergeCell ref="C144:G144"/>
    <mergeCell ref="C146:G146"/>
    <mergeCell ref="C123:G123"/>
    <mergeCell ref="C125:G125"/>
    <mergeCell ref="C127:G127"/>
    <mergeCell ref="C129:G129"/>
    <mergeCell ref="C131:G131"/>
    <mergeCell ref="C133:G133"/>
    <mergeCell ref="C113:G113"/>
    <mergeCell ref="C114:G114"/>
    <mergeCell ref="C116:G116"/>
    <mergeCell ref="C117:G117"/>
    <mergeCell ref="C119:G119"/>
    <mergeCell ref="C121:G121"/>
    <mergeCell ref="C104:G104"/>
    <mergeCell ref="C106:G106"/>
    <mergeCell ref="C107:G107"/>
    <mergeCell ref="C108:G108"/>
    <mergeCell ref="C110:G110"/>
    <mergeCell ref="C111:G111"/>
    <mergeCell ref="C96:G96"/>
    <mergeCell ref="C98:G98"/>
    <mergeCell ref="C99:G99"/>
    <mergeCell ref="C100:G100"/>
    <mergeCell ref="C102:G102"/>
    <mergeCell ref="C103:G103"/>
    <mergeCell ref="C87:G87"/>
    <mergeCell ref="C88:G88"/>
    <mergeCell ref="C91:G91"/>
    <mergeCell ref="C92:G92"/>
    <mergeCell ref="C94:G94"/>
    <mergeCell ref="C95:G95"/>
    <mergeCell ref="C78:G78"/>
    <mergeCell ref="C79:G79"/>
    <mergeCell ref="C81:G81"/>
    <mergeCell ref="C82:G82"/>
    <mergeCell ref="C84:G84"/>
    <mergeCell ref="C85:G85"/>
    <mergeCell ref="C65:G65"/>
    <mergeCell ref="C67:G67"/>
    <mergeCell ref="C70:G70"/>
    <mergeCell ref="C71:G71"/>
    <mergeCell ref="C73:G73"/>
    <mergeCell ref="C75:G75"/>
    <mergeCell ref="C46:G46"/>
    <mergeCell ref="C48:G48"/>
    <mergeCell ref="C50:G50"/>
    <mergeCell ref="C52:G52"/>
    <mergeCell ref="C56:G56"/>
    <mergeCell ref="C63:G63"/>
    <mergeCell ref="C33:G33"/>
    <mergeCell ref="C36:G36"/>
    <mergeCell ref="C38:G38"/>
    <mergeCell ref="C41:G41"/>
    <mergeCell ref="C43:G43"/>
    <mergeCell ref="C44:G44"/>
    <mergeCell ref="C23:G23"/>
    <mergeCell ref="C25:G25"/>
    <mergeCell ref="C26:G26"/>
    <mergeCell ref="C28:G28"/>
    <mergeCell ref="C29:G29"/>
    <mergeCell ref="C31:G31"/>
    <mergeCell ref="C13:G13"/>
    <mergeCell ref="C15:G15"/>
    <mergeCell ref="C16:G16"/>
    <mergeCell ref="C18:G18"/>
    <mergeCell ref="C19:G19"/>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359" activePane="bottomLeft" state="frozen"/>
      <selection pane="bottomLeft" activeCell="AA384" sqref="AA384"/>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57</v>
      </c>
      <c r="C3" s="774" t="s">
        <v>58</v>
      </c>
      <c r="D3" s="775"/>
      <c r="E3" s="775"/>
      <c r="F3" s="775"/>
      <c r="G3" s="776"/>
      <c r="AC3" s="121" t="s">
        <v>153</v>
      </c>
      <c r="AG3" t="s">
        <v>154</v>
      </c>
    </row>
    <row r="4" spans="1:60" ht="24.95" customHeight="1" x14ac:dyDescent="0.2">
      <c r="A4" s="140" t="s">
        <v>9</v>
      </c>
      <c r="B4" s="141" t="s">
        <v>49</v>
      </c>
      <c r="C4" s="777" t="s">
        <v>58</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68</v>
      </c>
      <c r="C8" s="177" t="s">
        <v>69</v>
      </c>
      <c r="D8" s="164"/>
      <c r="E8" s="165"/>
      <c r="F8" s="166"/>
      <c r="G8" s="166">
        <f>SUMIF(AG9:AG39,"&lt;&gt;NOR",G9:G39)</f>
        <v>0</v>
      </c>
      <c r="H8" s="166"/>
      <c r="I8" s="166">
        <f>SUM(I9:I39)</f>
        <v>0</v>
      </c>
      <c r="J8" s="166"/>
      <c r="K8" s="166">
        <f>SUM(K9:K39)</f>
        <v>0</v>
      </c>
      <c r="L8" s="166"/>
      <c r="M8" s="166">
        <f>SUM(M9:M39)</f>
        <v>0</v>
      </c>
      <c r="N8" s="166"/>
      <c r="O8" s="166">
        <f>SUM(O9:O39)</f>
        <v>20.409999999999997</v>
      </c>
      <c r="P8" s="166"/>
      <c r="Q8" s="166">
        <f>SUM(Q9:Q39)</f>
        <v>0</v>
      </c>
      <c r="R8" s="166"/>
      <c r="S8" s="166"/>
      <c r="T8" s="167"/>
      <c r="U8" s="161"/>
      <c r="V8" s="161">
        <f>SUM(V9:V39)</f>
        <v>289.34999999999991</v>
      </c>
      <c r="W8" s="161"/>
      <c r="X8" s="161"/>
      <c r="AG8" t="s">
        <v>178</v>
      </c>
    </row>
    <row r="9" spans="1:60" ht="22.5" outlineLevel="1" x14ac:dyDescent="0.2">
      <c r="A9" s="168">
        <v>1</v>
      </c>
      <c r="B9" s="169" t="s">
        <v>1040</v>
      </c>
      <c r="C9" s="178" t="s">
        <v>1041</v>
      </c>
      <c r="D9" s="170" t="s">
        <v>294</v>
      </c>
      <c r="E9" s="171">
        <v>8</v>
      </c>
      <c r="F9" s="172"/>
      <c r="G9" s="173">
        <f>ROUND(E9*F9,2)</f>
        <v>0</v>
      </c>
      <c r="H9" s="172"/>
      <c r="I9" s="173">
        <f>ROUND(E9*H9,2)</f>
        <v>0</v>
      </c>
      <c r="J9" s="172"/>
      <c r="K9" s="173">
        <f>ROUND(E9*J9,2)</f>
        <v>0</v>
      </c>
      <c r="L9" s="173">
        <v>21</v>
      </c>
      <c r="M9" s="173">
        <f>G9*(1+L9/100)</f>
        <v>0</v>
      </c>
      <c r="N9" s="173">
        <v>1.389E-2</v>
      </c>
      <c r="O9" s="173">
        <f>ROUND(E9*N9,2)</f>
        <v>0.11</v>
      </c>
      <c r="P9" s="173">
        <v>0</v>
      </c>
      <c r="Q9" s="173">
        <f>ROUND(E9*P9,2)</f>
        <v>0</v>
      </c>
      <c r="R9" s="173" t="s">
        <v>295</v>
      </c>
      <c r="S9" s="173" t="s">
        <v>183</v>
      </c>
      <c r="T9" s="174" t="s">
        <v>184</v>
      </c>
      <c r="U9" s="156">
        <v>0.16</v>
      </c>
      <c r="V9" s="156">
        <f>ROUND(E9*U9,2)</f>
        <v>1.28</v>
      </c>
      <c r="W9" s="156"/>
      <c r="X9" s="156" t="s">
        <v>185</v>
      </c>
      <c r="Y9" s="147"/>
      <c r="Z9" s="147"/>
      <c r="AA9" s="147"/>
      <c r="AB9" s="147"/>
      <c r="AC9" s="147"/>
      <c r="AD9" s="147"/>
      <c r="AE9" s="147"/>
      <c r="AF9" s="147"/>
      <c r="AG9" s="147" t="s">
        <v>1042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771" t="s">
        <v>1043</v>
      </c>
      <c r="D10" s="772"/>
      <c r="E10" s="772"/>
      <c r="F10" s="772"/>
      <c r="G10" s="772"/>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196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179" t="s">
        <v>1044</v>
      </c>
      <c r="D11" s="157"/>
      <c r="E11" s="158">
        <v>8</v>
      </c>
      <c r="F11" s="156"/>
      <c r="G11" s="156"/>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188</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54"/>
      <c r="B12" s="155"/>
      <c r="C12" s="769"/>
      <c r="D12" s="770"/>
      <c r="E12" s="770"/>
      <c r="F12" s="770"/>
      <c r="G12" s="770"/>
      <c r="H12" s="156"/>
      <c r="I12" s="156"/>
      <c r="J12" s="156"/>
      <c r="K12" s="156"/>
      <c r="L12" s="156"/>
      <c r="M12" s="156"/>
      <c r="N12" s="156"/>
      <c r="O12" s="156"/>
      <c r="P12" s="156"/>
      <c r="Q12" s="156"/>
      <c r="R12" s="156"/>
      <c r="S12" s="156"/>
      <c r="T12" s="156"/>
      <c r="U12" s="156"/>
      <c r="V12" s="156"/>
      <c r="W12" s="156"/>
      <c r="X12" s="156"/>
      <c r="Y12" s="147"/>
      <c r="Z12" s="147"/>
      <c r="AA12" s="147"/>
      <c r="AB12" s="147"/>
      <c r="AC12" s="147"/>
      <c r="AD12" s="147"/>
      <c r="AE12" s="147"/>
      <c r="AF12" s="147"/>
      <c r="AG12" s="147" t="s">
        <v>190</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68">
        <v>2</v>
      </c>
      <c r="B13" s="169" t="s">
        <v>1045</v>
      </c>
      <c r="C13" s="178" t="s">
        <v>1046</v>
      </c>
      <c r="D13" s="170" t="s">
        <v>193</v>
      </c>
      <c r="E13" s="171">
        <v>0.38</v>
      </c>
      <c r="F13" s="172"/>
      <c r="G13" s="173">
        <f>ROUND(E13*F13,2)</f>
        <v>0</v>
      </c>
      <c r="H13" s="172"/>
      <c r="I13" s="173">
        <f>ROUND(E13*H13,2)</f>
        <v>0</v>
      </c>
      <c r="J13" s="172"/>
      <c r="K13" s="173">
        <f>ROUND(E13*J13,2)</f>
        <v>0</v>
      </c>
      <c r="L13" s="173">
        <v>21</v>
      </c>
      <c r="M13" s="173">
        <f>G13*(1+L13/100)</f>
        <v>0</v>
      </c>
      <c r="N13" s="173">
        <v>0.52402000000000004</v>
      </c>
      <c r="O13" s="173">
        <f>ROUND(E13*N13,2)</f>
        <v>0.2</v>
      </c>
      <c r="P13" s="173">
        <v>0</v>
      </c>
      <c r="Q13" s="173">
        <f>ROUND(E13*P13,2)</f>
        <v>0</v>
      </c>
      <c r="R13" s="173" t="s">
        <v>295</v>
      </c>
      <c r="S13" s="173" t="s">
        <v>183</v>
      </c>
      <c r="T13" s="174" t="s">
        <v>184</v>
      </c>
      <c r="U13" s="156">
        <v>6.7830000000000004</v>
      </c>
      <c r="V13" s="156">
        <f>ROUND(E13*U13,2)</f>
        <v>2.58</v>
      </c>
      <c r="W13" s="156"/>
      <c r="X13" s="156" t="s">
        <v>185</v>
      </c>
      <c r="Y13" s="147"/>
      <c r="Z13" s="147"/>
      <c r="AA13" s="147"/>
      <c r="AB13" s="147"/>
      <c r="AC13" s="147"/>
      <c r="AD13" s="147"/>
      <c r="AE13" s="147"/>
      <c r="AF13" s="147"/>
      <c r="AG13" s="147" t="s">
        <v>1042</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771" t="s">
        <v>1047</v>
      </c>
      <c r="D14" s="772"/>
      <c r="E14" s="772"/>
      <c r="F14" s="772"/>
      <c r="G14" s="772"/>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196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179" t="s">
        <v>1048</v>
      </c>
      <c r="D15" s="157"/>
      <c r="E15" s="158">
        <v>0.38</v>
      </c>
      <c r="F15" s="156"/>
      <c r="G15" s="156"/>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188</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54"/>
      <c r="B16" s="155"/>
      <c r="C16" s="769"/>
      <c r="D16" s="770"/>
      <c r="E16" s="770"/>
      <c r="F16" s="770"/>
      <c r="G16" s="770"/>
      <c r="H16" s="156"/>
      <c r="I16" s="156"/>
      <c r="J16" s="156"/>
      <c r="K16" s="156"/>
      <c r="L16" s="156"/>
      <c r="M16" s="156"/>
      <c r="N16" s="156"/>
      <c r="O16" s="156"/>
      <c r="P16" s="156"/>
      <c r="Q16" s="156"/>
      <c r="R16" s="156"/>
      <c r="S16" s="156"/>
      <c r="T16" s="156"/>
      <c r="U16" s="156"/>
      <c r="V16" s="156"/>
      <c r="W16" s="156"/>
      <c r="X16" s="156"/>
      <c r="Y16" s="147"/>
      <c r="Z16" s="147"/>
      <c r="AA16" s="147"/>
      <c r="AB16" s="147"/>
      <c r="AC16" s="147"/>
      <c r="AD16" s="147"/>
      <c r="AE16" s="147"/>
      <c r="AF16" s="147"/>
      <c r="AG16" s="147" t="s">
        <v>190</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68">
        <v>3</v>
      </c>
      <c r="B17" s="169" t="s">
        <v>1049</v>
      </c>
      <c r="C17" s="178" t="s">
        <v>1050</v>
      </c>
      <c r="D17" s="170" t="s">
        <v>193</v>
      </c>
      <c r="E17" s="171">
        <v>0.126</v>
      </c>
      <c r="F17" s="172"/>
      <c r="G17" s="173">
        <f>ROUND(E17*F17,2)</f>
        <v>0</v>
      </c>
      <c r="H17" s="172"/>
      <c r="I17" s="173">
        <f>ROUND(E17*H17,2)</f>
        <v>0</v>
      </c>
      <c r="J17" s="172"/>
      <c r="K17" s="173">
        <f>ROUND(E17*J17,2)</f>
        <v>0</v>
      </c>
      <c r="L17" s="173">
        <v>21</v>
      </c>
      <c r="M17" s="173">
        <f>G17*(1+L17/100)</f>
        <v>0</v>
      </c>
      <c r="N17" s="173">
        <v>1.796</v>
      </c>
      <c r="O17" s="173">
        <f>ROUND(E17*N17,2)</f>
        <v>0.23</v>
      </c>
      <c r="P17" s="173">
        <v>0</v>
      </c>
      <c r="Q17" s="173">
        <f>ROUND(E17*P17,2)</f>
        <v>0</v>
      </c>
      <c r="R17" s="173" t="s">
        <v>295</v>
      </c>
      <c r="S17" s="173" t="s">
        <v>183</v>
      </c>
      <c r="T17" s="174" t="s">
        <v>184</v>
      </c>
      <c r="U17" s="156">
        <v>6.8680000000000003</v>
      </c>
      <c r="V17" s="156">
        <f>ROUND(E17*U17,2)</f>
        <v>0.87</v>
      </c>
      <c r="W17" s="156"/>
      <c r="X17" s="156" t="s">
        <v>185</v>
      </c>
      <c r="Y17" s="147"/>
      <c r="Z17" s="147"/>
      <c r="AA17" s="147"/>
      <c r="AB17" s="147"/>
      <c r="AC17" s="147"/>
      <c r="AD17" s="147"/>
      <c r="AE17" s="147"/>
      <c r="AF17" s="147"/>
      <c r="AG17" s="147" t="s">
        <v>1042</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71" t="s">
        <v>1051</v>
      </c>
      <c r="D18" s="772"/>
      <c r="E18" s="772"/>
      <c r="F18" s="772"/>
      <c r="G18" s="772"/>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54"/>
      <c r="B19" s="155"/>
      <c r="C19" s="179" t="s">
        <v>1052</v>
      </c>
      <c r="D19" s="157"/>
      <c r="E19" s="158">
        <v>0.126</v>
      </c>
      <c r="F19" s="156"/>
      <c r="G19" s="156"/>
      <c r="H19" s="156"/>
      <c r="I19" s="156"/>
      <c r="J19" s="156"/>
      <c r="K19" s="156"/>
      <c r="L19" s="156"/>
      <c r="M19" s="156"/>
      <c r="N19" s="156"/>
      <c r="O19" s="156"/>
      <c r="P19" s="156"/>
      <c r="Q19" s="156"/>
      <c r="R19" s="156"/>
      <c r="S19" s="156"/>
      <c r="T19" s="156"/>
      <c r="U19" s="156"/>
      <c r="V19" s="156"/>
      <c r="W19" s="156"/>
      <c r="X19" s="156"/>
      <c r="Y19" s="147"/>
      <c r="Z19" s="147"/>
      <c r="AA19" s="147"/>
      <c r="AB19" s="147"/>
      <c r="AC19" s="147"/>
      <c r="AD19" s="147"/>
      <c r="AE19" s="147"/>
      <c r="AF19" s="147"/>
      <c r="AG19" s="147" t="s">
        <v>188</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69"/>
      <c r="D20" s="770"/>
      <c r="E20" s="770"/>
      <c r="F20" s="770"/>
      <c r="G20" s="770"/>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190</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68">
        <v>4</v>
      </c>
      <c r="B21" s="169" t="s">
        <v>1053</v>
      </c>
      <c r="C21" s="178" t="s">
        <v>1054</v>
      </c>
      <c r="D21" s="170" t="s">
        <v>231</v>
      </c>
      <c r="E21" s="171">
        <v>8.5800000000000001E-2</v>
      </c>
      <c r="F21" s="172"/>
      <c r="G21" s="173">
        <f>ROUND(E21*F21,2)</f>
        <v>0</v>
      </c>
      <c r="H21" s="172"/>
      <c r="I21" s="173">
        <f>ROUND(E21*H21,2)</f>
        <v>0</v>
      </c>
      <c r="J21" s="172"/>
      <c r="K21" s="173">
        <f>ROUND(E21*J21,2)</f>
        <v>0</v>
      </c>
      <c r="L21" s="173">
        <v>21</v>
      </c>
      <c r="M21" s="173">
        <f>G21*(1+L21/100)</f>
        <v>0</v>
      </c>
      <c r="N21" s="173">
        <v>1.0970899999999999</v>
      </c>
      <c r="O21" s="173">
        <f>ROUND(E21*N21,2)</f>
        <v>0.09</v>
      </c>
      <c r="P21" s="173">
        <v>0</v>
      </c>
      <c r="Q21" s="173">
        <f>ROUND(E21*P21,2)</f>
        <v>0</v>
      </c>
      <c r="R21" s="173" t="s">
        <v>226</v>
      </c>
      <c r="S21" s="173" t="s">
        <v>183</v>
      </c>
      <c r="T21" s="174" t="s">
        <v>184</v>
      </c>
      <c r="U21" s="156">
        <v>16.582999999999998</v>
      </c>
      <c r="V21" s="156">
        <f>ROUND(E21*U21,2)</f>
        <v>1.42</v>
      </c>
      <c r="W21" s="156"/>
      <c r="X21" s="156" t="s">
        <v>185</v>
      </c>
      <c r="Y21" s="147"/>
      <c r="Z21" s="147"/>
      <c r="AA21" s="147"/>
      <c r="AB21" s="147"/>
      <c r="AC21" s="147"/>
      <c r="AD21" s="147"/>
      <c r="AE21" s="147"/>
      <c r="AF21" s="147"/>
      <c r="AG21" s="147" t="s">
        <v>1042</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54"/>
      <c r="B22" s="155"/>
      <c r="C22" s="771" t="s">
        <v>232</v>
      </c>
      <c r="D22" s="772"/>
      <c r="E22" s="772"/>
      <c r="F22" s="772"/>
      <c r="G22" s="772"/>
      <c r="H22" s="156"/>
      <c r="I22" s="156"/>
      <c r="J22" s="156"/>
      <c r="K22" s="156"/>
      <c r="L22" s="156"/>
      <c r="M22" s="156"/>
      <c r="N22" s="156"/>
      <c r="O22" s="156"/>
      <c r="P22" s="156"/>
      <c r="Q22" s="156"/>
      <c r="R22" s="156"/>
      <c r="S22" s="156"/>
      <c r="T22" s="156"/>
      <c r="U22" s="156"/>
      <c r="V22" s="156"/>
      <c r="W22" s="156"/>
      <c r="X22" s="156"/>
      <c r="Y22" s="147"/>
      <c r="Z22" s="147"/>
      <c r="AA22" s="147"/>
      <c r="AB22" s="147"/>
      <c r="AC22" s="147"/>
      <c r="AD22" s="147"/>
      <c r="AE22" s="147"/>
      <c r="AF22" s="147"/>
      <c r="AG22" s="147" t="s">
        <v>196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54"/>
      <c r="B23" s="155"/>
      <c r="C23" s="179" t="s">
        <v>1055</v>
      </c>
      <c r="D23" s="157"/>
      <c r="E23" s="158">
        <v>8.5800000000000001E-2</v>
      </c>
      <c r="F23" s="156"/>
      <c r="G23" s="156"/>
      <c r="H23" s="156"/>
      <c r="I23" s="156"/>
      <c r="J23" s="156"/>
      <c r="K23" s="156"/>
      <c r="L23" s="156"/>
      <c r="M23" s="156"/>
      <c r="N23" s="156"/>
      <c r="O23" s="156"/>
      <c r="P23" s="156"/>
      <c r="Q23" s="156"/>
      <c r="R23" s="156"/>
      <c r="S23" s="156"/>
      <c r="T23" s="156"/>
      <c r="U23" s="156"/>
      <c r="V23" s="156"/>
      <c r="W23" s="156"/>
      <c r="X23" s="156"/>
      <c r="Y23" s="147"/>
      <c r="Z23" s="147"/>
      <c r="AA23" s="147"/>
      <c r="AB23" s="147"/>
      <c r="AC23" s="147"/>
      <c r="AD23" s="147"/>
      <c r="AE23" s="147"/>
      <c r="AF23" s="147"/>
      <c r="AG23" s="147" t="s">
        <v>188</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769"/>
      <c r="D24" s="770"/>
      <c r="E24" s="770"/>
      <c r="F24" s="770"/>
      <c r="G24" s="770"/>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190</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68">
        <v>5</v>
      </c>
      <c r="B25" s="169" t="s">
        <v>1056</v>
      </c>
      <c r="C25" s="178" t="s">
        <v>1057</v>
      </c>
      <c r="D25" s="170" t="s">
        <v>181</v>
      </c>
      <c r="E25" s="171">
        <v>480.1</v>
      </c>
      <c r="F25" s="172"/>
      <c r="G25" s="173">
        <f>ROUND(E25*F25,2)</f>
        <v>0</v>
      </c>
      <c r="H25" s="172"/>
      <c r="I25" s="173">
        <f>ROUND(E25*H25,2)</f>
        <v>0</v>
      </c>
      <c r="J25" s="172"/>
      <c r="K25" s="173">
        <f>ROUND(E25*J25,2)</f>
        <v>0</v>
      </c>
      <c r="L25" s="173">
        <v>21</v>
      </c>
      <c r="M25" s="173">
        <f>G25*(1+L25/100)</f>
        <v>0</v>
      </c>
      <c r="N25" s="173">
        <v>3.9849999999999997E-2</v>
      </c>
      <c r="O25" s="173">
        <f>ROUND(E25*N25,2)</f>
        <v>19.13</v>
      </c>
      <c r="P25" s="173">
        <v>0</v>
      </c>
      <c r="Q25" s="173">
        <f>ROUND(E25*P25,2)</f>
        <v>0</v>
      </c>
      <c r="R25" s="173" t="s">
        <v>226</v>
      </c>
      <c r="S25" s="173" t="s">
        <v>183</v>
      </c>
      <c r="T25" s="174" t="s">
        <v>184</v>
      </c>
      <c r="U25" s="156">
        <v>0.57999999999999996</v>
      </c>
      <c r="V25" s="156">
        <f>ROUND(E25*U25,2)</f>
        <v>278.45999999999998</v>
      </c>
      <c r="W25" s="156"/>
      <c r="X25" s="156" t="s">
        <v>185</v>
      </c>
      <c r="Y25" s="147"/>
      <c r="Z25" s="147"/>
      <c r="AA25" s="147"/>
      <c r="AB25" s="147"/>
      <c r="AC25" s="147"/>
      <c r="AD25" s="147"/>
      <c r="AE25" s="147"/>
      <c r="AF25" s="147"/>
      <c r="AG25" s="147" t="s">
        <v>1042</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54"/>
      <c r="B26" s="155"/>
      <c r="C26" s="771" t="s">
        <v>1058</v>
      </c>
      <c r="D26" s="772"/>
      <c r="E26" s="772"/>
      <c r="F26" s="772"/>
      <c r="G26" s="772"/>
      <c r="H26" s="156"/>
      <c r="I26" s="156"/>
      <c r="J26" s="156"/>
      <c r="K26" s="156"/>
      <c r="L26" s="156"/>
      <c r="M26" s="156"/>
      <c r="N26" s="156"/>
      <c r="O26" s="156"/>
      <c r="P26" s="156"/>
      <c r="Q26" s="156"/>
      <c r="R26" s="156"/>
      <c r="S26" s="156"/>
      <c r="T26" s="156"/>
      <c r="U26" s="156"/>
      <c r="V26" s="156"/>
      <c r="W26" s="156"/>
      <c r="X26" s="156"/>
      <c r="Y26" s="147"/>
      <c r="Z26" s="147"/>
      <c r="AA26" s="147"/>
      <c r="AB26" s="147"/>
      <c r="AC26" s="147"/>
      <c r="AD26" s="147"/>
      <c r="AE26" s="147"/>
      <c r="AF26" s="147"/>
      <c r="AG26" s="147" t="s">
        <v>196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1059</v>
      </c>
      <c r="D27" s="157"/>
      <c r="E27" s="158">
        <v>480.1</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6</v>
      </c>
      <c r="B29" s="169" t="s">
        <v>235</v>
      </c>
      <c r="C29" s="178" t="s">
        <v>236</v>
      </c>
      <c r="D29" s="170" t="s">
        <v>181</v>
      </c>
      <c r="E29" s="171">
        <v>0.84</v>
      </c>
      <c r="F29" s="172"/>
      <c r="G29" s="173">
        <f>ROUND(E29*F29,2)</f>
        <v>0</v>
      </c>
      <c r="H29" s="172"/>
      <c r="I29" s="173">
        <f>ROUND(E29*H29,2)</f>
        <v>0</v>
      </c>
      <c r="J29" s="172"/>
      <c r="K29" s="173">
        <f>ROUND(E29*J29,2)</f>
        <v>0</v>
      </c>
      <c r="L29" s="173">
        <v>21</v>
      </c>
      <c r="M29" s="173">
        <f>G29*(1+L29/100)</f>
        <v>0</v>
      </c>
      <c r="N29" s="173">
        <v>0.1656</v>
      </c>
      <c r="O29" s="173">
        <f>ROUND(E29*N29,2)</f>
        <v>0.14000000000000001</v>
      </c>
      <c r="P29" s="173">
        <v>0</v>
      </c>
      <c r="Q29" s="173">
        <f>ROUND(E29*P29,2)</f>
        <v>0</v>
      </c>
      <c r="R29" s="173" t="s">
        <v>226</v>
      </c>
      <c r="S29" s="173" t="s">
        <v>183</v>
      </c>
      <c r="T29" s="174" t="s">
        <v>184</v>
      </c>
      <c r="U29" s="156">
        <v>1.2225999999999999</v>
      </c>
      <c r="V29" s="156">
        <f>ROUND(E29*U29,2)</f>
        <v>1.03</v>
      </c>
      <c r="W29" s="156"/>
      <c r="X29" s="156" t="s">
        <v>185</v>
      </c>
      <c r="Y29" s="147"/>
      <c r="Z29" s="147"/>
      <c r="AA29" s="147"/>
      <c r="AB29" s="147"/>
      <c r="AC29" s="147"/>
      <c r="AD29" s="147"/>
      <c r="AE29" s="147"/>
      <c r="AF29" s="147"/>
      <c r="AG29" s="147" t="s">
        <v>1042</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71" t="s">
        <v>237</v>
      </c>
      <c r="D30" s="772"/>
      <c r="E30" s="772"/>
      <c r="F30" s="772"/>
      <c r="G30" s="77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179" t="s">
        <v>1060</v>
      </c>
      <c r="D31" s="157"/>
      <c r="E31" s="158">
        <v>0.84</v>
      </c>
      <c r="F31" s="156"/>
      <c r="G31" s="156"/>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188</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54"/>
      <c r="B32" s="155"/>
      <c r="C32" s="769"/>
      <c r="D32" s="770"/>
      <c r="E32" s="770"/>
      <c r="F32" s="770"/>
      <c r="G32" s="770"/>
      <c r="H32" s="156"/>
      <c r="I32" s="156"/>
      <c r="J32" s="156"/>
      <c r="K32" s="156"/>
      <c r="L32" s="156"/>
      <c r="M32" s="156"/>
      <c r="N32" s="156"/>
      <c r="O32" s="156"/>
      <c r="P32" s="156"/>
      <c r="Q32" s="156"/>
      <c r="R32" s="156"/>
      <c r="S32" s="156"/>
      <c r="T32" s="156"/>
      <c r="U32" s="156"/>
      <c r="V32" s="156"/>
      <c r="W32" s="156"/>
      <c r="X32" s="156"/>
      <c r="Y32" s="147"/>
      <c r="Z32" s="147"/>
      <c r="AA32" s="147"/>
      <c r="AB32" s="147"/>
      <c r="AC32" s="147"/>
      <c r="AD32" s="147"/>
      <c r="AE32" s="147"/>
      <c r="AF32" s="147"/>
      <c r="AG32" s="147" t="s">
        <v>190</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68">
        <v>7</v>
      </c>
      <c r="B33" s="169" t="s">
        <v>1061</v>
      </c>
      <c r="C33" s="178" t="s">
        <v>1062</v>
      </c>
      <c r="D33" s="170" t="s">
        <v>181</v>
      </c>
      <c r="E33" s="171">
        <v>1.5</v>
      </c>
      <c r="F33" s="172"/>
      <c r="G33" s="173">
        <f>ROUND(E33*F33,2)</f>
        <v>0</v>
      </c>
      <c r="H33" s="172"/>
      <c r="I33" s="173">
        <f>ROUND(E33*H33,2)</f>
        <v>0</v>
      </c>
      <c r="J33" s="172"/>
      <c r="K33" s="173">
        <f>ROUND(E33*J33,2)</f>
        <v>0</v>
      </c>
      <c r="L33" s="173">
        <v>21</v>
      </c>
      <c r="M33" s="173">
        <f>G33*(1+L33/100)</f>
        <v>0</v>
      </c>
      <c r="N33" s="173">
        <v>0.26563999999999999</v>
      </c>
      <c r="O33" s="173">
        <f>ROUND(E33*N33,2)</f>
        <v>0.4</v>
      </c>
      <c r="P33" s="173">
        <v>0</v>
      </c>
      <c r="Q33" s="173">
        <f>ROUND(E33*P33,2)</f>
        <v>0</v>
      </c>
      <c r="R33" s="173" t="s">
        <v>295</v>
      </c>
      <c r="S33" s="173" t="s">
        <v>183</v>
      </c>
      <c r="T33" s="174" t="s">
        <v>184</v>
      </c>
      <c r="U33" s="156">
        <v>1.621</v>
      </c>
      <c r="V33" s="156">
        <f>ROUND(E33*U33,2)</f>
        <v>2.4300000000000002</v>
      </c>
      <c r="W33" s="156"/>
      <c r="X33" s="156" t="s">
        <v>185</v>
      </c>
      <c r="Y33" s="147"/>
      <c r="Z33" s="147"/>
      <c r="AA33" s="147"/>
      <c r="AB33" s="147"/>
      <c r="AC33" s="147"/>
      <c r="AD33" s="147"/>
      <c r="AE33" s="147"/>
      <c r="AF33" s="147"/>
      <c r="AG33" s="147" t="s">
        <v>1042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54"/>
      <c r="B34" s="155"/>
      <c r="C34" s="771" t="s">
        <v>1063</v>
      </c>
      <c r="D34" s="772"/>
      <c r="E34" s="772"/>
      <c r="F34" s="772"/>
      <c r="G34" s="772"/>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196</v>
      </c>
      <c r="AH34" s="147"/>
      <c r="AI34" s="147"/>
      <c r="AJ34" s="147"/>
      <c r="AK34" s="147"/>
      <c r="AL34" s="147"/>
      <c r="AM34" s="147"/>
      <c r="AN34" s="147"/>
      <c r="AO34" s="147"/>
      <c r="AP34" s="147"/>
      <c r="AQ34" s="147"/>
      <c r="AR34" s="147"/>
      <c r="AS34" s="147"/>
      <c r="AT34" s="147"/>
      <c r="AU34" s="147"/>
      <c r="AV34" s="147"/>
      <c r="AW34" s="147"/>
      <c r="AX34" s="147"/>
      <c r="AY34" s="147"/>
      <c r="AZ34" s="147"/>
      <c r="BA34" s="175" t="str">
        <f>C34</f>
        <v>ve vybouraných otvorech, s vysekáním kapes pro zavázání, z jakýchkoliv cihel, z pomocného pracovního lešení o výšce podlahy do 1900 mm a pro zatížení do 1,5 kPa,</v>
      </c>
      <c r="BB34" s="147"/>
      <c r="BC34" s="147"/>
      <c r="BD34" s="147"/>
      <c r="BE34" s="147"/>
      <c r="BF34" s="147"/>
      <c r="BG34" s="147"/>
      <c r="BH34" s="147"/>
    </row>
    <row r="35" spans="1:60" outlineLevel="1" x14ac:dyDescent="0.2">
      <c r="A35" s="154"/>
      <c r="B35" s="155"/>
      <c r="C35" s="179" t="s">
        <v>1064</v>
      </c>
      <c r="D35" s="157"/>
      <c r="E35" s="158">
        <v>1.5</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8</v>
      </c>
      <c r="B37" s="169" t="s">
        <v>1065</v>
      </c>
      <c r="C37" s="178" t="s">
        <v>1066</v>
      </c>
      <c r="D37" s="170" t="s">
        <v>294</v>
      </c>
      <c r="E37" s="171">
        <v>8</v>
      </c>
      <c r="F37" s="172"/>
      <c r="G37" s="173">
        <f>ROUND(E37*F37,2)</f>
        <v>0</v>
      </c>
      <c r="H37" s="172"/>
      <c r="I37" s="173">
        <f>ROUND(E37*H37,2)</f>
        <v>0</v>
      </c>
      <c r="J37" s="172"/>
      <c r="K37" s="173">
        <f>ROUND(E37*J37,2)</f>
        <v>0</v>
      </c>
      <c r="L37" s="173">
        <v>21</v>
      </c>
      <c r="M37" s="173">
        <f>G37*(1+L37/100)</f>
        <v>0</v>
      </c>
      <c r="N37" s="173">
        <v>1.389E-2</v>
      </c>
      <c r="O37" s="173">
        <f>ROUND(E37*N37,2)</f>
        <v>0.11</v>
      </c>
      <c r="P37" s="173">
        <v>0</v>
      </c>
      <c r="Q37" s="173">
        <f>ROUND(E37*P37,2)</f>
        <v>0</v>
      </c>
      <c r="R37" s="173"/>
      <c r="S37" s="173" t="s">
        <v>219</v>
      </c>
      <c r="T37" s="174" t="s">
        <v>220</v>
      </c>
      <c r="U37" s="156">
        <v>0.16</v>
      </c>
      <c r="V37" s="156">
        <f>ROUND(E37*U37,2)</f>
        <v>1.28</v>
      </c>
      <c r="W37" s="156"/>
      <c r="X37" s="156" t="s">
        <v>185</v>
      </c>
      <c r="Y37" s="147"/>
      <c r="Z37" s="147"/>
      <c r="AA37" s="147"/>
      <c r="AB37" s="147"/>
      <c r="AC37" s="147"/>
      <c r="AD37" s="147"/>
      <c r="AE37" s="147"/>
      <c r="AF37" s="147"/>
      <c r="AG37" s="147" t="s">
        <v>1042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1044</v>
      </c>
      <c r="D38" s="157"/>
      <c r="E38" s="158">
        <v>8</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x14ac:dyDescent="0.2">
      <c r="A40" s="162" t="s">
        <v>177</v>
      </c>
      <c r="B40" s="163" t="s">
        <v>70</v>
      </c>
      <c r="C40" s="177" t="s">
        <v>71</v>
      </c>
      <c r="D40" s="164"/>
      <c r="E40" s="165"/>
      <c r="F40" s="166"/>
      <c r="G40" s="166">
        <f>SUMIF(AG41:AG71,"&lt;&gt;NOR",G41:G71)</f>
        <v>0</v>
      </c>
      <c r="H40" s="166"/>
      <c r="I40" s="166">
        <f>SUM(I41:I71)</f>
        <v>0</v>
      </c>
      <c r="J40" s="166"/>
      <c r="K40" s="166">
        <f>SUM(K41:K71)</f>
        <v>0</v>
      </c>
      <c r="L40" s="166"/>
      <c r="M40" s="166">
        <f>SUM(M41:M71)</f>
        <v>0</v>
      </c>
      <c r="N40" s="166"/>
      <c r="O40" s="166">
        <f>SUM(O41:O71)</f>
        <v>22.25</v>
      </c>
      <c r="P40" s="166"/>
      <c r="Q40" s="166">
        <f>SUM(Q41:Q71)</f>
        <v>0</v>
      </c>
      <c r="R40" s="166"/>
      <c r="S40" s="166"/>
      <c r="T40" s="167"/>
      <c r="U40" s="161"/>
      <c r="V40" s="161">
        <f>SUM(V41:V71)</f>
        <v>1702.92</v>
      </c>
      <c r="W40" s="161"/>
      <c r="X40" s="161"/>
      <c r="AG40" t="s">
        <v>178</v>
      </c>
    </row>
    <row r="41" spans="1:60" outlineLevel="1" x14ac:dyDescent="0.2">
      <c r="A41" s="168">
        <v>9</v>
      </c>
      <c r="B41" s="169" t="s">
        <v>1067</v>
      </c>
      <c r="C41" s="178" t="s">
        <v>1068</v>
      </c>
      <c r="D41" s="170" t="s">
        <v>181</v>
      </c>
      <c r="E41" s="171">
        <v>19.399999999999999</v>
      </c>
      <c r="F41" s="172"/>
      <c r="G41" s="173">
        <f>ROUND(E41*F41,2)</f>
        <v>0</v>
      </c>
      <c r="H41" s="172"/>
      <c r="I41" s="173">
        <f>ROUND(E41*H41,2)</f>
        <v>0</v>
      </c>
      <c r="J41" s="172"/>
      <c r="K41" s="173">
        <f>ROUND(E41*J41,2)</f>
        <v>0</v>
      </c>
      <c r="L41" s="173">
        <v>21</v>
      </c>
      <c r="M41" s="173">
        <f>G41*(1+L41/100)</f>
        <v>0</v>
      </c>
      <c r="N41" s="173">
        <v>5.5199999999999997E-3</v>
      </c>
      <c r="O41" s="173">
        <f>ROUND(E41*N41,2)</f>
        <v>0.11</v>
      </c>
      <c r="P41" s="173">
        <v>0</v>
      </c>
      <c r="Q41" s="173">
        <f>ROUND(E41*P41,2)</f>
        <v>0</v>
      </c>
      <c r="R41" s="173" t="s">
        <v>226</v>
      </c>
      <c r="S41" s="173" t="s">
        <v>183</v>
      </c>
      <c r="T41" s="174" t="s">
        <v>184</v>
      </c>
      <c r="U41" s="156">
        <v>0.57299999999999995</v>
      </c>
      <c r="V41" s="156">
        <f>ROUND(E41*U41,2)</f>
        <v>11.12</v>
      </c>
      <c r="W41" s="156"/>
      <c r="X41" s="156" t="s">
        <v>185</v>
      </c>
      <c r="Y41" s="147"/>
      <c r="Z41" s="147"/>
      <c r="AA41" s="147"/>
      <c r="AB41" s="147"/>
      <c r="AC41" s="147"/>
      <c r="AD41" s="147"/>
      <c r="AE41" s="147"/>
      <c r="AF41" s="147"/>
      <c r="AG41" s="147" t="s">
        <v>1042</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71" t="s">
        <v>1069</v>
      </c>
      <c r="D42" s="772"/>
      <c r="E42" s="772"/>
      <c r="F42" s="772"/>
      <c r="G42" s="772"/>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196</v>
      </c>
      <c r="AH42" s="147"/>
      <c r="AI42" s="147"/>
      <c r="AJ42" s="147"/>
      <c r="AK42" s="147"/>
      <c r="AL42" s="147"/>
      <c r="AM42" s="147"/>
      <c r="AN42" s="147"/>
      <c r="AO42" s="147"/>
      <c r="AP42" s="147"/>
      <c r="AQ42" s="147"/>
      <c r="AR42" s="147"/>
      <c r="AS42" s="147"/>
      <c r="AT42" s="147"/>
      <c r="AU42" s="147"/>
      <c r="AV42" s="147"/>
      <c r="AW42" s="147"/>
      <c r="AX42" s="147"/>
      <c r="AY42" s="147"/>
      <c r="AZ42" s="147"/>
      <c r="BA42" s="175" t="str">
        <f>C42</f>
        <v>výšky do 4 m se zesílením dna bednění podle hodnoty zatížení betonovou směsí a výztuží. Bez pomocného lešení.</v>
      </c>
      <c r="BB42" s="147"/>
      <c r="BC42" s="147"/>
      <c r="BD42" s="147"/>
      <c r="BE42" s="147"/>
      <c r="BF42" s="147"/>
      <c r="BG42" s="147"/>
      <c r="BH42" s="147"/>
    </row>
    <row r="43" spans="1:60" outlineLevel="1" x14ac:dyDescent="0.2">
      <c r="A43" s="154"/>
      <c r="B43" s="155"/>
      <c r="C43" s="179" t="s">
        <v>1070</v>
      </c>
      <c r="D43" s="157"/>
      <c r="E43" s="158">
        <v>19.399999999999999</v>
      </c>
      <c r="F43" s="156"/>
      <c r="G43" s="156"/>
      <c r="H43" s="156"/>
      <c r="I43" s="156"/>
      <c r="J43" s="156"/>
      <c r="K43" s="156"/>
      <c r="L43" s="156"/>
      <c r="M43" s="156"/>
      <c r="N43" s="156"/>
      <c r="O43" s="156"/>
      <c r="P43" s="156"/>
      <c r="Q43" s="156"/>
      <c r="R43" s="156"/>
      <c r="S43" s="156"/>
      <c r="T43" s="156"/>
      <c r="U43" s="156"/>
      <c r="V43" s="156"/>
      <c r="W43" s="156"/>
      <c r="X43" s="156"/>
      <c r="Y43" s="147"/>
      <c r="Z43" s="147"/>
      <c r="AA43" s="147"/>
      <c r="AB43" s="147"/>
      <c r="AC43" s="147"/>
      <c r="AD43" s="147"/>
      <c r="AE43" s="147"/>
      <c r="AF43" s="147"/>
      <c r="AG43" s="147" t="s">
        <v>188</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769"/>
      <c r="D44" s="770"/>
      <c r="E44" s="770"/>
      <c r="F44" s="770"/>
      <c r="G44" s="770"/>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190</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68">
        <v>10</v>
      </c>
      <c r="B45" s="169" t="s">
        <v>1071</v>
      </c>
      <c r="C45" s="178" t="s">
        <v>1072</v>
      </c>
      <c r="D45" s="170" t="s">
        <v>181</v>
      </c>
      <c r="E45" s="171">
        <v>19.399999999999999</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t="s">
        <v>226</v>
      </c>
      <c r="S45" s="173" t="s">
        <v>183</v>
      </c>
      <c r="T45" s="174" t="s">
        <v>184</v>
      </c>
      <c r="U45" s="156">
        <v>0.19</v>
      </c>
      <c r="V45" s="156">
        <f>ROUND(E45*U45,2)</f>
        <v>3.69</v>
      </c>
      <c r="W45" s="156"/>
      <c r="X45" s="156" t="s">
        <v>185</v>
      </c>
      <c r="Y45" s="147"/>
      <c r="Z45" s="147"/>
      <c r="AA45" s="147"/>
      <c r="AB45" s="147"/>
      <c r="AC45" s="147"/>
      <c r="AD45" s="147"/>
      <c r="AE45" s="147"/>
      <c r="AF45" s="147"/>
      <c r="AG45" s="147" t="s">
        <v>1042</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54"/>
      <c r="B46" s="155"/>
      <c r="C46" s="771" t="s">
        <v>1069</v>
      </c>
      <c r="D46" s="772"/>
      <c r="E46" s="772"/>
      <c r="F46" s="772"/>
      <c r="G46" s="772"/>
      <c r="H46" s="156"/>
      <c r="I46" s="156"/>
      <c r="J46" s="156"/>
      <c r="K46" s="156"/>
      <c r="L46" s="156"/>
      <c r="M46" s="156"/>
      <c r="N46" s="156"/>
      <c r="O46" s="156"/>
      <c r="P46" s="156"/>
      <c r="Q46" s="156"/>
      <c r="R46" s="156"/>
      <c r="S46" s="156"/>
      <c r="T46" s="156"/>
      <c r="U46" s="156"/>
      <c r="V46" s="156"/>
      <c r="W46" s="156"/>
      <c r="X46" s="156"/>
      <c r="Y46" s="147"/>
      <c r="Z46" s="147"/>
      <c r="AA46" s="147"/>
      <c r="AB46" s="147"/>
      <c r="AC46" s="147"/>
      <c r="AD46" s="147"/>
      <c r="AE46" s="147"/>
      <c r="AF46" s="147"/>
      <c r="AG46" s="147" t="s">
        <v>196</v>
      </c>
      <c r="AH46" s="147"/>
      <c r="AI46" s="147"/>
      <c r="AJ46" s="147"/>
      <c r="AK46" s="147"/>
      <c r="AL46" s="147"/>
      <c r="AM46" s="147"/>
      <c r="AN46" s="147"/>
      <c r="AO46" s="147"/>
      <c r="AP46" s="147"/>
      <c r="AQ46" s="147"/>
      <c r="AR46" s="147"/>
      <c r="AS46" s="147"/>
      <c r="AT46" s="147"/>
      <c r="AU46" s="147"/>
      <c r="AV46" s="147"/>
      <c r="AW46" s="147"/>
      <c r="AX46" s="147"/>
      <c r="AY46" s="147"/>
      <c r="AZ46" s="147"/>
      <c r="BA46" s="175" t="str">
        <f>C46</f>
        <v>výšky do 4 m se zesílením dna bednění podle hodnoty zatížení betonovou směsí a výztuží. Bez pomocného lešení.</v>
      </c>
      <c r="BB46" s="147"/>
      <c r="BC46" s="147"/>
      <c r="BD46" s="147"/>
      <c r="BE46" s="147"/>
      <c r="BF46" s="147"/>
      <c r="BG46" s="147"/>
      <c r="BH46" s="147"/>
    </row>
    <row r="47" spans="1:60" outlineLevel="1" x14ac:dyDescent="0.2">
      <c r="A47" s="154"/>
      <c r="B47" s="155"/>
      <c r="C47" s="769"/>
      <c r="D47" s="770"/>
      <c r="E47" s="770"/>
      <c r="F47" s="770"/>
      <c r="G47" s="770"/>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190</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33.75" outlineLevel="1" x14ac:dyDescent="0.2">
      <c r="A48" s="168">
        <v>11</v>
      </c>
      <c r="B48" s="169" t="s">
        <v>1073</v>
      </c>
      <c r="C48" s="178" t="s">
        <v>1074</v>
      </c>
      <c r="D48" s="170" t="s">
        <v>181</v>
      </c>
      <c r="E48" s="171">
        <v>19.399999999999999</v>
      </c>
      <c r="F48" s="172"/>
      <c r="G48" s="173">
        <f>ROUND(E48*F48,2)</f>
        <v>0</v>
      </c>
      <c r="H48" s="172"/>
      <c r="I48" s="173">
        <f>ROUND(E48*H48,2)</f>
        <v>0</v>
      </c>
      <c r="J48" s="172"/>
      <c r="K48" s="173">
        <f>ROUND(E48*J48,2)</f>
        <v>0</v>
      </c>
      <c r="L48" s="173">
        <v>21</v>
      </c>
      <c r="M48" s="173">
        <f>G48*(1+L48/100)</f>
        <v>0</v>
      </c>
      <c r="N48" s="173">
        <v>1.92E-3</v>
      </c>
      <c r="O48" s="173">
        <f>ROUND(E48*N48,2)</f>
        <v>0.04</v>
      </c>
      <c r="P48" s="173">
        <v>0</v>
      </c>
      <c r="Q48" s="173">
        <f>ROUND(E48*P48,2)</f>
        <v>0</v>
      </c>
      <c r="R48" s="173" t="s">
        <v>226</v>
      </c>
      <c r="S48" s="173" t="s">
        <v>183</v>
      </c>
      <c r="T48" s="174" t="s">
        <v>184</v>
      </c>
      <c r="U48" s="156">
        <v>0.115</v>
      </c>
      <c r="V48" s="156">
        <f>ROUND(E48*U48,2)</f>
        <v>2.23</v>
      </c>
      <c r="W48" s="156"/>
      <c r="X48" s="156" t="s">
        <v>185</v>
      </c>
      <c r="Y48" s="147"/>
      <c r="Z48" s="147"/>
      <c r="AA48" s="147"/>
      <c r="AB48" s="147"/>
      <c r="AC48" s="147"/>
      <c r="AD48" s="147"/>
      <c r="AE48" s="147"/>
      <c r="AF48" s="147"/>
      <c r="AG48" s="147" t="s">
        <v>1042</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54"/>
      <c r="B49" s="155"/>
      <c r="C49" s="771" t="s">
        <v>1069</v>
      </c>
      <c r="D49" s="772"/>
      <c r="E49" s="772"/>
      <c r="F49" s="772"/>
      <c r="G49" s="772"/>
      <c r="H49" s="156"/>
      <c r="I49" s="156"/>
      <c r="J49" s="156"/>
      <c r="K49" s="156"/>
      <c r="L49" s="156"/>
      <c r="M49" s="156"/>
      <c r="N49" s="156"/>
      <c r="O49" s="156"/>
      <c r="P49" s="156"/>
      <c r="Q49" s="156"/>
      <c r="R49" s="156"/>
      <c r="S49" s="156"/>
      <c r="T49" s="156"/>
      <c r="U49" s="156"/>
      <c r="V49" s="156"/>
      <c r="W49" s="156"/>
      <c r="X49" s="156"/>
      <c r="Y49" s="147"/>
      <c r="Z49" s="147"/>
      <c r="AA49" s="147"/>
      <c r="AB49" s="147"/>
      <c r="AC49" s="147"/>
      <c r="AD49" s="147"/>
      <c r="AE49" s="147"/>
      <c r="AF49" s="147"/>
      <c r="AG49" s="147" t="s">
        <v>196</v>
      </c>
      <c r="AH49" s="147"/>
      <c r="AI49" s="147"/>
      <c r="AJ49" s="147"/>
      <c r="AK49" s="147"/>
      <c r="AL49" s="147"/>
      <c r="AM49" s="147"/>
      <c r="AN49" s="147"/>
      <c r="AO49" s="147"/>
      <c r="AP49" s="147"/>
      <c r="AQ49" s="147"/>
      <c r="AR49" s="147"/>
      <c r="AS49" s="147"/>
      <c r="AT49" s="147"/>
      <c r="AU49" s="147"/>
      <c r="AV49" s="147"/>
      <c r="AW49" s="147"/>
      <c r="AX49" s="147"/>
      <c r="AY49" s="147"/>
      <c r="AZ49" s="147"/>
      <c r="BA49" s="175" t="str">
        <f>C49</f>
        <v>výšky do 4 m se zesílením dna bednění podle hodnoty zatížení betonovou směsí a výztuží. Bez pomocného lešení.</v>
      </c>
      <c r="BB49" s="147"/>
      <c r="BC49" s="147"/>
      <c r="BD49" s="147"/>
      <c r="BE49" s="147"/>
      <c r="BF49" s="147"/>
      <c r="BG49" s="147"/>
      <c r="BH49" s="147"/>
    </row>
    <row r="50" spans="1:60" outlineLevel="1" x14ac:dyDescent="0.2">
      <c r="A50" s="154"/>
      <c r="B50" s="155"/>
      <c r="C50" s="769"/>
      <c r="D50" s="770"/>
      <c r="E50" s="770"/>
      <c r="F50" s="770"/>
      <c r="G50" s="770"/>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190</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33.75" outlineLevel="1" x14ac:dyDescent="0.2">
      <c r="A51" s="168">
        <v>12</v>
      </c>
      <c r="B51" s="169" t="s">
        <v>1075</v>
      </c>
      <c r="C51" s="178" t="s">
        <v>1076</v>
      </c>
      <c r="D51" s="170" t="s">
        <v>181</v>
      </c>
      <c r="E51" s="171">
        <v>19.399999999999999</v>
      </c>
      <c r="F51" s="172"/>
      <c r="G51" s="173">
        <f>ROUND(E51*F51,2)</f>
        <v>0</v>
      </c>
      <c r="H51" s="172"/>
      <c r="I51" s="173">
        <f>ROUND(E51*H51,2)</f>
        <v>0</v>
      </c>
      <c r="J51" s="172"/>
      <c r="K51" s="173">
        <f>ROUND(E51*J51,2)</f>
        <v>0</v>
      </c>
      <c r="L51" s="173">
        <v>21</v>
      </c>
      <c r="M51" s="173">
        <f>G51*(1+L51/100)</f>
        <v>0</v>
      </c>
      <c r="N51" s="173">
        <v>0</v>
      </c>
      <c r="O51" s="173">
        <f>ROUND(E51*N51,2)</f>
        <v>0</v>
      </c>
      <c r="P51" s="173">
        <v>0</v>
      </c>
      <c r="Q51" s="173">
        <f>ROUND(E51*P51,2)</f>
        <v>0</v>
      </c>
      <c r="R51" s="173" t="s">
        <v>226</v>
      </c>
      <c r="S51" s="173" t="s">
        <v>183</v>
      </c>
      <c r="T51" s="174" t="s">
        <v>184</v>
      </c>
      <c r="U51" s="156">
        <v>0.04</v>
      </c>
      <c r="V51" s="156">
        <f>ROUND(E51*U51,2)</f>
        <v>0.78</v>
      </c>
      <c r="W51" s="156"/>
      <c r="X51" s="156" t="s">
        <v>185</v>
      </c>
      <c r="Y51" s="147"/>
      <c r="Z51" s="147"/>
      <c r="AA51" s="147"/>
      <c r="AB51" s="147"/>
      <c r="AC51" s="147"/>
      <c r="AD51" s="147"/>
      <c r="AE51" s="147"/>
      <c r="AF51" s="147"/>
      <c r="AG51" s="147" t="s">
        <v>1042</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54"/>
      <c r="B52" s="155"/>
      <c r="C52" s="771" t="s">
        <v>1069</v>
      </c>
      <c r="D52" s="772"/>
      <c r="E52" s="772"/>
      <c r="F52" s="772"/>
      <c r="G52" s="772"/>
      <c r="H52" s="156"/>
      <c r="I52" s="156"/>
      <c r="J52" s="156"/>
      <c r="K52" s="156"/>
      <c r="L52" s="156"/>
      <c r="M52" s="156"/>
      <c r="N52" s="156"/>
      <c r="O52" s="156"/>
      <c r="P52" s="156"/>
      <c r="Q52" s="156"/>
      <c r="R52" s="156"/>
      <c r="S52" s="156"/>
      <c r="T52" s="156"/>
      <c r="U52" s="156"/>
      <c r="V52" s="156"/>
      <c r="W52" s="156"/>
      <c r="X52" s="156"/>
      <c r="Y52" s="147"/>
      <c r="Z52" s="147"/>
      <c r="AA52" s="147"/>
      <c r="AB52" s="147"/>
      <c r="AC52" s="147"/>
      <c r="AD52" s="147"/>
      <c r="AE52" s="147"/>
      <c r="AF52" s="147"/>
      <c r="AG52" s="147" t="s">
        <v>196</v>
      </c>
      <c r="AH52" s="147"/>
      <c r="AI52" s="147"/>
      <c r="AJ52" s="147"/>
      <c r="AK52" s="147"/>
      <c r="AL52" s="147"/>
      <c r="AM52" s="147"/>
      <c r="AN52" s="147"/>
      <c r="AO52" s="147"/>
      <c r="AP52" s="147"/>
      <c r="AQ52" s="147"/>
      <c r="AR52" s="147"/>
      <c r="AS52" s="147"/>
      <c r="AT52" s="147"/>
      <c r="AU52" s="147"/>
      <c r="AV52" s="147"/>
      <c r="AW52" s="147"/>
      <c r="AX52" s="147"/>
      <c r="AY52" s="147"/>
      <c r="AZ52" s="147"/>
      <c r="BA52" s="175" t="str">
        <f>C52</f>
        <v>výšky do 4 m se zesílením dna bednění podle hodnoty zatížení betonovou směsí a výztuží. Bez pomocného lešení.</v>
      </c>
      <c r="BB52" s="147"/>
      <c r="BC52" s="147"/>
      <c r="BD52" s="147"/>
      <c r="BE52" s="147"/>
      <c r="BF52" s="147"/>
      <c r="BG52" s="147"/>
      <c r="BH52" s="147"/>
    </row>
    <row r="53" spans="1:60" outlineLevel="1" x14ac:dyDescent="0.2">
      <c r="A53" s="154"/>
      <c r="B53" s="155"/>
      <c r="C53" s="769"/>
      <c r="D53" s="770"/>
      <c r="E53" s="770"/>
      <c r="F53" s="770"/>
      <c r="G53" s="770"/>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190</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68">
        <v>13</v>
      </c>
      <c r="B54" s="169" t="s">
        <v>1077</v>
      </c>
      <c r="C54" s="178" t="s">
        <v>1078</v>
      </c>
      <c r="D54" s="170" t="s">
        <v>181</v>
      </c>
      <c r="E54" s="171">
        <v>1150</v>
      </c>
      <c r="F54" s="172"/>
      <c r="G54" s="173">
        <f>ROUND(E54*F54,2)</f>
        <v>0</v>
      </c>
      <c r="H54" s="172"/>
      <c r="I54" s="173">
        <f>ROUND(E54*H54,2)</f>
        <v>0</v>
      </c>
      <c r="J54" s="172"/>
      <c r="K54" s="173">
        <f>ROUND(E54*J54,2)</f>
        <v>0</v>
      </c>
      <c r="L54" s="173">
        <v>21</v>
      </c>
      <c r="M54" s="173">
        <f>G54*(1+L54/100)</f>
        <v>0</v>
      </c>
      <c r="N54" s="173">
        <v>1.3270000000000001E-2</v>
      </c>
      <c r="O54" s="173">
        <f>ROUND(E54*N54,2)</f>
        <v>15.26</v>
      </c>
      <c r="P54" s="173">
        <v>0</v>
      </c>
      <c r="Q54" s="173">
        <f>ROUND(E54*P54,2)</f>
        <v>0</v>
      </c>
      <c r="R54" s="173" t="s">
        <v>226</v>
      </c>
      <c r="S54" s="173" t="s">
        <v>183</v>
      </c>
      <c r="T54" s="174" t="s">
        <v>184</v>
      </c>
      <c r="U54" s="156">
        <v>1.23</v>
      </c>
      <c r="V54" s="156">
        <f>ROUND(E54*U54,2)</f>
        <v>1414.5</v>
      </c>
      <c r="W54" s="156"/>
      <c r="X54" s="156" t="s">
        <v>185</v>
      </c>
      <c r="Y54" s="147"/>
      <c r="Z54" s="147"/>
      <c r="AA54" s="147"/>
      <c r="AB54" s="147"/>
      <c r="AC54" s="147"/>
      <c r="AD54" s="147"/>
      <c r="AE54" s="147"/>
      <c r="AF54" s="147"/>
      <c r="AG54" s="147" t="s">
        <v>1042</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71" t="s">
        <v>1079</v>
      </c>
      <c r="D55" s="772"/>
      <c r="E55" s="772"/>
      <c r="F55" s="772"/>
      <c r="G55" s="772"/>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54"/>
      <c r="B56" s="155"/>
      <c r="C56" s="179" t="s">
        <v>1080</v>
      </c>
      <c r="D56" s="157"/>
      <c r="E56" s="158">
        <v>1150</v>
      </c>
      <c r="F56" s="156"/>
      <c r="G56" s="156"/>
      <c r="H56" s="156"/>
      <c r="I56" s="156"/>
      <c r="J56" s="156"/>
      <c r="K56" s="156"/>
      <c r="L56" s="156"/>
      <c r="M56" s="156"/>
      <c r="N56" s="156"/>
      <c r="O56" s="156"/>
      <c r="P56" s="156"/>
      <c r="Q56" s="156"/>
      <c r="R56" s="156"/>
      <c r="S56" s="156"/>
      <c r="T56" s="156"/>
      <c r="U56" s="156"/>
      <c r="V56" s="156"/>
      <c r="W56" s="156"/>
      <c r="X56" s="156"/>
      <c r="Y56" s="147"/>
      <c r="Z56" s="147"/>
      <c r="AA56" s="147"/>
      <c r="AB56" s="147"/>
      <c r="AC56" s="147"/>
      <c r="AD56" s="147"/>
      <c r="AE56" s="147"/>
      <c r="AF56" s="147"/>
      <c r="AG56" s="147" t="s">
        <v>188</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769"/>
      <c r="D57" s="770"/>
      <c r="E57" s="770"/>
      <c r="F57" s="770"/>
      <c r="G57" s="770"/>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190</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33.75" outlineLevel="1" x14ac:dyDescent="0.2">
      <c r="A58" s="168">
        <v>14</v>
      </c>
      <c r="B58" s="169" t="s">
        <v>1081</v>
      </c>
      <c r="C58" s="178" t="s">
        <v>1082</v>
      </c>
      <c r="D58" s="170" t="s">
        <v>181</v>
      </c>
      <c r="E58" s="171">
        <v>220</v>
      </c>
      <c r="F58" s="172"/>
      <c r="G58" s="173">
        <f>ROUND(E58*F58,2)</f>
        <v>0</v>
      </c>
      <c r="H58" s="172"/>
      <c r="I58" s="173">
        <f>ROUND(E58*H58,2)</f>
        <v>0</v>
      </c>
      <c r="J58" s="172"/>
      <c r="K58" s="173">
        <f>ROUND(E58*J58,2)</f>
        <v>0</v>
      </c>
      <c r="L58" s="173">
        <v>21</v>
      </c>
      <c r="M58" s="173">
        <f>G58*(1+L58/100)</f>
        <v>0</v>
      </c>
      <c r="N58" s="173">
        <v>1.3270000000000001E-2</v>
      </c>
      <c r="O58" s="173">
        <f>ROUND(E58*N58,2)</f>
        <v>2.92</v>
      </c>
      <c r="P58" s="173">
        <v>0</v>
      </c>
      <c r="Q58" s="173">
        <f>ROUND(E58*P58,2)</f>
        <v>0</v>
      </c>
      <c r="R58" s="173" t="s">
        <v>226</v>
      </c>
      <c r="S58" s="173" t="s">
        <v>183</v>
      </c>
      <c r="T58" s="174" t="s">
        <v>184</v>
      </c>
      <c r="U58" s="156">
        <v>1.23</v>
      </c>
      <c r="V58" s="156">
        <f>ROUND(E58*U58,2)</f>
        <v>270.60000000000002</v>
      </c>
      <c r="W58" s="156"/>
      <c r="X58" s="156" t="s">
        <v>185</v>
      </c>
      <c r="Y58" s="147"/>
      <c r="Z58" s="147"/>
      <c r="AA58" s="147"/>
      <c r="AB58" s="147"/>
      <c r="AC58" s="147"/>
      <c r="AD58" s="147"/>
      <c r="AE58" s="147"/>
      <c r="AF58" s="147"/>
      <c r="AG58" s="147" t="s">
        <v>1042</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54"/>
      <c r="B59" s="155"/>
      <c r="C59" s="771" t="s">
        <v>1079</v>
      </c>
      <c r="D59" s="772"/>
      <c r="E59" s="772"/>
      <c r="F59" s="772"/>
      <c r="G59" s="772"/>
      <c r="H59" s="156"/>
      <c r="I59" s="156"/>
      <c r="J59" s="156"/>
      <c r="K59" s="156"/>
      <c r="L59" s="156"/>
      <c r="M59" s="156"/>
      <c r="N59" s="156"/>
      <c r="O59" s="156"/>
      <c r="P59" s="156"/>
      <c r="Q59" s="156"/>
      <c r="R59" s="156"/>
      <c r="S59" s="156"/>
      <c r="T59" s="156"/>
      <c r="U59" s="156"/>
      <c r="V59" s="156"/>
      <c r="W59" s="156"/>
      <c r="X59" s="156"/>
      <c r="Y59" s="147"/>
      <c r="Z59" s="147"/>
      <c r="AA59" s="147"/>
      <c r="AB59" s="147"/>
      <c r="AC59" s="147"/>
      <c r="AD59" s="147"/>
      <c r="AE59" s="147"/>
      <c r="AF59" s="147"/>
      <c r="AG59" s="147" t="s">
        <v>196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179" t="s">
        <v>1083</v>
      </c>
      <c r="D60" s="157"/>
      <c r="E60" s="158">
        <v>220</v>
      </c>
      <c r="F60" s="156"/>
      <c r="G60" s="156"/>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188</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15</v>
      </c>
      <c r="B62" s="169" t="s">
        <v>267</v>
      </c>
      <c r="C62" s="178" t="s">
        <v>268</v>
      </c>
      <c r="D62" s="170" t="s">
        <v>181</v>
      </c>
      <c r="E62" s="171">
        <v>170</v>
      </c>
      <c r="F62" s="172"/>
      <c r="G62" s="173">
        <f>ROUND(E62*F62,2)</f>
        <v>0</v>
      </c>
      <c r="H62" s="172"/>
      <c r="I62" s="173">
        <f>ROUND(E62*H62,2)</f>
        <v>0</v>
      </c>
      <c r="J62" s="172"/>
      <c r="K62" s="173">
        <f>ROUND(E62*J62,2)</f>
        <v>0</v>
      </c>
      <c r="L62" s="173">
        <v>21</v>
      </c>
      <c r="M62" s="173">
        <f>G62*(1+L62/100)</f>
        <v>0</v>
      </c>
      <c r="N62" s="173">
        <v>1.8380000000000001E-2</v>
      </c>
      <c r="O62" s="173">
        <f>ROUND(E62*N62,2)</f>
        <v>3.12</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186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179" t="s">
        <v>246</v>
      </c>
      <c r="D63" s="157"/>
      <c r="E63" s="158"/>
      <c r="F63" s="156"/>
      <c r="G63" s="156"/>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188</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54"/>
      <c r="B64" s="155"/>
      <c r="C64" s="179" t="s">
        <v>269</v>
      </c>
      <c r="D64" s="157"/>
      <c r="E64" s="158"/>
      <c r="F64" s="156"/>
      <c r="G64" s="156"/>
      <c r="H64" s="156"/>
      <c r="I64" s="156"/>
      <c r="J64" s="156"/>
      <c r="K64" s="156"/>
      <c r="L64" s="156"/>
      <c r="M64" s="156"/>
      <c r="N64" s="156"/>
      <c r="O64" s="156"/>
      <c r="P64" s="156"/>
      <c r="Q64" s="156"/>
      <c r="R64" s="156"/>
      <c r="S64" s="156"/>
      <c r="T64" s="156"/>
      <c r="U64" s="156"/>
      <c r="V64" s="156"/>
      <c r="W64" s="156"/>
      <c r="X64" s="156"/>
      <c r="Y64" s="147"/>
      <c r="Z64" s="147"/>
      <c r="AA64" s="147"/>
      <c r="AB64" s="147"/>
      <c r="AC64" s="147"/>
      <c r="AD64" s="147"/>
      <c r="AE64" s="147"/>
      <c r="AF64" s="147"/>
      <c r="AG64" s="147" t="s">
        <v>188</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179" t="s">
        <v>270</v>
      </c>
      <c r="D65" s="157"/>
      <c r="E65" s="158"/>
      <c r="F65" s="156"/>
      <c r="G65" s="156"/>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188</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54"/>
      <c r="B66" s="155"/>
      <c r="C66" s="179" t="s">
        <v>1084</v>
      </c>
      <c r="D66" s="157"/>
      <c r="E66" s="158">
        <v>170</v>
      </c>
      <c r="F66" s="156"/>
      <c r="G66" s="156"/>
      <c r="H66" s="156"/>
      <c r="I66" s="156"/>
      <c r="J66" s="156"/>
      <c r="K66" s="156"/>
      <c r="L66" s="156"/>
      <c r="M66" s="156"/>
      <c r="N66" s="156"/>
      <c r="O66" s="156"/>
      <c r="P66" s="156"/>
      <c r="Q66" s="156"/>
      <c r="R66" s="156"/>
      <c r="S66" s="156"/>
      <c r="T66" s="156"/>
      <c r="U66" s="156"/>
      <c r="V66" s="156"/>
      <c r="W66" s="156"/>
      <c r="X66" s="156"/>
      <c r="Y66" s="147"/>
      <c r="Z66" s="147"/>
      <c r="AA66" s="147"/>
      <c r="AB66" s="147"/>
      <c r="AC66" s="147"/>
      <c r="AD66" s="147"/>
      <c r="AE66" s="147"/>
      <c r="AF66" s="147"/>
      <c r="AG66" s="147" t="s">
        <v>188</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769"/>
      <c r="D67" s="770"/>
      <c r="E67" s="770"/>
      <c r="F67" s="770"/>
      <c r="G67" s="770"/>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190</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68">
        <v>16</v>
      </c>
      <c r="B68" s="169" t="s">
        <v>1085</v>
      </c>
      <c r="C68" s="178" t="s">
        <v>1086</v>
      </c>
      <c r="D68" s="170" t="s">
        <v>284</v>
      </c>
      <c r="E68" s="171">
        <v>4.8499999999999996</v>
      </c>
      <c r="F68" s="172"/>
      <c r="G68" s="173">
        <f>ROUND(E68*F68,2)</f>
        <v>0</v>
      </c>
      <c r="H68" s="172"/>
      <c r="I68" s="173">
        <f>ROUND(E68*H68,2)</f>
        <v>0</v>
      </c>
      <c r="J68" s="172"/>
      <c r="K68" s="173">
        <f>ROUND(E68*J68,2)</f>
        <v>0</v>
      </c>
      <c r="L68" s="173">
        <v>21</v>
      </c>
      <c r="M68" s="173">
        <f>G68*(1+L68/100)</f>
        <v>0</v>
      </c>
      <c r="N68" s="173">
        <v>0.16403000000000001</v>
      </c>
      <c r="O68" s="173">
        <f>ROUND(E68*N68,2)</f>
        <v>0.8</v>
      </c>
      <c r="P68" s="173">
        <v>0</v>
      </c>
      <c r="Q68" s="173">
        <f>ROUND(E68*P68,2)</f>
        <v>0</v>
      </c>
      <c r="R68" s="173" t="s">
        <v>455</v>
      </c>
      <c r="S68" s="173" t="s">
        <v>183</v>
      </c>
      <c r="T68" s="174" t="s">
        <v>184</v>
      </c>
      <c r="U68" s="156">
        <v>0</v>
      </c>
      <c r="V68" s="156">
        <f>ROUND(E68*U68,2)</f>
        <v>0</v>
      </c>
      <c r="W68" s="156"/>
      <c r="X68" s="156" t="s">
        <v>221</v>
      </c>
      <c r="Y68" s="147"/>
      <c r="Z68" s="147"/>
      <c r="AA68" s="147"/>
      <c r="AB68" s="147"/>
      <c r="AC68" s="147"/>
      <c r="AD68" s="147"/>
      <c r="AE68" s="147"/>
      <c r="AF68" s="147"/>
      <c r="AG68" s="147" t="s">
        <v>1087</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71" t="s">
        <v>1088</v>
      </c>
      <c r="D69" s="772"/>
      <c r="E69" s="772"/>
      <c r="F69" s="772"/>
      <c r="G69" s="772"/>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54"/>
      <c r="B70" s="155"/>
      <c r="C70" s="179" t="s">
        <v>1089</v>
      </c>
      <c r="D70" s="157"/>
      <c r="E70" s="158">
        <v>4.8499999999999996</v>
      </c>
      <c r="F70" s="156"/>
      <c r="G70" s="156"/>
      <c r="H70" s="156"/>
      <c r="I70" s="156"/>
      <c r="J70" s="156"/>
      <c r="K70" s="156"/>
      <c r="L70" s="156"/>
      <c r="M70" s="156"/>
      <c r="N70" s="156"/>
      <c r="O70" s="156"/>
      <c r="P70" s="156"/>
      <c r="Q70" s="156"/>
      <c r="R70" s="156"/>
      <c r="S70" s="156"/>
      <c r="T70" s="156"/>
      <c r="U70" s="156"/>
      <c r="V70" s="156"/>
      <c r="W70" s="156"/>
      <c r="X70" s="156"/>
      <c r="Y70" s="147"/>
      <c r="Z70" s="147"/>
      <c r="AA70" s="147"/>
      <c r="AB70" s="147"/>
      <c r="AC70" s="147"/>
      <c r="AD70" s="147"/>
      <c r="AE70" s="147"/>
      <c r="AF70" s="147"/>
      <c r="AG70" s="147" t="s">
        <v>188</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769"/>
      <c r="D71" s="770"/>
      <c r="E71" s="770"/>
      <c r="F71" s="770"/>
      <c r="G71" s="770"/>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190</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2" t="s">
        <v>177</v>
      </c>
      <c r="B72" s="163" t="s">
        <v>74</v>
      </c>
      <c r="C72" s="177" t="s">
        <v>76</v>
      </c>
      <c r="D72" s="164"/>
      <c r="E72" s="165"/>
      <c r="F72" s="166"/>
      <c r="G72" s="166">
        <f>SUMIF(AG73:AG92,"&lt;&gt;NOR",G73:G92)</f>
        <v>0</v>
      </c>
      <c r="H72" s="166"/>
      <c r="I72" s="166">
        <f>SUM(I73:I92)</f>
        <v>0</v>
      </c>
      <c r="J72" s="166"/>
      <c r="K72" s="166">
        <f>SUM(K73:K92)</f>
        <v>0</v>
      </c>
      <c r="L72" s="166"/>
      <c r="M72" s="166">
        <f>SUM(M73:M92)</f>
        <v>0</v>
      </c>
      <c r="N72" s="166"/>
      <c r="O72" s="166">
        <f>SUM(O73:O92)</f>
        <v>13.08</v>
      </c>
      <c r="P72" s="166"/>
      <c r="Q72" s="166">
        <f>SUM(Q73:Q92)</f>
        <v>0</v>
      </c>
      <c r="R72" s="166"/>
      <c r="S72" s="166"/>
      <c r="T72" s="167"/>
      <c r="U72" s="161"/>
      <c r="V72" s="161">
        <f>SUM(V73:V92)</f>
        <v>951.73</v>
      </c>
      <c r="W72" s="161"/>
      <c r="X72" s="161"/>
      <c r="AG72" t="s">
        <v>178</v>
      </c>
    </row>
    <row r="73" spans="1:60" outlineLevel="1" x14ac:dyDescent="0.2">
      <c r="A73" s="168">
        <v>17</v>
      </c>
      <c r="B73" s="169" t="s">
        <v>1090</v>
      </c>
      <c r="C73" s="178" t="s">
        <v>1091</v>
      </c>
      <c r="D73" s="170" t="s">
        <v>181</v>
      </c>
      <c r="E73" s="171">
        <v>1359.1</v>
      </c>
      <c r="F73" s="172"/>
      <c r="G73" s="173">
        <f>ROUND(E73*F73,2)</f>
        <v>0</v>
      </c>
      <c r="H73" s="172"/>
      <c r="I73" s="173">
        <f>ROUND(E73*H73,2)</f>
        <v>0</v>
      </c>
      <c r="J73" s="172"/>
      <c r="K73" s="173">
        <f>ROUND(E73*J73,2)</f>
        <v>0</v>
      </c>
      <c r="L73" s="173">
        <v>21</v>
      </c>
      <c r="M73" s="173">
        <f>G73*(1+L73/100)</f>
        <v>0</v>
      </c>
      <c r="N73" s="173">
        <v>4.8999999999999998E-3</v>
      </c>
      <c r="O73" s="173">
        <f>ROUND(E73*N73,2)</f>
        <v>6.66</v>
      </c>
      <c r="P73" s="173">
        <v>0</v>
      </c>
      <c r="Q73" s="173">
        <f>ROUND(E73*P73,2)</f>
        <v>0</v>
      </c>
      <c r="R73" s="173" t="s">
        <v>226</v>
      </c>
      <c r="S73" s="173" t="s">
        <v>183</v>
      </c>
      <c r="T73" s="174" t="s">
        <v>184</v>
      </c>
      <c r="U73" s="156">
        <v>0.25</v>
      </c>
      <c r="V73" s="156">
        <f>ROUND(E73*U73,2)</f>
        <v>339.78</v>
      </c>
      <c r="W73" s="156"/>
      <c r="X73" s="156" t="s">
        <v>185</v>
      </c>
      <c r="Y73" s="147"/>
      <c r="Z73" s="147"/>
      <c r="AA73" s="147"/>
      <c r="AB73" s="147"/>
      <c r="AC73" s="147"/>
      <c r="AD73" s="147"/>
      <c r="AE73" s="147"/>
      <c r="AF73" s="147"/>
      <c r="AG73" s="147" t="s">
        <v>1042</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71" t="s">
        <v>1092</v>
      </c>
      <c r="D74" s="772"/>
      <c r="E74" s="772"/>
      <c r="F74" s="772"/>
      <c r="G74" s="77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179" t="s">
        <v>1093</v>
      </c>
      <c r="D75" s="157"/>
      <c r="E75" s="158">
        <v>1359.1</v>
      </c>
      <c r="F75" s="156"/>
      <c r="G75" s="156"/>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188</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54"/>
      <c r="B76" s="155"/>
      <c r="C76" s="769"/>
      <c r="D76" s="770"/>
      <c r="E76" s="770"/>
      <c r="F76" s="770"/>
      <c r="G76" s="770"/>
      <c r="H76" s="156"/>
      <c r="I76" s="156"/>
      <c r="J76" s="156"/>
      <c r="K76" s="156"/>
      <c r="L76" s="156"/>
      <c r="M76" s="156"/>
      <c r="N76" s="156"/>
      <c r="O76" s="156"/>
      <c r="P76" s="156"/>
      <c r="Q76" s="156"/>
      <c r="R76" s="156"/>
      <c r="S76" s="156"/>
      <c r="T76" s="156"/>
      <c r="U76" s="156"/>
      <c r="V76" s="156"/>
      <c r="W76" s="156"/>
      <c r="X76" s="156"/>
      <c r="Y76" s="147"/>
      <c r="Z76" s="147"/>
      <c r="AA76" s="147"/>
      <c r="AB76" s="147"/>
      <c r="AC76" s="147"/>
      <c r="AD76" s="147"/>
      <c r="AE76" s="147"/>
      <c r="AF76" s="147"/>
      <c r="AG76" s="147" t="s">
        <v>190</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68">
        <v>18</v>
      </c>
      <c r="B77" s="169" t="s">
        <v>1094</v>
      </c>
      <c r="C77" s="178" t="s">
        <v>1095</v>
      </c>
      <c r="D77" s="170" t="s">
        <v>181</v>
      </c>
      <c r="E77" s="171">
        <v>1359.1</v>
      </c>
      <c r="F77" s="172"/>
      <c r="G77" s="173">
        <f>ROUND(E77*F77,2)</f>
        <v>0</v>
      </c>
      <c r="H77" s="172"/>
      <c r="I77" s="173">
        <f>ROUND(E77*H77,2)</f>
        <v>0</v>
      </c>
      <c r="J77" s="172"/>
      <c r="K77" s="173">
        <f>ROUND(E77*J77,2)</f>
        <v>0</v>
      </c>
      <c r="L77" s="173">
        <v>21</v>
      </c>
      <c r="M77" s="173">
        <f>G77*(1+L77/100)</f>
        <v>0</v>
      </c>
      <c r="N77" s="173">
        <v>3.2000000000000003E-4</v>
      </c>
      <c r="O77" s="173">
        <f>ROUND(E77*N77,2)</f>
        <v>0.43</v>
      </c>
      <c r="P77" s="173">
        <v>0</v>
      </c>
      <c r="Q77" s="173">
        <f>ROUND(E77*P77,2)</f>
        <v>0</v>
      </c>
      <c r="R77" s="173" t="s">
        <v>226</v>
      </c>
      <c r="S77" s="173" t="s">
        <v>183</v>
      </c>
      <c r="T77" s="174" t="s">
        <v>184</v>
      </c>
      <c r="U77" s="156">
        <v>7.0000000000000007E-2</v>
      </c>
      <c r="V77" s="156">
        <f>ROUND(E77*U77,2)</f>
        <v>95.14</v>
      </c>
      <c r="W77" s="156"/>
      <c r="X77" s="156" t="s">
        <v>185</v>
      </c>
      <c r="Y77" s="147"/>
      <c r="Z77" s="147"/>
      <c r="AA77" s="147"/>
      <c r="AB77" s="147"/>
      <c r="AC77" s="147"/>
      <c r="AD77" s="147"/>
      <c r="AE77" s="147"/>
      <c r="AF77" s="147"/>
      <c r="AG77" s="147" t="s">
        <v>1042</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54"/>
      <c r="B78" s="155"/>
      <c r="C78" s="771" t="s">
        <v>1092</v>
      </c>
      <c r="D78" s="772"/>
      <c r="E78" s="772"/>
      <c r="F78" s="772"/>
      <c r="G78" s="772"/>
      <c r="H78" s="156"/>
      <c r="I78" s="156"/>
      <c r="J78" s="156"/>
      <c r="K78" s="156"/>
      <c r="L78" s="156"/>
      <c r="M78" s="156"/>
      <c r="N78" s="156"/>
      <c r="O78" s="156"/>
      <c r="P78" s="156"/>
      <c r="Q78" s="156"/>
      <c r="R78" s="156"/>
      <c r="S78" s="156"/>
      <c r="T78" s="156"/>
      <c r="U78" s="156"/>
      <c r="V78" s="156"/>
      <c r="W78" s="156"/>
      <c r="X78" s="156"/>
      <c r="Y78" s="147"/>
      <c r="Z78" s="147"/>
      <c r="AA78" s="147"/>
      <c r="AB78" s="147"/>
      <c r="AC78" s="147"/>
      <c r="AD78" s="147"/>
      <c r="AE78" s="147"/>
      <c r="AF78" s="147"/>
      <c r="AG78" s="147" t="s">
        <v>196</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54"/>
      <c r="B79" s="155"/>
      <c r="C79" s="179" t="s">
        <v>1093</v>
      </c>
      <c r="D79" s="157"/>
      <c r="E79" s="158">
        <v>1359.1</v>
      </c>
      <c r="F79" s="156"/>
      <c r="G79" s="156"/>
      <c r="H79" s="156"/>
      <c r="I79" s="156"/>
      <c r="J79" s="156"/>
      <c r="K79" s="156"/>
      <c r="L79" s="156"/>
      <c r="M79" s="156"/>
      <c r="N79" s="156"/>
      <c r="O79" s="156"/>
      <c r="P79" s="156"/>
      <c r="Q79" s="156"/>
      <c r="R79" s="156"/>
      <c r="S79" s="156"/>
      <c r="T79" s="156"/>
      <c r="U79" s="156"/>
      <c r="V79" s="156"/>
      <c r="W79" s="156"/>
      <c r="X79" s="156"/>
      <c r="Y79" s="147"/>
      <c r="Z79" s="147"/>
      <c r="AA79" s="147"/>
      <c r="AB79" s="147"/>
      <c r="AC79" s="147"/>
      <c r="AD79" s="147"/>
      <c r="AE79" s="147"/>
      <c r="AF79" s="147"/>
      <c r="AG79" s="147" t="s">
        <v>188</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54"/>
      <c r="B80" s="155"/>
      <c r="C80" s="769"/>
      <c r="D80" s="770"/>
      <c r="E80" s="770"/>
      <c r="F80" s="770"/>
      <c r="G80" s="770"/>
      <c r="H80" s="156"/>
      <c r="I80" s="156"/>
      <c r="J80" s="156"/>
      <c r="K80" s="156"/>
      <c r="L80" s="156"/>
      <c r="M80" s="156"/>
      <c r="N80" s="156"/>
      <c r="O80" s="156"/>
      <c r="P80" s="156"/>
      <c r="Q80" s="156"/>
      <c r="R80" s="156"/>
      <c r="S80" s="156"/>
      <c r="T80" s="156"/>
      <c r="U80" s="156"/>
      <c r="V80" s="156"/>
      <c r="W80" s="156"/>
      <c r="X80" s="156"/>
      <c r="Y80" s="147"/>
      <c r="Z80" s="147"/>
      <c r="AA80" s="147"/>
      <c r="AB80" s="147"/>
      <c r="AC80" s="147"/>
      <c r="AD80" s="147"/>
      <c r="AE80" s="147"/>
      <c r="AF80" s="147"/>
      <c r="AG80" s="147" t="s">
        <v>190</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68">
        <v>19</v>
      </c>
      <c r="B81" s="169" t="s">
        <v>1096</v>
      </c>
      <c r="C81" s="178" t="s">
        <v>1097</v>
      </c>
      <c r="D81" s="170" t="s">
        <v>294</v>
      </c>
      <c r="E81" s="171">
        <v>20</v>
      </c>
      <c r="F81" s="172"/>
      <c r="G81" s="173">
        <f>ROUND(E81*F81,2)</f>
        <v>0</v>
      </c>
      <c r="H81" s="172"/>
      <c r="I81" s="173">
        <f>ROUND(E81*H81,2)</f>
        <v>0</v>
      </c>
      <c r="J81" s="172"/>
      <c r="K81" s="173">
        <f>ROUND(E81*J81,2)</f>
        <v>0</v>
      </c>
      <c r="L81" s="173">
        <v>21</v>
      </c>
      <c r="M81" s="173">
        <f>G81*(1+L81/100)</f>
        <v>0</v>
      </c>
      <c r="N81" s="173">
        <v>4.5799999999999999E-3</v>
      </c>
      <c r="O81" s="173">
        <f>ROUND(E81*N81,2)</f>
        <v>0.09</v>
      </c>
      <c r="P81" s="173">
        <v>0</v>
      </c>
      <c r="Q81" s="173">
        <f>ROUND(E81*P81,2)</f>
        <v>0</v>
      </c>
      <c r="R81" s="173" t="s">
        <v>295</v>
      </c>
      <c r="S81" s="173" t="s">
        <v>183</v>
      </c>
      <c r="T81" s="174" t="s">
        <v>184</v>
      </c>
      <c r="U81" s="156">
        <v>0.22442000000000001</v>
      </c>
      <c r="V81" s="156">
        <f>ROUND(E81*U81,2)</f>
        <v>4.49</v>
      </c>
      <c r="W81" s="156"/>
      <c r="X81" s="156" t="s">
        <v>185</v>
      </c>
      <c r="Y81" s="147"/>
      <c r="Z81" s="147"/>
      <c r="AA81" s="147"/>
      <c r="AB81" s="147"/>
      <c r="AC81" s="147"/>
      <c r="AD81" s="147"/>
      <c r="AE81" s="147"/>
      <c r="AF81" s="147"/>
      <c r="AG81" s="147" t="s">
        <v>1042</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54"/>
      <c r="B82" s="155"/>
      <c r="C82" s="771" t="s">
        <v>296</v>
      </c>
      <c r="D82" s="772"/>
      <c r="E82" s="772"/>
      <c r="F82" s="772"/>
      <c r="G82" s="772"/>
      <c r="H82" s="156"/>
      <c r="I82" s="156"/>
      <c r="J82" s="156"/>
      <c r="K82" s="156"/>
      <c r="L82" s="156"/>
      <c r="M82" s="156"/>
      <c r="N82" s="156"/>
      <c r="O82" s="156"/>
      <c r="P82" s="156"/>
      <c r="Q82" s="156"/>
      <c r="R82" s="156"/>
      <c r="S82" s="156"/>
      <c r="T82" s="156"/>
      <c r="U82" s="156"/>
      <c r="V82" s="156"/>
      <c r="W82" s="156"/>
      <c r="X82" s="156"/>
      <c r="Y82" s="147"/>
      <c r="Z82" s="147"/>
      <c r="AA82" s="147"/>
      <c r="AB82" s="147"/>
      <c r="AC82" s="147"/>
      <c r="AD82" s="147"/>
      <c r="AE82" s="147"/>
      <c r="AF82" s="147"/>
      <c r="AG82" s="147" t="s">
        <v>196</v>
      </c>
      <c r="AH82" s="147"/>
      <c r="AI82" s="147"/>
      <c r="AJ82" s="147"/>
      <c r="AK82" s="147"/>
      <c r="AL82" s="147"/>
      <c r="AM82" s="147"/>
      <c r="AN82" s="147"/>
      <c r="AO82" s="147"/>
      <c r="AP82" s="147"/>
      <c r="AQ82" s="147"/>
      <c r="AR82" s="147"/>
      <c r="AS82" s="147"/>
      <c r="AT82" s="147"/>
      <c r="AU82" s="147"/>
      <c r="AV82" s="147"/>
      <c r="AW82" s="147"/>
      <c r="AX82" s="147"/>
      <c r="AY82" s="147"/>
      <c r="AZ82" s="147"/>
      <c r="BA82" s="175" t="str">
        <f>C82</f>
        <v>jakoukoliv maltou, z pomocného pracovního lešení o výšce podlahy do 1900 mm a pro zatížení do 1,5 kPa,</v>
      </c>
      <c r="BB82" s="147"/>
      <c r="BC82" s="147"/>
      <c r="BD82" s="147"/>
      <c r="BE82" s="147"/>
      <c r="BF82" s="147"/>
      <c r="BG82" s="147"/>
      <c r="BH82" s="147"/>
    </row>
    <row r="83" spans="1:60" outlineLevel="1" x14ac:dyDescent="0.2">
      <c r="A83" s="154"/>
      <c r="B83" s="155"/>
      <c r="C83" s="769"/>
      <c r="D83" s="770"/>
      <c r="E83" s="770"/>
      <c r="F83" s="770"/>
      <c r="G83" s="770"/>
      <c r="H83" s="156"/>
      <c r="I83" s="156"/>
      <c r="J83" s="156"/>
      <c r="K83" s="156"/>
      <c r="L83" s="156"/>
      <c r="M83" s="156"/>
      <c r="N83" s="156"/>
      <c r="O83" s="156"/>
      <c r="P83" s="156"/>
      <c r="Q83" s="156"/>
      <c r="R83" s="156"/>
      <c r="S83" s="156"/>
      <c r="T83" s="156"/>
      <c r="U83" s="156"/>
      <c r="V83" s="156"/>
      <c r="W83" s="156"/>
      <c r="X83" s="156"/>
      <c r="Y83" s="147"/>
      <c r="Z83" s="147"/>
      <c r="AA83" s="147"/>
      <c r="AB83" s="147"/>
      <c r="AC83" s="147"/>
      <c r="AD83" s="147"/>
      <c r="AE83" s="147"/>
      <c r="AF83" s="147"/>
      <c r="AG83" s="147" t="s">
        <v>190</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68">
        <v>20</v>
      </c>
      <c r="B84" s="169" t="s">
        <v>1098</v>
      </c>
      <c r="C84" s="178" t="s">
        <v>1099</v>
      </c>
      <c r="D84" s="170" t="s">
        <v>294</v>
      </c>
      <c r="E84" s="171">
        <v>20</v>
      </c>
      <c r="F84" s="172"/>
      <c r="G84" s="173">
        <f>ROUND(E84*F84,2)</f>
        <v>0</v>
      </c>
      <c r="H84" s="172"/>
      <c r="I84" s="173">
        <f>ROUND(E84*H84,2)</f>
        <v>0</v>
      </c>
      <c r="J84" s="172"/>
      <c r="K84" s="173">
        <f>ROUND(E84*J84,2)</f>
        <v>0</v>
      </c>
      <c r="L84" s="173">
        <v>21</v>
      </c>
      <c r="M84" s="173">
        <f>G84*(1+L84/100)</f>
        <v>0</v>
      </c>
      <c r="N84" s="173">
        <v>1.278E-2</v>
      </c>
      <c r="O84" s="173">
        <f>ROUND(E84*N84,2)</f>
        <v>0.26</v>
      </c>
      <c r="P84" s="173">
        <v>0</v>
      </c>
      <c r="Q84" s="173">
        <f>ROUND(E84*P84,2)</f>
        <v>0</v>
      </c>
      <c r="R84" s="173" t="s">
        <v>295</v>
      </c>
      <c r="S84" s="173" t="s">
        <v>183</v>
      </c>
      <c r="T84" s="174" t="s">
        <v>184</v>
      </c>
      <c r="U84" s="156">
        <v>0.35813</v>
      </c>
      <c r="V84" s="156">
        <f>ROUND(E84*U84,2)</f>
        <v>7.16</v>
      </c>
      <c r="W84" s="156"/>
      <c r="X84" s="156" t="s">
        <v>185</v>
      </c>
      <c r="Y84" s="147"/>
      <c r="Z84" s="147"/>
      <c r="AA84" s="147"/>
      <c r="AB84" s="147"/>
      <c r="AC84" s="147"/>
      <c r="AD84" s="147"/>
      <c r="AE84" s="147"/>
      <c r="AF84" s="147"/>
      <c r="AG84" s="147" t="s">
        <v>1042</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54"/>
      <c r="B85" s="155"/>
      <c r="C85" s="771" t="s">
        <v>296</v>
      </c>
      <c r="D85" s="772"/>
      <c r="E85" s="772"/>
      <c r="F85" s="772"/>
      <c r="G85" s="772"/>
      <c r="H85" s="156"/>
      <c r="I85" s="156"/>
      <c r="J85" s="156"/>
      <c r="K85" s="156"/>
      <c r="L85" s="156"/>
      <c r="M85" s="156"/>
      <c r="N85" s="156"/>
      <c r="O85" s="156"/>
      <c r="P85" s="156"/>
      <c r="Q85" s="156"/>
      <c r="R85" s="156"/>
      <c r="S85" s="156"/>
      <c r="T85" s="156"/>
      <c r="U85" s="156"/>
      <c r="V85" s="156"/>
      <c r="W85" s="156"/>
      <c r="X85" s="156"/>
      <c r="Y85" s="147"/>
      <c r="Z85" s="147"/>
      <c r="AA85" s="147"/>
      <c r="AB85" s="147"/>
      <c r="AC85" s="147"/>
      <c r="AD85" s="147"/>
      <c r="AE85" s="147"/>
      <c r="AF85" s="147"/>
      <c r="AG85" s="147" t="s">
        <v>196</v>
      </c>
      <c r="AH85" s="147"/>
      <c r="AI85" s="147"/>
      <c r="AJ85" s="147"/>
      <c r="AK85" s="147"/>
      <c r="AL85" s="147"/>
      <c r="AM85" s="147"/>
      <c r="AN85" s="147"/>
      <c r="AO85" s="147"/>
      <c r="AP85" s="147"/>
      <c r="AQ85" s="147"/>
      <c r="AR85" s="147"/>
      <c r="AS85" s="147"/>
      <c r="AT85" s="147"/>
      <c r="AU85" s="147"/>
      <c r="AV85" s="147"/>
      <c r="AW85" s="147"/>
      <c r="AX85" s="147"/>
      <c r="AY85" s="147"/>
      <c r="AZ85" s="147"/>
      <c r="BA85" s="175" t="str">
        <f>C85</f>
        <v>jakoukoliv maltou, z pomocného pracovního lešení o výšce podlahy do 1900 mm a pro zatížení do 1,5 kPa,</v>
      </c>
      <c r="BB85" s="147"/>
      <c r="BC85" s="147"/>
      <c r="BD85" s="147"/>
      <c r="BE85" s="147"/>
      <c r="BF85" s="147"/>
      <c r="BG85" s="147"/>
      <c r="BH85" s="147"/>
    </row>
    <row r="86" spans="1:60" outlineLevel="1" x14ac:dyDescent="0.2">
      <c r="A86" s="154"/>
      <c r="B86" s="155"/>
      <c r="C86" s="769"/>
      <c r="D86" s="770"/>
      <c r="E86" s="770"/>
      <c r="F86" s="770"/>
      <c r="G86" s="770"/>
      <c r="H86" s="156"/>
      <c r="I86" s="156"/>
      <c r="J86" s="156"/>
      <c r="K86" s="156"/>
      <c r="L86" s="156"/>
      <c r="M86" s="156"/>
      <c r="N86" s="156"/>
      <c r="O86" s="156"/>
      <c r="P86" s="156"/>
      <c r="Q86" s="156"/>
      <c r="R86" s="156"/>
      <c r="S86" s="156"/>
      <c r="T86" s="156"/>
      <c r="U86" s="156"/>
      <c r="V86" s="156"/>
      <c r="W86" s="156"/>
      <c r="X86" s="156"/>
      <c r="Y86" s="147"/>
      <c r="Z86" s="147"/>
      <c r="AA86" s="147"/>
      <c r="AB86" s="147"/>
      <c r="AC86" s="147"/>
      <c r="AD86" s="147"/>
      <c r="AE86" s="147"/>
      <c r="AF86" s="147"/>
      <c r="AG86" s="147" t="s">
        <v>190</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68">
        <v>21</v>
      </c>
      <c r="B87" s="169" t="s">
        <v>292</v>
      </c>
      <c r="C87" s="178" t="s">
        <v>293</v>
      </c>
      <c r="D87" s="170" t="s">
        <v>294</v>
      </c>
      <c r="E87" s="171">
        <v>15</v>
      </c>
      <c r="F87" s="172"/>
      <c r="G87" s="173">
        <f>ROUND(E87*F87,2)</f>
        <v>0</v>
      </c>
      <c r="H87" s="172"/>
      <c r="I87" s="173">
        <f>ROUND(E87*H87,2)</f>
        <v>0</v>
      </c>
      <c r="J87" s="172"/>
      <c r="K87" s="173">
        <f>ROUND(E87*J87,2)</f>
        <v>0</v>
      </c>
      <c r="L87" s="173">
        <v>21</v>
      </c>
      <c r="M87" s="173">
        <f>G87*(1+L87/100)</f>
        <v>0</v>
      </c>
      <c r="N87" s="173">
        <v>4.3049999999999998E-2</v>
      </c>
      <c r="O87" s="173">
        <f>ROUND(E87*N87,2)</f>
        <v>0.65</v>
      </c>
      <c r="P87" s="173">
        <v>0</v>
      </c>
      <c r="Q87" s="173">
        <f>ROUND(E87*P87,2)</f>
        <v>0</v>
      </c>
      <c r="R87" s="173" t="s">
        <v>295</v>
      </c>
      <c r="S87" s="173" t="s">
        <v>183</v>
      </c>
      <c r="T87" s="174" t="s">
        <v>184</v>
      </c>
      <c r="U87" s="156">
        <v>0.87802999999999998</v>
      </c>
      <c r="V87" s="156">
        <f>ROUND(E87*U87,2)</f>
        <v>13.17</v>
      </c>
      <c r="W87" s="156"/>
      <c r="X87" s="156" t="s">
        <v>185</v>
      </c>
      <c r="Y87" s="147"/>
      <c r="Z87" s="147"/>
      <c r="AA87" s="147"/>
      <c r="AB87" s="147"/>
      <c r="AC87" s="147"/>
      <c r="AD87" s="147"/>
      <c r="AE87" s="147"/>
      <c r="AF87" s="147"/>
      <c r="AG87" s="147" t="s">
        <v>1042</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54"/>
      <c r="B88" s="155"/>
      <c r="C88" s="771" t="s">
        <v>296</v>
      </c>
      <c r="D88" s="772"/>
      <c r="E88" s="772"/>
      <c r="F88" s="772"/>
      <c r="G88" s="772"/>
      <c r="H88" s="156"/>
      <c r="I88" s="156"/>
      <c r="J88" s="156"/>
      <c r="K88" s="156"/>
      <c r="L88" s="156"/>
      <c r="M88" s="156"/>
      <c r="N88" s="156"/>
      <c r="O88" s="156"/>
      <c r="P88" s="156"/>
      <c r="Q88" s="156"/>
      <c r="R88" s="156"/>
      <c r="S88" s="156"/>
      <c r="T88" s="156"/>
      <c r="U88" s="156"/>
      <c r="V88" s="156"/>
      <c r="W88" s="156"/>
      <c r="X88" s="156"/>
      <c r="Y88" s="147"/>
      <c r="Z88" s="147"/>
      <c r="AA88" s="147"/>
      <c r="AB88" s="147"/>
      <c r="AC88" s="147"/>
      <c r="AD88" s="147"/>
      <c r="AE88" s="147"/>
      <c r="AF88" s="147"/>
      <c r="AG88" s="147" t="s">
        <v>196</v>
      </c>
      <c r="AH88" s="147"/>
      <c r="AI88" s="147"/>
      <c r="AJ88" s="147"/>
      <c r="AK88" s="147"/>
      <c r="AL88" s="147"/>
      <c r="AM88" s="147"/>
      <c r="AN88" s="147"/>
      <c r="AO88" s="147"/>
      <c r="AP88" s="147"/>
      <c r="AQ88" s="147"/>
      <c r="AR88" s="147"/>
      <c r="AS88" s="147"/>
      <c r="AT88" s="147"/>
      <c r="AU88" s="147"/>
      <c r="AV88" s="147"/>
      <c r="AW88" s="147"/>
      <c r="AX88" s="147"/>
      <c r="AY88" s="147"/>
      <c r="AZ88" s="147"/>
      <c r="BA88" s="175" t="str">
        <f>C88</f>
        <v>jakoukoliv maltou, z pomocného pracovního lešení o výšce podlahy do 1900 mm a pro zatížení do 1,5 kPa,</v>
      </c>
      <c r="BB88" s="147"/>
      <c r="BC88" s="147"/>
      <c r="BD88" s="147"/>
      <c r="BE88" s="147"/>
      <c r="BF88" s="147"/>
      <c r="BG88" s="147"/>
      <c r="BH88" s="147"/>
    </row>
    <row r="89" spans="1:60" outlineLevel="1" x14ac:dyDescent="0.2">
      <c r="A89" s="154"/>
      <c r="B89" s="155"/>
      <c r="C89" s="769"/>
      <c r="D89" s="770"/>
      <c r="E89" s="770"/>
      <c r="F89" s="770"/>
      <c r="G89" s="770"/>
      <c r="H89" s="156"/>
      <c r="I89" s="156"/>
      <c r="J89" s="156"/>
      <c r="K89" s="156"/>
      <c r="L89" s="156"/>
      <c r="M89" s="156"/>
      <c r="N89" s="156"/>
      <c r="O89" s="156"/>
      <c r="P89" s="156"/>
      <c r="Q89" s="156"/>
      <c r="R89" s="156"/>
      <c r="S89" s="156"/>
      <c r="T89" s="156"/>
      <c r="U89" s="156"/>
      <c r="V89" s="156"/>
      <c r="W89" s="156"/>
      <c r="X89" s="156"/>
      <c r="Y89" s="147"/>
      <c r="Z89" s="147"/>
      <c r="AA89" s="147"/>
      <c r="AB89" s="147"/>
      <c r="AC89" s="147"/>
      <c r="AD89" s="147"/>
      <c r="AE89" s="147"/>
      <c r="AF89" s="147"/>
      <c r="AG89" s="147" t="s">
        <v>190</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68">
        <v>22</v>
      </c>
      <c r="B90" s="169" t="s">
        <v>1100</v>
      </c>
      <c r="C90" s="178" t="s">
        <v>1101</v>
      </c>
      <c r="D90" s="170" t="s">
        <v>181</v>
      </c>
      <c r="E90" s="171">
        <v>1359.1</v>
      </c>
      <c r="F90" s="172"/>
      <c r="G90" s="173">
        <f>ROUND(E90*F90,2)</f>
        <v>0</v>
      </c>
      <c r="H90" s="172"/>
      <c r="I90" s="173">
        <f>ROUND(E90*H90,2)</f>
        <v>0</v>
      </c>
      <c r="J90" s="172"/>
      <c r="K90" s="173">
        <f>ROUND(E90*J90,2)</f>
        <v>0</v>
      </c>
      <c r="L90" s="173">
        <v>21</v>
      </c>
      <c r="M90" s="173">
        <f>G90*(1+L90/100)</f>
        <v>0</v>
      </c>
      <c r="N90" s="173">
        <v>3.6700000000000001E-3</v>
      </c>
      <c r="O90" s="173">
        <f>ROUND(E90*N90,2)</f>
        <v>4.99</v>
      </c>
      <c r="P90" s="173">
        <v>0</v>
      </c>
      <c r="Q90" s="173">
        <f>ROUND(E90*P90,2)</f>
        <v>0</v>
      </c>
      <c r="R90" s="173" t="s">
        <v>226</v>
      </c>
      <c r="S90" s="173" t="s">
        <v>183</v>
      </c>
      <c r="T90" s="174" t="s">
        <v>184</v>
      </c>
      <c r="U90" s="156">
        <v>0.36199999999999999</v>
      </c>
      <c r="V90" s="156">
        <f>ROUND(E90*U90,2)</f>
        <v>491.99</v>
      </c>
      <c r="W90" s="156"/>
      <c r="X90" s="156" t="s">
        <v>185</v>
      </c>
      <c r="Y90" s="147"/>
      <c r="Z90" s="147"/>
      <c r="AA90" s="147"/>
      <c r="AB90" s="147"/>
      <c r="AC90" s="147"/>
      <c r="AD90" s="147"/>
      <c r="AE90" s="147"/>
      <c r="AF90" s="147"/>
      <c r="AG90" s="147" t="s">
        <v>1042</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54"/>
      <c r="B91" s="155"/>
      <c r="C91" s="179" t="s">
        <v>1093</v>
      </c>
      <c r="D91" s="157"/>
      <c r="E91" s="158">
        <v>1359.1</v>
      </c>
      <c r="F91" s="156"/>
      <c r="G91" s="156"/>
      <c r="H91" s="156"/>
      <c r="I91" s="156"/>
      <c r="J91" s="156"/>
      <c r="K91" s="156"/>
      <c r="L91" s="156"/>
      <c r="M91" s="156"/>
      <c r="N91" s="156"/>
      <c r="O91" s="156"/>
      <c r="P91" s="156"/>
      <c r="Q91" s="156"/>
      <c r="R91" s="156"/>
      <c r="S91" s="156"/>
      <c r="T91" s="156"/>
      <c r="U91" s="156"/>
      <c r="V91" s="156"/>
      <c r="W91" s="156"/>
      <c r="X91" s="156"/>
      <c r="Y91" s="147"/>
      <c r="Z91" s="147"/>
      <c r="AA91" s="147"/>
      <c r="AB91" s="147"/>
      <c r="AC91" s="147"/>
      <c r="AD91" s="147"/>
      <c r="AE91" s="147"/>
      <c r="AF91" s="147"/>
      <c r="AG91" s="147" t="s">
        <v>188</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1" x14ac:dyDescent="0.2">
      <c r="A92" s="154"/>
      <c r="B92" s="155"/>
      <c r="C92" s="769"/>
      <c r="D92" s="770"/>
      <c r="E92" s="770"/>
      <c r="F92" s="770"/>
      <c r="G92" s="770"/>
      <c r="H92" s="156"/>
      <c r="I92" s="156"/>
      <c r="J92" s="156"/>
      <c r="K92" s="156"/>
      <c r="L92" s="156"/>
      <c r="M92" s="156"/>
      <c r="N92" s="156"/>
      <c r="O92" s="156"/>
      <c r="P92" s="156"/>
      <c r="Q92" s="156"/>
      <c r="R92" s="156"/>
      <c r="S92" s="156"/>
      <c r="T92" s="156"/>
      <c r="U92" s="156"/>
      <c r="V92" s="156"/>
      <c r="W92" s="156"/>
      <c r="X92" s="156"/>
      <c r="Y92" s="147"/>
      <c r="Z92" s="147"/>
      <c r="AA92" s="147"/>
      <c r="AB92" s="147"/>
      <c r="AC92" s="147"/>
      <c r="AD92" s="147"/>
      <c r="AE92" s="147"/>
      <c r="AF92" s="147"/>
      <c r="AG92" s="147" t="s">
        <v>190</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x14ac:dyDescent="0.2">
      <c r="A93" s="162" t="s">
        <v>177</v>
      </c>
      <c r="B93" s="163" t="s">
        <v>81</v>
      </c>
      <c r="C93" s="177" t="s">
        <v>82</v>
      </c>
      <c r="D93" s="164"/>
      <c r="E93" s="165"/>
      <c r="F93" s="166"/>
      <c r="G93" s="166">
        <f>SUMIF(AG94:AG97,"&lt;&gt;NOR",G94:G97)</f>
        <v>0</v>
      </c>
      <c r="H93" s="166"/>
      <c r="I93" s="166">
        <f>SUM(I94:I97)</f>
        <v>0</v>
      </c>
      <c r="J93" s="166"/>
      <c r="K93" s="166">
        <f>SUM(K94:K97)</f>
        <v>0</v>
      </c>
      <c r="L93" s="166"/>
      <c r="M93" s="166">
        <f>SUM(M94:M97)</f>
        <v>0</v>
      </c>
      <c r="N93" s="166"/>
      <c r="O93" s="166">
        <f>SUM(O94:O97)</f>
        <v>0.27</v>
      </c>
      <c r="P93" s="166"/>
      <c r="Q93" s="166">
        <f>SUM(Q94:Q97)</f>
        <v>0</v>
      </c>
      <c r="R93" s="166"/>
      <c r="S93" s="166"/>
      <c r="T93" s="167"/>
      <c r="U93" s="161"/>
      <c r="V93" s="161">
        <f>SUM(V94:V97)</f>
        <v>0.57999999999999996</v>
      </c>
      <c r="W93" s="161"/>
      <c r="X93" s="161"/>
      <c r="AG93" t="s">
        <v>178</v>
      </c>
    </row>
    <row r="94" spans="1:60" outlineLevel="1" x14ac:dyDescent="0.2">
      <c r="A94" s="168">
        <v>23</v>
      </c>
      <c r="B94" s="169" t="s">
        <v>1102</v>
      </c>
      <c r="C94" s="178" t="s">
        <v>1103</v>
      </c>
      <c r="D94" s="170" t="s">
        <v>193</v>
      </c>
      <c r="E94" s="171">
        <v>0.10911999999999999</v>
      </c>
      <c r="F94" s="172"/>
      <c r="G94" s="173">
        <f>ROUND(E94*F94,2)</f>
        <v>0</v>
      </c>
      <c r="H94" s="172"/>
      <c r="I94" s="173">
        <f>ROUND(E94*H94,2)</f>
        <v>0</v>
      </c>
      <c r="J94" s="172"/>
      <c r="K94" s="173">
        <f>ROUND(E94*J94,2)</f>
        <v>0</v>
      </c>
      <c r="L94" s="173">
        <v>21</v>
      </c>
      <c r="M94" s="173">
        <f>G94*(1+L94/100)</f>
        <v>0</v>
      </c>
      <c r="N94" s="173">
        <v>2.5</v>
      </c>
      <c r="O94" s="173">
        <f>ROUND(E94*N94,2)</f>
        <v>0.27</v>
      </c>
      <c r="P94" s="173">
        <v>0</v>
      </c>
      <c r="Q94" s="173">
        <f>ROUND(E94*P94,2)</f>
        <v>0</v>
      </c>
      <c r="R94" s="173" t="s">
        <v>295</v>
      </c>
      <c r="S94" s="173" t="s">
        <v>183</v>
      </c>
      <c r="T94" s="174" t="s">
        <v>184</v>
      </c>
      <c r="U94" s="156">
        <v>5.33</v>
      </c>
      <c r="V94" s="156">
        <f>ROUND(E94*U94,2)</f>
        <v>0.57999999999999996</v>
      </c>
      <c r="W94" s="156"/>
      <c r="X94" s="156" t="s">
        <v>185</v>
      </c>
      <c r="Y94" s="147"/>
      <c r="Z94" s="147"/>
      <c r="AA94" s="147"/>
      <c r="AB94" s="147"/>
      <c r="AC94" s="147"/>
      <c r="AD94" s="147"/>
      <c r="AE94" s="147"/>
      <c r="AF94" s="147"/>
      <c r="AG94" s="147" t="s">
        <v>1042</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1" x14ac:dyDescent="0.2">
      <c r="A95" s="154"/>
      <c r="B95" s="155"/>
      <c r="C95" s="771" t="s">
        <v>1104</v>
      </c>
      <c r="D95" s="772"/>
      <c r="E95" s="772"/>
      <c r="F95" s="772"/>
      <c r="G95" s="772"/>
      <c r="H95" s="156"/>
      <c r="I95" s="156"/>
      <c r="J95" s="156"/>
      <c r="K95" s="156"/>
      <c r="L95" s="156"/>
      <c r="M95" s="156"/>
      <c r="N95" s="156"/>
      <c r="O95" s="156"/>
      <c r="P95" s="156"/>
      <c r="Q95" s="156"/>
      <c r="R95" s="156"/>
      <c r="S95" s="156"/>
      <c r="T95" s="156"/>
      <c r="U95" s="156"/>
      <c r="V95" s="156"/>
      <c r="W95" s="156"/>
      <c r="X95" s="156"/>
      <c r="Y95" s="147"/>
      <c r="Z95" s="147"/>
      <c r="AA95" s="147"/>
      <c r="AB95" s="147"/>
      <c r="AC95" s="147"/>
      <c r="AD95" s="147"/>
      <c r="AE95" s="147"/>
      <c r="AF95" s="147"/>
      <c r="AG95" s="147" t="s">
        <v>196</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54"/>
      <c r="B96" s="155"/>
      <c r="C96" s="179" t="s">
        <v>1105</v>
      </c>
      <c r="D96" s="157"/>
      <c r="E96" s="158">
        <v>0.10913</v>
      </c>
      <c r="F96" s="156"/>
      <c r="G96" s="156"/>
      <c r="H96" s="156"/>
      <c r="I96" s="156"/>
      <c r="J96" s="156"/>
      <c r="K96" s="156"/>
      <c r="L96" s="156"/>
      <c r="M96" s="156"/>
      <c r="N96" s="156"/>
      <c r="O96" s="156"/>
      <c r="P96" s="156"/>
      <c r="Q96" s="156"/>
      <c r="R96" s="156"/>
      <c r="S96" s="156"/>
      <c r="T96" s="156"/>
      <c r="U96" s="156"/>
      <c r="V96" s="156"/>
      <c r="W96" s="156"/>
      <c r="X96" s="156"/>
      <c r="Y96" s="147"/>
      <c r="Z96" s="147"/>
      <c r="AA96" s="147"/>
      <c r="AB96" s="147"/>
      <c r="AC96" s="147"/>
      <c r="AD96" s="147"/>
      <c r="AE96" s="147"/>
      <c r="AF96" s="147"/>
      <c r="AG96" s="147" t="s">
        <v>188</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54"/>
      <c r="B97" s="155"/>
      <c r="C97" s="769"/>
      <c r="D97" s="770"/>
      <c r="E97" s="770"/>
      <c r="F97" s="770"/>
      <c r="G97" s="770"/>
      <c r="H97" s="156"/>
      <c r="I97" s="156"/>
      <c r="J97" s="156"/>
      <c r="K97" s="156"/>
      <c r="L97" s="156"/>
      <c r="M97" s="156"/>
      <c r="N97" s="156"/>
      <c r="O97" s="156"/>
      <c r="P97" s="156"/>
      <c r="Q97" s="156"/>
      <c r="R97" s="156"/>
      <c r="S97" s="156"/>
      <c r="T97" s="156"/>
      <c r="U97" s="156"/>
      <c r="V97" s="156"/>
      <c r="W97" s="156"/>
      <c r="X97" s="156"/>
      <c r="Y97" s="147"/>
      <c r="Z97" s="147"/>
      <c r="AA97" s="147"/>
      <c r="AB97" s="147"/>
      <c r="AC97" s="147"/>
      <c r="AD97" s="147"/>
      <c r="AE97" s="147"/>
      <c r="AF97" s="147"/>
      <c r="AG97" s="147" t="s">
        <v>190</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x14ac:dyDescent="0.2">
      <c r="A98" s="162" t="s">
        <v>177</v>
      </c>
      <c r="B98" s="163" t="s">
        <v>83</v>
      </c>
      <c r="C98" s="177" t="s">
        <v>84</v>
      </c>
      <c r="D98" s="164"/>
      <c r="E98" s="165"/>
      <c r="F98" s="166"/>
      <c r="G98" s="166">
        <f>SUMIF(AG99:AG103,"&lt;&gt;NOR",G99:G103)</f>
        <v>0</v>
      </c>
      <c r="H98" s="166"/>
      <c r="I98" s="166">
        <f>SUM(I99:I103)</f>
        <v>0</v>
      </c>
      <c r="J98" s="166"/>
      <c r="K98" s="166">
        <f>SUM(K99:K103)</f>
        <v>0</v>
      </c>
      <c r="L98" s="166"/>
      <c r="M98" s="166">
        <f>SUM(M99:M103)</f>
        <v>0</v>
      </c>
      <c r="N98" s="166"/>
      <c r="O98" s="166">
        <f>SUM(O99:O103)</f>
        <v>0.14000000000000001</v>
      </c>
      <c r="P98" s="166"/>
      <c r="Q98" s="166">
        <f>SUM(Q99:Q103)</f>
        <v>0</v>
      </c>
      <c r="R98" s="166"/>
      <c r="S98" s="166"/>
      <c r="T98" s="167"/>
      <c r="U98" s="161"/>
      <c r="V98" s="161">
        <f>SUM(V99:V103)</f>
        <v>4.1900000000000004</v>
      </c>
      <c r="W98" s="161"/>
      <c r="X98" s="161"/>
      <c r="AG98" t="s">
        <v>178</v>
      </c>
    </row>
    <row r="99" spans="1:60" ht="22.5" outlineLevel="1" x14ac:dyDescent="0.2">
      <c r="A99" s="168">
        <v>24</v>
      </c>
      <c r="B99" s="169" t="s">
        <v>1106</v>
      </c>
      <c r="C99" s="178" t="s">
        <v>1107</v>
      </c>
      <c r="D99" s="170" t="s">
        <v>294</v>
      </c>
      <c r="E99" s="171">
        <v>2</v>
      </c>
      <c r="F99" s="172"/>
      <c r="G99" s="173">
        <f>ROUND(E99*F99,2)</f>
        <v>0</v>
      </c>
      <c r="H99" s="172"/>
      <c r="I99" s="173">
        <f>ROUND(E99*H99,2)</f>
        <v>0</v>
      </c>
      <c r="J99" s="172"/>
      <c r="K99" s="173">
        <f>ROUND(E99*J99,2)</f>
        <v>0</v>
      </c>
      <c r="L99" s="173">
        <v>21</v>
      </c>
      <c r="M99" s="173">
        <f>G99*(1+L99/100)</f>
        <v>0</v>
      </c>
      <c r="N99" s="173">
        <v>6.9089999999999999E-2</v>
      </c>
      <c r="O99" s="173">
        <f>ROUND(E99*N99,2)</f>
        <v>0.14000000000000001</v>
      </c>
      <c r="P99" s="173">
        <v>0</v>
      </c>
      <c r="Q99" s="173">
        <f>ROUND(E99*P99,2)</f>
        <v>0</v>
      </c>
      <c r="R99" s="173" t="s">
        <v>295</v>
      </c>
      <c r="S99" s="173" t="s">
        <v>183</v>
      </c>
      <c r="T99" s="174" t="s">
        <v>184</v>
      </c>
      <c r="U99" s="156">
        <v>2.097</v>
      </c>
      <c r="V99" s="156">
        <f>ROUND(E99*U99,2)</f>
        <v>4.1900000000000004</v>
      </c>
      <c r="W99" s="156"/>
      <c r="X99" s="156" t="s">
        <v>185</v>
      </c>
      <c r="Y99" s="147"/>
      <c r="Z99" s="147"/>
      <c r="AA99" s="147"/>
      <c r="AB99" s="147"/>
      <c r="AC99" s="147"/>
      <c r="AD99" s="147"/>
      <c r="AE99" s="147"/>
      <c r="AF99" s="147"/>
      <c r="AG99" s="147" t="s">
        <v>1042</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54"/>
      <c r="B100" s="155"/>
      <c r="C100" s="771" t="s">
        <v>1108</v>
      </c>
      <c r="D100" s="772"/>
      <c r="E100" s="772"/>
      <c r="F100" s="772"/>
      <c r="G100" s="772"/>
      <c r="H100" s="156"/>
      <c r="I100" s="156"/>
      <c r="J100" s="156"/>
      <c r="K100" s="156"/>
      <c r="L100" s="156"/>
      <c r="M100" s="156"/>
      <c r="N100" s="156"/>
      <c r="O100" s="156"/>
      <c r="P100" s="156"/>
      <c r="Q100" s="156"/>
      <c r="R100" s="156"/>
      <c r="S100" s="156"/>
      <c r="T100" s="156"/>
      <c r="U100" s="156"/>
      <c r="V100" s="156"/>
      <c r="W100" s="156"/>
      <c r="X100" s="156"/>
      <c r="Y100" s="147"/>
      <c r="Z100" s="147"/>
      <c r="AA100" s="147"/>
      <c r="AB100" s="147"/>
      <c r="AC100" s="147"/>
      <c r="AD100" s="147"/>
      <c r="AE100" s="147"/>
      <c r="AF100" s="147"/>
      <c r="AG100" s="147" t="s">
        <v>196</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75" t="str">
        <f>C100</f>
        <v>lisované nebo z úhelníků s vybetonováním prahu, z pomocného pracovního lešení o výšce podlahy do 1900 mm a pro zatížení do 1,5 kPa, včetně dodávky zárubně</v>
      </c>
      <c r="BB100" s="147"/>
      <c r="BC100" s="147"/>
      <c r="BD100" s="147"/>
      <c r="BE100" s="147"/>
      <c r="BF100" s="147"/>
      <c r="BG100" s="147"/>
      <c r="BH100" s="147"/>
    </row>
    <row r="101" spans="1:60" outlineLevel="1" x14ac:dyDescent="0.2">
      <c r="A101" s="154"/>
      <c r="B101" s="155"/>
      <c r="C101" s="179" t="s">
        <v>1109</v>
      </c>
      <c r="D101" s="157"/>
      <c r="E101" s="158">
        <v>1</v>
      </c>
      <c r="F101" s="156"/>
      <c r="G101" s="156"/>
      <c r="H101" s="156"/>
      <c r="I101" s="156"/>
      <c r="J101" s="156"/>
      <c r="K101" s="156"/>
      <c r="L101" s="156"/>
      <c r="M101" s="156"/>
      <c r="N101" s="156"/>
      <c r="O101" s="156"/>
      <c r="P101" s="156"/>
      <c r="Q101" s="156"/>
      <c r="R101" s="156"/>
      <c r="S101" s="156"/>
      <c r="T101" s="156"/>
      <c r="U101" s="156"/>
      <c r="V101" s="156"/>
      <c r="W101" s="156"/>
      <c r="X101" s="156"/>
      <c r="Y101" s="147"/>
      <c r="Z101" s="147"/>
      <c r="AA101" s="147"/>
      <c r="AB101" s="147"/>
      <c r="AC101" s="147"/>
      <c r="AD101" s="147"/>
      <c r="AE101" s="147"/>
      <c r="AF101" s="147"/>
      <c r="AG101" s="147" t="s">
        <v>188</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54"/>
      <c r="B102" s="155"/>
      <c r="C102" s="179" t="s">
        <v>1110</v>
      </c>
      <c r="D102" s="157"/>
      <c r="E102" s="158">
        <v>1</v>
      </c>
      <c r="F102" s="156"/>
      <c r="G102" s="156"/>
      <c r="H102" s="156"/>
      <c r="I102" s="156"/>
      <c r="J102" s="156"/>
      <c r="K102" s="156"/>
      <c r="L102" s="156"/>
      <c r="M102" s="156"/>
      <c r="N102" s="156"/>
      <c r="O102" s="156"/>
      <c r="P102" s="156"/>
      <c r="Q102" s="156"/>
      <c r="R102" s="156"/>
      <c r="S102" s="156"/>
      <c r="T102" s="156"/>
      <c r="U102" s="156"/>
      <c r="V102" s="156"/>
      <c r="W102" s="156"/>
      <c r="X102" s="156"/>
      <c r="Y102" s="147"/>
      <c r="Z102" s="147"/>
      <c r="AA102" s="147"/>
      <c r="AB102" s="147"/>
      <c r="AC102" s="147"/>
      <c r="AD102" s="147"/>
      <c r="AE102" s="147"/>
      <c r="AF102" s="147"/>
      <c r="AG102" s="147" t="s">
        <v>188</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54"/>
      <c r="B103" s="155"/>
      <c r="C103" s="769"/>
      <c r="D103" s="770"/>
      <c r="E103" s="770"/>
      <c r="F103" s="770"/>
      <c r="G103" s="770"/>
      <c r="H103" s="156"/>
      <c r="I103" s="156"/>
      <c r="J103" s="156"/>
      <c r="K103" s="156"/>
      <c r="L103" s="156"/>
      <c r="M103" s="156"/>
      <c r="N103" s="156"/>
      <c r="O103" s="156"/>
      <c r="P103" s="156"/>
      <c r="Q103" s="156"/>
      <c r="R103" s="156"/>
      <c r="S103" s="156"/>
      <c r="T103" s="156"/>
      <c r="U103" s="156"/>
      <c r="V103" s="156"/>
      <c r="W103" s="156"/>
      <c r="X103" s="156"/>
      <c r="Y103" s="147"/>
      <c r="Z103" s="147"/>
      <c r="AA103" s="147"/>
      <c r="AB103" s="147"/>
      <c r="AC103" s="147"/>
      <c r="AD103" s="147"/>
      <c r="AE103" s="147"/>
      <c r="AF103" s="147"/>
      <c r="AG103" s="147" t="s">
        <v>190</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x14ac:dyDescent="0.2">
      <c r="A104" s="162" t="s">
        <v>177</v>
      </c>
      <c r="B104" s="163" t="s">
        <v>93</v>
      </c>
      <c r="C104" s="177" t="s">
        <v>94</v>
      </c>
      <c r="D104" s="164"/>
      <c r="E104" s="165"/>
      <c r="F104" s="166"/>
      <c r="G104" s="166">
        <f>SUMIF(AG105:AG200,"&lt;&gt;NOR",G105:G200)</f>
        <v>0</v>
      </c>
      <c r="H104" s="166"/>
      <c r="I104" s="166">
        <f>SUM(I105:I200)</f>
        <v>0</v>
      </c>
      <c r="J104" s="166"/>
      <c r="K104" s="166">
        <f>SUM(K105:K200)</f>
        <v>0</v>
      </c>
      <c r="L104" s="166"/>
      <c r="M104" s="166">
        <f>SUM(M105:M200)</f>
        <v>0</v>
      </c>
      <c r="N104" s="166"/>
      <c r="O104" s="166">
        <f>SUM(O105:O200)</f>
        <v>0.02</v>
      </c>
      <c r="P104" s="166"/>
      <c r="Q104" s="166">
        <f>SUM(Q105:Q200)</f>
        <v>30.769999999999996</v>
      </c>
      <c r="R104" s="166"/>
      <c r="S104" s="166"/>
      <c r="T104" s="167"/>
      <c r="U104" s="161"/>
      <c r="V104" s="161">
        <f>SUM(V105:V200)</f>
        <v>205.72999999999996</v>
      </c>
      <c r="W104" s="161"/>
      <c r="X104" s="161"/>
      <c r="AG104" t="s">
        <v>178</v>
      </c>
    </row>
    <row r="105" spans="1:60" outlineLevel="1" x14ac:dyDescent="0.2">
      <c r="A105" s="168">
        <v>25</v>
      </c>
      <c r="B105" s="169" t="s">
        <v>1111</v>
      </c>
      <c r="C105" s="178" t="s">
        <v>1112</v>
      </c>
      <c r="D105" s="170" t="s">
        <v>181</v>
      </c>
      <c r="E105" s="171">
        <v>358.3</v>
      </c>
      <c r="F105" s="172"/>
      <c r="G105" s="173">
        <f>ROUND(E105*F105,2)</f>
        <v>0</v>
      </c>
      <c r="H105" s="172"/>
      <c r="I105" s="173">
        <f>ROUND(E105*H105,2)</f>
        <v>0</v>
      </c>
      <c r="J105" s="172"/>
      <c r="K105" s="173">
        <f>ROUND(E105*J105,2)</f>
        <v>0</v>
      </c>
      <c r="L105" s="173">
        <v>21</v>
      </c>
      <c r="M105" s="173">
        <f>G105*(1+L105/100)</f>
        <v>0</v>
      </c>
      <c r="N105" s="173">
        <v>0</v>
      </c>
      <c r="O105" s="173">
        <f>ROUND(E105*N105,2)</f>
        <v>0</v>
      </c>
      <c r="P105" s="173">
        <v>0.02</v>
      </c>
      <c r="Q105" s="173">
        <f>ROUND(E105*P105,2)</f>
        <v>7.17</v>
      </c>
      <c r="R105" s="173" t="s">
        <v>510</v>
      </c>
      <c r="S105" s="173" t="s">
        <v>183</v>
      </c>
      <c r="T105" s="174" t="s">
        <v>184</v>
      </c>
      <c r="U105" s="156">
        <v>0.23</v>
      </c>
      <c r="V105" s="156">
        <f>ROUND(E105*U105,2)</f>
        <v>82.41</v>
      </c>
      <c r="W105" s="156"/>
      <c r="X105" s="156" t="s">
        <v>185</v>
      </c>
      <c r="Y105" s="147"/>
      <c r="Z105" s="147"/>
      <c r="AA105" s="147"/>
      <c r="AB105" s="147"/>
      <c r="AC105" s="147"/>
      <c r="AD105" s="147"/>
      <c r="AE105" s="147"/>
      <c r="AF105" s="147"/>
      <c r="AG105" s="147" t="s">
        <v>1042</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54"/>
      <c r="B106" s="155"/>
      <c r="C106" s="771" t="s">
        <v>1113</v>
      </c>
      <c r="D106" s="772"/>
      <c r="E106" s="772"/>
      <c r="F106" s="772"/>
      <c r="G106" s="772"/>
      <c r="H106" s="156"/>
      <c r="I106" s="156"/>
      <c r="J106" s="156"/>
      <c r="K106" s="156"/>
      <c r="L106" s="156"/>
      <c r="M106" s="156"/>
      <c r="N106" s="156"/>
      <c r="O106" s="156"/>
      <c r="P106" s="156"/>
      <c r="Q106" s="156"/>
      <c r="R106" s="156"/>
      <c r="S106" s="156"/>
      <c r="T106" s="156"/>
      <c r="U106" s="156"/>
      <c r="V106" s="156"/>
      <c r="W106" s="156"/>
      <c r="X106" s="156"/>
      <c r="Y106" s="147"/>
      <c r="Z106" s="147"/>
      <c r="AA106" s="147"/>
      <c r="AB106" s="147"/>
      <c r="AC106" s="147"/>
      <c r="AD106" s="147"/>
      <c r="AE106" s="147"/>
      <c r="AF106" s="147"/>
      <c r="AG106" s="147" t="s">
        <v>196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54"/>
      <c r="B107" s="155"/>
      <c r="C107" s="179" t="s">
        <v>1114</v>
      </c>
      <c r="D107" s="157"/>
      <c r="E107" s="158">
        <v>358.3</v>
      </c>
      <c r="F107" s="156"/>
      <c r="G107" s="156"/>
      <c r="H107" s="156"/>
      <c r="I107" s="156"/>
      <c r="J107" s="156"/>
      <c r="K107" s="156"/>
      <c r="L107" s="156"/>
      <c r="M107" s="156"/>
      <c r="N107" s="156"/>
      <c r="O107" s="156"/>
      <c r="P107" s="156"/>
      <c r="Q107" s="156"/>
      <c r="R107" s="156"/>
      <c r="S107" s="156"/>
      <c r="T107" s="156"/>
      <c r="U107" s="156"/>
      <c r="V107" s="156"/>
      <c r="W107" s="156"/>
      <c r="X107" s="156"/>
      <c r="Y107" s="147"/>
      <c r="Z107" s="147"/>
      <c r="AA107" s="147"/>
      <c r="AB107" s="147"/>
      <c r="AC107" s="147"/>
      <c r="AD107" s="147"/>
      <c r="AE107" s="147"/>
      <c r="AF107" s="147"/>
      <c r="AG107" s="147" t="s">
        <v>188</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54"/>
      <c r="B108" s="155"/>
      <c r="C108" s="769"/>
      <c r="D108" s="770"/>
      <c r="E108" s="770"/>
      <c r="F108" s="770"/>
      <c r="G108" s="770"/>
      <c r="H108" s="156"/>
      <c r="I108" s="156"/>
      <c r="J108" s="156"/>
      <c r="K108" s="156"/>
      <c r="L108" s="156"/>
      <c r="M108" s="156"/>
      <c r="N108" s="156"/>
      <c r="O108" s="156"/>
      <c r="P108" s="156"/>
      <c r="Q108" s="156"/>
      <c r="R108" s="156"/>
      <c r="S108" s="156"/>
      <c r="T108" s="156"/>
      <c r="U108" s="156"/>
      <c r="V108" s="156"/>
      <c r="W108" s="156"/>
      <c r="X108" s="156"/>
      <c r="Y108" s="147"/>
      <c r="Z108" s="147"/>
      <c r="AA108" s="147"/>
      <c r="AB108" s="147"/>
      <c r="AC108" s="147"/>
      <c r="AD108" s="147"/>
      <c r="AE108" s="147"/>
      <c r="AF108" s="147"/>
      <c r="AG108" s="147" t="s">
        <v>190</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701">
        <v>26</v>
      </c>
      <c r="B109" s="702" t="s">
        <v>1115</v>
      </c>
      <c r="C109" s="703" t="s">
        <v>1116</v>
      </c>
      <c r="D109" s="170" t="s">
        <v>294</v>
      </c>
      <c r="E109" s="171">
        <v>45</v>
      </c>
      <c r="F109" s="172"/>
      <c r="G109" s="173">
        <f>ROUND(E109*F109,2)</f>
        <v>0</v>
      </c>
      <c r="H109" s="172"/>
      <c r="I109" s="173">
        <f>ROUND(E109*H109,2)</f>
        <v>0</v>
      </c>
      <c r="J109" s="172"/>
      <c r="K109" s="173">
        <f>ROUND(E109*J109,2)</f>
        <v>0</v>
      </c>
      <c r="L109" s="173">
        <v>21</v>
      </c>
      <c r="M109" s="173">
        <f>G109*(1+L109/100)</f>
        <v>0</v>
      </c>
      <c r="N109" s="173">
        <v>0</v>
      </c>
      <c r="O109" s="173">
        <f>ROUND(E109*N109,2)</f>
        <v>0</v>
      </c>
      <c r="P109" s="173">
        <v>0</v>
      </c>
      <c r="Q109" s="173">
        <f>ROUND(E109*P109,2)</f>
        <v>0</v>
      </c>
      <c r="R109" s="173" t="s">
        <v>510</v>
      </c>
      <c r="S109" s="173" t="s">
        <v>183</v>
      </c>
      <c r="T109" s="174" t="s">
        <v>184</v>
      </c>
      <c r="U109" s="156">
        <v>0.05</v>
      </c>
      <c r="V109" s="156">
        <f>ROUND(E109*U109,2)</f>
        <v>2.25</v>
      </c>
      <c r="W109" s="156"/>
      <c r="X109" s="156" t="s">
        <v>185</v>
      </c>
      <c r="Y109" s="147"/>
      <c r="Z109" s="147"/>
      <c r="AA109" s="147"/>
      <c r="AB109" s="147"/>
      <c r="AC109" s="147"/>
      <c r="AD109" s="147"/>
      <c r="AE109" s="147"/>
      <c r="AF109" s="147"/>
      <c r="AG109" s="147" t="s">
        <v>1042</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54"/>
      <c r="B110" s="155"/>
      <c r="C110" s="771" t="s">
        <v>1117</v>
      </c>
      <c r="D110" s="772"/>
      <c r="E110" s="772"/>
      <c r="F110" s="772"/>
      <c r="G110" s="772"/>
      <c r="H110" s="156"/>
      <c r="I110" s="156"/>
      <c r="J110" s="156"/>
      <c r="K110" s="156"/>
      <c r="L110" s="156"/>
      <c r="M110" s="156"/>
      <c r="N110" s="156"/>
      <c r="O110" s="156"/>
      <c r="P110" s="156"/>
      <c r="Q110" s="156"/>
      <c r="R110" s="156"/>
      <c r="S110" s="156"/>
      <c r="T110" s="156"/>
      <c r="U110" s="156"/>
      <c r="V110" s="156"/>
      <c r="W110" s="156"/>
      <c r="X110" s="156"/>
      <c r="Y110" s="147"/>
      <c r="Z110" s="147"/>
      <c r="AA110" s="147"/>
      <c r="AB110" s="147"/>
      <c r="AC110" s="147"/>
      <c r="AD110" s="147"/>
      <c r="AE110" s="147"/>
      <c r="AF110" s="147"/>
      <c r="AG110" s="147" t="s">
        <v>196</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54"/>
      <c r="B111" s="155"/>
      <c r="C111" s="179" t="s">
        <v>1118</v>
      </c>
      <c r="D111" s="157"/>
      <c r="E111" s="158">
        <v>12</v>
      </c>
      <c r="F111" s="156"/>
      <c r="G111" s="156"/>
      <c r="H111" s="156"/>
      <c r="I111" s="156"/>
      <c r="J111" s="156"/>
      <c r="K111" s="156"/>
      <c r="L111" s="156"/>
      <c r="M111" s="156"/>
      <c r="N111" s="156"/>
      <c r="O111" s="156"/>
      <c r="P111" s="156"/>
      <c r="Q111" s="156"/>
      <c r="R111" s="156"/>
      <c r="S111" s="156"/>
      <c r="T111" s="156"/>
      <c r="U111" s="156"/>
      <c r="V111" s="156"/>
      <c r="W111" s="156"/>
      <c r="X111" s="156"/>
      <c r="Y111" s="147"/>
      <c r="Z111" s="147"/>
      <c r="AA111" s="147"/>
      <c r="AB111" s="147"/>
      <c r="AC111" s="147"/>
      <c r="AD111" s="147"/>
      <c r="AE111" s="147"/>
      <c r="AF111" s="147"/>
      <c r="AG111" s="147" t="s">
        <v>188</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54"/>
      <c r="B112" s="155"/>
      <c r="C112" s="179" t="s">
        <v>1119</v>
      </c>
      <c r="D112" s="157"/>
      <c r="E112" s="158">
        <v>1</v>
      </c>
      <c r="F112" s="156"/>
      <c r="G112" s="156"/>
      <c r="H112" s="156"/>
      <c r="I112" s="156"/>
      <c r="J112" s="156"/>
      <c r="K112" s="156"/>
      <c r="L112" s="156"/>
      <c r="M112" s="156"/>
      <c r="N112" s="156"/>
      <c r="O112" s="156"/>
      <c r="P112" s="156"/>
      <c r="Q112" s="156"/>
      <c r="R112" s="156"/>
      <c r="S112" s="156"/>
      <c r="T112" s="156"/>
      <c r="U112" s="156"/>
      <c r="V112" s="156"/>
      <c r="W112" s="156"/>
      <c r="X112" s="156"/>
      <c r="Y112" s="147"/>
      <c r="Z112" s="147"/>
      <c r="AA112" s="147"/>
      <c r="AB112" s="147"/>
      <c r="AC112" s="147"/>
      <c r="AD112" s="147"/>
      <c r="AE112" s="147"/>
      <c r="AF112" s="147"/>
      <c r="AG112" s="147" t="s">
        <v>188</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54"/>
      <c r="B113" s="155"/>
      <c r="C113" s="179" t="s">
        <v>1120</v>
      </c>
      <c r="D113" s="157"/>
      <c r="E113" s="158">
        <v>27</v>
      </c>
      <c r="F113" s="156"/>
      <c r="G113" s="156"/>
      <c r="H113" s="156"/>
      <c r="I113" s="156"/>
      <c r="J113" s="156"/>
      <c r="K113" s="156"/>
      <c r="L113" s="156"/>
      <c r="M113" s="156"/>
      <c r="N113" s="156"/>
      <c r="O113" s="156"/>
      <c r="P113" s="156"/>
      <c r="Q113" s="156"/>
      <c r="R113" s="156"/>
      <c r="S113" s="156"/>
      <c r="T113" s="156"/>
      <c r="U113" s="156"/>
      <c r="V113" s="156"/>
      <c r="W113" s="156"/>
      <c r="X113" s="156"/>
      <c r="Y113" s="147"/>
      <c r="Z113" s="147"/>
      <c r="AA113" s="147"/>
      <c r="AB113" s="147"/>
      <c r="AC113" s="147"/>
      <c r="AD113" s="147"/>
      <c r="AE113" s="147"/>
      <c r="AF113" s="147"/>
      <c r="AG113" s="147" t="s">
        <v>188</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54"/>
      <c r="B114" s="155"/>
      <c r="C114" s="179" t="s">
        <v>1121</v>
      </c>
      <c r="D114" s="157"/>
      <c r="E114" s="158">
        <v>3</v>
      </c>
      <c r="F114" s="156"/>
      <c r="G114" s="156"/>
      <c r="H114" s="156"/>
      <c r="I114" s="156"/>
      <c r="J114" s="156"/>
      <c r="K114" s="156"/>
      <c r="L114" s="156"/>
      <c r="M114" s="156"/>
      <c r="N114" s="156"/>
      <c r="O114" s="156"/>
      <c r="P114" s="156"/>
      <c r="Q114" s="156"/>
      <c r="R114" s="156"/>
      <c r="S114" s="156"/>
      <c r="T114" s="156"/>
      <c r="U114" s="156"/>
      <c r="V114" s="156"/>
      <c r="W114" s="156"/>
      <c r="X114" s="156"/>
      <c r="Y114" s="147"/>
      <c r="Z114" s="147"/>
      <c r="AA114" s="147"/>
      <c r="AB114" s="147"/>
      <c r="AC114" s="147"/>
      <c r="AD114" s="147"/>
      <c r="AE114" s="147"/>
      <c r="AF114" s="147"/>
      <c r="AG114" s="147" t="s">
        <v>188</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54"/>
      <c r="B115" s="155"/>
      <c r="C115" s="179" t="s">
        <v>1122</v>
      </c>
      <c r="D115" s="157"/>
      <c r="E115" s="158">
        <v>1</v>
      </c>
      <c r="F115" s="156"/>
      <c r="G115" s="156"/>
      <c r="H115" s="156"/>
      <c r="I115" s="156"/>
      <c r="J115" s="156"/>
      <c r="K115" s="156"/>
      <c r="L115" s="156"/>
      <c r="M115" s="156"/>
      <c r="N115" s="156"/>
      <c r="O115" s="156"/>
      <c r="P115" s="156"/>
      <c r="Q115" s="156"/>
      <c r="R115" s="156"/>
      <c r="S115" s="156"/>
      <c r="T115" s="156"/>
      <c r="U115" s="156"/>
      <c r="V115" s="156"/>
      <c r="W115" s="156"/>
      <c r="X115" s="156"/>
      <c r="Y115" s="147"/>
      <c r="Z115" s="147"/>
      <c r="AA115" s="147"/>
      <c r="AB115" s="147"/>
      <c r="AC115" s="147"/>
      <c r="AD115" s="147"/>
      <c r="AE115" s="147"/>
      <c r="AF115" s="147"/>
      <c r="AG115" s="147" t="s">
        <v>188</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54"/>
      <c r="B116" s="155"/>
      <c r="C116" s="179" t="s">
        <v>1110</v>
      </c>
      <c r="D116" s="157"/>
      <c r="E116" s="158">
        <v>1</v>
      </c>
      <c r="F116" s="156"/>
      <c r="G116" s="156"/>
      <c r="H116" s="156"/>
      <c r="I116" s="156"/>
      <c r="J116" s="156"/>
      <c r="K116" s="156"/>
      <c r="L116" s="156"/>
      <c r="M116" s="156"/>
      <c r="N116" s="156"/>
      <c r="O116" s="156"/>
      <c r="P116" s="156"/>
      <c r="Q116" s="156"/>
      <c r="R116" s="156"/>
      <c r="S116" s="156"/>
      <c r="T116" s="156"/>
      <c r="U116" s="156"/>
      <c r="V116" s="156"/>
      <c r="W116" s="156"/>
      <c r="X116" s="156"/>
      <c r="Y116" s="147"/>
      <c r="Z116" s="147"/>
      <c r="AA116" s="147"/>
      <c r="AB116" s="147"/>
      <c r="AC116" s="147"/>
      <c r="AD116" s="147"/>
      <c r="AE116" s="147"/>
      <c r="AF116" s="147"/>
      <c r="AG116" s="147" t="s">
        <v>188</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54"/>
      <c r="B117" s="155"/>
      <c r="C117" s="769"/>
      <c r="D117" s="770"/>
      <c r="E117" s="770"/>
      <c r="F117" s="770"/>
      <c r="G117" s="770"/>
      <c r="H117" s="156"/>
      <c r="I117" s="156"/>
      <c r="J117" s="156"/>
      <c r="K117" s="156"/>
      <c r="L117" s="156"/>
      <c r="M117" s="156"/>
      <c r="N117" s="156"/>
      <c r="O117" s="156"/>
      <c r="P117" s="156"/>
      <c r="Q117" s="156"/>
      <c r="R117" s="156"/>
      <c r="S117" s="156"/>
      <c r="T117" s="156"/>
      <c r="U117" s="156"/>
      <c r="V117" s="156"/>
      <c r="W117" s="156"/>
      <c r="X117" s="156"/>
      <c r="Y117" s="147"/>
      <c r="Z117" s="147"/>
      <c r="AA117" s="147"/>
      <c r="AB117" s="147"/>
      <c r="AC117" s="147"/>
      <c r="AD117" s="147"/>
      <c r="AE117" s="147"/>
      <c r="AF117" s="147"/>
      <c r="AG117" s="147" t="s">
        <v>190</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33.75" outlineLevel="1" x14ac:dyDescent="0.2">
      <c r="A118" s="168">
        <v>27</v>
      </c>
      <c r="B118" s="169" t="s">
        <v>1123</v>
      </c>
      <c r="C118" s="178" t="s">
        <v>1124</v>
      </c>
      <c r="D118" s="170" t="s">
        <v>181</v>
      </c>
      <c r="E118" s="171">
        <v>3.4</v>
      </c>
      <c r="F118" s="172"/>
      <c r="G118" s="173">
        <f>ROUND(E118*F118,2)</f>
        <v>0</v>
      </c>
      <c r="H118" s="172"/>
      <c r="I118" s="173">
        <f>ROUND(E118*H118,2)</f>
        <v>0</v>
      </c>
      <c r="J118" s="172"/>
      <c r="K118" s="173">
        <f>ROUND(E118*J118,2)</f>
        <v>0</v>
      </c>
      <c r="L118" s="173">
        <v>21</v>
      </c>
      <c r="M118" s="173">
        <f>G118*(1+L118/100)</f>
        <v>0</v>
      </c>
      <c r="N118" s="173">
        <v>1.17E-3</v>
      </c>
      <c r="O118" s="173">
        <f>ROUND(E118*N118,2)</f>
        <v>0</v>
      </c>
      <c r="P118" s="173">
        <v>7.5999999999999998E-2</v>
      </c>
      <c r="Q118" s="173">
        <f>ROUND(E118*P118,2)</f>
        <v>0.26</v>
      </c>
      <c r="R118" s="173" t="s">
        <v>510</v>
      </c>
      <c r="S118" s="173" t="s">
        <v>183</v>
      </c>
      <c r="T118" s="174" t="s">
        <v>184</v>
      </c>
      <c r="U118" s="156">
        <v>0.93899999999999995</v>
      </c>
      <c r="V118" s="156">
        <f>ROUND(E118*U118,2)</f>
        <v>3.19</v>
      </c>
      <c r="W118" s="156"/>
      <c r="X118" s="156" t="s">
        <v>185</v>
      </c>
      <c r="Y118" s="147"/>
      <c r="Z118" s="147"/>
      <c r="AA118" s="147"/>
      <c r="AB118" s="147"/>
      <c r="AC118" s="147"/>
      <c r="AD118" s="147"/>
      <c r="AE118" s="147"/>
      <c r="AF118" s="147"/>
      <c r="AG118" s="147" t="s">
        <v>1042</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54"/>
      <c r="B119" s="155"/>
      <c r="C119" s="179" t="s">
        <v>1125</v>
      </c>
      <c r="D119" s="157"/>
      <c r="E119" s="158">
        <v>1.8</v>
      </c>
      <c r="F119" s="156"/>
      <c r="G119" s="156"/>
      <c r="H119" s="156"/>
      <c r="I119" s="156"/>
      <c r="J119" s="156"/>
      <c r="K119" s="156"/>
      <c r="L119" s="156"/>
      <c r="M119" s="156"/>
      <c r="N119" s="156"/>
      <c r="O119" s="156"/>
      <c r="P119" s="156"/>
      <c r="Q119" s="156"/>
      <c r="R119" s="156"/>
      <c r="S119" s="156"/>
      <c r="T119" s="156"/>
      <c r="U119" s="156"/>
      <c r="V119" s="156"/>
      <c r="W119" s="156"/>
      <c r="X119" s="156"/>
      <c r="Y119" s="147"/>
      <c r="Z119" s="147"/>
      <c r="AA119" s="147"/>
      <c r="AB119" s="147"/>
      <c r="AC119" s="147"/>
      <c r="AD119" s="147"/>
      <c r="AE119" s="147"/>
      <c r="AF119" s="147"/>
      <c r="AG119" s="147" t="s">
        <v>188</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54"/>
      <c r="B120" s="155"/>
      <c r="C120" s="179" t="s">
        <v>1126</v>
      </c>
      <c r="D120" s="157"/>
      <c r="E120" s="158">
        <v>1.6</v>
      </c>
      <c r="F120" s="156"/>
      <c r="G120" s="156"/>
      <c r="H120" s="156"/>
      <c r="I120" s="156"/>
      <c r="J120" s="156"/>
      <c r="K120" s="156"/>
      <c r="L120" s="156"/>
      <c r="M120" s="156"/>
      <c r="N120" s="156"/>
      <c r="O120" s="156"/>
      <c r="P120" s="156"/>
      <c r="Q120" s="156"/>
      <c r="R120" s="156"/>
      <c r="S120" s="156"/>
      <c r="T120" s="156"/>
      <c r="U120" s="156"/>
      <c r="V120" s="156"/>
      <c r="W120" s="156"/>
      <c r="X120" s="156"/>
      <c r="Y120" s="147"/>
      <c r="Z120" s="147"/>
      <c r="AA120" s="147"/>
      <c r="AB120" s="147"/>
      <c r="AC120" s="147"/>
      <c r="AD120" s="147"/>
      <c r="AE120" s="147"/>
      <c r="AF120" s="147"/>
      <c r="AG120" s="147" t="s">
        <v>188</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54"/>
      <c r="B121" s="155"/>
      <c r="C121" s="769"/>
      <c r="D121" s="770"/>
      <c r="E121" s="770"/>
      <c r="F121" s="770"/>
      <c r="G121" s="770"/>
      <c r="H121" s="156"/>
      <c r="I121" s="156"/>
      <c r="J121" s="156"/>
      <c r="K121" s="156"/>
      <c r="L121" s="156"/>
      <c r="M121" s="156"/>
      <c r="N121" s="156"/>
      <c r="O121" s="156"/>
      <c r="P121" s="156"/>
      <c r="Q121" s="156"/>
      <c r="R121" s="156"/>
      <c r="S121" s="156"/>
      <c r="T121" s="156"/>
      <c r="U121" s="156"/>
      <c r="V121" s="156"/>
      <c r="W121" s="156"/>
      <c r="X121" s="156"/>
      <c r="Y121" s="147"/>
      <c r="Z121" s="147"/>
      <c r="AA121" s="147"/>
      <c r="AB121" s="147"/>
      <c r="AC121" s="147"/>
      <c r="AD121" s="147"/>
      <c r="AE121" s="147"/>
      <c r="AF121" s="147"/>
      <c r="AG121" s="147" t="s">
        <v>190</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68">
        <v>28</v>
      </c>
      <c r="B122" s="169" t="s">
        <v>1127</v>
      </c>
      <c r="C122" s="178" t="s">
        <v>1128</v>
      </c>
      <c r="D122" s="170" t="s">
        <v>284</v>
      </c>
      <c r="E122" s="171">
        <v>1.5</v>
      </c>
      <c r="F122" s="172"/>
      <c r="G122" s="173">
        <f>ROUND(E122*F122,2)</f>
        <v>0</v>
      </c>
      <c r="H122" s="172"/>
      <c r="I122" s="173">
        <f>ROUND(E122*H122,2)</f>
        <v>0</v>
      </c>
      <c r="J122" s="172"/>
      <c r="K122" s="173">
        <f>ROUND(E122*J122,2)</f>
        <v>0</v>
      </c>
      <c r="L122" s="173">
        <v>21</v>
      </c>
      <c r="M122" s="173">
        <f>G122*(1+L122/100)</f>
        <v>0</v>
      </c>
      <c r="N122" s="173">
        <v>0</v>
      </c>
      <c r="O122" s="173">
        <f>ROUND(E122*N122,2)</f>
        <v>0</v>
      </c>
      <c r="P122" s="173">
        <v>3.6170000000000001E-2</v>
      </c>
      <c r="Q122" s="173">
        <f>ROUND(E122*P122,2)</f>
        <v>0.05</v>
      </c>
      <c r="R122" s="173" t="s">
        <v>510</v>
      </c>
      <c r="S122" s="173" t="s">
        <v>183</v>
      </c>
      <c r="T122" s="174" t="s">
        <v>184</v>
      </c>
      <c r="U122" s="156">
        <v>4</v>
      </c>
      <c r="V122" s="156">
        <f>ROUND(E122*U122,2)</f>
        <v>6</v>
      </c>
      <c r="W122" s="156"/>
      <c r="X122" s="156" t="s">
        <v>185</v>
      </c>
      <c r="Y122" s="147"/>
      <c r="Z122" s="147"/>
      <c r="AA122" s="147"/>
      <c r="AB122" s="147"/>
      <c r="AC122" s="147"/>
      <c r="AD122" s="147"/>
      <c r="AE122" s="147"/>
      <c r="AF122" s="147"/>
      <c r="AG122" s="147" t="s">
        <v>1042</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54"/>
      <c r="B123" s="155"/>
      <c r="C123" s="179" t="s">
        <v>1129</v>
      </c>
      <c r="D123" s="157"/>
      <c r="E123" s="158">
        <v>0.45</v>
      </c>
      <c r="F123" s="156"/>
      <c r="G123" s="156"/>
      <c r="H123" s="156"/>
      <c r="I123" s="156"/>
      <c r="J123" s="156"/>
      <c r="K123" s="156"/>
      <c r="L123" s="156"/>
      <c r="M123" s="156"/>
      <c r="N123" s="156"/>
      <c r="O123" s="156"/>
      <c r="P123" s="156"/>
      <c r="Q123" s="156"/>
      <c r="R123" s="156"/>
      <c r="S123" s="156"/>
      <c r="T123" s="156"/>
      <c r="U123" s="156"/>
      <c r="V123" s="156"/>
      <c r="W123" s="156"/>
      <c r="X123" s="156"/>
      <c r="Y123" s="147"/>
      <c r="Z123" s="147"/>
      <c r="AA123" s="147"/>
      <c r="AB123" s="147"/>
      <c r="AC123" s="147"/>
      <c r="AD123" s="147"/>
      <c r="AE123" s="147"/>
      <c r="AF123" s="147"/>
      <c r="AG123" s="147" t="s">
        <v>188</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54"/>
      <c r="B124" s="155"/>
      <c r="C124" s="179" t="s">
        <v>1130</v>
      </c>
      <c r="D124" s="157"/>
      <c r="E124" s="158">
        <v>0.6</v>
      </c>
      <c r="F124" s="156"/>
      <c r="G124" s="156"/>
      <c r="H124" s="156"/>
      <c r="I124" s="156"/>
      <c r="J124" s="156"/>
      <c r="K124" s="156"/>
      <c r="L124" s="156"/>
      <c r="M124" s="156"/>
      <c r="N124" s="156"/>
      <c r="O124" s="156"/>
      <c r="P124" s="156"/>
      <c r="Q124" s="156"/>
      <c r="R124" s="156"/>
      <c r="S124" s="156"/>
      <c r="T124" s="156"/>
      <c r="U124" s="156"/>
      <c r="V124" s="156"/>
      <c r="W124" s="156"/>
      <c r="X124" s="156"/>
      <c r="Y124" s="147"/>
      <c r="Z124" s="147"/>
      <c r="AA124" s="147"/>
      <c r="AB124" s="147"/>
      <c r="AC124" s="147"/>
      <c r="AD124" s="147"/>
      <c r="AE124" s="147"/>
      <c r="AF124" s="147"/>
      <c r="AG124" s="147" t="s">
        <v>188</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54"/>
      <c r="B125" s="155"/>
      <c r="C125" s="179" t="s">
        <v>1131</v>
      </c>
      <c r="D125" s="157"/>
      <c r="E125" s="158">
        <v>0.45</v>
      </c>
      <c r="F125" s="156"/>
      <c r="G125" s="156"/>
      <c r="H125" s="156"/>
      <c r="I125" s="156"/>
      <c r="J125" s="156"/>
      <c r="K125" s="156"/>
      <c r="L125" s="156"/>
      <c r="M125" s="156"/>
      <c r="N125" s="156"/>
      <c r="O125" s="156"/>
      <c r="P125" s="156"/>
      <c r="Q125" s="156"/>
      <c r="R125" s="156"/>
      <c r="S125" s="156"/>
      <c r="T125" s="156"/>
      <c r="U125" s="156"/>
      <c r="V125" s="156"/>
      <c r="W125" s="156"/>
      <c r="X125" s="156"/>
      <c r="Y125" s="147"/>
      <c r="Z125" s="147"/>
      <c r="AA125" s="147"/>
      <c r="AB125" s="147"/>
      <c r="AC125" s="147"/>
      <c r="AD125" s="147"/>
      <c r="AE125" s="147"/>
      <c r="AF125" s="147"/>
      <c r="AG125" s="147" t="s">
        <v>188</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54"/>
      <c r="B126" s="155"/>
      <c r="C126" s="769"/>
      <c r="D126" s="770"/>
      <c r="E126" s="770"/>
      <c r="F126" s="770"/>
      <c r="G126" s="770"/>
      <c r="H126" s="156"/>
      <c r="I126" s="156"/>
      <c r="J126" s="156"/>
      <c r="K126" s="156"/>
      <c r="L126" s="156"/>
      <c r="M126" s="156"/>
      <c r="N126" s="156"/>
      <c r="O126" s="156"/>
      <c r="P126" s="156"/>
      <c r="Q126" s="156"/>
      <c r="R126" s="156"/>
      <c r="S126" s="156"/>
      <c r="T126" s="156"/>
      <c r="U126" s="156"/>
      <c r="V126" s="156"/>
      <c r="W126" s="156"/>
      <c r="X126" s="156"/>
      <c r="Y126" s="147"/>
      <c r="Z126" s="147"/>
      <c r="AA126" s="147"/>
      <c r="AB126" s="147"/>
      <c r="AC126" s="147"/>
      <c r="AD126" s="147"/>
      <c r="AE126" s="147"/>
      <c r="AF126" s="147"/>
      <c r="AG126" s="147" t="s">
        <v>190</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68">
        <v>29</v>
      </c>
      <c r="B127" s="169" t="s">
        <v>1132</v>
      </c>
      <c r="C127" s="178" t="s">
        <v>1133</v>
      </c>
      <c r="D127" s="170" t="s">
        <v>284</v>
      </c>
      <c r="E127" s="171">
        <v>1.2</v>
      </c>
      <c r="F127" s="172"/>
      <c r="G127" s="173">
        <f>ROUND(E127*F127,2)</f>
        <v>0</v>
      </c>
      <c r="H127" s="172"/>
      <c r="I127" s="173">
        <f>ROUND(E127*H127,2)</f>
        <v>0</v>
      </c>
      <c r="J127" s="172"/>
      <c r="K127" s="173">
        <f>ROUND(E127*J127,2)</f>
        <v>0</v>
      </c>
      <c r="L127" s="173">
        <v>21</v>
      </c>
      <c r="M127" s="173">
        <f>G127*(1+L127/100)</f>
        <v>0</v>
      </c>
      <c r="N127" s="173">
        <v>0</v>
      </c>
      <c r="O127" s="173">
        <f>ROUND(E127*N127,2)</f>
        <v>0</v>
      </c>
      <c r="P127" s="173">
        <v>5.6520000000000001E-2</v>
      </c>
      <c r="Q127" s="173">
        <f>ROUND(E127*P127,2)</f>
        <v>7.0000000000000007E-2</v>
      </c>
      <c r="R127" s="173" t="s">
        <v>510</v>
      </c>
      <c r="S127" s="173" t="s">
        <v>183</v>
      </c>
      <c r="T127" s="174" t="s">
        <v>184</v>
      </c>
      <c r="U127" s="156">
        <v>5.5</v>
      </c>
      <c r="V127" s="156">
        <f>ROUND(E127*U127,2)</f>
        <v>6.6</v>
      </c>
      <c r="W127" s="156"/>
      <c r="X127" s="156" t="s">
        <v>185</v>
      </c>
      <c r="Y127" s="147"/>
      <c r="Z127" s="147"/>
      <c r="AA127" s="147"/>
      <c r="AB127" s="147"/>
      <c r="AC127" s="147"/>
      <c r="AD127" s="147"/>
      <c r="AE127" s="147"/>
      <c r="AF127" s="147"/>
      <c r="AG127" s="147" t="s">
        <v>1042</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54"/>
      <c r="B128" s="155"/>
      <c r="C128" s="179" t="s">
        <v>1134</v>
      </c>
      <c r="D128" s="157"/>
      <c r="E128" s="158">
        <v>1.2</v>
      </c>
      <c r="F128" s="156"/>
      <c r="G128" s="156"/>
      <c r="H128" s="156"/>
      <c r="I128" s="156"/>
      <c r="J128" s="156"/>
      <c r="K128" s="156"/>
      <c r="L128" s="156"/>
      <c r="M128" s="156"/>
      <c r="N128" s="156"/>
      <c r="O128" s="156"/>
      <c r="P128" s="156"/>
      <c r="Q128" s="156"/>
      <c r="R128" s="156"/>
      <c r="S128" s="156"/>
      <c r="T128" s="156"/>
      <c r="U128" s="156"/>
      <c r="V128" s="156"/>
      <c r="W128" s="156"/>
      <c r="X128" s="156"/>
      <c r="Y128" s="147"/>
      <c r="Z128" s="147"/>
      <c r="AA128" s="147"/>
      <c r="AB128" s="147"/>
      <c r="AC128" s="147"/>
      <c r="AD128" s="147"/>
      <c r="AE128" s="147"/>
      <c r="AF128" s="147"/>
      <c r="AG128" s="147" t="s">
        <v>188</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54"/>
      <c r="B129" s="155"/>
      <c r="C129" s="769"/>
      <c r="D129" s="770"/>
      <c r="E129" s="770"/>
      <c r="F129" s="770"/>
      <c r="G129" s="770"/>
      <c r="H129" s="156"/>
      <c r="I129" s="156"/>
      <c r="J129" s="156"/>
      <c r="K129" s="156"/>
      <c r="L129" s="156"/>
      <c r="M129" s="156"/>
      <c r="N129" s="156"/>
      <c r="O129" s="156"/>
      <c r="P129" s="156"/>
      <c r="Q129" s="156"/>
      <c r="R129" s="156"/>
      <c r="S129" s="156"/>
      <c r="T129" s="156"/>
      <c r="U129" s="156"/>
      <c r="V129" s="156"/>
      <c r="W129" s="156"/>
      <c r="X129" s="156"/>
      <c r="Y129" s="147"/>
      <c r="Z129" s="147"/>
      <c r="AA129" s="147"/>
      <c r="AB129" s="147"/>
      <c r="AC129" s="147"/>
      <c r="AD129" s="147"/>
      <c r="AE129" s="147"/>
      <c r="AF129" s="147"/>
      <c r="AG129" s="147" t="s">
        <v>190</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68">
        <v>30</v>
      </c>
      <c r="B130" s="169" t="s">
        <v>1135</v>
      </c>
      <c r="C130" s="178" t="s">
        <v>1136</v>
      </c>
      <c r="D130" s="170" t="s">
        <v>284</v>
      </c>
      <c r="E130" s="171">
        <v>0.15</v>
      </c>
      <c r="F130" s="172"/>
      <c r="G130" s="173">
        <f>ROUND(E130*F130,2)</f>
        <v>0</v>
      </c>
      <c r="H130" s="172"/>
      <c r="I130" s="173">
        <f>ROUND(E130*H130,2)</f>
        <v>0</v>
      </c>
      <c r="J130" s="172"/>
      <c r="K130" s="173">
        <f>ROUND(E130*J130,2)</f>
        <v>0</v>
      </c>
      <c r="L130" s="173">
        <v>21</v>
      </c>
      <c r="M130" s="173">
        <f>G130*(1+L130/100)</f>
        <v>0</v>
      </c>
      <c r="N130" s="173">
        <v>0</v>
      </c>
      <c r="O130" s="173">
        <f>ROUND(E130*N130,2)</f>
        <v>0</v>
      </c>
      <c r="P130" s="173">
        <v>0.12417</v>
      </c>
      <c r="Q130" s="173">
        <f>ROUND(E130*P130,2)</f>
        <v>0.02</v>
      </c>
      <c r="R130" s="173" t="s">
        <v>510</v>
      </c>
      <c r="S130" s="173" t="s">
        <v>183</v>
      </c>
      <c r="T130" s="174" t="s">
        <v>184</v>
      </c>
      <c r="U130" s="156">
        <v>6.9</v>
      </c>
      <c r="V130" s="156">
        <f>ROUND(E130*U130,2)</f>
        <v>1.04</v>
      </c>
      <c r="W130" s="156"/>
      <c r="X130" s="156" t="s">
        <v>185</v>
      </c>
      <c r="Y130" s="147"/>
      <c r="Z130" s="147"/>
      <c r="AA130" s="147"/>
      <c r="AB130" s="147"/>
      <c r="AC130" s="147"/>
      <c r="AD130" s="147"/>
      <c r="AE130" s="147"/>
      <c r="AF130" s="147"/>
      <c r="AG130" s="147" t="s">
        <v>1042</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1" x14ac:dyDescent="0.2">
      <c r="A131" s="154"/>
      <c r="B131" s="155"/>
      <c r="C131" s="179" t="s">
        <v>1137</v>
      </c>
      <c r="D131" s="157"/>
      <c r="E131" s="158">
        <v>0.15</v>
      </c>
      <c r="F131" s="156"/>
      <c r="G131" s="156"/>
      <c r="H131" s="156"/>
      <c r="I131" s="156"/>
      <c r="J131" s="156"/>
      <c r="K131" s="156"/>
      <c r="L131" s="156"/>
      <c r="M131" s="156"/>
      <c r="N131" s="156"/>
      <c r="O131" s="156"/>
      <c r="P131" s="156"/>
      <c r="Q131" s="156"/>
      <c r="R131" s="156"/>
      <c r="S131" s="156"/>
      <c r="T131" s="156"/>
      <c r="U131" s="156"/>
      <c r="V131" s="156"/>
      <c r="W131" s="156"/>
      <c r="X131" s="156"/>
      <c r="Y131" s="147"/>
      <c r="Z131" s="147"/>
      <c r="AA131" s="147"/>
      <c r="AB131" s="147"/>
      <c r="AC131" s="147"/>
      <c r="AD131" s="147"/>
      <c r="AE131" s="147"/>
      <c r="AF131" s="147"/>
      <c r="AG131" s="147" t="s">
        <v>188</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1" x14ac:dyDescent="0.2">
      <c r="A132" s="154"/>
      <c r="B132" s="155"/>
      <c r="C132" s="769"/>
      <c r="D132" s="770"/>
      <c r="E132" s="770"/>
      <c r="F132" s="770"/>
      <c r="G132" s="770"/>
      <c r="H132" s="156"/>
      <c r="I132" s="156"/>
      <c r="J132" s="156"/>
      <c r="K132" s="156"/>
      <c r="L132" s="156"/>
      <c r="M132" s="156"/>
      <c r="N132" s="156"/>
      <c r="O132" s="156"/>
      <c r="P132" s="156"/>
      <c r="Q132" s="156"/>
      <c r="R132" s="156"/>
      <c r="S132" s="156"/>
      <c r="T132" s="156"/>
      <c r="U132" s="156"/>
      <c r="V132" s="156"/>
      <c r="W132" s="156"/>
      <c r="X132" s="156"/>
      <c r="Y132" s="147"/>
      <c r="Z132" s="147"/>
      <c r="AA132" s="147"/>
      <c r="AB132" s="147"/>
      <c r="AC132" s="147"/>
      <c r="AD132" s="147"/>
      <c r="AE132" s="147"/>
      <c r="AF132" s="147"/>
      <c r="AG132" s="147" t="s">
        <v>190</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68">
        <v>31</v>
      </c>
      <c r="B133" s="169" t="s">
        <v>1138</v>
      </c>
      <c r="C133" s="178" t="s">
        <v>1139</v>
      </c>
      <c r="D133" s="170" t="s">
        <v>284</v>
      </c>
      <c r="E133" s="171">
        <v>1.5</v>
      </c>
      <c r="F133" s="172"/>
      <c r="G133" s="173">
        <f>ROUND(E133*F133,2)</f>
        <v>0</v>
      </c>
      <c r="H133" s="172"/>
      <c r="I133" s="173">
        <f>ROUND(E133*H133,2)</f>
        <v>0</v>
      </c>
      <c r="J133" s="172"/>
      <c r="K133" s="173">
        <f>ROUND(E133*J133,2)</f>
        <v>0</v>
      </c>
      <c r="L133" s="173">
        <v>21</v>
      </c>
      <c r="M133" s="173">
        <f>G133*(1+L133/100)</f>
        <v>0</v>
      </c>
      <c r="N133" s="173">
        <v>8.8999999999999995E-4</v>
      </c>
      <c r="O133" s="173">
        <f>ROUND(E133*N133,2)</f>
        <v>0</v>
      </c>
      <c r="P133" s="173">
        <v>0</v>
      </c>
      <c r="Q133" s="173">
        <f>ROUND(E133*P133,2)</f>
        <v>0</v>
      </c>
      <c r="R133" s="173" t="s">
        <v>510</v>
      </c>
      <c r="S133" s="173" t="s">
        <v>183</v>
      </c>
      <c r="T133" s="174" t="s">
        <v>184</v>
      </c>
      <c r="U133" s="156">
        <v>0.79</v>
      </c>
      <c r="V133" s="156">
        <f>ROUND(E133*U133,2)</f>
        <v>1.19</v>
      </c>
      <c r="W133" s="156"/>
      <c r="X133" s="156" t="s">
        <v>185</v>
      </c>
      <c r="Y133" s="147"/>
      <c r="Z133" s="147"/>
      <c r="AA133" s="147"/>
      <c r="AB133" s="147"/>
      <c r="AC133" s="147"/>
      <c r="AD133" s="147"/>
      <c r="AE133" s="147"/>
      <c r="AF133" s="147"/>
      <c r="AG133" s="147" t="s">
        <v>1042</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54"/>
      <c r="B134" s="155"/>
      <c r="C134" s="767"/>
      <c r="D134" s="768"/>
      <c r="E134" s="768"/>
      <c r="F134" s="768"/>
      <c r="G134" s="768"/>
      <c r="H134" s="156"/>
      <c r="I134" s="156"/>
      <c r="J134" s="156"/>
      <c r="K134" s="156"/>
      <c r="L134" s="156"/>
      <c r="M134" s="156"/>
      <c r="N134" s="156"/>
      <c r="O134" s="156"/>
      <c r="P134" s="156"/>
      <c r="Q134" s="156"/>
      <c r="R134" s="156"/>
      <c r="S134" s="156"/>
      <c r="T134" s="156"/>
      <c r="U134" s="156"/>
      <c r="V134" s="156"/>
      <c r="W134" s="156"/>
      <c r="X134" s="156"/>
      <c r="Y134" s="147"/>
      <c r="Z134" s="147"/>
      <c r="AA134" s="147"/>
      <c r="AB134" s="147"/>
      <c r="AC134" s="147"/>
      <c r="AD134" s="147"/>
      <c r="AE134" s="147"/>
      <c r="AF134" s="147"/>
      <c r="AG134" s="147" t="s">
        <v>190</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ht="22.5" outlineLevel="1" x14ac:dyDescent="0.2">
      <c r="A135" s="168">
        <v>32</v>
      </c>
      <c r="B135" s="169" t="s">
        <v>1140</v>
      </c>
      <c r="C135" s="178" t="s">
        <v>1141</v>
      </c>
      <c r="D135" s="170" t="s">
        <v>284</v>
      </c>
      <c r="E135" s="171">
        <v>1.2</v>
      </c>
      <c r="F135" s="172"/>
      <c r="G135" s="173">
        <f>ROUND(E135*F135,2)</f>
        <v>0</v>
      </c>
      <c r="H135" s="172"/>
      <c r="I135" s="173">
        <f>ROUND(E135*H135,2)</f>
        <v>0</v>
      </c>
      <c r="J135" s="172"/>
      <c r="K135" s="173">
        <f>ROUND(E135*J135,2)</f>
        <v>0</v>
      </c>
      <c r="L135" s="173">
        <v>21</v>
      </c>
      <c r="M135" s="173">
        <f>G135*(1+L135/100)</f>
        <v>0</v>
      </c>
      <c r="N135" s="173">
        <v>1.34E-3</v>
      </c>
      <c r="O135" s="173">
        <f>ROUND(E135*N135,2)</f>
        <v>0</v>
      </c>
      <c r="P135" s="173">
        <v>0</v>
      </c>
      <c r="Q135" s="173">
        <f>ROUND(E135*P135,2)</f>
        <v>0</v>
      </c>
      <c r="R135" s="173" t="s">
        <v>510</v>
      </c>
      <c r="S135" s="173" t="s">
        <v>183</v>
      </c>
      <c r="T135" s="174" t="s">
        <v>184</v>
      </c>
      <c r="U135" s="156">
        <v>1.05</v>
      </c>
      <c r="V135" s="156">
        <f>ROUND(E135*U135,2)</f>
        <v>1.26</v>
      </c>
      <c r="W135" s="156"/>
      <c r="X135" s="156" t="s">
        <v>185</v>
      </c>
      <c r="Y135" s="147"/>
      <c r="Z135" s="147"/>
      <c r="AA135" s="147"/>
      <c r="AB135" s="147"/>
      <c r="AC135" s="147"/>
      <c r="AD135" s="147"/>
      <c r="AE135" s="147"/>
      <c r="AF135" s="147"/>
      <c r="AG135" s="147" t="s">
        <v>1042</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54"/>
      <c r="B136" s="155"/>
      <c r="C136" s="767"/>
      <c r="D136" s="768"/>
      <c r="E136" s="768"/>
      <c r="F136" s="768"/>
      <c r="G136" s="768"/>
      <c r="H136" s="156"/>
      <c r="I136" s="156"/>
      <c r="J136" s="156"/>
      <c r="K136" s="156"/>
      <c r="L136" s="156"/>
      <c r="M136" s="156"/>
      <c r="N136" s="156"/>
      <c r="O136" s="156"/>
      <c r="P136" s="156"/>
      <c r="Q136" s="156"/>
      <c r="R136" s="156"/>
      <c r="S136" s="156"/>
      <c r="T136" s="156"/>
      <c r="U136" s="156"/>
      <c r="V136" s="156"/>
      <c r="W136" s="156"/>
      <c r="X136" s="156"/>
      <c r="Y136" s="147"/>
      <c r="Z136" s="147"/>
      <c r="AA136" s="147"/>
      <c r="AB136" s="147"/>
      <c r="AC136" s="147"/>
      <c r="AD136" s="147"/>
      <c r="AE136" s="147"/>
      <c r="AF136" s="147"/>
      <c r="AG136" s="147" t="s">
        <v>190</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ht="22.5" outlineLevel="1" x14ac:dyDescent="0.2">
      <c r="A137" s="168">
        <v>33</v>
      </c>
      <c r="B137" s="169" t="s">
        <v>1142</v>
      </c>
      <c r="C137" s="178" t="s">
        <v>1143</v>
      </c>
      <c r="D137" s="170" t="s">
        <v>284</v>
      </c>
      <c r="E137" s="171">
        <v>0.15</v>
      </c>
      <c r="F137" s="172"/>
      <c r="G137" s="173">
        <f>ROUND(E137*F137,2)</f>
        <v>0</v>
      </c>
      <c r="H137" s="172"/>
      <c r="I137" s="173">
        <f>ROUND(E137*H137,2)</f>
        <v>0</v>
      </c>
      <c r="J137" s="172"/>
      <c r="K137" s="173">
        <f>ROUND(E137*J137,2)</f>
        <v>0</v>
      </c>
      <c r="L137" s="173">
        <v>21</v>
      </c>
      <c r="M137" s="173">
        <f>G137*(1+L137/100)</f>
        <v>0</v>
      </c>
      <c r="N137" s="173">
        <v>1.34E-3</v>
      </c>
      <c r="O137" s="173">
        <f>ROUND(E137*N137,2)</f>
        <v>0</v>
      </c>
      <c r="P137" s="173">
        <v>0</v>
      </c>
      <c r="Q137" s="173">
        <f>ROUND(E137*P137,2)</f>
        <v>0</v>
      </c>
      <c r="R137" s="173" t="s">
        <v>510</v>
      </c>
      <c r="S137" s="173" t="s">
        <v>183</v>
      </c>
      <c r="T137" s="174" t="s">
        <v>184</v>
      </c>
      <c r="U137" s="156">
        <v>1.3</v>
      </c>
      <c r="V137" s="156">
        <f>ROUND(E137*U137,2)</f>
        <v>0.2</v>
      </c>
      <c r="W137" s="156"/>
      <c r="X137" s="156" t="s">
        <v>185</v>
      </c>
      <c r="Y137" s="147"/>
      <c r="Z137" s="147"/>
      <c r="AA137" s="147"/>
      <c r="AB137" s="147"/>
      <c r="AC137" s="147"/>
      <c r="AD137" s="147"/>
      <c r="AE137" s="147"/>
      <c r="AF137" s="147"/>
      <c r="AG137" s="147" t="s">
        <v>1042</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54"/>
      <c r="B138" s="155"/>
      <c r="C138" s="767"/>
      <c r="D138" s="768"/>
      <c r="E138" s="768"/>
      <c r="F138" s="768"/>
      <c r="G138" s="768"/>
      <c r="H138" s="156"/>
      <c r="I138" s="156"/>
      <c r="J138" s="156"/>
      <c r="K138" s="156"/>
      <c r="L138" s="156"/>
      <c r="M138" s="156"/>
      <c r="N138" s="156"/>
      <c r="O138" s="156"/>
      <c r="P138" s="156"/>
      <c r="Q138" s="156"/>
      <c r="R138" s="156"/>
      <c r="S138" s="156"/>
      <c r="T138" s="156"/>
      <c r="U138" s="156"/>
      <c r="V138" s="156"/>
      <c r="W138" s="156"/>
      <c r="X138" s="156"/>
      <c r="Y138" s="147"/>
      <c r="Z138" s="147"/>
      <c r="AA138" s="147"/>
      <c r="AB138" s="147"/>
      <c r="AC138" s="147"/>
      <c r="AD138" s="147"/>
      <c r="AE138" s="147"/>
      <c r="AF138" s="147"/>
      <c r="AG138" s="147" t="s">
        <v>190</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ht="22.5" outlineLevel="1" x14ac:dyDescent="0.2">
      <c r="A139" s="168">
        <v>34</v>
      </c>
      <c r="B139" s="169" t="s">
        <v>1144</v>
      </c>
      <c r="C139" s="178" t="s">
        <v>1145</v>
      </c>
      <c r="D139" s="170" t="s">
        <v>284</v>
      </c>
      <c r="E139" s="171">
        <v>1.5</v>
      </c>
      <c r="F139" s="172"/>
      <c r="G139" s="173">
        <f>ROUND(E139*F139,2)</f>
        <v>0</v>
      </c>
      <c r="H139" s="172"/>
      <c r="I139" s="173">
        <f>ROUND(E139*H139,2)</f>
        <v>0</v>
      </c>
      <c r="J139" s="172"/>
      <c r="K139" s="173">
        <f>ROUND(E139*J139,2)</f>
        <v>0</v>
      </c>
      <c r="L139" s="173">
        <v>21</v>
      </c>
      <c r="M139" s="173">
        <f>G139*(1+L139/100)</f>
        <v>0</v>
      </c>
      <c r="N139" s="173">
        <v>1.0000000000000001E-5</v>
      </c>
      <c r="O139" s="173">
        <f>ROUND(E139*N139,2)</f>
        <v>0</v>
      </c>
      <c r="P139" s="173">
        <v>0</v>
      </c>
      <c r="Q139" s="173">
        <f>ROUND(E139*P139,2)</f>
        <v>0</v>
      </c>
      <c r="R139" s="173" t="s">
        <v>510</v>
      </c>
      <c r="S139" s="173" t="s">
        <v>183</v>
      </c>
      <c r="T139" s="174" t="s">
        <v>184</v>
      </c>
      <c r="U139" s="156">
        <v>1.2689999999999999</v>
      </c>
      <c r="V139" s="156">
        <f>ROUND(E139*U139,2)</f>
        <v>1.9</v>
      </c>
      <c r="W139" s="156"/>
      <c r="X139" s="156" t="s">
        <v>185</v>
      </c>
      <c r="Y139" s="147"/>
      <c r="Z139" s="147"/>
      <c r="AA139" s="147"/>
      <c r="AB139" s="147"/>
      <c r="AC139" s="147"/>
      <c r="AD139" s="147"/>
      <c r="AE139" s="147"/>
      <c r="AF139" s="147"/>
      <c r="AG139" s="147" t="s">
        <v>1042</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54"/>
      <c r="B140" s="155"/>
      <c r="C140" s="767"/>
      <c r="D140" s="768"/>
      <c r="E140" s="768"/>
      <c r="F140" s="768"/>
      <c r="G140" s="768"/>
      <c r="H140" s="156"/>
      <c r="I140" s="156"/>
      <c r="J140" s="156"/>
      <c r="K140" s="156"/>
      <c r="L140" s="156"/>
      <c r="M140" s="156"/>
      <c r="N140" s="156"/>
      <c r="O140" s="156"/>
      <c r="P140" s="156"/>
      <c r="Q140" s="156"/>
      <c r="R140" s="156"/>
      <c r="S140" s="156"/>
      <c r="T140" s="156"/>
      <c r="U140" s="156"/>
      <c r="V140" s="156"/>
      <c r="W140" s="156"/>
      <c r="X140" s="156"/>
      <c r="Y140" s="147"/>
      <c r="Z140" s="147"/>
      <c r="AA140" s="147"/>
      <c r="AB140" s="147"/>
      <c r="AC140" s="147"/>
      <c r="AD140" s="147"/>
      <c r="AE140" s="147"/>
      <c r="AF140" s="147"/>
      <c r="AG140" s="147" t="s">
        <v>190</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22.5" outlineLevel="1" x14ac:dyDescent="0.2">
      <c r="A141" s="168">
        <v>35</v>
      </c>
      <c r="B141" s="169" t="s">
        <v>1146</v>
      </c>
      <c r="C141" s="178" t="s">
        <v>1147</v>
      </c>
      <c r="D141" s="170" t="s">
        <v>284</v>
      </c>
      <c r="E141" s="171">
        <v>1.2</v>
      </c>
      <c r="F141" s="172"/>
      <c r="G141" s="173">
        <f>ROUND(E141*F141,2)</f>
        <v>0</v>
      </c>
      <c r="H141" s="172"/>
      <c r="I141" s="173">
        <f>ROUND(E141*H141,2)</f>
        <v>0</v>
      </c>
      <c r="J141" s="172"/>
      <c r="K141" s="173">
        <f>ROUND(E141*J141,2)</f>
        <v>0</v>
      </c>
      <c r="L141" s="173">
        <v>21</v>
      </c>
      <c r="M141" s="173">
        <f>G141*(1+L141/100)</f>
        <v>0</v>
      </c>
      <c r="N141" s="173">
        <v>2.0000000000000002E-5</v>
      </c>
      <c r="O141" s="173">
        <f>ROUND(E141*N141,2)</f>
        <v>0</v>
      </c>
      <c r="P141" s="173">
        <v>0</v>
      </c>
      <c r="Q141" s="173">
        <f>ROUND(E141*P141,2)</f>
        <v>0</v>
      </c>
      <c r="R141" s="173" t="s">
        <v>510</v>
      </c>
      <c r="S141" s="173" t="s">
        <v>183</v>
      </c>
      <c r="T141" s="174" t="s">
        <v>184</v>
      </c>
      <c r="U141" s="156">
        <v>1.54</v>
      </c>
      <c r="V141" s="156">
        <f>ROUND(E141*U141,2)</f>
        <v>1.85</v>
      </c>
      <c r="W141" s="156"/>
      <c r="X141" s="156" t="s">
        <v>185</v>
      </c>
      <c r="Y141" s="147"/>
      <c r="Z141" s="147"/>
      <c r="AA141" s="147"/>
      <c r="AB141" s="147"/>
      <c r="AC141" s="147"/>
      <c r="AD141" s="147"/>
      <c r="AE141" s="147"/>
      <c r="AF141" s="147"/>
      <c r="AG141" s="147" t="s">
        <v>1042</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1" x14ac:dyDescent="0.2">
      <c r="A142" s="154"/>
      <c r="B142" s="155"/>
      <c r="C142" s="767"/>
      <c r="D142" s="768"/>
      <c r="E142" s="768"/>
      <c r="F142" s="768"/>
      <c r="G142" s="768"/>
      <c r="H142" s="156"/>
      <c r="I142" s="156"/>
      <c r="J142" s="156"/>
      <c r="K142" s="156"/>
      <c r="L142" s="156"/>
      <c r="M142" s="156"/>
      <c r="N142" s="156"/>
      <c r="O142" s="156"/>
      <c r="P142" s="156"/>
      <c r="Q142" s="156"/>
      <c r="R142" s="156"/>
      <c r="S142" s="156"/>
      <c r="T142" s="156"/>
      <c r="U142" s="156"/>
      <c r="V142" s="156"/>
      <c r="W142" s="156"/>
      <c r="X142" s="156"/>
      <c r="Y142" s="147"/>
      <c r="Z142" s="147"/>
      <c r="AA142" s="147"/>
      <c r="AB142" s="147"/>
      <c r="AC142" s="147"/>
      <c r="AD142" s="147"/>
      <c r="AE142" s="147"/>
      <c r="AF142" s="147"/>
      <c r="AG142" s="147" t="s">
        <v>190</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68">
        <v>36</v>
      </c>
      <c r="B143" s="169" t="s">
        <v>1148</v>
      </c>
      <c r="C143" s="178" t="s">
        <v>1149</v>
      </c>
      <c r="D143" s="170" t="s">
        <v>284</v>
      </c>
      <c r="E143" s="171">
        <v>0.15</v>
      </c>
      <c r="F143" s="172"/>
      <c r="G143" s="173">
        <f>ROUND(E143*F143,2)</f>
        <v>0</v>
      </c>
      <c r="H143" s="172"/>
      <c r="I143" s="173">
        <f>ROUND(E143*H143,2)</f>
        <v>0</v>
      </c>
      <c r="J143" s="172"/>
      <c r="K143" s="173">
        <f>ROUND(E143*J143,2)</f>
        <v>0</v>
      </c>
      <c r="L143" s="173">
        <v>21</v>
      </c>
      <c r="M143" s="173">
        <f>G143*(1+L143/100)</f>
        <v>0</v>
      </c>
      <c r="N143" s="173">
        <v>2.0000000000000002E-5</v>
      </c>
      <c r="O143" s="173">
        <f>ROUND(E143*N143,2)</f>
        <v>0</v>
      </c>
      <c r="P143" s="173">
        <v>0</v>
      </c>
      <c r="Q143" s="173">
        <f>ROUND(E143*P143,2)</f>
        <v>0</v>
      </c>
      <c r="R143" s="173" t="s">
        <v>510</v>
      </c>
      <c r="S143" s="173" t="s">
        <v>183</v>
      </c>
      <c r="T143" s="174" t="s">
        <v>184</v>
      </c>
      <c r="U143" s="156">
        <v>2.1150000000000002</v>
      </c>
      <c r="V143" s="156">
        <f>ROUND(E143*U143,2)</f>
        <v>0.32</v>
      </c>
      <c r="W143" s="156"/>
      <c r="X143" s="156" t="s">
        <v>185</v>
      </c>
      <c r="Y143" s="147"/>
      <c r="Z143" s="147"/>
      <c r="AA143" s="147"/>
      <c r="AB143" s="147"/>
      <c r="AC143" s="147"/>
      <c r="AD143" s="147"/>
      <c r="AE143" s="147"/>
      <c r="AF143" s="147"/>
      <c r="AG143" s="147" t="s">
        <v>1042</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54"/>
      <c r="B144" s="155"/>
      <c r="C144" s="767"/>
      <c r="D144" s="768"/>
      <c r="E144" s="768"/>
      <c r="F144" s="768"/>
      <c r="G144" s="768"/>
      <c r="H144" s="156"/>
      <c r="I144" s="156"/>
      <c r="J144" s="156"/>
      <c r="K144" s="156"/>
      <c r="L144" s="156"/>
      <c r="M144" s="156"/>
      <c r="N144" s="156"/>
      <c r="O144" s="156"/>
      <c r="P144" s="156"/>
      <c r="Q144" s="156"/>
      <c r="R144" s="156"/>
      <c r="S144" s="156"/>
      <c r="T144" s="156"/>
      <c r="U144" s="156"/>
      <c r="V144" s="156"/>
      <c r="W144" s="156"/>
      <c r="X144" s="156"/>
      <c r="Y144" s="147"/>
      <c r="Z144" s="147"/>
      <c r="AA144" s="147"/>
      <c r="AB144" s="147"/>
      <c r="AC144" s="147"/>
      <c r="AD144" s="147"/>
      <c r="AE144" s="147"/>
      <c r="AF144" s="147"/>
      <c r="AG144" s="147" t="s">
        <v>190</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22.5" outlineLevel="1" x14ac:dyDescent="0.2">
      <c r="A145" s="168">
        <v>37</v>
      </c>
      <c r="B145" s="169" t="s">
        <v>1150</v>
      </c>
      <c r="C145" s="178" t="s">
        <v>1151</v>
      </c>
      <c r="D145" s="170" t="s">
        <v>284</v>
      </c>
      <c r="E145" s="171">
        <v>1.5</v>
      </c>
      <c r="F145" s="172"/>
      <c r="G145" s="173">
        <f>ROUND(E145*F145,2)</f>
        <v>0</v>
      </c>
      <c r="H145" s="172"/>
      <c r="I145" s="173">
        <f>ROUND(E145*H145,2)</f>
        <v>0</v>
      </c>
      <c r="J145" s="172"/>
      <c r="K145" s="173">
        <f>ROUND(E145*J145,2)</f>
        <v>0</v>
      </c>
      <c r="L145" s="173">
        <v>21</v>
      </c>
      <c r="M145" s="173">
        <f>G145*(1+L145/100)</f>
        <v>0</v>
      </c>
      <c r="N145" s="173">
        <v>0</v>
      </c>
      <c r="O145" s="173">
        <f>ROUND(E145*N145,2)</f>
        <v>0</v>
      </c>
      <c r="P145" s="173">
        <v>0</v>
      </c>
      <c r="Q145" s="173">
        <f>ROUND(E145*P145,2)</f>
        <v>0</v>
      </c>
      <c r="R145" s="173" t="s">
        <v>510</v>
      </c>
      <c r="S145" s="173" t="s">
        <v>183</v>
      </c>
      <c r="T145" s="174" t="s">
        <v>184</v>
      </c>
      <c r="U145" s="156">
        <v>0.89</v>
      </c>
      <c r="V145" s="156">
        <f>ROUND(E145*U145,2)</f>
        <v>1.34</v>
      </c>
      <c r="W145" s="156"/>
      <c r="X145" s="156" t="s">
        <v>185</v>
      </c>
      <c r="Y145" s="147"/>
      <c r="Z145" s="147"/>
      <c r="AA145" s="147"/>
      <c r="AB145" s="147"/>
      <c r="AC145" s="147"/>
      <c r="AD145" s="147"/>
      <c r="AE145" s="147"/>
      <c r="AF145" s="147"/>
      <c r="AG145" s="147" t="s">
        <v>1042</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54"/>
      <c r="B146" s="155"/>
      <c r="C146" s="767"/>
      <c r="D146" s="768"/>
      <c r="E146" s="768"/>
      <c r="F146" s="768"/>
      <c r="G146" s="768"/>
      <c r="H146" s="156"/>
      <c r="I146" s="156"/>
      <c r="J146" s="156"/>
      <c r="K146" s="156"/>
      <c r="L146" s="156"/>
      <c r="M146" s="156"/>
      <c r="N146" s="156"/>
      <c r="O146" s="156"/>
      <c r="P146" s="156"/>
      <c r="Q146" s="156"/>
      <c r="R146" s="156"/>
      <c r="S146" s="156"/>
      <c r="T146" s="156"/>
      <c r="U146" s="156"/>
      <c r="V146" s="156"/>
      <c r="W146" s="156"/>
      <c r="X146" s="156"/>
      <c r="Y146" s="147"/>
      <c r="Z146" s="147"/>
      <c r="AA146" s="147"/>
      <c r="AB146" s="147"/>
      <c r="AC146" s="147"/>
      <c r="AD146" s="147"/>
      <c r="AE146" s="147"/>
      <c r="AF146" s="147"/>
      <c r="AG146" s="147" t="s">
        <v>190</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ht="22.5" outlineLevel="1" x14ac:dyDescent="0.2">
      <c r="A147" s="168">
        <v>38</v>
      </c>
      <c r="B147" s="169" t="s">
        <v>1152</v>
      </c>
      <c r="C147" s="178" t="s">
        <v>1153</v>
      </c>
      <c r="D147" s="170" t="s">
        <v>284</v>
      </c>
      <c r="E147" s="171">
        <v>1.2</v>
      </c>
      <c r="F147" s="172"/>
      <c r="G147" s="173">
        <f>ROUND(E147*F147,2)</f>
        <v>0</v>
      </c>
      <c r="H147" s="172"/>
      <c r="I147" s="173">
        <f>ROUND(E147*H147,2)</f>
        <v>0</v>
      </c>
      <c r="J147" s="172"/>
      <c r="K147" s="173">
        <f>ROUND(E147*J147,2)</f>
        <v>0</v>
      </c>
      <c r="L147" s="173">
        <v>21</v>
      </c>
      <c r="M147" s="173">
        <f>G147*(1+L147/100)</f>
        <v>0</v>
      </c>
      <c r="N147" s="173">
        <v>0</v>
      </c>
      <c r="O147" s="173">
        <f>ROUND(E147*N147,2)</f>
        <v>0</v>
      </c>
      <c r="P147" s="173">
        <v>0</v>
      </c>
      <c r="Q147" s="173">
        <f>ROUND(E147*P147,2)</f>
        <v>0</v>
      </c>
      <c r="R147" s="173" t="s">
        <v>510</v>
      </c>
      <c r="S147" s="173" t="s">
        <v>183</v>
      </c>
      <c r="T147" s="174" t="s">
        <v>184</v>
      </c>
      <c r="U147" s="156">
        <v>1.17</v>
      </c>
      <c r="V147" s="156">
        <f>ROUND(E147*U147,2)</f>
        <v>1.4</v>
      </c>
      <c r="W147" s="156"/>
      <c r="X147" s="156" t="s">
        <v>185</v>
      </c>
      <c r="Y147" s="147"/>
      <c r="Z147" s="147"/>
      <c r="AA147" s="147"/>
      <c r="AB147" s="147"/>
      <c r="AC147" s="147"/>
      <c r="AD147" s="147"/>
      <c r="AE147" s="147"/>
      <c r="AF147" s="147"/>
      <c r="AG147" s="147" t="s">
        <v>1042</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54"/>
      <c r="B148" s="155"/>
      <c r="C148" s="767"/>
      <c r="D148" s="768"/>
      <c r="E148" s="768"/>
      <c r="F148" s="768"/>
      <c r="G148" s="768"/>
      <c r="H148" s="156"/>
      <c r="I148" s="156"/>
      <c r="J148" s="156"/>
      <c r="K148" s="156"/>
      <c r="L148" s="156"/>
      <c r="M148" s="156"/>
      <c r="N148" s="156"/>
      <c r="O148" s="156"/>
      <c r="P148" s="156"/>
      <c r="Q148" s="156"/>
      <c r="R148" s="156"/>
      <c r="S148" s="156"/>
      <c r="T148" s="156"/>
      <c r="U148" s="156"/>
      <c r="V148" s="156"/>
      <c r="W148" s="156"/>
      <c r="X148" s="156"/>
      <c r="Y148" s="147"/>
      <c r="Z148" s="147"/>
      <c r="AA148" s="147"/>
      <c r="AB148" s="147"/>
      <c r="AC148" s="147"/>
      <c r="AD148" s="147"/>
      <c r="AE148" s="147"/>
      <c r="AF148" s="147"/>
      <c r="AG148" s="147" t="s">
        <v>190</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ht="22.5" outlineLevel="1" x14ac:dyDescent="0.2">
      <c r="A149" s="168">
        <v>39</v>
      </c>
      <c r="B149" s="169" t="s">
        <v>1154</v>
      </c>
      <c r="C149" s="178" t="s">
        <v>1155</v>
      </c>
      <c r="D149" s="170" t="s">
        <v>284</v>
      </c>
      <c r="E149" s="171">
        <v>0.15</v>
      </c>
      <c r="F149" s="172"/>
      <c r="G149" s="173">
        <f>ROUND(E149*F149,2)</f>
        <v>0</v>
      </c>
      <c r="H149" s="172"/>
      <c r="I149" s="173">
        <f>ROUND(E149*H149,2)</f>
        <v>0</v>
      </c>
      <c r="J149" s="172"/>
      <c r="K149" s="173">
        <f>ROUND(E149*J149,2)</f>
        <v>0</v>
      </c>
      <c r="L149" s="173">
        <v>21</v>
      </c>
      <c r="M149" s="173">
        <f>G149*(1+L149/100)</f>
        <v>0</v>
      </c>
      <c r="N149" s="173">
        <v>0</v>
      </c>
      <c r="O149" s="173">
        <f>ROUND(E149*N149,2)</f>
        <v>0</v>
      </c>
      <c r="P149" s="173">
        <v>0</v>
      </c>
      <c r="Q149" s="173">
        <f>ROUND(E149*P149,2)</f>
        <v>0</v>
      </c>
      <c r="R149" s="173" t="s">
        <v>510</v>
      </c>
      <c r="S149" s="173" t="s">
        <v>183</v>
      </c>
      <c r="T149" s="174" t="s">
        <v>184</v>
      </c>
      <c r="U149" s="156">
        <v>1.43</v>
      </c>
      <c r="V149" s="156">
        <f>ROUND(E149*U149,2)</f>
        <v>0.21</v>
      </c>
      <c r="W149" s="156"/>
      <c r="X149" s="156" t="s">
        <v>185</v>
      </c>
      <c r="Y149" s="147"/>
      <c r="Z149" s="147"/>
      <c r="AA149" s="147"/>
      <c r="AB149" s="147"/>
      <c r="AC149" s="147"/>
      <c r="AD149" s="147"/>
      <c r="AE149" s="147"/>
      <c r="AF149" s="147"/>
      <c r="AG149" s="147" t="s">
        <v>1042</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
      <c r="A150" s="154"/>
      <c r="B150" s="155"/>
      <c r="C150" s="767"/>
      <c r="D150" s="768"/>
      <c r="E150" s="768"/>
      <c r="F150" s="768"/>
      <c r="G150" s="768"/>
      <c r="H150" s="156"/>
      <c r="I150" s="156"/>
      <c r="J150" s="156"/>
      <c r="K150" s="156"/>
      <c r="L150" s="156"/>
      <c r="M150" s="156"/>
      <c r="N150" s="156"/>
      <c r="O150" s="156"/>
      <c r="P150" s="156"/>
      <c r="Q150" s="156"/>
      <c r="R150" s="156"/>
      <c r="S150" s="156"/>
      <c r="T150" s="156"/>
      <c r="U150" s="156"/>
      <c r="V150" s="156"/>
      <c r="W150" s="156"/>
      <c r="X150" s="156"/>
      <c r="Y150" s="147"/>
      <c r="Z150" s="147"/>
      <c r="AA150" s="147"/>
      <c r="AB150" s="147"/>
      <c r="AC150" s="147"/>
      <c r="AD150" s="147"/>
      <c r="AE150" s="147"/>
      <c r="AF150" s="147"/>
      <c r="AG150" s="147" t="s">
        <v>190</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33.75" outlineLevel="1" x14ac:dyDescent="0.2">
      <c r="A151" s="168">
        <v>40</v>
      </c>
      <c r="B151" s="169" t="s">
        <v>1156</v>
      </c>
      <c r="C151" s="178" t="s">
        <v>1157</v>
      </c>
      <c r="D151" s="170" t="s">
        <v>294</v>
      </c>
      <c r="E151" s="171">
        <v>8</v>
      </c>
      <c r="F151" s="172"/>
      <c r="G151" s="173">
        <f>ROUND(E151*F151,2)</f>
        <v>0</v>
      </c>
      <c r="H151" s="172"/>
      <c r="I151" s="173">
        <f>ROUND(E151*H151,2)</f>
        <v>0</v>
      </c>
      <c r="J151" s="172"/>
      <c r="K151" s="173">
        <f>ROUND(E151*J151,2)</f>
        <v>0</v>
      </c>
      <c r="L151" s="173">
        <v>21</v>
      </c>
      <c r="M151" s="173">
        <f>G151*(1+L151/100)</f>
        <v>0</v>
      </c>
      <c r="N151" s="173">
        <v>3.4000000000000002E-4</v>
      </c>
      <c r="O151" s="173">
        <f>ROUND(E151*N151,2)</f>
        <v>0</v>
      </c>
      <c r="P151" s="173">
        <v>5.3999999999999999E-2</v>
      </c>
      <c r="Q151" s="173">
        <f>ROUND(E151*P151,2)</f>
        <v>0.43</v>
      </c>
      <c r="R151" s="173" t="s">
        <v>510</v>
      </c>
      <c r="S151" s="173" t="s">
        <v>183</v>
      </c>
      <c r="T151" s="174" t="s">
        <v>184</v>
      </c>
      <c r="U151" s="156">
        <v>0.38100000000000001</v>
      </c>
      <c r="V151" s="156">
        <f>ROUND(E151*U151,2)</f>
        <v>3.05</v>
      </c>
      <c r="W151" s="156"/>
      <c r="X151" s="156" t="s">
        <v>185</v>
      </c>
      <c r="Y151" s="147"/>
      <c r="Z151" s="147"/>
      <c r="AA151" s="147"/>
      <c r="AB151" s="147"/>
      <c r="AC151" s="147"/>
      <c r="AD151" s="147"/>
      <c r="AE151" s="147"/>
      <c r="AF151" s="147"/>
      <c r="AG151" s="147" t="s">
        <v>1042</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54"/>
      <c r="B152" s="155"/>
      <c r="C152" s="771" t="s">
        <v>1158</v>
      </c>
      <c r="D152" s="772"/>
      <c r="E152" s="772"/>
      <c r="F152" s="772"/>
      <c r="G152" s="772"/>
      <c r="H152" s="156"/>
      <c r="I152" s="156"/>
      <c r="J152" s="156"/>
      <c r="K152" s="156"/>
      <c r="L152" s="156"/>
      <c r="M152" s="156"/>
      <c r="N152" s="156"/>
      <c r="O152" s="156"/>
      <c r="P152" s="156"/>
      <c r="Q152" s="156"/>
      <c r="R152" s="156"/>
      <c r="S152" s="156"/>
      <c r="T152" s="156"/>
      <c r="U152" s="156"/>
      <c r="V152" s="156"/>
      <c r="W152" s="156"/>
      <c r="X152" s="156"/>
      <c r="Y152" s="147"/>
      <c r="Z152" s="147"/>
      <c r="AA152" s="147"/>
      <c r="AB152" s="147"/>
      <c r="AC152" s="147"/>
      <c r="AD152" s="147"/>
      <c r="AE152" s="147"/>
      <c r="AF152" s="147"/>
      <c r="AG152" s="147" t="s">
        <v>196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54"/>
      <c r="B153" s="155"/>
      <c r="C153" s="784" t="s">
        <v>1159</v>
      </c>
      <c r="D153" s="785"/>
      <c r="E153" s="785"/>
      <c r="F153" s="785"/>
      <c r="G153" s="785"/>
      <c r="H153" s="156"/>
      <c r="I153" s="156"/>
      <c r="J153" s="156"/>
      <c r="K153" s="156"/>
      <c r="L153" s="156"/>
      <c r="M153" s="156"/>
      <c r="N153" s="156"/>
      <c r="O153" s="156"/>
      <c r="P153" s="156"/>
      <c r="Q153" s="156"/>
      <c r="R153" s="156"/>
      <c r="S153" s="156"/>
      <c r="T153" s="156"/>
      <c r="U153" s="156"/>
      <c r="V153" s="156"/>
      <c r="W153" s="156"/>
      <c r="X153" s="156"/>
      <c r="Y153" s="147"/>
      <c r="Z153" s="147"/>
      <c r="AA153" s="147"/>
      <c r="AB153" s="147"/>
      <c r="AC153" s="147"/>
      <c r="AD153" s="147"/>
      <c r="AE153" s="147"/>
      <c r="AF153" s="147"/>
      <c r="AG153" s="147" t="s">
        <v>1031</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54"/>
      <c r="B154" s="155"/>
      <c r="C154" s="179" t="s">
        <v>1044</v>
      </c>
      <c r="D154" s="157"/>
      <c r="E154" s="158">
        <v>8</v>
      </c>
      <c r="F154" s="156"/>
      <c r="G154" s="156"/>
      <c r="H154" s="156"/>
      <c r="I154" s="156"/>
      <c r="J154" s="156"/>
      <c r="K154" s="156"/>
      <c r="L154" s="156"/>
      <c r="M154" s="156"/>
      <c r="N154" s="156"/>
      <c r="O154" s="156"/>
      <c r="P154" s="156"/>
      <c r="Q154" s="156"/>
      <c r="R154" s="156"/>
      <c r="S154" s="156"/>
      <c r="T154" s="156"/>
      <c r="U154" s="156"/>
      <c r="V154" s="156"/>
      <c r="W154" s="156"/>
      <c r="X154" s="156"/>
      <c r="Y154" s="147"/>
      <c r="Z154" s="147"/>
      <c r="AA154" s="147"/>
      <c r="AB154" s="147"/>
      <c r="AC154" s="147"/>
      <c r="AD154" s="147"/>
      <c r="AE154" s="147"/>
      <c r="AF154" s="147"/>
      <c r="AG154" s="147" t="s">
        <v>188</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54"/>
      <c r="B155" s="155"/>
      <c r="C155" s="769"/>
      <c r="D155" s="770"/>
      <c r="E155" s="770"/>
      <c r="F155" s="770"/>
      <c r="G155" s="770"/>
      <c r="H155" s="156"/>
      <c r="I155" s="156"/>
      <c r="J155" s="156"/>
      <c r="K155" s="156"/>
      <c r="L155" s="156"/>
      <c r="M155" s="156"/>
      <c r="N155" s="156"/>
      <c r="O155" s="156"/>
      <c r="P155" s="156"/>
      <c r="Q155" s="156"/>
      <c r="R155" s="156"/>
      <c r="S155" s="156"/>
      <c r="T155" s="156"/>
      <c r="U155" s="156"/>
      <c r="V155" s="156"/>
      <c r="W155" s="156"/>
      <c r="X155" s="156"/>
      <c r="Y155" s="147"/>
      <c r="Z155" s="147"/>
      <c r="AA155" s="147"/>
      <c r="AB155" s="147"/>
      <c r="AC155" s="147"/>
      <c r="AD155" s="147"/>
      <c r="AE155" s="147"/>
      <c r="AF155" s="147"/>
      <c r="AG155" s="147" t="s">
        <v>190</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ht="33.75" outlineLevel="1" x14ac:dyDescent="0.2">
      <c r="A156" s="168">
        <v>41</v>
      </c>
      <c r="B156" s="169" t="s">
        <v>1160</v>
      </c>
      <c r="C156" s="178" t="s">
        <v>1161</v>
      </c>
      <c r="D156" s="170" t="s">
        <v>294</v>
      </c>
      <c r="E156" s="171">
        <v>19</v>
      </c>
      <c r="F156" s="172"/>
      <c r="G156" s="173">
        <f>ROUND(E156*F156,2)</f>
        <v>0</v>
      </c>
      <c r="H156" s="172"/>
      <c r="I156" s="173">
        <f>ROUND(E156*H156,2)</f>
        <v>0</v>
      </c>
      <c r="J156" s="172"/>
      <c r="K156" s="173">
        <f>ROUND(E156*J156,2)</f>
        <v>0</v>
      </c>
      <c r="L156" s="173">
        <v>21</v>
      </c>
      <c r="M156" s="173">
        <f>G156*(1+L156/100)</f>
        <v>0</v>
      </c>
      <c r="N156" s="173">
        <v>3.4000000000000002E-4</v>
      </c>
      <c r="O156" s="173">
        <f>ROUND(E156*N156,2)</f>
        <v>0.01</v>
      </c>
      <c r="P156" s="173">
        <v>6.9000000000000006E-2</v>
      </c>
      <c r="Q156" s="173">
        <f>ROUND(E156*P156,2)</f>
        <v>1.31</v>
      </c>
      <c r="R156" s="173" t="s">
        <v>510</v>
      </c>
      <c r="S156" s="173" t="s">
        <v>183</v>
      </c>
      <c r="T156" s="174" t="s">
        <v>184</v>
      </c>
      <c r="U156" s="156">
        <v>0.21299999999999999</v>
      </c>
      <c r="V156" s="156">
        <f>ROUND(E156*U156,2)</f>
        <v>4.05</v>
      </c>
      <c r="W156" s="156"/>
      <c r="X156" s="156" t="s">
        <v>185</v>
      </c>
      <c r="Y156" s="147"/>
      <c r="Z156" s="147"/>
      <c r="AA156" s="147"/>
      <c r="AB156" s="147"/>
      <c r="AC156" s="147"/>
      <c r="AD156" s="147"/>
      <c r="AE156" s="147"/>
      <c r="AF156" s="147"/>
      <c r="AG156" s="147" t="s">
        <v>1042</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54"/>
      <c r="B157" s="155"/>
      <c r="C157" s="771" t="s">
        <v>1158</v>
      </c>
      <c r="D157" s="772"/>
      <c r="E157" s="772"/>
      <c r="F157" s="772"/>
      <c r="G157" s="772"/>
      <c r="H157" s="156"/>
      <c r="I157" s="156"/>
      <c r="J157" s="156"/>
      <c r="K157" s="156"/>
      <c r="L157" s="156"/>
      <c r="M157" s="156"/>
      <c r="N157" s="156"/>
      <c r="O157" s="156"/>
      <c r="P157" s="156"/>
      <c r="Q157" s="156"/>
      <c r="R157" s="156"/>
      <c r="S157" s="156"/>
      <c r="T157" s="156"/>
      <c r="U157" s="156"/>
      <c r="V157" s="156"/>
      <c r="W157" s="156"/>
      <c r="X157" s="156"/>
      <c r="Y157" s="147"/>
      <c r="Z157" s="147"/>
      <c r="AA157" s="147"/>
      <c r="AB157" s="147"/>
      <c r="AC157" s="147"/>
      <c r="AD157" s="147"/>
      <c r="AE157" s="147"/>
      <c r="AF157" s="147"/>
      <c r="AG157" s="147" t="s">
        <v>196</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54"/>
      <c r="B158" s="155"/>
      <c r="C158" s="784" t="s">
        <v>1159</v>
      </c>
      <c r="D158" s="785"/>
      <c r="E158" s="785"/>
      <c r="F158" s="785"/>
      <c r="G158" s="785"/>
      <c r="H158" s="156"/>
      <c r="I158" s="156"/>
      <c r="J158" s="156"/>
      <c r="K158" s="156"/>
      <c r="L158" s="156"/>
      <c r="M158" s="156"/>
      <c r="N158" s="156"/>
      <c r="O158" s="156"/>
      <c r="P158" s="156"/>
      <c r="Q158" s="156"/>
      <c r="R158" s="156"/>
      <c r="S158" s="156"/>
      <c r="T158" s="156"/>
      <c r="U158" s="156"/>
      <c r="V158" s="156"/>
      <c r="W158" s="156"/>
      <c r="X158" s="156"/>
      <c r="Y158" s="147"/>
      <c r="Z158" s="147"/>
      <c r="AA158" s="147"/>
      <c r="AB158" s="147"/>
      <c r="AC158" s="147"/>
      <c r="AD158" s="147"/>
      <c r="AE158" s="147"/>
      <c r="AF158" s="147"/>
      <c r="AG158" s="147" t="s">
        <v>1031</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54"/>
      <c r="B159" s="155"/>
      <c r="C159" s="179" t="s">
        <v>1162</v>
      </c>
      <c r="D159" s="157"/>
      <c r="E159" s="158">
        <v>2</v>
      </c>
      <c r="F159" s="156"/>
      <c r="G159" s="156"/>
      <c r="H159" s="156"/>
      <c r="I159" s="156"/>
      <c r="J159" s="156"/>
      <c r="K159" s="156"/>
      <c r="L159" s="156"/>
      <c r="M159" s="156"/>
      <c r="N159" s="156"/>
      <c r="O159" s="156"/>
      <c r="P159" s="156"/>
      <c r="Q159" s="156"/>
      <c r="R159" s="156"/>
      <c r="S159" s="156"/>
      <c r="T159" s="156"/>
      <c r="U159" s="156"/>
      <c r="V159" s="156"/>
      <c r="W159" s="156"/>
      <c r="X159" s="156"/>
      <c r="Y159" s="147"/>
      <c r="Z159" s="147"/>
      <c r="AA159" s="147"/>
      <c r="AB159" s="147"/>
      <c r="AC159" s="147"/>
      <c r="AD159" s="147"/>
      <c r="AE159" s="147"/>
      <c r="AF159" s="147"/>
      <c r="AG159" s="147" t="s">
        <v>188</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54"/>
      <c r="B160" s="155"/>
      <c r="C160" s="179" t="s">
        <v>1163</v>
      </c>
      <c r="D160" s="157"/>
      <c r="E160" s="158">
        <v>5</v>
      </c>
      <c r="F160" s="156"/>
      <c r="G160" s="156"/>
      <c r="H160" s="156"/>
      <c r="I160" s="156"/>
      <c r="J160" s="156"/>
      <c r="K160" s="156"/>
      <c r="L160" s="156"/>
      <c r="M160" s="156"/>
      <c r="N160" s="156"/>
      <c r="O160" s="156"/>
      <c r="P160" s="156"/>
      <c r="Q160" s="156"/>
      <c r="R160" s="156"/>
      <c r="S160" s="156"/>
      <c r="T160" s="156"/>
      <c r="U160" s="156"/>
      <c r="V160" s="156"/>
      <c r="W160" s="156"/>
      <c r="X160" s="156"/>
      <c r="Y160" s="147"/>
      <c r="Z160" s="147"/>
      <c r="AA160" s="147"/>
      <c r="AB160" s="147"/>
      <c r="AC160" s="147"/>
      <c r="AD160" s="147"/>
      <c r="AE160" s="147"/>
      <c r="AF160" s="147"/>
      <c r="AG160" s="147" t="s">
        <v>188</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54"/>
      <c r="B161" s="155"/>
      <c r="C161" s="179" t="s">
        <v>1164</v>
      </c>
      <c r="D161" s="157"/>
      <c r="E161" s="158">
        <v>8</v>
      </c>
      <c r="F161" s="156"/>
      <c r="G161" s="156"/>
      <c r="H161" s="156"/>
      <c r="I161" s="156"/>
      <c r="J161" s="156"/>
      <c r="K161" s="156"/>
      <c r="L161" s="156"/>
      <c r="M161" s="156"/>
      <c r="N161" s="156"/>
      <c r="O161" s="156"/>
      <c r="P161" s="156"/>
      <c r="Q161" s="156"/>
      <c r="R161" s="156"/>
      <c r="S161" s="156"/>
      <c r="T161" s="156"/>
      <c r="U161" s="156"/>
      <c r="V161" s="156"/>
      <c r="W161" s="156"/>
      <c r="X161" s="156"/>
      <c r="Y161" s="147"/>
      <c r="Z161" s="147"/>
      <c r="AA161" s="147"/>
      <c r="AB161" s="147"/>
      <c r="AC161" s="147"/>
      <c r="AD161" s="147"/>
      <c r="AE161" s="147"/>
      <c r="AF161" s="147"/>
      <c r="AG161" s="147" t="s">
        <v>188</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54"/>
      <c r="B162" s="155"/>
      <c r="C162" s="179" t="s">
        <v>1165</v>
      </c>
      <c r="D162" s="157"/>
      <c r="E162" s="158">
        <v>2</v>
      </c>
      <c r="F162" s="156"/>
      <c r="G162" s="156"/>
      <c r="H162" s="156"/>
      <c r="I162" s="156"/>
      <c r="J162" s="156"/>
      <c r="K162" s="156"/>
      <c r="L162" s="156"/>
      <c r="M162" s="156"/>
      <c r="N162" s="156"/>
      <c r="O162" s="156"/>
      <c r="P162" s="156"/>
      <c r="Q162" s="156"/>
      <c r="R162" s="156"/>
      <c r="S162" s="156"/>
      <c r="T162" s="156"/>
      <c r="U162" s="156"/>
      <c r="V162" s="156"/>
      <c r="W162" s="156"/>
      <c r="X162" s="156"/>
      <c r="Y162" s="147"/>
      <c r="Z162" s="147"/>
      <c r="AA162" s="147"/>
      <c r="AB162" s="147"/>
      <c r="AC162" s="147"/>
      <c r="AD162" s="147"/>
      <c r="AE162" s="147"/>
      <c r="AF162" s="147"/>
      <c r="AG162" s="147" t="s">
        <v>188</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54"/>
      <c r="B163" s="155"/>
      <c r="C163" s="179" t="s">
        <v>1166</v>
      </c>
      <c r="D163" s="157"/>
      <c r="E163" s="158">
        <v>1</v>
      </c>
      <c r="F163" s="156"/>
      <c r="G163" s="156"/>
      <c r="H163" s="156"/>
      <c r="I163" s="156"/>
      <c r="J163" s="156"/>
      <c r="K163" s="156"/>
      <c r="L163" s="156"/>
      <c r="M163" s="156"/>
      <c r="N163" s="156"/>
      <c r="O163" s="156"/>
      <c r="P163" s="156"/>
      <c r="Q163" s="156"/>
      <c r="R163" s="156"/>
      <c r="S163" s="156"/>
      <c r="T163" s="156"/>
      <c r="U163" s="156"/>
      <c r="V163" s="156"/>
      <c r="W163" s="156"/>
      <c r="X163" s="156"/>
      <c r="Y163" s="147"/>
      <c r="Z163" s="147"/>
      <c r="AA163" s="147"/>
      <c r="AB163" s="147"/>
      <c r="AC163" s="147"/>
      <c r="AD163" s="147"/>
      <c r="AE163" s="147"/>
      <c r="AF163" s="147"/>
      <c r="AG163" s="147" t="s">
        <v>188</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54"/>
      <c r="B164" s="155"/>
      <c r="C164" s="179" t="s">
        <v>1167</v>
      </c>
      <c r="D164" s="157"/>
      <c r="E164" s="158">
        <v>1</v>
      </c>
      <c r="F164" s="156"/>
      <c r="G164" s="156"/>
      <c r="H164" s="156"/>
      <c r="I164" s="156"/>
      <c r="J164" s="156"/>
      <c r="K164" s="156"/>
      <c r="L164" s="156"/>
      <c r="M164" s="156"/>
      <c r="N164" s="156"/>
      <c r="O164" s="156"/>
      <c r="P164" s="156"/>
      <c r="Q164" s="156"/>
      <c r="R164" s="156"/>
      <c r="S164" s="156"/>
      <c r="T164" s="156"/>
      <c r="U164" s="156"/>
      <c r="V164" s="156"/>
      <c r="W164" s="156"/>
      <c r="X164" s="156"/>
      <c r="Y164" s="147"/>
      <c r="Z164" s="147"/>
      <c r="AA164" s="147"/>
      <c r="AB164" s="147"/>
      <c r="AC164" s="147"/>
      <c r="AD164" s="147"/>
      <c r="AE164" s="147"/>
      <c r="AF164" s="147"/>
      <c r="AG164" s="147" t="s">
        <v>188</v>
      </c>
      <c r="AH164" s="147">
        <v>0</v>
      </c>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54"/>
      <c r="B165" s="155"/>
      <c r="C165" s="769"/>
      <c r="D165" s="770"/>
      <c r="E165" s="770"/>
      <c r="F165" s="770"/>
      <c r="G165" s="770"/>
      <c r="H165" s="156"/>
      <c r="I165" s="156"/>
      <c r="J165" s="156"/>
      <c r="K165" s="156"/>
      <c r="L165" s="156"/>
      <c r="M165" s="156"/>
      <c r="N165" s="156"/>
      <c r="O165" s="156"/>
      <c r="P165" s="156"/>
      <c r="Q165" s="156"/>
      <c r="R165" s="156"/>
      <c r="S165" s="156"/>
      <c r="T165" s="156"/>
      <c r="U165" s="156"/>
      <c r="V165" s="156"/>
      <c r="W165" s="156"/>
      <c r="X165" s="156"/>
      <c r="Y165" s="147"/>
      <c r="Z165" s="147"/>
      <c r="AA165" s="147"/>
      <c r="AB165" s="147"/>
      <c r="AC165" s="147"/>
      <c r="AD165" s="147"/>
      <c r="AE165" s="147"/>
      <c r="AF165" s="147"/>
      <c r="AG165" s="147" t="s">
        <v>190</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33.75" outlineLevel="1" x14ac:dyDescent="0.2">
      <c r="A166" s="168">
        <v>42</v>
      </c>
      <c r="B166" s="169" t="s">
        <v>1168</v>
      </c>
      <c r="C166" s="178" t="s">
        <v>1169</v>
      </c>
      <c r="D166" s="170" t="s">
        <v>294</v>
      </c>
      <c r="E166" s="171">
        <v>3</v>
      </c>
      <c r="F166" s="172"/>
      <c r="G166" s="173">
        <f>ROUND(E166*F166,2)</f>
        <v>0</v>
      </c>
      <c r="H166" s="172"/>
      <c r="I166" s="173">
        <f>ROUND(E166*H166,2)</f>
        <v>0</v>
      </c>
      <c r="J166" s="172"/>
      <c r="K166" s="173">
        <f>ROUND(E166*J166,2)</f>
        <v>0</v>
      </c>
      <c r="L166" s="173">
        <v>21</v>
      </c>
      <c r="M166" s="173">
        <f>G166*(1+L166/100)</f>
        <v>0</v>
      </c>
      <c r="N166" s="173">
        <v>3.4000000000000002E-4</v>
      </c>
      <c r="O166" s="173">
        <f>ROUND(E166*N166,2)</f>
        <v>0</v>
      </c>
      <c r="P166" s="173">
        <v>0.13800000000000001</v>
      </c>
      <c r="Q166" s="173">
        <f>ROUND(E166*P166,2)</f>
        <v>0.41</v>
      </c>
      <c r="R166" s="173" t="s">
        <v>510</v>
      </c>
      <c r="S166" s="173" t="s">
        <v>183</v>
      </c>
      <c r="T166" s="174" t="s">
        <v>184</v>
      </c>
      <c r="U166" s="156">
        <v>0.81299999999999994</v>
      </c>
      <c r="V166" s="156">
        <f>ROUND(E166*U166,2)</f>
        <v>2.44</v>
      </c>
      <c r="W166" s="156"/>
      <c r="X166" s="156" t="s">
        <v>185</v>
      </c>
      <c r="Y166" s="147"/>
      <c r="Z166" s="147"/>
      <c r="AA166" s="147"/>
      <c r="AB166" s="147"/>
      <c r="AC166" s="147"/>
      <c r="AD166" s="147"/>
      <c r="AE166" s="147"/>
      <c r="AF166" s="147"/>
      <c r="AG166" s="147" t="s">
        <v>1042</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54"/>
      <c r="B167" s="155"/>
      <c r="C167" s="771" t="s">
        <v>1158</v>
      </c>
      <c r="D167" s="772"/>
      <c r="E167" s="772"/>
      <c r="F167" s="772"/>
      <c r="G167" s="772"/>
      <c r="H167" s="156"/>
      <c r="I167" s="156"/>
      <c r="J167" s="156"/>
      <c r="K167" s="156"/>
      <c r="L167" s="156"/>
      <c r="M167" s="156"/>
      <c r="N167" s="156"/>
      <c r="O167" s="156"/>
      <c r="P167" s="156"/>
      <c r="Q167" s="156"/>
      <c r="R167" s="156"/>
      <c r="S167" s="156"/>
      <c r="T167" s="156"/>
      <c r="U167" s="156"/>
      <c r="V167" s="156"/>
      <c r="W167" s="156"/>
      <c r="X167" s="156"/>
      <c r="Y167" s="147"/>
      <c r="Z167" s="147"/>
      <c r="AA167" s="147"/>
      <c r="AB167" s="147"/>
      <c r="AC167" s="147"/>
      <c r="AD167" s="147"/>
      <c r="AE167" s="147"/>
      <c r="AF167" s="147"/>
      <c r="AG167" s="147" t="s">
        <v>196</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54"/>
      <c r="B168" s="155"/>
      <c r="C168" s="784" t="s">
        <v>1159</v>
      </c>
      <c r="D168" s="785"/>
      <c r="E168" s="785"/>
      <c r="F168" s="785"/>
      <c r="G168" s="785"/>
      <c r="H168" s="156"/>
      <c r="I168" s="156"/>
      <c r="J168" s="156"/>
      <c r="K168" s="156"/>
      <c r="L168" s="156"/>
      <c r="M168" s="156"/>
      <c r="N168" s="156"/>
      <c r="O168" s="156"/>
      <c r="P168" s="156"/>
      <c r="Q168" s="156"/>
      <c r="R168" s="156"/>
      <c r="S168" s="156"/>
      <c r="T168" s="156"/>
      <c r="U168" s="156"/>
      <c r="V168" s="156"/>
      <c r="W168" s="156"/>
      <c r="X168" s="156"/>
      <c r="Y168" s="147"/>
      <c r="Z168" s="147"/>
      <c r="AA168" s="147"/>
      <c r="AB168" s="147"/>
      <c r="AC168" s="147"/>
      <c r="AD168" s="147"/>
      <c r="AE168" s="147"/>
      <c r="AF168" s="147"/>
      <c r="AG168" s="147" t="s">
        <v>1031</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54"/>
      <c r="B169" s="155"/>
      <c r="C169" s="179" t="s">
        <v>1110</v>
      </c>
      <c r="D169" s="157"/>
      <c r="E169" s="158">
        <v>1</v>
      </c>
      <c r="F169" s="156"/>
      <c r="G169" s="156"/>
      <c r="H169" s="156"/>
      <c r="I169" s="156"/>
      <c r="J169" s="156"/>
      <c r="K169" s="156"/>
      <c r="L169" s="156"/>
      <c r="M169" s="156"/>
      <c r="N169" s="156"/>
      <c r="O169" s="156"/>
      <c r="P169" s="156"/>
      <c r="Q169" s="156"/>
      <c r="R169" s="156"/>
      <c r="S169" s="156"/>
      <c r="T169" s="156"/>
      <c r="U169" s="156"/>
      <c r="V169" s="156"/>
      <c r="W169" s="156"/>
      <c r="X169" s="156"/>
      <c r="Y169" s="147"/>
      <c r="Z169" s="147"/>
      <c r="AA169" s="147"/>
      <c r="AB169" s="147"/>
      <c r="AC169" s="147"/>
      <c r="AD169" s="147"/>
      <c r="AE169" s="147"/>
      <c r="AF169" s="147"/>
      <c r="AG169" s="147" t="s">
        <v>188</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54"/>
      <c r="B170" s="155"/>
      <c r="C170" s="179" t="s">
        <v>1162</v>
      </c>
      <c r="D170" s="157"/>
      <c r="E170" s="158">
        <v>2</v>
      </c>
      <c r="F170" s="156"/>
      <c r="G170" s="156"/>
      <c r="H170" s="156"/>
      <c r="I170" s="156"/>
      <c r="J170" s="156"/>
      <c r="K170" s="156"/>
      <c r="L170" s="156"/>
      <c r="M170" s="156"/>
      <c r="N170" s="156"/>
      <c r="O170" s="156"/>
      <c r="P170" s="156"/>
      <c r="Q170" s="156"/>
      <c r="R170" s="156"/>
      <c r="S170" s="156"/>
      <c r="T170" s="156"/>
      <c r="U170" s="156"/>
      <c r="V170" s="156"/>
      <c r="W170" s="156"/>
      <c r="X170" s="156"/>
      <c r="Y170" s="147"/>
      <c r="Z170" s="147"/>
      <c r="AA170" s="147"/>
      <c r="AB170" s="147"/>
      <c r="AC170" s="147"/>
      <c r="AD170" s="147"/>
      <c r="AE170" s="147"/>
      <c r="AF170" s="147"/>
      <c r="AG170" s="147" t="s">
        <v>188</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54"/>
      <c r="B171" s="155"/>
      <c r="C171" s="769"/>
      <c r="D171" s="770"/>
      <c r="E171" s="770"/>
      <c r="F171" s="770"/>
      <c r="G171" s="770"/>
      <c r="H171" s="156"/>
      <c r="I171" s="156"/>
      <c r="J171" s="156"/>
      <c r="K171" s="156"/>
      <c r="L171" s="156"/>
      <c r="M171" s="156"/>
      <c r="N171" s="156"/>
      <c r="O171" s="156"/>
      <c r="P171" s="156"/>
      <c r="Q171" s="156"/>
      <c r="R171" s="156"/>
      <c r="S171" s="156"/>
      <c r="T171" s="156"/>
      <c r="U171" s="156"/>
      <c r="V171" s="156"/>
      <c r="W171" s="156"/>
      <c r="X171" s="156"/>
      <c r="Y171" s="147"/>
      <c r="Z171" s="147"/>
      <c r="AA171" s="147"/>
      <c r="AB171" s="147"/>
      <c r="AC171" s="147"/>
      <c r="AD171" s="147"/>
      <c r="AE171" s="147"/>
      <c r="AF171" s="147"/>
      <c r="AG171" s="147" t="s">
        <v>190</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33.75" outlineLevel="1" x14ac:dyDescent="0.2">
      <c r="A172" s="168">
        <v>43</v>
      </c>
      <c r="B172" s="169" t="s">
        <v>1170</v>
      </c>
      <c r="C172" s="178" t="s">
        <v>1171</v>
      </c>
      <c r="D172" s="170" t="s">
        <v>181</v>
      </c>
      <c r="E172" s="171">
        <v>4.9828999999999999</v>
      </c>
      <c r="F172" s="172"/>
      <c r="G172" s="173">
        <f>ROUND(E172*F172,2)</f>
        <v>0</v>
      </c>
      <c r="H172" s="172"/>
      <c r="I172" s="173">
        <f>ROUND(E172*H172,2)</f>
        <v>0</v>
      </c>
      <c r="J172" s="172"/>
      <c r="K172" s="173">
        <f>ROUND(E172*J172,2)</f>
        <v>0</v>
      </c>
      <c r="L172" s="173">
        <v>21</v>
      </c>
      <c r="M172" s="173">
        <f>G172*(1+L172/100)</f>
        <v>0</v>
      </c>
      <c r="N172" s="173">
        <v>1.65E-3</v>
      </c>
      <c r="O172" s="173">
        <f>ROUND(E172*N172,2)</f>
        <v>0.01</v>
      </c>
      <c r="P172" s="173">
        <v>0.27</v>
      </c>
      <c r="Q172" s="173">
        <f>ROUND(E172*P172,2)</f>
        <v>1.35</v>
      </c>
      <c r="R172" s="173" t="s">
        <v>510</v>
      </c>
      <c r="S172" s="173" t="s">
        <v>183</v>
      </c>
      <c r="T172" s="174" t="s">
        <v>184</v>
      </c>
      <c r="U172" s="156">
        <v>0.70499999999999996</v>
      </c>
      <c r="V172" s="156">
        <f>ROUND(E172*U172,2)</f>
        <v>3.51</v>
      </c>
      <c r="W172" s="156"/>
      <c r="X172" s="156" t="s">
        <v>185</v>
      </c>
      <c r="Y172" s="147"/>
      <c r="Z172" s="147"/>
      <c r="AA172" s="147"/>
      <c r="AB172" s="147"/>
      <c r="AC172" s="147"/>
      <c r="AD172" s="147"/>
      <c r="AE172" s="147"/>
      <c r="AF172" s="147"/>
      <c r="AG172" s="147" t="s">
        <v>1042</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54"/>
      <c r="B173" s="155"/>
      <c r="C173" s="771" t="s">
        <v>1158</v>
      </c>
      <c r="D173" s="772"/>
      <c r="E173" s="772"/>
      <c r="F173" s="772"/>
      <c r="G173" s="772"/>
      <c r="H173" s="156"/>
      <c r="I173" s="156"/>
      <c r="J173" s="156"/>
      <c r="K173" s="156"/>
      <c r="L173" s="156"/>
      <c r="M173" s="156"/>
      <c r="N173" s="156"/>
      <c r="O173" s="156"/>
      <c r="P173" s="156"/>
      <c r="Q173" s="156"/>
      <c r="R173" s="156"/>
      <c r="S173" s="156"/>
      <c r="T173" s="156"/>
      <c r="U173" s="156"/>
      <c r="V173" s="156"/>
      <c r="W173" s="156"/>
      <c r="X173" s="156"/>
      <c r="Y173" s="147"/>
      <c r="Z173" s="147"/>
      <c r="AA173" s="147"/>
      <c r="AB173" s="147"/>
      <c r="AC173" s="147"/>
      <c r="AD173" s="147"/>
      <c r="AE173" s="147"/>
      <c r="AF173" s="147"/>
      <c r="AG173" s="147" t="s">
        <v>196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54"/>
      <c r="B174" s="155"/>
      <c r="C174" s="784" t="s">
        <v>1159</v>
      </c>
      <c r="D174" s="785"/>
      <c r="E174" s="785"/>
      <c r="F174" s="785"/>
      <c r="G174" s="785"/>
      <c r="H174" s="156"/>
      <c r="I174" s="156"/>
      <c r="J174" s="156"/>
      <c r="K174" s="156"/>
      <c r="L174" s="156"/>
      <c r="M174" s="156"/>
      <c r="N174" s="156"/>
      <c r="O174" s="156"/>
      <c r="P174" s="156"/>
      <c r="Q174" s="156"/>
      <c r="R174" s="156"/>
      <c r="S174" s="156"/>
      <c r="T174" s="156"/>
      <c r="U174" s="156"/>
      <c r="V174" s="156"/>
      <c r="W174" s="156"/>
      <c r="X174" s="156"/>
      <c r="Y174" s="147"/>
      <c r="Z174" s="147"/>
      <c r="AA174" s="147"/>
      <c r="AB174" s="147"/>
      <c r="AC174" s="147"/>
      <c r="AD174" s="147"/>
      <c r="AE174" s="147"/>
      <c r="AF174" s="147"/>
      <c r="AG174" s="147" t="s">
        <v>1031</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54"/>
      <c r="B175" s="155"/>
      <c r="C175" s="179" t="s">
        <v>1172</v>
      </c>
      <c r="D175" s="157"/>
      <c r="E175" s="158">
        <v>0.99</v>
      </c>
      <c r="F175" s="156"/>
      <c r="G175" s="156"/>
      <c r="H175" s="156"/>
      <c r="I175" s="156"/>
      <c r="J175" s="156"/>
      <c r="K175" s="156"/>
      <c r="L175" s="156"/>
      <c r="M175" s="156"/>
      <c r="N175" s="156"/>
      <c r="O175" s="156"/>
      <c r="P175" s="156"/>
      <c r="Q175" s="156"/>
      <c r="R175" s="156"/>
      <c r="S175" s="156"/>
      <c r="T175" s="156"/>
      <c r="U175" s="156"/>
      <c r="V175" s="156"/>
      <c r="W175" s="156"/>
      <c r="X175" s="156"/>
      <c r="Y175" s="147"/>
      <c r="Z175" s="147"/>
      <c r="AA175" s="147"/>
      <c r="AB175" s="147"/>
      <c r="AC175" s="147"/>
      <c r="AD175" s="147"/>
      <c r="AE175" s="147"/>
      <c r="AF175" s="147"/>
      <c r="AG175" s="147" t="s">
        <v>188</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1" x14ac:dyDescent="0.2">
      <c r="A176" s="154"/>
      <c r="B176" s="155"/>
      <c r="C176" s="179" t="s">
        <v>1173</v>
      </c>
      <c r="D176" s="157"/>
      <c r="E176" s="158">
        <v>1.46</v>
      </c>
      <c r="F176" s="156"/>
      <c r="G176" s="156"/>
      <c r="H176" s="156"/>
      <c r="I176" s="156"/>
      <c r="J176" s="156"/>
      <c r="K176" s="156"/>
      <c r="L176" s="156"/>
      <c r="M176" s="156"/>
      <c r="N176" s="156"/>
      <c r="O176" s="156"/>
      <c r="P176" s="156"/>
      <c r="Q176" s="156"/>
      <c r="R176" s="156"/>
      <c r="S176" s="156"/>
      <c r="T176" s="156"/>
      <c r="U176" s="156"/>
      <c r="V176" s="156"/>
      <c r="W176" s="156"/>
      <c r="X176" s="156"/>
      <c r="Y176" s="147"/>
      <c r="Z176" s="147"/>
      <c r="AA176" s="147"/>
      <c r="AB176" s="147"/>
      <c r="AC176" s="147"/>
      <c r="AD176" s="147"/>
      <c r="AE176" s="147"/>
      <c r="AF176" s="147"/>
      <c r="AG176" s="147" t="s">
        <v>188</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54"/>
      <c r="B177" s="155"/>
      <c r="C177" s="179" t="s">
        <v>1174</v>
      </c>
      <c r="D177" s="157"/>
      <c r="E177" s="158">
        <v>0.73</v>
      </c>
      <c r="F177" s="156"/>
      <c r="G177" s="156"/>
      <c r="H177" s="156"/>
      <c r="I177" s="156"/>
      <c r="J177" s="156"/>
      <c r="K177" s="156"/>
      <c r="L177" s="156"/>
      <c r="M177" s="156"/>
      <c r="N177" s="156"/>
      <c r="O177" s="156"/>
      <c r="P177" s="156"/>
      <c r="Q177" s="156"/>
      <c r="R177" s="156"/>
      <c r="S177" s="156"/>
      <c r="T177" s="156"/>
      <c r="U177" s="156"/>
      <c r="V177" s="156"/>
      <c r="W177" s="156"/>
      <c r="X177" s="156"/>
      <c r="Y177" s="147"/>
      <c r="Z177" s="147"/>
      <c r="AA177" s="147"/>
      <c r="AB177" s="147"/>
      <c r="AC177" s="147"/>
      <c r="AD177" s="147"/>
      <c r="AE177" s="147"/>
      <c r="AF177" s="147"/>
      <c r="AG177" s="147" t="s">
        <v>188</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54"/>
      <c r="B178" s="155"/>
      <c r="C178" s="179" t="s">
        <v>1175</v>
      </c>
      <c r="D178" s="157"/>
      <c r="E178" s="158">
        <v>0.73</v>
      </c>
      <c r="F178" s="156"/>
      <c r="G178" s="156"/>
      <c r="H178" s="156"/>
      <c r="I178" s="156"/>
      <c r="J178" s="156"/>
      <c r="K178" s="156"/>
      <c r="L178" s="156"/>
      <c r="M178" s="156"/>
      <c r="N178" s="156"/>
      <c r="O178" s="156"/>
      <c r="P178" s="156"/>
      <c r="Q178" s="156"/>
      <c r="R178" s="156"/>
      <c r="S178" s="156"/>
      <c r="T178" s="156"/>
      <c r="U178" s="156"/>
      <c r="V178" s="156"/>
      <c r="W178" s="156"/>
      <c r="X178" s="156"/>
      <c r="Y178" s="147"/>
      <c r="Z178" s="147"/>
      <c r="AA178" s="147"/>
      <c r="AB178" s="147"/>
      <c r="AC178" s="147"/>
      <c r="AD178" s="147"/>
      <c r="AE178" s="147"/>
      <c r="AF178" s="147"/>
      <c r="AG178" s="147" t="s">
        <v>188</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54"/>
      <c r="B179" s="155"/>
      <c r="C179" s="179" t="s">
        <v>1176</v>
      </c>
      <c r="D179" s="157"/>
      <c r="E179" s="158">
        <v>1.0729</v>
      </c>
      <c r="F179" s="156"/>
      <c r="G179" s="156"/>
      <c r="H179" s="156"/>
      <c r="I179" s="156"/>
      <c r="J179" s="156"/>
      <c r="K179" s="156"/>
      <c r="L179" s="156"/>
      <c r="M179" s="156"/>
      <c r="N179" s="156"/>
      <c r="O179" s="156"/>
      <c r="P179" s="156"/>
      <c r="Q179" s="156"/>
      <c r="R179" s="156"/>
      <c r="S179" s="156"/>
      <c r="T179" s="156"/>
      <c r="U179" s="156"/>
      <c r="V179" s="156"/>
      <c r="W179" s="156"/>
      <c r="X179" s="156"/>
      <c r="Y179" s="147"/>
      <c r="Z179" s="147"/>
      <c r="AA179" s="147"/>
      <c r="AB179" s="147"/>
      <c r="AC179" s="147"/>
      <c r="AD179" s="147"/>
      <c r="AE179" s="147"/>
      <c r="AF179" s="147"/>
      <c r="AG179" s="147" t="s">
        <v>188</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54"/>
      <c r="B180" s="155"/>
      <c r="C180" s="769"/>
      <c r="D180" s="770"/>
      <c r="E180" s="770"/>
      <c r="F180" s="770"/>
      <c r="G180" s="770"/>
      <c r="H180" s="156"/>
      <c r="I180" s="156"/>
      <c r="J180" s="156"/>
      <c r="K180" s="156"/>
      <c r="L180" s="156"/>
      <c r="M180" s="156"/>
      <c r="N180" s="156"/>
      <c r="O180" s="156"/>
      <c r="P180" s="156"/>
      <c r="Q180" s="156"/>
      <c r="R180" s="156"/>
      <c r="S180" s="156"/>
      <c r="T180" s="156"/>
      <c r="U180" s="156"/>
      <c r="V180" s="156"/>
      <c r="W180" s="156"/>
      <c r="X180" s="156"/>
      <c r="Y180" s="147"/>
      <c r="Z180" s="147"/>
      <c r="AA180" s="147"/>
      <c r="AB180" s="147"/>
      <c r="AC180" s="147"/>
      <c r="AD180" s="147"/>
      <c r="AE180" s="147"/>
      <c r="AF180" s="147"/>
      <c r="AG180" s="147" t="s">
        <v>190</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33.75" outlineLevel="1" x14ac:dyDescent="0.2">
      <c r="A181" s="168">
        <v>44</v>
      </c>
      <c r="B181" s="169" t="s">
        <v>1177</v>
      </c>
      <c r="C181" s="178" t="s">
        <v>1178</v>
      </c>
      <c r="D181" s="170" t="s">
        <v>193</v>
      </c>
      <c r="E181" s="171">
        <v>1.10178</v>
      </c>
      <c r="F181" s="172"/>
      <c r="G181" s="173">
        <f>ROUND(E181*F181,2)</f>
        <v>0</v>
      </c>
      <c r="H181" s="172"/>
      <c r="I181" s="173">
        <f>ROUND(E181*H181,2)</f>
        <v>0</v>
      </c>
      <c r="J181" s="172"/>
      <c r="K181" s="173">
        <f>ROUND(E181*J181,2)</f>
        <v>0</v>
      </c>
      <c r="L181" s="173">
        <v>21</v>
      </c>
      <c r="M181" s="173">
        <f>G181*(1+L181/100)</f>
        <v>0</v>
      </c>
      <c r="N181" s="173">
        <v>1.82E-3</v>
      </c>
      <c r="O181" s="173">
        <f>ROUND(E181*N181,2)</f>
        <v>0</v>
      </c>
      <c r="P181" s="173">
        <v>1.8</v>
      </c>
      <c r="Q181" s="173">
        <f>ROUND(E181*P181,2)</f>
        <v>1.98</v>
      </c>
      <c r="R181" s="173" t="s">
        <v>510</v>
      </c>
      <c r="S181" s="173" t="s">
        <v>183</v>
      </c>
      <c r="T181" s="174" t="s">
        <v>184</v>
      </c>
      <c r="U181" s="156">
        <v>5.016</v>
      </c>
      <c r="V181" s="156">
        <f>ROUND(E181*U181,2)</f>
        <v>5.53</v>
      </c>
      <c r="W181" s="156"/>
      <c r="X181" s="156" t="s">
        <v>185</v>
      </c>
      <c r="Y181" s="147"/>
      <c r="Z181" s="147"/>
      <c r="AA181" s="147"/>
      <c r="AB181" s="147"/>
      <c r="AC181" s="147"/>
      <c r="AD181" s="147"/>
      <c r="AE181" s="147"/>
      <c r="AF181" s="147"/>
      <c r="AG181" s="147" t="s">
        <v>1042</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54"/>
      <c r="B182" s="155"/>
      <c r="C182" s="771" t="s">
        <v>1158</v>
      </c>
      <c r="D182" s="772"/>
      <c r="E182" s="772"/>
      <c r="F182" s="772"/>
      <c r="G182" s="772"/>
      <c r="H182" s="156"/>
      <c r="I182" s="156"/>
      <c r="J182" s="156"/>
      <c r="K182" s="156"/>
      <c r="L182" s="156"/>
      <c r="M182" s="156"/>
      <c r="N182" s="156"/>
      <c r="O182" s="156"/>
      <c r="P182" s="156"/>
      <c r="Q182" s="156"/>
      <c r="R182" s="156"/>
      <c r="S182" s="156"/>
      <c r="T182" s="156"/>
      <c r="U182" s="156"/>
      <c r="V182" s="156"/>
      <c r="W182" s="156"/>
      <c r="X182" s="156"/>
      <c r="Y182" s="147"/>
      <c r="Z182" s="147"/>
      <c r="AA182" s="147"/>
      <c r="AB182" s="147"/>
      <c r="AC182" s="147"/>
      <c r="AD182" s="147"/>
      <c r="AE182" s="147"/>
      <c r="AF182" s="147"/>
      <c r="AG182" s="147" t="s">
        <v>196</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54"/>
      <c r="B183" s="155"/>
      <c r="C183" s="784" t="s">
        <v>1159</v>
      </c>
      <c r="D183" s="785"/>
      <c r="E183" s="785"/>
      <c r="F183" s="785"/>
      <c r="G183" s="785"/>
      <c r="H183" s="156"/>
      <c r="I183" s="156"/>
      <c r="J183" s="156"/>
      <c r="K183" s="156"/>
      <c r="L183" s="156"/>
      <c r="M183" s="156"/>
      <c r="N183" s="156"/>
      <c r="O183" s="156"/>
      <c r="P183" s="156"/>
      <c r="Q183" s="156"/>
      <c r="R183" s="156"/>
      <c r="S183" s="156"/>
      <c r="T183" s="156"/>
      <c r="U183" s="156"/>
      <c r="V183" s="156"/>
      <c r="W183" s="156"/>
      <c r="X183" s="156"/>
      <c r="Y183" s="147"/>
      <c r="Z183" s="147"/>
      <c r="AA183" s="147"/>
      <c r="AB183" s="147"/>
      <c r="AC183" s="147"/>
      <c r="AD183" s="147"/>
      <c r="AE183" s="147"/>
      <c r="AF183" s="147"/>
      <c r="AG183" s="147" t="s">
        <v>1031</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
      <c r="A184" s="154"/>
      <c r="B184" s="155"/>
      <c r="C184" s="179" t="s">
        <v>1179</v>
      </c>
      <c r="D184" s="157"/>
      <c r="E184" s="158">
        <v>0.219</v>
      </c>
      <c r="F184" s="156"/>
      <c r="G184" s="156"/>
      <c r="H184" s="156"/>
      <c r="I184" s="156"/>
      <c r="J184" s="156"/>
      <c r="K184" s="156"/>
      <c r="L184" s="156"/>
      <c r="M184" s="156"/>
      <c r="N184" s="156"/>
      <c r="O184" s="156"/>
      <c r="P184" s="156"/>
      <c r="Q184" s="156"/>
      <c r="R184" s="156"/>
      <c r="S184" s="156"/>
      <c r="T184" s="156"/>
      <c r="U184" s="156"/>
      <c r="V184" s="156"/>
      <c r="W184" s="156"/>
      <c r="X184" s="156"/>
      <c r="Y184" s="147"/>
      <c r="Z184" s="147"/>
      <c r="AA184" s="147"/>
      <c r="AB184" s="147"/>
      <c r="AC184" s="147"/>
      <c r="AD184" s="147"/>
      <c r="AE184" s="147"/>
      <c r="AF184" s="147"/>
      <c r="AG184" s="147" t="s">
        <v>188</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54"/>
      <c r="B185" s="155"/>
      <c r="C185" s="179" t="s">
        <v>1180</v>
      </c>
      <c r="D185" s="157"/>
      <c r="E185" s="158">
        <v>0.52800000000000002</v>
      </c>
      <c r="F185" s="156"/>
      <c r="G185" s="156"/>
      <c r="H185" s="156"/>
      <c r="I185" s="156"/>
      <c r="J185" s="156"/>
      <c r="K185" s="156"/>
      <c r="L185" s="156"/>
      <c r="M185" s="156"/>
      <c r="N185" s="156"/>
      <c r="O185" s="156"/>
      <c r="P185" s="156"/>
      <c r="Q185" s="156"/>
      <c r="R185" s="156"/>
      <c r="S185" s="156"/>
      <c r="T185" s="156"/>
      <c r="U185" s="156"/>
      <c r="V185" s="156"/>
      <c r="W185" s="156"/>
      <c r="X185" s="156"/>
      <c r="Y185" s="147"/>
      <c r="Z185" s="147"/>
      <c r="AA185" s="147"/>
      <c r="AB185" s="147"/>
      <c r="AC185" s="147"/>
      <c r="AD185" s="147"/>
      <c r="AE185" s="147"/>
      <c r="AF185" s="147"/>
      <c r="AG185" s="147" t="s">
        <v>188</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54"/>
      <c r="B186" s="155"/>
      <c r="C186" s="179" t="s">
        <v>1181</v>
      </c>
      <c r="D186" s="157"/>
      <c r="E186" s="158">
        <v>0.35477999999999998</v>
      </c>
      <c r="F186" s="156"/>
      <c r="G186" s="156"/>
      <c r="H186" s="156"/>
      <c r="I186" s="156"/>
      <c r="J186" s="156"/>
      <c r="K186" s="156"/>
      <c r="L186" s="156"/>
      <c r="M186" s="156"/>
      <c r="N186" s="156"/>
      <c r="O186" s="156"/>
      <c r="P186" s="156"/>
      <c r="Q186" s="156"/>
      <c r="R186" s="156"/>
      <c r="S186" s="156"/>
      <c r="T186" s="156"/>
      <c r="U186" s="156"/>
      <c r="V186" s="156"/>
      <c r="W186" s="156"/>
      <c r="X186" s="156"/>
      <c r="Y186" s="147"/>
      <c r="Z186" s="147"/>
      <c r="AA186" s="147"/>
      <c r="AB186" s="147"/>
      <c r="AC186" s="147"/>
      <c r="AD186" s="147"/>
      <c r="AE186" s="147"/>
      <c r="AF186" s="147"/>
      <c r="AG186" s="147" t="s">
        <v>188</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54"/>
      <c r="B187" s="155"/>
      <c r="C187" s="769"/>
      <c r="D187" s="770"/>
      <c r="E187" s="770"/>
      <c r="F187" s="770"/>
      <c r="G187" s="770"/>
      <c r="H187" s="156"/>
      <c r="I187" s="156"/>
      <c r="J187" s="156"/>
      <c r="K187" s="156"/>
      <c r="L187" s="156"/>
      <c r="M187" s="156"/>
      <c r="N187" s="156"/>
      <c r="O187" s="156"/>
      <c r="P187" s="156"/>
      <c r="Q187" s="156"/>
      <c r="R187" s="156"/>
      <c r="S187" s="156"/>
      <c r="T187" s="156"/>
      <c r="U187" s="156"/>
      <c r="V187" s="156"/>
      <c r="W187" s="156"/>
      <c r="X187" s="156"/>
      <c r="Y187" s="147"/>
      <c r="Z187" s="147"/>
      <c r="AA187" s="147"/>
      <c r="AB187" s="147"/>
      <c r="AC187" s="147"/>
      <c r="AD187" s="147"/>
      <c r="AE187" s="147"/>
      <c r="AF187" s="147"/>
      <c r="AG187" s="147" t="s">
        <v>190</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33.75" outlineLevel="1" x14ac:dyDescent="0.2">
      <c r="A188" s="168">
        <v>45</v>
      </c>
      <c r="B188" s="169" t="s">
        <v>1182</v>
      </c>
      <c r="C188" s="178" t="s">
        <v>1183</v>
      </c>
      <c r="D188" s="170" t="s">
        <v>193</v>
      </c>
      <c r="E188" s="171">
        <v>1.1265000000000001</v>
      </c>
      <c r="F188" s="172"/>
      <c r="G188" s="173">
        <f>ROUND(E188*F188,2)</f>
        <v>0</v>
      </c>
      <c r="H188" s="172"/>
      <c r="I188" s="173">
        <f>ROUND(E188*H188,2)</f>
        <v>0</v>
      </c>
      <c r="J188" s="172"/>
      <c r="K188" s="173">
        <f>ROUND(E188*J188,2)</f>
        <v>0</v>
      </c>
      <c r="L188" s="173">
        <v>21</v>
      </c>
      <c r="M188" s="173">
        <f>G188*(1+L188/100)</f>
        <v>0</v>
      </c>
      <c r="N188" s="173">
        <v>1.82E-3</v>
      </c>
      <c r="O188" s="173">
        <f>ROUND(E188*N188,2)</f>
        <v>0</v>
      </c>
      <c r="P188" s="173">
        <v>1.8</v>
      </c>
      <c r="Q188" s="173">
        <f>ROUND(E188*P188,2)</f>
        <v>2.0299999999999998</v>
      </c>
      <c r="R188" s="173" t="s">
        <v>510</v>
      </c>
      <c r="S188" s="173" t="s">
        <v>183</v>
      </c>
      <c r="T188" s="174" t="s">
        <v>184</v>
      </c>
      <c r="U188" s="156">
        <v>3.1960000000000002</v>
      </c>
      <c r="V188" s="156">
        <f>ROUND(E188*U188,2)</f>
        <v>3.6</v>
      </c>
      <c r="W188" s="156"/>
      <c r="X188" s="156" t="s">
        <v>185</v>
      </c>
      <c r="Y188" s="147"/>
      <c r="Z188" s="147"/>
      <c r="AA188" s="147"/>
      <c r="AB188" s="147"/>
      <c r="AC188" s="147"/>
      <c r="AD188" s="147"/>
      <c r="AE188" s="147"/>
      <c r="AF188" s="147"/>
      <c r="AG188" s="147" t="s">
        <v>1042</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54"/>
      <c r="B189" s="155"/>
      <c r="C189" s="771" t="s">
        <v>1158</v>
      </c>
      <c r="D189" s="772"/>
      <c r="E189" s="772"/>
      <c r="F189" s="772"/>
      <c r="G189" s="772"/>
      <c r="H189" s="156"/>
      <c r="I189" s="156"/>
      <c r="J189" s="156"/>
      <c r="K189" s="156"/>
      <c r="L189" s="156"/>
      <c r="M189" s="156"/>
      <c r="N189" s="156"/>
      <c r="O189" s="156"/>
      <c r="P189" s="156"/>
      <c r="Q189" s="156"/>
      <c r="R189" s="156"/>
      <c r="S189" s="156"/>
      <c r="T189" s="156"/>
      <c r="U189" s="156"/>
      <c r="V189" s="156"/>
      <c r="W189" s="156"/>
      <c r="X189" s="156"/>
      <c r="Y189" s="147"/>
      <c r="Z189" s="147"/>
      <c r="AA189" s="147"/>
      <c r="AB189" s="147"/>
      <c r="AC189" s="147"/>
      <c r="AD189" s="147"/>
      <c r="AE189" s="147"/>
      <c r="AF189" s="147"/>
      <c r="AG189" s="147" t="s">
        <v>196</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54"/>
      <c r="B190" s="155"/>
      <c r="C190" s="784" t="s">
        <v>1159</v>
      </c>
      <c r="D190" s="785"/>
      <c r="E190" s="785"/>
      <c r="F190" s="785"/>
      <c r="G190" s="785"/>
      <c r="H190" s="156"/>
      <c r="I190" s="156"/>
      <c r="J190" s="156"/>
      <c r="K190" s="156"/>
      <c r="L190" s="156"/>
      <c r="M190" s="156"/>
      <c r="N190" s="156"/>
      <c r="O190" s="156"/>
      <c r="P190" s="156"/>
      <c r="Q190" s="156"/>
      <c r="R190" s="156"/>
      <c r="S190" s="156"/>
      <c r="T190" s="156"/>
      <c r="U190" s="156"/>
      <c r="V190" s="156"/>
      <c r="W190" s="156"/>
      <c r="X190" s="156"/>
      <c r="Y190" s="147"/>
      <c r="Z190" s="147"/>
      <c r="AA190" s="147"/>
      <c r="AB190" s="147"/>
      <c r="AC190" s="147"/>
      <c r="AD190" s="147"/>
      <c r="AE190" s="147"/>
      <c r="AF190" s="147"/>
      <c r="AG190" s="147" t="s">
        <v>1031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54"/>
      <c r="B191" s="155"/>
      <c r="C191" s="179" t="s">
        <v>1184</v>
      </c>
      <c r="D191" s="157"/>
      <c r="E191" s="158">
        <v>0.69</v>
      </c>
      <c r="F191" s="156"/>
      <c r="G191" s="156"/>
      <c r="H191" s="156"/>
      <c r="I191" s="156"/>
      <c r="J191" s="156"/>
      <c r="K191" s="156"/>
      <c r="L191" s="156"/>
      <c r="M191" s="156"/>
      <c r="N191" s="156"/>
      <c r="O191" s="156"/>
      <c r="P191" s="156"/>
      <c r="Q191" s="156"/>
      <c r="R191" s="156"/>
      <c r="S191" s="156"/>
      <c r="T191" s="156"/>
      <c r="U191" s="156"/>
      <c r="V191" s="156"/>
      <c r="W191" s="156"/>
      <c r="X191" s="156"/>
      <c r="Y191" s="147"/>
      <c r="Z191" s="147"/>
      <c r="AA191" s="147"/>
      <c r="AB191" s="147"/>
      <c r="AC191" s="147"/>
      <c r="AD191" s="147"/>
      <c r="AE191" s="147"/>
      <c r="AF191" s="147"/>
      <c r="AG191" s="147" t="s">
        <v>188</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54"/>
      <c r="B192" s="155"/>
      <c r="C192" s="179" t="s">
        <v>1185</v>
      </c>
      <c r="D192" s="157"/>
      <c r="E192" s="158">
        <v>0.4365</v>
      </c>
      <c r="F192" s="156"/>
      <c r="G192" s="156"/>
      <c r="H192" s="156"/>
      <c r="I192" s="156"/>
      <c r="J192" s="156"/>
      <c r="K192" s="156"/>
      <c r="L192" s="156"/>
      <c r="M192" s="156"/>
      <c r="N192" s="156"/>
      <c r="O192" s="156"/>
      <c r="P192" s="156"/>
      <c r="Q192" s="156"/>
      <c r="R192" s="156"/>
      <c r="S192" s="156"/>
      <c r="T192" s="156"/>
      <c r="U192" s="156"/>
      <c r="V192" s="156"/>
      <c r="W192" s="156"/>
      <c r="X192" s="156"/>
      <c r="Y192" s="147"/>
      <c r="Z192" s="147"/>
      <c r="AA192" s="147"/>
      <c r="AB192" s="147"/>
      <c r="AC192" s="147"/>
      <c r="AD192" s="147"/>
      <c r="AE192" s="147"/>
      <c r="AF192" s="147"/>
      <c r="AG192" s="147" t="s">
        <v>188</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54"/>
      <c r="B193" s="155"/>
      <c r="C193" s="769"/>
      <c r="D193" s="770"/>
      <c r="E193" s="770"/>
      <c r="F193" s="770"/>
      <c r="G193" s="770"/>
      <c r="H193" s="156"/>
      <c r="I193" s="156"/>
      <c r="J193" s="156"/>
      <c r="K193" s="156"/>
      <c r="L193" s="156"/>
      <c r="M193" s="156"/>
      <c r="N193" s="156"/>
      <c r="O193" s="156"/>
      <c r="P193" s="156"/>
      <c r="Q193" s="156"/>
      <c r="R193" s="156"/>
      <c r="S193" s="156"/>
      <c r="T193" s="156"/>
      <c r="U193" s="156"/>
      <c r="V193" s="156"/>
      <c r="W193" s="156"/>
      <c r="X193" s="156"/>
      <c r="Y193" s="147"/>
      <c r="Z193" s="147"/>
      <c r="AA193" s="147"/>
      <c r="AB193" s="147"/>
      <c r="AC193" s="147"/>
      <c r="AD193" s="147"/>
      <c r="AE193" s="147"/>
      <c r="AF193" s="147"/>
      <c r="AG193" s="147" t="s">
        <v>190</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33.75" outlineLevel="1" x14ac:dyDescent="0.2">
      <c r="A194" s="168">
        <v>46</v>
      </c>
      <c r="B194" s="169" t="s">
        <v>1186</v>
      </c>
      <c r="C194" s="178" t="s">
        <v>1187</v>
      </c>
      <c r="D194" s="170" t="s">
        <v>284</v>
      </c>
      <c r="E194" s="171">
        <v>6</v>
      </c>
      <c r="F194" s="172"/>
      <c r="G194" s="173">
        <f>ROUND(E194*F194,2)</f>
        <v>0</v>
      </c>
      <c r="H194" s="172"/>
      <c r="I194" s="173">
        <f>ROUND(E194*H194,2)</f>
        <v>0</v>
      </c>
      <c r="J194" s="172"/>
      <c r="K194" s="173">
        <f>ROUND(E194*J194,2)</f>
        <v>0</v>
      </c>
      <c r="L194" s="173">
        <v>21</v>
      </c>
      <c r="M194" s="173">
        <f>G194*(1+L194/100)</f>
        <v>0</v>
      </c>
      <c r="N194" s="173">
        <v>0</v>
      </c>
      <c r="O194" s="173">
        <f>ROUND(E194*N194,2)</f>
        <v>0</v>
      </c>
      <c r="P194" s="173">
        <v>4.2000000000000003E-2</v>
      </c>
      <c r="Q194" s="173">
        <f>ROUND(E194*P194,2)</f>
        <v>0.25</v>
      </c>
      <c r="R194" s="173" t="s">
        <v>510</v>
      </c>
      <c r="S194" s="173" t="s">
        <v>183</v>
      </c>
      <c r="T194" s="174" t="s">
        <v>184</v>
      </c>
      <c r="U194" s="156">
        <v>0.71499999999999997</v>
      </c>
      <c r="V194" s="156">
        <f>ROUND(E194*U194,2)</f>
        <v>4.29</v>
      </c>
      <c r="W194" s="156"/>
      <c r="X194" s="156" t="s">
        <v>185</v>
      </c>
      <c r="Y194" s="147"/>
      <c r="Z194" s="147"/>
      <c r="AA194" s="147"/>
      <c r="AB194" s="147"/>
      <c r="AC194" s="147"/>
      <c r="AD194" s="147"/>
      <c r="AE194" s="147"/>
      <c r="AF194" s="147"/>
      <c r="AG194" s="147" t="s">
        <v>1042</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outlineLevel="1" x14ac:dyDescent="0.2">
      <c r="A195" s="154"/>
      <c r="B195" s="155"/>
      <c r="C195" s="179" t="s">
        <v>1188</v>
      </c>
      <c r="D195" s="157"/>
      <c r="E195" s="158">
        <v>6</v>
      </c>
      <c r="F195" s="156"/>
      <c r="G195" s="156"/>
      <c r="H195" s="156"/>
      <c r="I195" s="156"/>
      <c r="J195" s="156"/>
      <c r="K195" s="156"/>
      <c r="L195" s="156"/>
      <c r="M195" s="156"/>
      <c r="N195" s="156"/>
      <c r="O195" s="156"/>
      <c r="P195" s="156"/>
      <c r="Q195" s="156"/>
      <c r="R195" s="156"/>
      <c r="S195" s="156"/>
      <c r="T195" s="156"/>
      <c r="U195" s="156"/>
      <c r="V195" s="156"/>
      <c r="W195" s="156"/>
      <c r="X195" s="156"/>
      <c r="Y195" s="147"/>
      <c r="Z195" s="147"/>
      <c r="AA195" s="147"/>
      <c r="AB195" s="147"/>
      <c r="AC195" s="147"/>
      <c r="AD195" s="147"/>
      <c r="AE195" s="147"/>
      <c r="AF195" s="147"/>
      <c r="AG195" s="147" t="s">
        <v>188</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54"/>
      <c r="B196" s="155"/>
      <c r="C196" s="769"/>
      <c r="D196" s="770"/>
      <c r="E196" s="770"/>
      <c r="F196" s="770"/>
      <c r="G196" s="770"/>
      <c r="H196" s="156"/>
      <c r="I196" s="156"/>
      <c r="J196" s="156"/>
      <c r="K196" s="156"/>
      <c r="L196" s="156"/>
      <c r="M196" s="156"/>
      <c r="N196" s="156"/>
      <c r="O196" s="156"/>
      <c r="P196" s="156"/>
      <c r="Q196" s="156"/>
      <c r="R196" s="156"/>
      <c r="S196" s="156"/>
      <c r="T196" s="156"/>
      <c r="U196" s="156"/>
      <c r="V196" s="156"/>
      <c r="W196" s="156"/>
      <c r="X196" s="156"/>
      <c r="Y196" s="147"/>
      <c r="Z196" s="147"/>
      <c r="AA196" s="147"/>
      <c r="AB196" s="147"/>
      <c r="AC196" s="147"/>
      <c r="AD196" s="147"/>
      <c r="AE196" s="147"/>
      <c r="AF196" s="147"/>
      <c r="AG196" s="147" t="s">
        <v>190</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68">
        <v>47</v>
      </c>
      <c r="B197" s="169" t="s">
        <v>1189</v>
      </c>
      <c r="C197" s="178" t="s">
        <v>1190</v>
      </c>
      <c r="D197" s="170" t="s">
        <v>181</v>
      </c>
      <c r="E197" s="171">
        <v>227</v>
      </c>
      <c r="F197" s="172"/>
      <c r="G197" s="173">
        <f>ROUND(E197*F197,2)</f>
        <v>0</v>
      </c>
      <c r="H197" s="172"/>
      <c r="I197" s="173">
        <f>ROUND(E197*H197,2)</f>
        <v>0</v>
      </c>
      <c r="J197" s="172"/>
      <c r="K197" s="173">
        <f>ROUND(E197*J197,2)</f>
        <v>0</v>
      </c>
      <c r="L197" s="173">
        <v>21</v>
      </c>
      <c r="M197" s="173">
        <f>G197*(1+L197/100)</f>
        <v>0</v>
      </c>
      <c r="N197" s="173">
        <v>0</v>
      </c>
      <c r="O197" s="173">
        <f>ROUND(E197*N197,2)</f>
        <v>0</v>
      </c>
      <c r="P197" s="173">
        <v>6.8000000000000005E-2</v>
      </c>
      <c r="Q197" s="173">
        <f>ROUND(E197*P197,2)</f>
        <v>15.44</v>
      </c>
      <c r="R197" s="173" t="s">
        <v>510</v>
      </c>
      <c r="S197" s="173" t="s">
        <v>183</v>
      </c>
      <c r="T197" s="174" t="s">
        <v>184</v>
      </c>
      <c r="U197" s="156">
        <v>0.3</v>
      </c>
      <c r="V197" s="156">
        <f>ROUND(E197*U197,2)</f>
        <v>68.099999999999994</v>
      </c>
      <c r="W197" s="156"/>
      <c r="X197" s="156" t="s">
        <v>185</v>
      </c>
      <c r="Y197" s="147"/>
      <c r="Z197" s="147"/>
      <c r="AA197" s="147"/>
      <c r="AB197" s="147"/>
      <c r="AC197" s="147"/>
      <c r="AD197" s="147"/>
      <c r="AE197" s="147"/>
      <c r="AF197" s="147"/>
      <c r="AG197" s="147" t="s">
        <v>1042</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54"/>
      <c r="B198" s="155"/>
      <c r="C198" s="771" t="s">
        <v>558</v>
      </c>
      <c r="D198" s="772"/>
      <c r="E198" s="772"/>
      <c r="F198" s="772"/>
      <c r="G198" s="772"/>
      <c r="H198" s="156"/>
      <c r="I198" s="156"/>
      <c r="J198" s="156"/>
      <c r="K198" s="156"/>
      <c r="L198" s="156"/>
      <c r="M198" s="156"/>
      <c r="N198" s="156"/>
      <c r="O198" s="156"/>
      <c r="P198" s="156"/>
      <c r="Q198" s="156"/>
      <c r="R198" s="156"/>
      <c r="S198" s="156"/>
      <c r="T198" s="156"/>
      <c r="U198" s="156"/>
      <c r="V198" s="156"/>
      <c r="W198" s="156"/>
      <c r="X198" s="156"/>
      <c r="Y198" s="147"/>
      <c r="Z198" s="147"/>
      <c r="AA198" s="147"/>
      <c r="AB198" s="147"/>
      <c r="AC198" s="147"/>
      <c r="AD198" s="147"/>
      <c r="AE198" s="147"/>
      <c r="AF198" s="147"/>
      <c r="AG198" s="147" t="s">
        <v>196</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54"/>
      <c r="B199" s="155"/>
      <c r="C199" s="179" t="s">
        <v>1191</v>
      </c>
      <c r="D199" s="157"/>
      <c r="E199" s="158">
        <v>227</v>
      </c>
      <c r="F199" s="156"/>
      <c r="G199" s="156"/>
      <c r="H199" s="156"/>
      <c r="I199" s="156"/>
      <c r="J199" s="156"/>
      <c r="K199" s="156"/>
      <c r="L199" s="156"/>
      <c r="M199" s="156"/>
      <c r="N199" s="156"/>
      <c r="O199" s="156"/>
      <c r="P199" s="156"/>
      <c r="Q199" s="156"/>
      <c r="R199" s="156"/>
      <c r="S199" s="156"/>
      <c r="T199" s="156"/>
      <c r="U199" s="156"/>
      <c r="V199" s="156"/>
      <c r="W199" s="156"/>
      <c r="X199" s="156"/>
      <c r="Y199" s="147"/>
      <c r="Z199" s="147"/>
      <c r="AA199" s="147"/>
      <c r="AB199" s="147"/>
      <c r="AC199" s="147"/>
      <c r="AD199" s="147"/>
      <c r="AE199" s="147"/>
      <c r="AF199" s="147"/>
      <c r="AG199" s="147" t="s">
        <v>188</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54"/>
      <c r="B200" s="155"/>
      <c r="C200" s="769"/>
      <c r="D200" s="770"/>
      <c r="E200" s="770"/>
      <c r="F200" s="770"/>
      <c r="G200" s="770"/>
      <c r="H200" s="156"/>
      <c r="I200" s="156"/>
      <c r="J200" s="156"/>
      <c r="K200" s="156"/>
      <c r="L200" s="156"/>
      <c r="M200" s="156"/>
      <c r="N200" s="156"/>
      <c r="O200" s="156"/>
      <c r="P200" s="156"/>
      <c r="Q200" s="156"/>
      <c r="R200" s="156"/>
      <c r="S200" s="156"/>
      <c r="T200" s="156"/>
      <c r="U200" s="156"/>
      <c r="V200" s="156"/>
      <c r="W200" s="156"/>
      <c r="X200" s="156"/>
      <c r="Y200" s="147"/>
      <c r="Z200" s="147"/>
      <c r="AA200" s="147"/>
      <c r="AB200" s="147"/>
      <c r="AC200" s="147"/>
      <c r="AD200" s="147"/>
      <c r="AE200" s="147"/>
      <c r="AF200" s="147"/>
      <c r="AG200" s="147" t="s">
        <v>190</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x14ac:dyDescent="0.2">
      <c r="A201" s="162" t="s">
        <v>177</v>
      </c>
      <c r="B201" s="163" t="s">
        <v>97</v>
      </c>
      <c r="C201" s="177" t="s">
        <v>98</v>
      </c>
      <c r="D201" s="164"/>
      <c r="E201" s="165"/>
      <c r="F201" s="166"/>
      <c r="G201" s="166">
        <f>SUMIF(AG202:AG204,"&lt;&gt;NOR",G202:G204)</f>
        <v>0</v>
      </c>
      <c r="H201" s="166"/>
      <c r="I201" s="166">
        <f>SUM(I202:I204)</f>
        <v>0</v>
      </c>
      <c r="J201" s="166"/>
      <c r="K201" s="166">
        <f>SUM(K202:K204)</f>
        <v>0</v>
      </c>
      <c r="L201" s="166"/>
      <c r="M201" s="166">
        <f>SUM(M202:M204)</f>
        <v>0</v>
      </c>
      <c r="N201" s="166"/>
      <c r="O201" s="166">
        <f>SUM(O202:O204)</f>
        <v>0</v>
      </c>
      <c r="P201" s="166"/>
      <c r="Q201" s="166">
        <f>SUM(Q202:Q204)</f>
        <v>0</v>
      </c>
      <c r="R201" s="166"/>
      <c r="S201" s="166"/>
      <c r="T201" s="167"/>
      <c r="U201" s="161"/>
      <c r="V201" s="161">
        <f>SUM(V202:V204)</f>
        <v>103.66</v>
      </c>
      <c r="W201" s="161"/>
      <c r="X201" s="161"/>
      <c r="AG201" t="s">
        <v>178</v>
      </c>
    </row>
    <row r="202" spans="1:60" ht="33.75" outlineLevel="1" x14ac:dyDescent="0.2">
      <c r="A202" s="168">
        <v>48</v>
      </c>
      <c r="B202" s="169" t="s">
        <v>587</v>
      </c>
      <c r="C202" s="178" t="s">
        <v>588</v>
      </c>
      <c r="D202" s="170" t="s">
        <v>231</v>
      </c>
      <c r="E202" s="171">
        <v>55.376150000000003</v>
      </c>
      <c r="F202" s="172"/>
      <c r="G202" s="173">
        <f>ROUND(E202*F202,2)</f>
        <v>0</v>
      </c>
      <c r="H202" s="172"/>
      <c r="I202" s="173">
        <f>ROUND(E202*H202,2)</f>
        <v>0</v>
      </c>
      <c r="J202" s="172"/>
      <c r="K202" s="173">
        <f>ROUND(E202*J202,2)</f>
        <v>0</v>
      </c>
      <c r="L202" s="173">
        <v>21</v>
      </c>
      <c r="M202" s="173">
        <f>G202*(1+L202/100)</f>
        <v>0</v>
      </c>
      <c r="N202" s="173">
        <v>0</v>
      </c>
      <c r="O202" s="173">
        <f>ROUND(E202*N202,2)</f>
        <v>0</v>
      </c>
      <c r="P202" s="173">
        <v>0</v>
      </c>
      <c r="Q202" s="173">
        <f>ROUND(E202*P202,2)</f>
        <v>0</v>
      </c>
      <c r="R202" s="173" t="s">
        <v>295</v>
      </c>
      <c r="S202" s="173" t="s">
        <v>183</v>
      </c>
      <c r="T202" s="174" t="s">
        <v>184</v>
      </c>
      <c r="U202" s="156">
        <v>1.8720000000000001</v>
      </c>
      <c r="V202" s="156">
        <f>ROUND(E202*U202,2)</f>
        <v>103.66</v>
      </c>
      <c r="W202" s="156"/>
      <c r="X202" s="156" t="s">
        <v>608</v>
      </c>
      <c r="Y202" s="147"/>
      <c r="Z202" s="147"/>
      <c r="AA202" s="147"/>
      <c r="AB202" s="147"/>
      <c r="AC202" s="147"/>
      <c r="AD202" s="147"/>
      <c r="AE202" s="147"/>
      <c r="AF202" s="147"/>
      <c r="AG202" s="147" t="s">
        <v>609</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54"/>
      <c r="B203" s="155"/>
      <c r="C203" s="771" t="s">
        <v>589</v>
      </c>
      <c r="D203" s="772"/>
      <c r="E203" s="772"/>
      <c r="F203" s="772"/>
      <c r="G203" s="772"/>
      <c r="H203" s="156"/>
      <c r="I203" s="156"/>
      <c r="J203" s="156"/>
      <c r="K203" s="156"/>
      <c r="L203" s="156"/>
      <c r="M203" s="156"/>
      <c r="N203" s="156"/>
      <c r="O203" s="156"/>
      <c r="P203" s="156"/>
      <c r="Q203" s="156"/>
      <c r="R203" s="156"/>
      <c r="S203" s="156"/>
      <c r="T203" s="156"/>
      <c r="U203" s="156"/>
      <c r="V203" s="156"/>
      <c r="W203" s="156"/>
      <c r="X203" s="156"/>
      <c r="Y203" s="147"/>
      <c r="Z203" s="147"/>
      <c r="AA203" s="147"/>
      <c r="AB203" s="147"/>
      <c r="AC203" s="147"/>
      <c r="AD203" s="147"/>
      <c r="AE203" s="147"/>
      <c r="AF203" s="147"/>
      <c r="AG203" s="147" t="s">
        <v>196</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54"/>
      <c r="B204" s="155"/>
      <c r="C204" s="769"/>
      <c r="D204" s="770"/>
      <c r="E204" s="770"/>
      <c r="F204" s="770"/>
      <c r="G204" s="770"/>
      <c r="H204" s="156"/>
      <c r="I204" s="156"/>
      <c r="J204" s="156"/>
      <c r="K204" s="156"/>
      <c r="L204" s="156"/>
      <c r="M204" s="156"/>
      <c r="N204" s="156"/>
      <c r="O204" s="156"/>
      <c r="P204" s="156"/>
      <c r="Q204" s="156"/>
      <c r="R204" s="156"/>
      <c r="S204" s="156"/>
      <c r="T204" s="156"/>
      <c r="U204" s="156"/>
      <c r="V204" s="156"/>
      <c r="W204" s="156"/>
      <c r="X204" s="156"/>
      <c r="Y204" s="147"/>
      <c r="Z204" s="147"/>
      <c r="AA204" s="147"/>
      <c r="AB204" s="147"/>
      <c r="AC204" s="147"/>
      <c r="AD204" s="147"/>
      <c r="AE204" s="147"/>
      <c r="AF204" s="147"/>
      <c r="AG204" s="147" t="s">
        <v>190</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2" t="s">
        <v>177</v>
      </c>
      <c r="B205" s="163" t="s">
        <v>99</v>
      </c>
      <c r="C205" s="177" t="s">
        <v>100</v>
      </c>
      <c r="D205" s="164"/>
      <c r="E205" s="165"/>
      <c r="F205" s="166"/>
      <c r="G205" s="166">
        <f>SUMIF(AG206:AG210,"&lt;&gt;NOR",G206:G210)</f>
        <v>0</v>
      </c>
      <c r="H205" s="166"/>
      <c r="I205" s="166">
        <f>SUM(I206:I210)</f>
        <v>0</v>
      </c>
      <c r="J205" s="166"/>
      <c r="K205" s="166">
        <f>SUM(K206:K210)</f>
        <v>0</v>
      </c>
      <c r="L205" s="166"/>
      <c r="M205" s="166">
        <f>SUM(M206:M210)</f>
        <v>0</v>
      </c>
      <c r="N205" s="166"/>
      <c r="O205" s="166">
        <f>SUM(O206:O210)</f>
        <v>1.1299999999999999</v>
      </c>
      <c r="P205" s="166"/>
      <c r="Q205" s="166">
        <f>SUM(Q206:Q210)</f>
        <v>0</v>
      </c>
      <c r="R205" s="166"/>
      <c r="S205" s="166"/>
      <c r="T205" s="167"/>
      <c r="U205" s="161"/>
      <c r="V205" s="161">
        <f>SUM(V206:V210)</f>
        <v>0</v>
      </c>
      <c r="W205" s="161"/>
      <c r="X205" s="161"/>
      <c r="AG205" t="s">
        <v>178</v>
      </c>
    </row>
    <row r="206" spans="1:60" ht="22.5" outlineLevel="1" x14ac:dyDescent="0.2">
      <c r="A206" s="168">
        <v>49</v>
      </c>
      <c r="B206" s="169" t="s">
        <v>1192</v>
      </c>
      <c r="C206" s="178" t="s">
        <v>1193</v>
      </c>
      <c r="D206" s="170" t="s">
        <v>181</v>
      </c>
      <c r="E206" s="171">
        <v>298</v>
      </c>
      <c r="F206" s="172"/>
      <c r="G206" s="173">
        <f>ROUND(E206*F206,2)</f>
        <v>0</v>
      </c>
      <c r="H206" s="172"/>
      <c r="I206" s="173">
        <f>ROUND(E206*H206,2)</f>
        <v>0</v>
      </c>
      <c r="J206" s="172"/>
      <c r="K206" s="173">
        <f>ROUND(E206*J206,2)</f>
        <v>0</v>
      </c>
      <c r="L206" s="173">
        <v>21</v>
      </c>
      <c r="M206" s="173">
        <f>G206*(1+L206/100)</f>
        <v>0</v>
      </c>
      <c r="N206" s="173">
        <v>3.7799999999999999E-3</v>
      </c>
      <c r="O206" s="173">
        <f>ROUND(E206*N206,2)</f>
        <v>1.1299999999999999</v>
      </c>
      <c r="P206" s="173">
        <v>0</v>
      </c>
      <c r="Q206" s="173">
        <f>ROUND(E206*P206,2)</f>
        <v>0</v>
      </c>
      <c r="R206" s="173" t="s">
        <v>790</v>
      </c>
      <c r="S206" s="173" t="s">
        <v>183</v>
      </c>
      <c r="T206" s="174" t="s">
        <v>184</v>
      </c>
      <c r="U206" s="156">
        <v>0</v>
      </c>
      <c r="V206" s="156">
        <f>ROUND(E206*U206,2)</f>
        <v>0</v>
      </c>
      <c r="W206" s="156"/>
      <c r="X206" s="156" t="s">
        <v>221</v>
      </c>
      <c r="Y206" s="147"/>
      <c r="Z206" s="147"/>
      <c r="AA206" s="147"/>
      <c r="AB206" s="147"/>
      <c r="AC206" s="147"/>
      <c r="AD206" s="147"/>
      <c r="AE206" s="147"/>
      <c r="AF206" s="147"/>
      <c r="AG206" s="147" t="s">
        <v>1087</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ht="22.5" outlineLevel="1" x14ac:dyDescent="0.2">
      <c r="A207" s="154"/>
      <c r="B207" s="155"/>
      <c r="C207" s="782" t="s">
        <v>1194</v>
      </c>
      <c r="D207" s="783"/>
      <c r="E207" s="783"/>
      <c r="F207" s="783"/>
      <c r="G207" s="783"/>
      <c r="H207" s="156"/>
      <c r="I207" s="156"/>
      <c r="J207" s="156"/>
      <c r="K207" s="156"/>
      <c r="L207" s="156"/>
      <c r="M207" s="156"/>
      <c r="N207" s="156"/>
      <c r="O207" s="156"/>
      <c r="P207" s="156"/>
      <c r="Q207" s="156"/>
      <c r="R207" s="156"/>
      <c r="S207" s="156"/>
      <c r="T207" s="156"/>
      <c r="U207" s="156"/>
      <c r="V207" s="156"/>
      <c r="W207" s="156"/>
      <c r="X207" s="156"/>
      <c r="Y207" s="147"/>
      <c r="Z207" s="147"/>
      <c r="AA207" s="147"/>
      <c r="AB207" s="147"/>
      <c r="AC207" s="147"/>
      <c r="AD207" s="147"/>
      <c r="AE207" s="147"/>
      <c r="AF207" s="147"/>
      <c r="AG207" s="147" t="s">
        <v>1031</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75" t="str">
        <f>C207</f>
        <v>Nanesení hydroizolační stěrky ve dvou vrstvách. Vlepení těsnicí pásky do spoje podlaha-stěna, přitlačení a uhlazení, přetažení pásky další vrstvou izolační stěrky.</v>
      </c>
      <c r="BB207" s="147"/>
      <c r="BC207" s="147"/>
      <c r="BD207" s="147"/>
      <c r="BE207" s="147"/>
      <c r="BF207" s="147"/>
      <c r="BG207" s="147"/>
      <c r="BH207" s="147"/>
    </row>
    <row r="208" spans="1:60" outlineLevel="1" x14ac:dyDescent="0.2">
      <c r="A208" s="154"/>
      <c r="B208" s="155"/>
      <c r="C208" s="179" t="s">
        <v>1195</v>
      </c>
      <c r="D208" s="157"/>
      <c r="E208" s="158">
        <v>227</v>
      </c>
      <c r="F208" s="156"/>
      <c r="G208" s="156"/>
      <c r="H208" s="156"/>
      <c r="I208" s="156"/>
      <c r="J208" s="156"/>
      <c r="K208" s="156"/>
      <c r="L208" s="156"/>
      <c r="M208" s="156"/>
      <c r="N208" s="156"/>
      <c r="O208" s="156"/>
      <c r="P208" s="156"/>
      <c r="Q208" s="156"/>
      <c r="R208" s="156"/>
      <c r="S208" s="156"/>
      <c r="T208" s="156"/>
      <c r="U208" s="156"/>
      <c r="V208" s="156"/>
      <c r="W208" s="156"/>
      <c r="X208" s="156"/>
      <c r="Y208" s="147"/>
      <c r="Z208" s="147"/>
      <c r="AA208" s="147"/>
      <c r="AB208" s="147"/>
      <c r="AC208" s="147"/>
      <c r="AD208" s="147"/>
      <c r="AE208" s="147"/>
      <c r="AF208" s="147"/>
      <c r="AG208" s="147" t="s">
        <v>188</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
      <c r="A209" s="154"/>
      <c r="B209" s="155"/>
      <c r="C209" s="179" t="s">
        <v>1196</v>
      </c>
      <c r="D209" s="157"/>
      <c r="E209" s="158">
        <v>71</v>
      </c>
      <c r="F209" s="156"/>
      <c r="G209" s="156"/>
      <c r="H209" s="156"/>
      <c r="I209" s="156"/>
      <c r="J209" s="156"/>
      <c r="K209" s="156"/>
      <c r="L209" s="156"/>
      <c r="M209" s="156"/>
      <c r="N209" s="156"/>
      <c r="O209" s="156"/>
      <c r="P209" s="156"/>
      <c r="Q209" s="156"/>
      <c r="R209" s="156"/>
      <c r="S209" s="156"/>
      <c r="T209" s="156"/>
      <c r="U209" s="156"/>
      <c r="V209" s="156"/>
      <c r="W209" s="156"/>
      <c r="X209" s="156"/>
      <c r="Y209" s="147"/>
      <c r="Z209" s="147"/>
      <c r="AA209" s="147"/>
      <c r="AB209" s="147"/>
      <c r="AC209" s="147"/>
      <c r="AD209" s="147"/>
      <c r="AE209" s="147"/>
      <c r="AF209" s="147"/>
      <c r="AG209" s="147" t="s">
        <v>188</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54"/>
      <c r="B210" s="155"/>
      <c r="C210" s="769"/>
      <c r="D210" s="770"/>
      <c r="E210" s="770"/>
      <c r="F210" s="770"/>
      <c r="G210" s="770"/>
      <c r="H210" s="156"/>
      <c r="I210" s="156"/>
      <c r="J210" s="156"/>
      <c r="K210" s="156"/>
      <c r="L210" s="156"/>
      <c r="M210" s="156"/>
      <c r="N210" s="156"/>
      <c r="O210" s="156"/>
      <c r="P210" s="156"/>
      <c r="Q210" s="156"/>
      <c r="R210" s="156"/>
      <c r="S210" s="156"/>
      <c r="T210" s="156"/>
      <c r="U210" s="156"/>
      <c r="V210" s="156"/>
      <c r="W210" s="156"/>
      <c r="X210" s="156"/>
      <c r="Y210" s="147"/>
      <c r="Z210" s="147"/>
      <c r="AA210" s="147"/>
      <c r="AB210" s="147"/>
      <c r="AC210" s="147"/>
      <c r="AD210" s="147"/>
      <c r="AE210" s="147"/>
      <c r="AF210" s="147"/>
      <c r="AG210" s="147" t="s">
        <v>190</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x14ac:dyDescent="0.2">
      <c r="A211" s="162" t="s">
        <v>177</v>
      </c>
      <c r="B211" s="163" t="s">
        <v>101</v>
      </c>
      <c r="C211" s="177" t="s">
        <v>102</v>
      </c>
      <c r="D211" s="164"/>
      <c r="E211" s="165"/>
      <c r="F211" s="166"/>
      <c r="G211" s="166">
        <f>SUMIF(AG212:AG213,"&lt;&gt;NOR",G212:G213)</f>
        <v>0</v>
      </c>
      <c r="H211" s="166"/>
      <c r="I211" s="166">
        <f>SUM(I212:I213)</f>
        <v>0</v>
      </c>
      <c r="J211" s="166"/>
      <c r="K211" s="166">
        <f>SUM(K212:K213)</f>
        <v>0</v>
      </c>
      <c r="L211" s="166"/>
      <c r="M211" s="166">
        <f>SUM(M212:M213)</f>
        <v>0</v>
      </c>
      <c r="N211" s="166"/>
      <c r="O211" s="166">
        <f>SUM(O212:O213)</f>
        <v>0</v>
      </c>
      <c r="P211" s="166"/>
      <c r="Q211" s="166">
        <f>SUM(Q212:Q213)</f>
        <v>10.01</v>
      </c>
      <c r="R211" s="166"/>
      <c r="S211" s="166"/>
      <c r="T211" s="167"/>
      <c r="U211" s="161"/>
      <c r="V211" s="161">
        <f>SUM(V212:V213)</f>
        <v>86.79</v>
      </c>
      <c r="W211" s="161"/>
      <c r="X211" s="161"/>
      <c r="AG211" t="s">
        <v>178</v>
      </c>
    </row>
    <row r="212" spans="1:60" ht="22.5" outlineLevel="1" x14ac:dyDescent="0.2">
      <c r="A212" s="168">
        <v>50</v>
      </c>
      <c r="B212" s="169" t="s">
        <v>1197</v>
      </c>
      <c r="C212" s="178" t="s">
        <v>1198</v>
      </c>
      <c r="D212" s="170" t="s">
        <v>181</v>
      </c>
      <c r="E212" s="171">
        <v>1668.98</v>
      </c>
      <c r="F212" s="172"/>
      <c r="G212" s="173">
        <f>ROUND(E212*F212,2)</f>
        <v>0</v>
      </c>
      <c r="H212" s="172"/>
      <c r="I212" s="173">
        <f>ROUND(E212*H212,2)</f>
        <v>0</v>
      </c>
      <c r="J212" s="172"/>
      <c r="K212" s="173">
        <f>ROUND(E212*J212,2)</f>
        <v>0</v>
      </c>
      <c r="L212" s="173">
        <v>21</v>
      </c>
      <c r="M212" s="173">
        <f>G212*(1+L212/100)</f>
        <v>0</v>
      </c>
      <c r="N212" s="173">
        <v>0</v>
      </c>
      <c r="O212" s="173">
        <f>ROUND(E212*N212,2)</f>
        <v>0</v>
      </c>
      <c r="P212" s="173">
        <v>6.0000000000000001E-3</v>
      </c>
      <c r="Q212" s="173">
        <f>ROUND(E212*P212,2)</f>
        <v>10.01</v>
      </c>
      <c r="R212" s="173" t="s">
        <v>592</v>
      </c>
      <c r="S212" s="173" t="s">
        <v>183</v>
      </c>
      <c r="T212" s="174" t="s">
        <v>184</v>
      </c>
      <c r="U212" s="156">
        <v>5.1999999999999998E-2</v>
      </c>
      <c r="V212" s="156">
        <f>ROUND(E212*U212,2)</f>
        <v>86.79</v>
      </c>
      <c r="W212" s="156"/>
      <c r="X212" s="156" t="s">
        <v>185</v>
      </c>
      <c r="Y212" s="147"/>
      <c r="Z212" s="147"/>
      <c r="AA212" s="147"/>
      <c r="AB212" s="147"/>
      <c r="AC212" s="147"/>
      <c r="AD212" s="147"/>
      <c r="AE212" s="147"/>
      <c r="AF212" s="147"/>
      <c r="AG212" s="147" t="s">
        <v>593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54"/>
      <c r="B213" s="155"/>
      <c r="C213" s="767"/>
      <c r="D213" s="768"/>
      <c r="E213" s="768"/>
      <c r="F213" s="768"/>
      <c r="G213" s="768"/>
      <c r="H213" s="156"/>
      <c r="I213" s="156"/>
      <c r="J213" s="156"/>
      <c r="K213" s="156"/>
      <c r="L213" s="156"/>
      <c r="M213" s="156"/>
      <c r="N213" s="156"/>
      <c r="O213" s="156"/>
      <c r="P213" s="156"/>
      <c r="Q213" s="156"/>
      <c r="R213" s="156"/>
      <c r="S213" s="156"/>
      <c r="T213" s="156"/>
      <c r="U213" s="156"/>
      <c r="V213" s="156"/>
      <c r="W213" s="156"/>
      <c r="X213" s="156"/>
      <c r="Y213" s="147"/>
      <c r="Z213" s="147"/>
      <c r="AA213" s="147"/>
      <c r="AB213" s="147"/>
      <c r="AC213" s="147"/>
      <c r="AD213" s="147"/>
      <c r="AE213" s="147"/>
      <c r="AF213" s="147"/>
      <c r="AG213" s="147" t="s">
        <v>190</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2" t="s">
        <v>177</v>
      </c>
      <c r="B214" s="163" t="s">
        <v>105</v>
      </c>
      <c r="C214" s="177" t="s">
        <v>106</v>
      </c>
      <c r="D214" s="164"/>
      <c r="E214" s="165"/>
      <c r="F214" s="166"/>
      <c r="G214" s="166">
        <f>SUMIF(AG215:AG216,"&lt;&gt;NOR",G215:G216)</f>
        <v>0</v>
      </c>
      <c r="H214" s="166"/>
      <c r="I214" s="166">
        <f>SUM(I215:I216)</f>
        <v>0</v>
      </c>
      <c r="J214" s="166"/>
      <c r="K214" s="166">
        <f>SUM(K215:K216)</f>
        <v>0</v>
      </c>
      <c r="L214" s="166"/>
      <c r="M214" s="166">
        <f>SUM(M215:M216)</f>
        <v>0</v>
      </c>
      <c r="N214" s="166"/>
      <c r="O214" s="166">
        <f>SUM(O215:O216)</f>
        <v>0</v>
      </c>
      <c r="P214" s="166"/>
      <c r="Q214" s="166">
        <f>SUM(Q215:Q216)</f>
        <v>0</v>
      </c>
      <c r="R214" s="166"/>
      <c r="S214" s="166"/>
      <c r="T214" s="167"/>
      <c r="U214" s="161"/>
      <c r="V214" s="161">
        <f>SUM(V215:V216)</f>
        <v>0</v>
      </c>
      <c r="W214" s="161"/>
      <c r="X214" s="161"/>
      <c r="AG214" t="s">
        <v>178</v>
      </c>
    </row>
    <row r="215" spans="1:60" outlineLevel="1" x14ac:dyDescent="0.2">
      <c r="A215" s="168">
        <v>51</v>
      </c>
      <c r="B215" s="169" t="s">
        <v>1199</v>
      </c>
      <c r="C215" s="178" t="s">
        <v>1200</v>
      </c>
      <c r="D215" s="170" t="s">
        <v>294</v>
      </c>
      <c r="E215" s="171">
        <v>1</v>
      </c>
      <c r="F215" s="172">
        <f>'SO 07 1 ZTI'!J25</f>
        <v>0</v>
      </c>
      <c r="G215" s="173">
        <f>ROUND(E215*F215,2)</f>
        <v>0</v>
      </c>
      <c r="H215" s="172"/>
      <c r="I215" s="173">
        <f>ROUND(E215*H215,2)</f>
        <v>0</v>
      </c>
      <c r="J215" s="172"/>
      <c r="K215" s="173">
        <f>ROUND(E215*J215,2)</f>
        <v>0</v>
      </c>
      <c r="L215" s="173">
        <v>21</v>
      </c>
      <c r="M215" s="173">
        <f>G215*(1+L215/100)</f>
        <v>0</v>
      </c>
      <c r="N215" s="173">
        <v>0</v>
      </c>
      <c r="O215" s="173">
        <f>ROUND(E215*N215,2)</f>
        <v>0</v>
      </c>
      <c r="P215" s="173">
        <v>0</v>
      </c>
      <c r="Q215" s="173">
        <f>ROUND(E215*P215,2)</f>
        <v>0</v>
      </c>
      <c r="R215" s="173"/>
      <c r="S215" s="173" t="s">
        <v>219</v>
      </c>
      <c r="T215" s="174" t="s">
        <v>220</v>
      </c>
      <c r="U215" s="156">
        <v>0</v>
      </c>
      <c r="V215" s="156">
        <f>ROUND(E215*U215,2)</f>
        <v>0</v>
      </c>
      <c r="W215" s="156"/>
      <c r="X215" s="156" t="s">
        <v>185</v>
      </c>
      <c r="Y215" s="147"/>
      <c r="Z215" s="147"/>
      <c r="AA215" s="147"/>
      <c r="AB215" s="147"/>
      <c r="AC215" s="147"/>
      <c r="AD215" s="147"/>
      <c r="AE215" s="147"/>
      <c r="AF215" s="147"/>
      <c r="AG215" s="147" t="s">
        <v>186</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54"/>
      <c r="B216" s="155"/>
      <c r="C216" s="767"/>
      <c r="D216" s="768"/>
      <c r="E216" s="768"/>
      <c r="F216" s="768"/>
      <c r="G216" s="768"/>
      <c r="H216" s="156"/>
      <c r="I216" s="156"/>
      <c r="J216" s="156"/>
      <c r="K216" s="156"/>
      <c r="L216" s="156"/>
      <c r="M216" s="156"/>
      <c r="N216" s="156"/>
      <c r="O216" s="156"/>
      <c r="P216" s="156"/>
      <c r="Q216" s="156"/>
      <c r="R216" s="156"/>
      <c r="S216" s="156"/>
      <c r="T216" s="156"/>
      <c r="U216" s="156"/>
      <c r="V216" s="156"/>
      <c r="W216" s="156"/>
      <c r="X216" s="156"/>
      <c r="Y216" s="147"/>
      <c r="Z216" s="147"/>
      <c r="AA216" s="147"/>
      <c r="AB216" s="147"/>
      <c r="AC216" s="147"/>
      <c r="AD216" s="147"/>
      <c r="AE216" s="147"/>
      <c r="AF216" s="147"/>
      <c r="AG216" s="147" t="s">
        <v>190</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x14ac:dyDescent="0.2">
      <c r="A217" s="162" t="s">
        <v>177</v>
      </c>
      <c r="B217" s="163" t="s">
        <v>109</v>
      </c>
      <c r="C217" s="177" t="s">
        <v>110</v>
      </c>
      <c r="D217" s="164"/>
      <c r="E217" s="165"/>
      <c r="F217" s="166"/>
      <c r="G217" s="166">
        <f>SUMIF(AG218:AG219,"&lt;&gt;NOR",G218:G219)</f>
        <v>0</v>
      </c>
      <c r="H217" s="166"/>
      <c r="I217" s="166">
        <f>SUM(I218:I219)</f>
        <v>0</v>
      </c>
      <c r="J217" s="166"/>
      <c r="K217" s="166">
        <f>SUM(K218:K219)</f>
        <v>0</v>
      </c>
      <c r="L217" s="166"/>
      <c r="M217" s="166">
        <f>SUM(M218:M219)</f>
        <v>0</v>
      </c>
      <c r="N217" s="166"/>
      <c r="O217" s="166">
        <f>SUM(O218:O219)</f>
        <v>0</v>
      </c>
      <c r="P217" s="166"/>
      <c r="Q217" s="166">
        <f>SUM(Q218:Q219)</f>
        <v>0</v>
      </c>
      <c r="R217" s="166"/>
      <c r="S217" s="166"/>
      <c r="T217" s="167"/>
      <c r="U217" s="161"/>
      <c r="V217" s="161">
        <f>SUM(V218:V219)</f>
        <v>0</v>
      </c>
      <c r="W217" s="161"/>
      <c r="X217" s="161"/>
      <c r="AG217" t="s">
        <v>178</v>
      </c>
    </row>
    <row r="218" spans="1:60" outlineLevel="1" x14ac:dyDescent="0.2">
      <c r="A218" s="168">
        <v>52</v>
      </c>
      <c r="B218" s="169" t="s">
        <v>1201</v>
      </c>
      <c r="C218" s="178" t="s">
        <v>1202</v>
      </c>
      <c r="D218" s="170" t="s">
        <v>294</v>
      </c>
      <c r="E218" s="171">
        <v>1</v>
      </c>
      <c r="F218" s="172">
        <f>'SO 08 1 VYT'!B5</f>
        <v>0</v>
      </c>
      <c r="G218" s="173">
        <f>ROUND(E218*F218,2)</f>
        <v>0</v>
      </c>
      <c r="H218" s="172"/>
      <c r="I218" s="173">
        <f>ROUND(E218*H218,2)</f>
        <v>0</v>
      </c>
      <c r="J218" s="172"/>
      <c r="K218" s="173">
        <f>ROUND(E218*J218,2)</f>
        <v>0</v>
      </c>
      <c r="L218" s="173">
        <v>21</v>
      </c>
      <c r="M218" s="173">
        <f>G218*(1+L218/100)</f>
        <v>0</v>
      </c>
      <c r="N218" s="173">
        <v>0</v>
      </c>
      <c r="O218" s="173">
        <f>ROUND(E218*N218,2)</f>
        <v>0</v>
      </c>
      <c r="P218" s="173">
        <v>0</v>
      </c>
      <c r="Q218" s="173">
        <f>ROUND(E218*P218,2)</f>
        <v>0</v>
      </c>
      <c r="R218" s="173"/>
      <c r="S218" s="173" t="s">
        <v>219</v>
      </c>
      <c r="T218" s="174" t="s">
        <v>220</v>
      </c>
      <c r="U218" s="156">
        <v>0</v>
      </c>
      <c r="V218" s="156">
        <f>ROUND(E218*U218,2)</f>
        <v>0</v>
      </c>
      <c r="W218" s="156"/>
      <c r="X218" s="156" t="s">
        <v>185</v>
      </c>
      <c r="Y218" s="147"/>
      <c r="Z218" s="147"/>
      <c r="AA218" s="147"/>
      <c r="AB218" s="147"/>
      <c r="AC218" s="147"/>
      <c r="AD218" s="147"/>
      <c r="AE218" s="147"/>
      <c r="AF218" s="147"/>
      <c r="AG218" s="147" t="s">
        <v>186</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1" x14ac:dyDescent="0.2">
      <c r="A219" s="154"/>
      <c r="B219" s="155"/>
      <c r="C219" s="767"/>
      <c r="D219" s="768"/>
      <c r="E219" s="768"/>
      <c r="F219" s="768"/>
      <c r="G219" s="768"/>
      <c r="H219" s="156"/>
      <c r="I219" s="156"/>
      <c r="J219" s="156"/>
      <c r="K219" s="156"/>
      <c r="L219" s="156"/>
      <c r="M219" s="156"/>
      <c r="N219" s="156"/>
      <c r="O219" s="156"/>
      <c r="P219" s="156"/>
      <c r="Q219" s="156"/>
      <c r="R219" s="156"/>
      <c r="S219" s="156"/>
      <c r="T219" s="156"/>
      <c r="U219" s="156"/>
      <c r="V219" s="156"/>
      <c r="W219" s="156"/>
      <c r="X219" s="156"/>
      <c r="Y219" s="147"/>
      <c r="Z219" s="147"/>
      <c r="AA219" s="147"/>
      <c r="AB219" s="147"/>
      <c r="AC219" s="147"/>
      <c r="AD219" s="147"/>
      <c r="AE219" s="147"/>
      <c r="AF219" s="147"/>
      <c r="AG219" s="147" t="s">
        <v>190</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162" t="s">
        <v>177</v>
      </c>
      <c r="B220" s="163" t="s">
        <v>111</v>
      </c>
      <c r="C220" s="177" t="s">
        <v>112</v>
      </c>
      <c r="D220" s="164"/>
      <c r="E220" s="165"/>
      <c r="F220" s="166"/>
      <c r="G220" s="166">
        <f>SUMIF(AG221:AG237,"&lt;&gt;NOR",G221:G237)</f>
        <v>0</v>
      </c>
      <c r="H220" s="166"/>
      <c r="I220" s="166">
        <f>SUM(I221:I237)</f>
        <v>0</v>
      </c>
      <c r="J220" s="166"/>
      <c r="K220" s="166">
        <f>SUM(K221:K237)</f>
        <v>0</v>
      </c>
      <c r="L220" s="166"/>
      <c r="M220" s="166">
        <f>SUM(M221:M237)</f>
        <v>0</v>
      </c>
      <c r="N220" s="166"/>
      <c r="O220" s="166">
        <f>SUM(O221:O237)</f>
        <v>0.09</v>
      </c>
      <c r="P220" s="166"/>
      <c r="Q220" s="166">
        <f>SUM(Q221:Q237)</f>
        <v>25.03</v>
      </c>
      <c r="R220" s="166"/>
      <c r="S220" s="166"/>
      <c r="T220" s="167"/>
      <c r="U220" s="161"/>
      <c r="V220" s="161">
        <f>SUM(V221:V237)</f>
        <v>154.5</v>
      </c>
      <c r="W220" s="161"/>
      <c r="X220" s="161"/>
      <c r="AG220" t="s">
        <v>178</v>
      </c>
    </row>
    <row r="221" spans="1:60" ht="22.5" outlineLevel="1" x14ac:dyDescent="0.2">
      <c r="A221" s="168">
        <v>53</v>
      </c>
      <c r="B221" s="169" t="s">
        <v>1203</v>
      </c>
      <c r="C221" s="178" t="s">
        <v>1204</v>
      </c>
      <c r="D221" s="170" t="s">
        <v>284</v>
      </c>
      <c r="E221" s="171">
        <v>16.399999999999999</v>
      </c>
      <c r="F221" s="172"/>
      <c r="G221" s="173">
        <f>ROUND(E221*F221,2)</f>
        <v>0</v>
      </c>
      <c r="H221" s="172"/>
      <c r="I221" s="173">
        <f>ROUND(E221*H221,2)</f>
        <v>0</v>
      </c>
      <c r="J221" s="172"/>
      <c r="K221" s="173">
        <f>ROUND(E221*J221,2)</f>
        <v>0</v>
      </c>
      <c r="L221" s="173">
        <v>21</v>
      </c>
      <c r="M221" s="173">
        <f>G221*(1+L221/100)</f>
        <v>0</v>
      </c>
      <c r="N221" s="173">
        <v>2.0000000000000001E-4</v>
      </c>
      <c r="O221" s="173">
        <f>ROUND(E221*N221,2)</f>
        <v>0</v>
      </c>
      <c r="P221" s="173">
        <v>0</v>
      </c>
      <c r="Q221" s="173">
        <f>ROUND(E221*P221,2)</f>
        <v>0</v>
      </c>
      <c r="R221" s="173" t="s">
        <v>687</v>
      </c>
      <c r="S221" s="173" t="s">
        <v>183</v>
      </c>
      <c r="T221" s="174" t="s">
        <v>184</v>
      </c>
      <c r="U221" s="156">
        <v>0.252</v>
      </c>
      <c r="V221" s="156">
        <f>ROUND(E221*U221,2)</f>
        <v>4.13</v>
      </c>
      <c r="W221" s="156"/>
      <c r="X221" s="156" t="s">
        <v>185</v>
      </c>
      <c r="Y221" s="147"/>
      <c r="Z221" s="147"/>
      <c r="AA221" s="147"/>
      <c r="AB221" s="147"/>
      <c r="AC221" s="147"/>
      <c r="AD221" s="147"/>
      <c r="AE221" s="147"/>
      <c r="AF221" s="147"/>
      <c r="AG221" s="147" t="s">
        <v>1042</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54"/>
      <c r="B222" s="155"/>
      <c r="C222" s="179" t="s">
        <v>1205</v>
      </c>
      <c r="D222" s="157"/>
      <c r="E222" s="158">
        <v>16.399999999999999</v>
      </c>
      <c r="F222" s="156"/>
      <c r="G222" s="156"/>
      <c r="H222" s="156"/>
      <c r="I222" s="156"/>
      <c r="J222" s="156"/>
      <c r="K222" s="156"/>
      <c r="L222" s="156"/>
      <c r="M222" s="156"/>
      <c r="N222" s="156"/>
      <c r="O222" s="156"/>
      <c r="P222" s="156"/>
      <c r="Q222" s="156"/>
      <c r="R222" s="156"/>
      <c r="S222" s="156"/>
      <c r="T222" s="156"/>
      <c r="U222" s="156"/>
      <c r="V222" s="156"/>
      <c r="W222" s="156"/>
      <c r="X222" s="156"/>
      <c r="Y222" s="147"/>
      <c r="Z222" s="147"/>
      <c r="AA222" s="147"/>
      <c r="AB222" s="147"/>
      <c r="AC222" s="147"/>
      <c r="AD222" s="147"/>
      <c r="AE222" s="147"/>
      <c r="AF222" s="147"/>
      <c r="AG222" s="147" t="s">
        <v>188</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54"/>
      <c r="B223" s="155"/>
      <c r="C223" s="769"/>
      <c r="D223" s="770"/>
      <c r="E223" s="770"/>
      <c r="F223" s="770"/>
      <c r="G223" s="770"/>
      <c r="H223" s="156"/>
      <c r="I223" s="156"/>
      <c r="J223" s="156"/>
      <c r="K223" s="156"/>
      <c r="L223" s="156"/>
      <c r="M223" s="156"/>
      <c r="N223" s="156"/>
      <c r="O223" s="156"/>
      <c r="P223" s="156"/>
      <c r="Q223" s="156"/>
      <c r="R223" s="156"/>
      <c r="S223" s="156"/>
      <c r="T223" s="156"/>
      <c r="U223" s="156"/>
      <c r="V223" s="156"/>
      <c r="W223" s="156"/>
      <c r="X223" s="156"/>
      <c r="Y223" s="147"/>
      <c r="Z223" s="147"/>
      <c r="AA223" s="147"/>
      <c r="AB223" s="147"/>
      <c r="AC223" s="147"/>
      <c r="AD223" s="147"/>
      <c r="AE223" s="147"/>
      <c r="AF223" s="147"/>
      <c r="AG223" s="147" t="s">
        <v>190</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1" x14ac:dyDescent="0.2">
      <c r="A224" s="168">
        <v>54</v>
      </c>
      <c r="B224" s="169" t="s">
        <v>1206</v>
      </c>
      <c r="C224" s="178" t="s">
        <v>1207</v>
      </c>
      <c r="D224" s="170" t="s">
        <v>193</v>
      </c>
      <c r="E224" s="171">
        <v>0.1804</v>
      </c>
      <c r="F224" s="172"/>
      <c r="G224" s="173">
        <f>ROUND(E224*F224,2)</f>
        <v>0</v>
      </c>
      <c r="H224" s="172"/>
      <c r="I224" s="173">
        <f>ROUND(E224*H224,2)</f>
        <v>0</v>
      </c>
      <c r="J224" s="172"/>
      <c r="K224" s="173">
        <f>ROUND(E224*J224,2)</f>
        <v>0</v>
      </c>
      <c r="L224" s="173">
        <v>21</v>
      </c>
      <c r="M224" s="173">
        <f>G224*(1+L224/100)</f>
        <v>0</v>
      </c>
      <c r="N224" s="173">
        <v>1.549E-2</v>
      </c>
      <c r="O224" s="173">
        <f>ROUND(E224*N224,2)</f>
        <v>0</v>
      </c>
      <c r="P224" s="173">
        <v>0</v>
      </c>
      <c r="Q224" s="173">
        <f>ROUND(E224*P224,2)</f>
        <v>0</v>
      </c>
      <c r="R224" s="173" t="s">
        <v>687</v>
      </c>
      <c r="S224" s="173" t="s">
        <v>183</v>
      </c>
      <c r="T224" s="174" t="s">
        <v>184</v>
      </c>
      <c r="U224" s="156">
        <v>0</v>
      </c>
      <c r="V224" s="156">
        <f>ROUND(E224*U224,2)</f>
        <v>0</v>
      </c>
      <c r="W224" s="156"/>
      <c r="X224" s="156" t="s">
        <v>185</v>
      </c>
      <c r="Y224" s="147"/>
      <c r="Z224" s="147"/>
      <c r="AA224" s="147"/>
      <c r="AB224" s="147"/>
      <c r="AC224" s="147"/>
      <c r="AD224" s="147"/>
      <c r="AE224" s="147"/>
      <c r="AF224" s="147"/>
      <c r="AG224" s="147" t="s">
        <v>1042</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54"/>
      <c r="B225" s="155"/>
      <c r="C225" s="179" t="s">
        <v>1208</v>
      </c>
      <c r="D225" s="157"/>
      <c r="E225" s="158">
        <v>0.1804</v>
      </c>
      <c r="F225" s="156"/>
      <c r="G225" s="156"/>
      <c r="H225" s="156"/>
      <c r="I225" s="156"/>
      <c r="J225" s="156"/>
      <c r="K225" s="156"/>
      <c r="L225" s="156"/>
      <c r="M225" s="156"/>
      <c r="N225" s="156"/>
      <c r="O225" s="156"/>
      <c r="P225" s="156"/>
      <c r="Q225" s="156"/>
      <c r="R225" s="156"/>
      <c r="S225" s="156"/>
      <c r="T225" s="156"/>
      <c r="U225" s="156"/>
      <c r="V225" s="156"/>
      <c r="W225" s="156"/>
      <c r="X225" s="156"/>
      <c r="Y225" s="147"/>
      <c r="Z225" s="147"/>
      <c r="AA225" s="147"/>
      <c r="AB225" s="147"/>
      <c r="AC225" s="147"/>
      <c r="AD225" s="147"/>
      <c r="AE225" s="147"/>
      <c r="AF225" s="147"/>
      <c r="AG225" s="147" t="s">
        <v>188</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1" x14ac:dyDescent="0.2">
      <c r="A226" s="154"/>
      <c r="B226" s="155"/>
      <c r="C226" s="769"/>
      <c r="D226" s="770"/>
      <c r="E226" s="770"/>
      <c r="F226" s="770"/>
      <c r="G226" s="770"/>
      <c r="H226" s="156"/>
      <c r="I226" s="156"/>
      <c r="J226" s="156"/>
      <c r="K226" s="156"/>
      <c r="L226" s="156"/>
      <c r="M226" s="156"/>
      <c r="N226" s="156"/>
      <c r="O226" s="156"/>
      <c r="P226" s="156"/>
      <c r="Q226" s="156"/>
      <c r="R226" s="156"/>
      <c r="S226" s="156"/>
      <c r="T226" s="156"/>
      <c r="U226" s="156"/>
      <c r="V226" s="156"/>
      <c r="W226" s="156"/>
      <c r="X226" s="156"/>
      <c r="Y226" s="147"/>
      <c r="Z226" s="147"/>
      <c r="AA226" s="147"/>
      <c r="AB226" s="147"/>
      <c r="AC226" s="147"/>
      <c r="AD226" s="147"/>
      <c r="AE226" s="147"/>
      <c r="AF226" s="147"/>
      <c r="AG226" s="147" t="s">
        <v>190</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68">
        <v>55</v>
      </c>
      <c r="B227" s="169" t="s">
        <v>688</v>
      </c>
      <c r="C227" s="178" t="s">
        <v>689</v>
      </c>
      <c r="D227" s="170" t="s">
        <v>181</v>
      </c>
      <c r="E227" s="171">
        <v>1668.98</v>
      </c>
      <c r="F227" s="172"/>
      <c r="G227" s="173">
        <f>ROUND(E227*F227,2)</f>
        <v>0</v>
      </c>
      <c r="H227" s="172"/>
      <c r="I227" s="173">
        <f>ROUND(E227*H227,2)</f>
        <v>0</v>
      </c>
      <c r="J227" s="172"/>
      <c r="K227" s="173">
        <f>ROUND(E227*J227,2)</f>
        <v>0</v>
      </c>
      <c r="L227" s="173">
        <v>21</v>
      </c>
      <c r="M227" s="173">
        <f>G227*(1+L227/100)</f>
        <v>0</v>
      </c>
      <c r="N227" s="173">
        <v>0</v>
      </c>
      <c r="O227" s="173">
        <f>ROUND(E227*N227,2)</f>
        <v>0</v>
      </c>
      <c r="P227" s="173">
        <v>1.4999999999999999E-2</v>
      </c>
      <c r="Q227" s="173">
        <f>ROUND(E227*P227,2)</f>
        <v>25.03</v>
      </c>
      <c r="R227" s="173" t="s">
        <v>687</v>
      </c>
      <c r="S227" s="173" t="s">
        <v>183</v>
      </c>
      <c r="T227" s="174" t="s">
        <v>184</v>
      </c>
      <c r="U227" s="156">
        <v>0.09</v>
      </c>
      <c r="V227" s="156">
        <f>ROUND(E227*U227,2)</f>
        <v>150.21</v>
      </c>
      <c r="W227" s="156"/>
      <c r="X227" s="156" t="s">
        <v>185</v>
      </c>
      <c r="Y227" s="147"/>
      <c r="Z227" s="147"/>
      <c r="AA227" s="147"/>
      <c r="AB227" s="147"/>
      <c r="AC227" s="147"/>
      <c r="AD227" s="147"/>
      <c r="AE227" s="147"/>
      <c r="AF227" s="147"/>
      <c r="AG227" s="147" t="s">
        <v>593</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1" x14ac:dyDescent="0.2">
      <c r="A228" s="154"/>
      <c r="B228" s="155"/>
      <c r="C228" s="767"/>
      <c r="D228" s="768"/>
      <c r="E228" s="768"/>
      <c r="F228" s="768"/>
      <c r="G228" s="768"/>
      <c r="H228" s="156"/>
      <c r="I228" s="156"/>
      <c r="J228" s="156"/>
      <c r="K228" s="156"/>
      <c r="L228" s="156"/>
      <c r="M228" s="156"/>
      <c r="N228" s="156"/>
      <c r="O228" s="156"/>
      <c r="P228" s="156"/>
      <c r="Q228" s="156"/>
      <c r="R228" s="156"/>
      <c r="S228" s="156"/>
      <c r="T228" s="156"/>
      <c r="U228" s="156"/>
      <c r="V228" s="156"/>
      <c r="W228" s="156"/>
      <c r="X228" s="156"/>
      <c r="Y228" s="147"/>
      <c r="Z228" s="147"/>
      <c r="AA228" s="147"/>
      <c r="AB228" s="147"/>
      <c r="AC228" s="147"/>
      <c r="AD228" s="147"/>
      <c r="AE228" s="147"/>
      <c r="AF228" s="147"/>
      <c r="AG228" s="147" t="s">
        <v>190</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ht="22.5" outlineLevel="1" x14ac:dyDescent="0.2">
      <c r="A229" s="168">
        <v>56</v>
      </c>
      <c r="B229" s="169" t="s">
        <v>1209</v>
      </c>
      <c r="C229" s="178" t="s">
        <v>1210</v>
      </c>
      <c r="D229" s="170" t="s">
        <v>181</v>
      </c>
      <c r="E229" s="171">
        <v>6.56</v>
      </c>
      <c r="F229" s="172"/>
      <c r="G229" s="173">
        <f>ROUND(E229*F229,2)</f>
        <v>0</v>
      </c>
      <c r="H229" s="172"/>
      <c r="I229" s="173">
        <f>ROUND(E229*H229,2)</f>
        <v>0</v>
      </c>
      <c r="J229" s="172"/>
      <c r="K229" s="173">
        <f>ROUND(E229*J229,2)</f>
        <v>0</v>
      </c>
      <c r="L229" s="173">
        <v>21</v>
      </c>
      <c r="M229" s="173">
        <f>G229*(1+L229/100)</f>
        <v>0</v>
      </c>
      <c r="N229" s="173">
        <v>6.0000000000000002E-5</v>
      </c>
      <c r="O229" s="173">
        <f>ROUND(E229*N229,2)</f>
        <v>0</v>
      </c>
      <c r="P229" s="173">
        <v>0</v>
      </c>
      <c r="Q229" s="173">
        <f>ROUND(E229*P229,2)</f>
        <v>0</v>
      </c>
      <c r="R229" s="173" t="s">
        <v>687</v>
      </c>
      <c r="S229" s="173" t="s">
        <v>183</v>
      </c>
      <c r="T229" s="174" t="s">
        <v>184</v>
      </c>
      <c r="U229" s="156">
        <v>0</v>
      </c>
      <c r="V229" s="156">
        <f>ROUND(E229*U229,2)</f>
        <v>0</v>
      </c>
      <c r="W229" s="156"/>
      <c r="X229" s="156" t="s">
        <v>185</v>
      </c>
      <c r="Y229" s="147"/>
      <c r="Z229" s="147"/>
      <c r="AA229" s="147"/>
      <c r="AB229" s="147"/>
      <c r="AC229" s="147"/>
      <c r="AD229" s="147"/>
      <c r="AE229" s="147"/>
      <c r="AF229" s="147"/>
      <c r="AG229" s="147" t="s">
        <v>1042</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54"/>
      <c r="B230" s="155"/>
      <c r="C230" s="179" t="s">
        <v>1211</v>
      </c>
      <c r="D230" s="157"/>
      <c r="E230" s="158">
        <v>6.56</v>
      </c>
      <c r="F230" s="156"/>
      <c r="G230" s="156"/>
      <c r="H230" s="156"/>
      <c r="I230" s="156"/>
      <c r="J230" s="156"/>
      <c r="K230" s="156"/>
      <c r="L230" s="156"/>
      <c r="M230" s="156"/>
      <c r="N230" s="156"/>
      <c r="O230" s="156"/>
      <c r="P230" s="156"/>
      <c r="Q230" s="156"/>
      <c r="R230" s="156"/>
      <c r="S230" s="156"/>
      <c r="T230" s="156"/>
      <c r="U230" s="156"/>
      <c r="V230" s="156"/>
      <c r="W230" s="156"/>
      <c r="X230" s="156"/>
      <c r="Y230" s="147"/>
      <c r="Z230" s="147"/>
      <c r="AA230" s="147"/>
      <c r="AB230" s="147"/>
      <c r="AC230" s="147"/>
      <c r="AD230" s="147"/>
      <c r="AE230" s="147"/>
      <c r="AF230" s="147"/>
      <c r="AG230" s="147" t="s">
        <v>188</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1" x14ac:dyDescent="0.2">
      <c r="A231" s="154"/>
      <c r="B231" s="155"/>
      <c r="C231" s="769"/>
      <c r="D231" s="770"/>
      <c r="E231" s="770"/>
      <c r="F231" s="770"/>
      <c r="G231" s="770"/>
      <c r="H231" s="156"/>
      <c r="I231" s="156"/>
      <c r="J231" s="156"/>
      <c r="K231" s="156"/>
      <c r="L231" s="156"/>
      <c r="M231" s="156"/>
      <c r="N231" s="156"/>
      <c r="O231" s="156"/>
      <c r="P231" s="156"/>
      <c r="Q231" s="156"/>
      <c r="R231" s="156"/>
      <c r="S231" s="156"/>
      <c r="T231" s="156"/>
      <c r="U231" s="156"/>
      <c r="V231" s="156"/>
      <c r="W231" s="156"/>
      <c r="X231" s="156"/>
      <c r="Y231" s="147"/>
      <c r="Z231" s="147"/>
      <c r="AA231" s="147"/>
      <c r="AB231" s="147"/>
      <c r="AC231" s="147"/>
      <c r="AD231" s="147"/>
      <c r="AE231" s="147"/>
      <c r="AF231" s="147"/>
      <c r="AG231" s="147" t="s">
        <v>190</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1" x14ac:dyDescent="0.2">
      <c r="A232" s="168">
        <v>57</v>
      </c>
      <c r="B232" s="169" t="s">
        <v>1212</v>
      </c>
      <c r="C232" s="178" t="s">
        <v>1213</v>
      </c>
      <c r="D232" s="170" t="s">
        <v>294</v>
      </c>
      <c r="E232" s="171">
        <v>6.56</v>
      </c>
      <c r="F232" s="172"/>
      <c r="G232" s="173">
        <f>ROUND(E232*F232,2)</f>
        <v>0</v>
      </c>
      <c r="H232" s="172"/>
      <c r="I232" s="173">
        <f>ROUND(E232*H232,2)</f>
        <v>0</v>
      </c>
      <c r="J232" s="172"/>
      <c r="K232" s="173">
        <f>ROUND(E232*J232,2)</f>
        <v>0</v>
      </c>
      <c r="L232" s="173">
        <v>21</v>
      </c>
      <c r="M232" s="173">
        <f>G232*(1+L232/100)</f>
        <v>0</v>
      </c>
      <c r="N232" s="173">
        <v>1.32E-2</v>
      </c>
      <c r="O232" s="173">
        <f>ROUND(E232*N232,2)</f>
        <v>0.09</v>
      </c>
      <c r="P232" s="173">
        <v>0</v>
      </c>
      <c r="Q232" s="173">
        <f>ROUND(E232*P232,2)</f>
        <v>0</v>
      </c>
      <c r="R232" s="173" t="s">
        <v>257</v>
      </c>
      <c r="S232" s="173" t="s">
        <v>183</v>
      </c>
      <c r="T232" s="174" t="s">
        <v>1214</v>
      </c>
      <c r="U232" s="156">
        <v>0</v>
      </c>
      <c r="V232" s="156">
        <f>ROUND(E232*U232,2)</f>
        <v>0</v>
      </c>
      <c r="W232" s="156"/>
      <c r="X232" s="156" t="s">
        <v>258</v>
      </c>
      <c r="Y232" s="147"/>
      <c r="Z232" s="147"/>
      <c r="AA232" s="147"/>
      <c r="AB232" s="147"/>
      <c r="AC232" s="147"/>
      <c r="AD232" s="147"/>
      <c r="AE232" s="147"/>
      <c r="AF232" s="147"/>
      <c r="AG232" s="147" t="s">
        <v>1215</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54"/>
      <c r="B233" s="155"/>
      <c r="C233" s="179" t="s">
        <v>1216</v>
      </c>
      <c r="D233" s="157"/>
      <c r="E233" s="158">
        <v>6.56</v>
      </c>
      <c r="F233" s="156"/>
      <c r="G233" s="156"/>
      <c r="H233" s="156"/>
      <c r="I233" s="156"/>
      <c r="J233" s="156"/>
      <c r="K233" s="156"/>
      <c r="L233" s="156"/>
      <c r="M233" s="156"/>
      <c r="N233" s="156"/>
      <c r="O233" s="156"/>
      <c r="P233" s="156"/>
      <c r="Q233" s="156"/>
      <c r="R233" s="156"/>
      <c r="S233" s="156"/>
      <c r="T233" s="156"/>
      <c r="U233" s="156"/>
      <c r="V233" s="156"/>
      <c r="W233" s="156"/>
      <c r="X233" s="156"/>
      <c r="Y233" s="147"/>
      <c r="Z233" s="147"/>
      <c r="AA233" s="147"/>
      <c r="AB233" s="147"/>
      <c r="AC233" s="147"/>
      <c r="AD233" s="147"/>
      <c r="AE233" s="147"/>
      <c r="AF233" s="147"/>
      <c r="AG233" s="147" t="s">
        <v>188</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54"/>
      <c r="B234" s="155"/>
      <c r="C234" s="769"/>
      <c r="D234" s="770"/>
      <c r="E234" s="770"/>
      <c r="F234" s="770"/>
      <c r="G234" s="770"/>
      <c r="H234" s="156"/>
      <c r="I234" s="156"/>
      <c r="J234" s="156"/>
      <c r="K234" s="156"/>
      <c r="L234" s="156"/>
      <c r="M234" s="156"/>
      <c r="N234" s="156"/>
      <c r="O234" s="156"/>
      <c r="P234" s="156"/>
      <c r="Q234" s="156"/>
      <c r="R234" s="156"/>
      <c r="S234" s="156"/>
      <c r="T234" s="156"/>
      <c r="U234" s="156"/>
      <c r="V234" s="156"/>
      <c r="W234" s="156"/>
      <c r="X234" s="156"/>
      <c r="Y234" s="147"/>
      <c r="Z234" s="147"/>
      <c r="AA234" s="147"/>
      <c r="AB234" s="147"/>
      <c r="AC234" s="147"/>
      <c r="AD234" s="147"/>
      <c r="AE234" s="147"/>
      <c r="AF234" s="147"/>
      <c r="AG234" s="147" t="s">
        <v>190</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68">
        <v>58</v>
      </c>
      <c r="B235" s="169" t="s">
        <v>744</v>
      </c>
      <c r="C235" s="178" t="s">
        <v>745</v>
      </c>
      <c r="D235" s="170" t="s">
        <v>231</v>
      </c>
      <c r="E235" s="171">
        <v>9.3060000000000004E-2</v>
      </c>
      <c r="F235" s="172"/>
      <c r="G235" s="173">
        <f>ROUND(E235*F235,2)</f>
        <v>0</v>
      </c>
      <c r="H235" s="172"/>
      <c r="I235" s="173">
        <f>ROUND(E235*H235,2)</f>
        <v>0</v>
      </c>
      <c r="J235" s="172"/>
      <c r="K235" s="173">
        <f>ROUND(E235*J235,2)</f>
        <v>0</v>
      </c>
      <c r="L235" s="173">
        <v>21</v>
      </c>
      <c r="M235" s="173">
        <f>G235*(1+L235/100)</f>
        <v>0</v>
      </c>
      <c r="N235" s="173">
        <v>0</v>
      </c>
      <c r="O235" s="173">
        <f>ROUND(E235*N235,2)</f>
        <v>0</v>
      </c>
      <c r="P235" s="173">
        <v>0</v>
      </c>
      <c r="Q235" s="173">
        <f>ROUND(E235*P235,2)</f>
        <v>0</v>
      </c>
      <c r="R235" s="173" t="s">
        <v>687</v>
      </c>
      <c r="S235" s="173" t="s">
        <v>183</v>
      </c>
      <c r="T235" s="174" t="s">
        <v>184</v>
      </c>
      <c r="U235" s="156">
        <v>1.7509999999999999</v>
      </c>
      <c r="V235" s="156">
        <f>ROUND(E235*U235,2)</f>
        <v>0.16</v>
      </c>
      <c r="W235" s="156"/>
      <c r="X235" s="156" t="s">
        <v>608</v>
      </c>
      <c r="Y235" s="147"/>
      <c r="Z235" s="147"/>
      <c r="AA235" s="147"/>
      <c r="AB235" s="147"/>
      <c r="AC235" s="147"/>
      <c r="AD235" s="147"/>
      <c r="AE235" s="147"/>
      <c r="AF235" s="147"/>
      <c r="AG235" s="147" t="s">
        <v>609</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54"/>
      <c r="B236" s="155"/>
      <c r="C236" s="771" t="s">
        <v>656</v>
      </c>
      <c r="D236" s="772"/>
      <c r="E236" s="772"/>
      <c r="F236" s="772"/>
      <c r="G236" s="772"/>
      <c r="H236" s="156"/>
      <c r="I236" s="156"/>
      <c r="J236" s="156"/>
      <c r="K236" s="156"/>
      <c r="L236" s="156"/>
      <c r="M236" s="156"/>
      <c r="N236" s="156"/>
      <c r="O236" s="156"/>
      <c r="P236" s="156"/>
      <c r="Q236" s="156"/>
      <c r="R236" s="156"/>
      <c r="S236" s="156"/>
      <c r="T236" s="156"/>
      <c r="U236" s="156"/>
      <c r="V236" s="156"/>
      <c r="W236" s="156"/>
      <c r="X236" s="156"/>
      <c r="Y236" s="147"/>
      <c r="Z236" s="147"/>
      <c r="AA236" s="147"/>
      <c r="AB236" s="147"/>
      <c r="AC236" s="147"/>
      <c r="AD236" s="147"/>
      <c r="AE236" s="147"/>
      <c r="AF236" s="147"/>
      <c r="AG236" s="147" t="s">
        <v>196</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54"/>
      <c r="B237" s="155"/>
      <c r="C237" s="769"/>
      <c r="D237" s="770"/>
      <c r="E237" s="770"/>
      <c r="F237" s="770"/>
      <c r="G237" s="770"/>
      <c r="H237" s="156"/>
      <c r="I237" s="156"/>
      <c r="J237" s="156"/>
      <c r="K237" s="156"/>
      <c r="L237" s="156"/>
      <c r="M237" s="156"/>
      <c r="N237" s="156"/>
      <c r="O237" s="156"/>
      <c r="P237" s="156"/>
      <c r="Q237" s="156"/>
      <c r="R237" s="156"/>
      <c r="S237" s="156"/>
      <c r="T237" s="156"/>
      <c r="U237" s="156"/>
      <c r="V237" s="156"/>
      <c r="W237" s="156"/>
      <c r="X237" s="156"/>
      <c r="Y237" s="147"/>
      <c r="Z237" s="147"/>
      <c r="AA237" s="147"/>
      <c r="AB237" s="147"/>
      <c r="AC237" s="147"/>
      <c r="AD237" s="147"/>
      <c r="AE237" s="147"/>
      <c r="AF237" s="147"/>
      <c r="AG237" s="147" t="s">
        <v>190</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2" t="s">
        <v>177</v>
      </c>
      <c r="B238" s="163" t="s">
        <v>117</v>
      </c>
      <c r="C238" s="177" t="s">
        <v>118</v>
      </c>
      <c r="D238" s="164"/>
      <c r="E238" s="165"/>
      <c r="F238" s="166"/>
      <c r="G238" s="166">
        <f>SUMIF(AG239:AG296,"&lt;&gt;NOR",G239:G296)</f>
        <v>0</v>
      </c>
      <c r="H238" s="166"/>
      <c r="I238" s="166">
        <f>SUM(I239:I296)</f>
        <v>0</v>
      </c>
      <c r="J238" s="166"/>
      <c r="K238" s="166">
        <f>SUM(K239:K296)</f>
        <v>0</v>
      </c>
      <c r="L238" s="166"/>
      <c r="M238" s="166">
        <f>SUM(M239:M296)</f>
        <v>0</v>
      </c>
      <c r="N238" s="166"/>
      <c r="O238" s="166">
        <f>SUM(O239:O296)</f>
        <v>3.0599999999999996</v>
      </c>
      <c r="P238" s="166"/>
      <c r="Q238" s="166">
        <f>SUM(Q239:Q296)</f>
        <v>0</v>
      </c>
      <c r="R238" s="166"/>
      <c r="S238" s="166"/>
      <c r="T238" s="167"/>
      <c r="U238" s="161"/>
      <c r="V238" s="161">
        <f>SUM(V239:V296)</f>
        <v>105.88</v>
      </c>
      <c r="W238" s="161"/>
      <c r="X238" s="161"/>
      <c r="AG238" t="s">
        <v>178</v>
      </c>
    </row>
    <row r="239" spans="1:60" ht="22.5" outlineLevel="1" x14ac:dyDescent="0.2">
      <c r="A239" s="168">
        <v>59</v>
      </c>
      <c r="B239" s="169" t="s">
        <v>1217</v>
      </c>
      <c r="C239" s="178" t="s">
        <v>1218</v>
      </c>
      <c r="D239" s="170" t="s">
        <v>181</v>
      </c>
      <c r="E239" s="171">
        <v>4.5999999999999996</v>
      </c>
      <c r="F239" s="172"/>
      <c r="G239" s="173">
        <f>ROUND(E239*F239,2)</f>
        <v>0</v>
      </c>
      <c r="H239" s="172"/>
      <c r="I239" s="173">
        <f>ROUND(E239*H239,2)</f>
        <v>0</v>
      </c>
      <c r="J239" s="172"/>
      <c r="K239" s="173">
        <f>ROUND(E239*J239,2)</f>
        <v>0</v>
      </c>
      <c r="L239" s="173">
        <v>21</v>
      </c>
      <c r="M239" s="173">
        <f>G239*(1+L239/100)</f>
        <v>0</v>
      </c>
      <c r="N239" s="173">
        <v>1.7000000000000001E-4</v>
      </c>
      <c r="O239" s="173">
        <f>ROUND(E239*N239,2)</f>
        <v>0</v>
      </c>
      <c r="P239" s="173">
        <v>0</v>
      </c>
      <c r="Q239" s="173">
        <f>ROUND(E239*P239,2)</f>
        <v>0</v>
      </c>
      <c r="R239" s="173" t="s">
        <v>796</v>
      </c>
      <c r="S239" s="173" t="s">
        <v>183</v>
      </c>
      <c r="T239" s="174" t="s">
        <v>184</v>
      </c>
      <c r="U239" s="156">
        <v>0.68300000000000005</v>
      </c>
      <c r="V239" s="156">
        <f>ROUND(E239*U239,2)</f>
        <v>3.14</v>
      </c>
      <c r="W239" s="156"/>
      <c r="X239" s="156" t="s">
        <v>185</v>
      </c>
      <c r="Y239" s="147"/>
      <c r="Z239" s="147"/>
      <c r="AA239" s="147"/>
      <c r="AB239" s="147"/>
      <c r="AC239" s="147"/>
      <c r="AD239" s="147"/>
      <c r="AE239" s="147"/>
      <c r="AF239" s="147"/>
      <c r="AG239" s="147" t="s">
        <v>1042</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54"/>
      <c r="B240" s="155"/>
      <c r="C240" s="782" t="s">
        <v>1219</v>
      </c>
      <c r="D240" s="783"/>
      <c r="E240" s="783"/>
      <c r="F240" s="783"/>
      <c r="G240" s="783"/>
      <c r="H240" s="156"/>
      <c r="I240" s="156"/>
      <c r="J240" s="156"/>
      <c r="K240" s="156"/>
      <c r="L240" s="156"/>
      <c r="M240" s="156"/>
      <c r="N240" s="156"/>
      <c r="O240" s="156"/>
      <c r="P240" s="156"/>
      <c r="Q240" s="156"/>
      <c r="R240" s="156"/>
      <c r="S240" s="156"/>
      <c r="T240" s="156"/>
      <c r="U240" s="156"/>
      <c r="V240" s="156"/>
      <c r="W240" s="156"/>
      <c r="X240" s="156"/>
      <c r="Y240" s="147"/>
      <c r="Z240" s="147"/>
      <c r="AA240" s="147"/>
      <c r="AB240" s="147"/>
      <c r="AC240" s="147"/>
      <c r="AD240" s="147"/>
      <c r="AE240" s="147"/>
      <c r="AF240" s="147"/>
      <c r="AG240" s="147" t="s">
        <v>1031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54"/>
      <c r="B241" s="155"/>
      <c r="C241" s="179" t="s">
        <v>1220</v>
      </c>
      <c r="D241" s="157"/>
      <c r="E241" s="158">
        <v>4.5999999999999996</v>
      </c>
      <c r="F241" s="156"/>
      <c r="G241" s="156"/>
      <c r="H241" s="156"/>
      <c r="I241" s="156"/>
      <c r="J241" s="156"/>
      <c r="K241" s="156"/>
      <c r="L241" s="156"/>
      <c r="M241" s="156"/>
      <c r="N241" s="156"/>
      <c r="O241" s="156"/>
      <c r="P241" s="156"/>
      <c r="Q241" s="156"/>
      <c r="R241" s="156"/>
      <c r="S241" s="156"/>
      <c r="T241" s="156"/>
      <c r="U241" s="156"/>
      <c r="V241" s="156"/>
      <c r="W241" s="156"/>
      <c r="X241" s="156"/>
      <c r="Y241" s="147"/>
      <c r="Z241" s="147"/>
      <c r="AA241" s="147"/>
      <c r="AB241" s="147"/>
      <c r="AC241" s="147"/>
      <c r="AD241" s="147"/>
      <c r="AE241" s="147"/>
      <c r="AF241" s="147"/>
      <c r="AG241" s="147" t="s">
        <v>188</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54"/>
      <c r="B242" s="155"/>
      <c r="C242" s="769"/>
      <c r="D242" s="770"/>
      <c r="E242" s="770"/>
      <c r="F242" s="770"/>
      <c r="G242" s="770"/>
      <c r="H242" s="156"/>
      <c r="I242" s="156"/>
      <c r="J242" s="156"/>
      <c r="K242" s="156"/>
      <c r="L242" s="156"/>
      <c r="M242" s="156"/>
      <c r="N242" s="156"/>
      <c r="O242" s="156"/>
      <c r="P242" s="156"/>
      <c r="Q242" s="156"/>
      <c r="R242" s="156"/>
      <c r="S242" s="156"/>
      <c r="T242" s="156"/>
      <c r="U242" s="156"/>
      <c r="V242" s="156"/>
      <c r="W242" s="156"/>
      <c r="X242" s="156"/>
      <c r="Y242" s="147"/>
      <c r="Z242" s="147"/>
      <c r="AA242" s="147"/>
      <c r="AB242" s="147"/>
      <c r="AC242" s="147"/>
      <c r="AD242" s="147"/>
      <c r="AE242" s="147"/>
      <c r="AF242" s="147"/>
      <c r="AG242" s="147" t="s">
        <v>190</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ht="22.5" outlineLevel="1" x14ac:dyDescent="0.2">
      <c r="A243" s="701">
        <v>60</v>
      </c>
      <c r="B243" s="702" t="s">
        <v>1221</v>
      </c>
      <c r="C243" s="703" t="s">
        <v>1222</v>
      </c>
      <c r="D243" s="170" t="s">
        <v>294</v>
      </c>
      <c r="E243" s="171">
        <v>40</v>
      </c>
      <c r="F243" s="172"/>
      <c r="G243" s="173">
        <f>ROUND(E243*F243,2)</f>
        <v>0</v>
      </c>
      <c r="H243" s="172"/>
      <c r="I243" s="173">
        <f>ROUND(E243*H243,2)</f>
        <v>0</v>
      </c>
      <c r="J243" s="172"/>
      <c r="K243" s="173">
        <f>ROUND(E243*J243,2)</f>
        <v>0</v>
      </c>
      <c r="L243" s="173">
        <v>21</v>
      </c>
      <c r="M243" s="173">
        <f>G243*(1+L243/100)</f>
        <v>0</v>
      </c>
      <c r="N243" s="173">
        <v>0</v>
      </c>
      <c r="O243" s="173">
        <f>ROUND(E243*N243,2)</f>
        <v>0</v>
      </c>
      <c r="P243" s="173">
        <v>0</v>
      </c>
      <c r="Q243" s="173">
        <f>ROUND(E243*P243,2)</f>
        <v>0</v>
      </c>
      <c r="R243" s="173" t="s">
        <v>796</v>
      </c>
      <c r="S243" s="173" t="s">
        <v>183</v>
      </c>
      <c r="T243" s="174" t="s">
        <v>184</v>
      </c>
      <c r="U243" s="156">
        <v>1.45</v>
      </c>
      <c r="V243" s="156">
        <f>ROUND(E243*U243,2)</f>
        <v>58</v>
      </c>
      <c r="W243" s="156"/>
      <c r="X243" s="156" t="s">
        <v>185</v>
      </c>
      <c r="Y243" s="147"/>
      <c r="Z243" s="147"/>
      <c r="AA243" s="147"/>
      <c r="AB243" s="147"/>
      <c r="AC243" s="147"/>
      <c r="AD243" s="147"/>
      <c r="AE243" s="147"/>
      <c r="AF243" s="147"/>
      <c r="AG243" s="147" t="s">
        <v>1042</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1" x14ac:dyDescent="0.2">
      <c r="A244" s="154"/>
      <c r="B244" s="155"/>
      <c r="C244" s="179" t="s">
        <v>1118</v>
      </c>
      <c r="D244" s="157"/>
      <c r="E244" s="158">
        <v>12</v>
      </c>
      <c r="F244" s="156"/>
      <c r="G244" s="156"/>
      <c r="H244" s="156"/>
      <c r="I244" s="156"/>
      <c r="J244" s="156"/>
      <c r="K244" s="156"/>
      <c r="L244" s="156"/>
      <c r="M244" s="156"/>
      <c r="N244" s="156"/>
      <c r="O244" s="156"/>
      <c r="P244" s="156"/>
      <c r="Q244" s="156"/>
      <c r="R244" s="156"/>
      <c r="S244" s="156"/>
      <c r="T244" s="156"/>
      <c r="U244" s="156"/>
      <c r="V244" s="156"/>
      <c r="W244" s="156"/>
      <c r="X244" s="156"/>
      <c r="Y244" s="147"/>
      <c r="Z244" s="147"/>
      <c r="AA244" s="147"/>
      <c r="AB244" s="147"/>
      <c r="AC244" s="147"/>
      <c r="AD244" s="147"/>
      <c r="AE244" s="147"/>
      <c r="AF244" s="147"/>
      <c r="AG244" s="147" t="s">
        <v>188</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1" x14ac:dyDescent="0.2">
      <c r="A245" s="154"/>
      <c r="B245" s="155"/>
      <c r="C245" s="179" t="s">
        <v>1119</v>
      </c>
      <c r="D245" s="157"/>
      <c r="E245" s="158">
        <v>1</v>
      </c>
      <c r="F245" s="156"/>
      <c r="G245" s="156"/>
      <c r="H245" s="156"/>
      <c r="I245" s="156"/>
      <c r="J245" s="156"/>
      <c r="K245" s="156"/>
      <c r="L245" s="156"/>
      <c r="M245" s="156"/>
      <c r="N245" s="156"/>
      <c r="O245" s="156"/>
      <c r="P245" s="156"/>
      <c r="Q245" s="156"/>
      <c r="R245" s="156"/>
      <c r="S245" s="156"/>
      <c r="T245" s="156"/>
      <c r="U245" s="156"/>
      <c r="V245" s="156"/>
      <c r="W245" s="156"/>
      <c r="X245" s="156"/>
      <c r="Y245" s="147"/>
      <c r="Z245" s="147"/>
      <c r="AA245" s="147"/>
      <c r="AB245" s="147"/>
      <c r="AC245" s="147"/>
      <c r="AD245" s="147"/>
      <c r="AE245" s="147"/>
      <c r="AF245" s="147"/>
      <c r="AG245" s="147" t="s">
        <v>188</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54"/>
      <c r="B246" s="155"/>
      <c r="C246" s="179" t="s">
        <v>1120</v>
      </c>
      <c r="D246" s="157"/>
      <c r="E246" s="158">
        <v>27</v>
      </c>
      <c r="F246" s="156"/>
      <c r="G246" s="156"/>
      <c r="H246" s="156"/>
      <c r="I246" s="156"/>
      <c r="J246" s="156"/>
      <c r="K246" s="156"/>
      <c r="L246" s="156"/>
      <c r="M246" s="156"/>
      <c r="N246" s="156"/>
      <c r="O246" s="156"/>
      <c r="P246" s="156"/>
      <c r="Q246" s="156"/>
      <c r="R246" s="156"/>
      <c r="S246" s="156"/>
      <c r="T246" s="156"/>
      <c r="U246" s="156"/>
      <c r="V246" s="156"/>
      <c r="W246" s="156"/>
      <c r="X246" s="156"/>
      <c r="Y246" s="147"/>
      <c r="Z246" s="147"/>
      <c r="AA246" s="147"/>
      <c r="AB246" s="147"/>
      <c r="AC246" s="147"/>
      <c r="AD246" s="147"/>
      <c r="AE246" s="147"/>
      <c r="AF246" s="147"/>
      <c r="AG246" s="147" t="s">
        <v>188</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54"/>
      <c r="B247" s="155"/>
      <c r="C247" s="769"/>
      <c r="D247" s="770"/>
      <c r="E247" s="770"/>
      <c r="F247" s="770"/>
      <c r="G247" s="770"/>
      <c r="H247" s="156"/>
      <c r="I247" s="156"/>
      <c r="J247" s="156"/>
      <c r="K247" s="156"/>
      <c r="L247" s="156"/>
      <c r="M247" s="156"/>
      <c r="N247" s="156"/>
      <c r="O247" s="156"/>
      <c r="P247" s="156"/>
      <c r="Q247" s="156"/>
      <c r="R247" s="156"/>
      <c r="S247" s="156"/>
      <c r="T247" s="156"/>
      <c r="U247" s="156"/>
      <c r="V247" s="156"/>
      <c r="W247" s="156"/>
      <c r="X247" s="156"/>
      <c r="Y247" s="147"/>
      <c r="Z247" s="147"/>
      <c r="AA247" s="147"/>
      <c r="AB247" s="147"/>
      <c r="AC247" s="147"/>
      <c r="AD247" s="147"/>
      <c r="AE247" s="147"/>
      <c r="AF247" s="147"/>
      <c r="AG247" s="147" t="s">
        <v>190</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68">
        <v>61</v>
      </c>
      <c r="B248" s="169" t="s">
        <v>1223</v>
      </c>
      <c r="C248" s="178" t="s">
        <v>1224</v>
      </c>
      <c r="D248" s="170" t="s">
        <v>294</v>
      </c>
      <c r="E248" s="171">
        <v>3</v>
      </c>
      <c r="F248" s="172"/>
      <c r="G248" s="173">
        <f>ROUND(E248*F248,2)</f>
        <v>0</v>
      </c>
      <c r="H248" s="172"/>
      <c r="I248" s="173">
        <f>ROUND(E248*H248,2)</f>
        <v>0</v>
      </c>
      <c r="J248" s="172"/>
      <c r="K248" s="173">
        <f>ROUND(E248*J248,2)</f>
        <v>0</v>
      </c>
      <c r="L248" s="173">
        <v>21</v>
      </c>
      <c r="M248" s="173">
        <f>G248*(1+L248/100)</f>
        <v>0</v>
      </c>
      <c r="N248" s="173">
        <v>0</v>
      </c>
      <c r="O248" s="173">
        <f>ROUND(E248*N248,2)</f>
        <v>0</v>
      </c>
      <c r="P248" s="173">
        <v>0</v>
      </c>
      <c r="Q248" s="173">
        <f>ROUND(E248*P248,2)</f>
        <v>0</v>
      </c>
      <c r="R248" s="173" t="s">
        <v>796</v>
      </c>
      <c r="S248" s="173" t="s">
        <v>183</v>
      </c>
      <c r="T248" s="174" t="s">
        <v>184</v>
      </c>
      <c r="U248" s="156">
        <v>1.5</v>
      </c>
      <c r="V248" s="156">
        <f>ROUND(E248*U248,2)</f>
        <v>4.5</v>
      </c>
      <c r="W248" s="156"/>
      <c r="X248" s="156" t="s">
        <v>185</v>
      </c>
      <c r="Y248" s="147"/>
      <c r="Z248" s="147"/>
      <c r="AA248" s="147"/>
      <c r="AB248" s="147"/>
      <c r="AC248" s="147"/>
      <c r="AD248" s="147"/>
      <c r="AE248" s="147"/>
      <c r="AF248" s="147"/>
      <c r="AG248" s="147" t="s">
        <v>1042</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1" x14ac:dyDescent="0.2">
      <c r="A249" s="154"/>
      <c r="B249" s="155"/>
      <c r="C249" s="179" t="s">
        <v>1225</v>
      </c>
      <c r="D249" s="157"/>
      <c r="E249" s="158">
        <v>1</v>
      </c>
      <c r="F249" s="156"/>
      <c r="G249" s="156"/>
      <c r="H249" s="156"/>
      <c r="I249" s="156"/>
      <c r="J249" s="156"/>
      <c r="K249" s="156"/>
      <c r="L249" s="156"/>
      <c r="M249" s="156"/>
      <c r="N249" s="156"/>
      <c r="O249" s="156"/>
      <c r="P249" s="156"/>
      <c r="Q249" s="156"/>
      <c r="R249" s="156"/>
      <c r="S249" s="156"/>
      <c r="T249" s="156"/>
      <c r="U249" s="156"/>
      <c r="V249" s="156"/>
      <c r="W249" s="156"/>
      <c r="X249" s="156"/>
      <c r="Y249" s="147"/>
      <c r="Z249" s="147"/>
      <c r="AA249" s="147"/>
      <c r="AB249" s="147"/>
      <c r="AC249" s="147"/>
      <c r="AD249" s="147"/>
      <c r="AE249" s="147"/>
      <c r="AF249" s="147"/>
      <c r="AG249" s="147" t="s">
        <v>188</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1" x14ac:dyDescent="0.2">
      <c r="A250" s="154"/>
      <c r="B250" s="155"/>
      <c r="C250" s="179" t="s">
        <v>1109</v>
      </c>
      <c r="D250" s="157"/>
      <c r="E250" s="158">
        <v>1</v>
      </c>
      <c r="F250" s="156"/>
      <c r="G250" s="156"/>
      <c r="H250" s="156"/>
      <c r="I250" s="156"/>
      <c r="J250" s="156"/>
      <c r="K250" s="156"/>
      <c r="L250" s="156"/>
      <c r="M250" s="156"/>
      <c r="N250" s="156"/>
      <c r="O250" s="156"/>
      <c r="P250" s="156"/>
      <c r="Q250" s="156"/>
      <c r="R250" s="156"/>
      <c r="S250" s="156"/>
      <c r="T250" s="156"/>
      <c r="U250" s="156"/>
      <c r="V250" s="156"/>
      <c r="W250" s="156"/>
      <c r="X250" s="156"/>
      <c r="Y250" s="147"/>
      <c r="Z250" s="147"/>
      <c r="AA250" s="147"/>
      <c r="AB250" s="147"/>
      <c r="AC250" s="147"/>
      <c r="AD250" s="147"/>
      <c r="AE250" s="147"/>
      <c r="AF250" s="147"/>
      <c r="AG250" s="147" t="s">
        <v>188</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1" x14ac:dyDescent="0.2">
      <c r="A251" s="154"/>
      <c r="B251" s="155"/>
      <c r="C251" s="179" t="s">
        <v>1110</v>
      </c>
      <c r="D251" s="157"/>
      <c r="E251" s="158">
        <v>1</v>
      </c>
      <c r="F251" s="156"/>
      <c r="G251" s="156"/>
      <c r="H251" s="156"/>
      <c r="I251" s="156"/>
      <c r="J251" s="156"/>
      <c r="K251" s="156"/>
      <c r="L251" s="156"/>
      <c r="M251" s="156"/>
      <c r="N251" s="156"/>
      <c r="O251" s="156"/>
      <c r="P251" s="156"/>
      <c r="Q251" s="156"/>
      <c r="R251" s="156"/>
      <c r="S251" s="156"/>
      <c r="T251" s="156"/>
      <c r="U251" s="156"/>
      <c r="V251" s="156"/>
      <c r="W251" s="156"/>
      <c r="X251" s="156"/>
      <c r="Y251" s="147"/>
      <c r="Z251" s="147"/>
      <c r="AA251" s="147"/>
      <c r="AB251" s="147"/>
      <c r="AC251" s="147"/>
      <c r="AD251" s="147"/>
      <c r="AE251" s="147"/>
      <c r="AF251" s="147"/>
      <c r="AG251" s="147" t="s">
        <v>188</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1" x14ac:dyDescent="0.2">
      <c r="A252" s="154"/>
      <c r="B252" s="155"/>
      <c r="C252" s="769"/>
      <c r="D252" s="770"/>
      <c r="E252" s="770"/>
      <c r="F252" s="770"/>
      <c r="G252" s="770"/>
      <c r="H252" s="156"/>
      <c r="I252" s="156"/>
      <c r="J252" s="156"/>
      <c r="K252" s="156"/>
      <c r="L252" s="156"/>
      <c r="M252" s="156"/>
      <c r="N252" s="156"/>
      <c r="O252" s="156"/>
      <c r="P252" s="156"/>
      <c r="Q252" s="156"/>
      <c r="R252" s="156"/>
      <c r="S252" s="156"/>
      <c r="T252" s="156"/>
      <c r="U252" s="156"/>
      <c r="V252" s="156"/>
      <c r="W252" s="156"/>
      <c r="X252" s="156"/>
      <c r="Y252" s="147"/>
      <c r="Z252" s="147"/>
      <c r="AA252" s="147"/>
      <c r="AB252" s="147"/>
      <c r="AC252" s="147"/>
      <c r="AD252" s="147"/>
      <c r="AE252" s="147"/>
      <c r="AF252" s="147"/>
      <c r="AG252" s="147" t="s">
        <v>190</v>
      </c>
      <c r="AH252" s="147"/>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701">
        <v>62</v>
      </c>
      <c r="B253" s="702" t="s">
        <v>1226</v>
      </c>
      <c r="C253" s="703" t="s">
        <v>1227</v>
      </c>
      <c r="D253" s="170" t="s">
        <v>294</v>
      </c>
      <c r="E253" s="171">
        <v>43</v>
      </c>
      <c r="F253" s="172"/>
      <c r="G253" s="173">
        <f>ROUND(E253*F253,2)</f>
        <v>0</v>
      </c>
      <c r="H253" s="172"/>
      <c r="I253" s="173">
        <f>ROUND(E253*H253,2)</f>
        <v>0</v>
      </c>
      <c r="J253" s="172"/>
      <c r="K253" s="173">
        <f>ROUND(E253*J253,2)</f>
        <v>0</v>
      </c>
      <c r="L253" s="173">
        <v>21</v>
      </c>
      <c r="M253" s="173">
        <f>G253*(1+L253/100)</f>
        <v>0</v>
      </c>
      <c r="N253" s="173">
        <v>0</v>
      </c>
      <c r="O253" s="173">
        <f>ROUND(E253*N253,2)</f>
        <v>0</v>
      </c>
      <c r="P253" s="173">
        <v>0</v>
      </c>
      <c r="Q253" s="173">
        <f>ROUND(E253*P253,2)</f>
        <v>0</v>
      </c>
      <c r="R253" s="173" t="s">
        <v>796</v>
      </c>
      <c r="S253" s="173" t="s">
        <v>183</v>
      </c>
      <c r="T253" s="174" t="s">
        <v>184</v>
      </c>
      <c r="U253" s="156">
        <v>0.77500000000000002</v>
      </c>
      <c r="V253" s="156">
        <f>ROUND(E253*U253,2)</f>
        <v>33.33</v>
      </c>
      <c r="W253" s="156"/>
      <c r="X253" s="156" t="s">
        <v>185</v>
      </c>
      <c r="Y253" s="147"/>
      <c r="Z253" s="147"/>
      <c r="AA253" s="147"/>
      <c r="AB253" s="147"/>
      <c r="AC253" s="147"/>
      <c r="AD253" s="147"/>
      <c r="AE253" s="147"/>
      <c r="AF253" s="147"/>
      <c r="AG253" s="147" t="s">
        <v>1042</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1" x14ac:dyDescent="0.2">
      <c r="A254" s="154"/>
      <c r="B254" s="155"/>
      <c r="C254" s="767"/>
      <c r="D254" s="768"/>
      <c r="E254" s="768"/>
      <c r="F254" s="768"/>
      <c r="G254" s="768"/>
      <c r="H254" s="156"/>
      <c r="I254" s="156"/>
      <c r="J254" s="156"/>
      <c r="K254" s="156"/>
      <c r="L254" s="156"/>
      <c r="M254" s="156"/>
      <c r="N254" s="156"/>
      <c r="O254" s="156"/>
      <c r="P254" s="156"/>
      <c r="Q254" s="156"/>
      <c r="R254" s="156"/>
      <c r="S254" s="156"/>
      <c r="T254" s="156"/>
      <c r="U254" s="156"/>
      <c r="V254" s="156"/>
      <c r="W254" s="156"/>
      <c r="X254" s="156"/>
      <c r="Y254" s="147"/>
      <c r="Z254" s="147"/>
      <c r="AA254" s="147"/>
      <c r="AB254" s="147"/>
      <c r="AC254" s="147"/>
      <c r="AD254" s="147"/>
      <c r="AE254" s="147"/>
      <c r="AF254" s="147"/>
      <c r="AG254" s="147" t="s">
        <v>190</v>
      </c>
      <c r="AH254" s="147"/>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ht="22.5" outlineLevel="1" x14ac:dyDescent="0.2">
      <c r="A255" s="168">
        <v>63</v>
      </c>
      <c r="B255" s="169" t="s">
        <v>825</v>
      </c>
      <c r="C255" s="178" t="s">
        <v>826</v>
      </c>
      <c r="D255" s="170" t="s">
        <v>181</v>
      </c>
      <c r="E255" s="171">
        <v>112</v>
      </c>
      <c r="F255" s="172"/>
      <c r="G255" s="173">
        <f>ROUND(E255*F255,2)</f>
        <v>0</v>
      </c>
      <c r="H255" s="172"/>
      <c r="I255" s="173">
        <f>ROUND(E255*H255,2)</f>
        <v>0</v>
      </c>
      <c r="J255" s="172"/>
      <c r="K255" s="173">
        <f>ROUND(E255*J255,2)</f>
        <v>0</v>
      </c>
      <c r="L255" s="173">
        <v>21</v>
      </c>
      <c r="M255" s="173">
        <f>G255*(1+L255/100)</f>
        <v>0</v>
      </c>
      <c r="N255" s="173">
        <v>1.4999999999999999E-2</v>
      </c>
      <c r="O255" s="173">
        <f>ROUND(E255*N255,2)</f>
        <v>1.68</v>
      </c>
      <c r="P255" s="173">
        <v>0</v>
      </c>
      <c r="Q255" s="173">
        <f>ROUND(E255*P255,2)</f>
        <v>0</v>
      </c>
      <c r="R255" s="173"/>
      <c r="S255" s="173" t="s">
        <v>219</v>
      </c>
      <c r="T255" s="174" t="s">
        <v>220</v>
      </c>
      <c r="U255" s="156">
        <v>0</v>
      </c>
      <c r="V255" s="156">
        <f>ROUND(E255*U255,2)</f>
        <v>0</v>
      </c>
      <c r="W255" s="156"/>
      <c r="X255" s="156" t="s">
        <v>185</v>
      </c>
      <c r="Y255" s="147"/>
      <c r="Z255" s="147"/>
      <c r="AA255" s="147"/>
      <c r="AB255" s="147"/>
      <c r="AC255" s="147"/>
      <c r="AD255" s="147"/>
      <c r="AE255" s="147"/>
      <c r="AF255" s="147"/>
      <c r="AG255" s="147" t="s">
        <v>186</v>
      </c>
      <c r="AH255" s="147"/>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1" x14ac:dyDescent="0.2">
      <c r="A256" s="154"/>
      <c r="B256" s="155"/>
      <c r="C256" s="179" t="s">
        <v>1228</v>
      </c>
      <c r="D256" s="157"/>
      <c r="E256" s="158">
        <v>112</v>
      </c>
      <c r="F256" s="156"/>
      <c r="G256" s="156"/>
      <c r="H256" s="156"/>
      <c r="I256" s="156"/>
      <c r="J256" s="156"/>
      <c r="K256" s="156"/>
      <c r="L256" s="156"/>
      <c r="M256" s="156"/>
      <c r="N256" s="156"/>
      <c r="O256" s="156"/>
      <c r="P256" s="156"/>
      <c r="Q256" s="156"/>
      <c r="R256" s="156"/>
      <c r="S256" s="156"/>
      <c r="T256" s="156"/>
      <c r="U256" s="156"/>
      <c r="V256" s="156"/>
      <c r="W256" s="156"/>
      <c r="X256" s="156"/>
      <c r="Y256" s="147"/>
      <c r="Z256" s="147"/>
      <c r="AA256" s="147"/>
      <c r="AB256" s="147"/>
      <c r="AC256" s="147"/>
      <c r="AD256" s="147"/>
      <c r="AE256" s="147"/>
      <c r="AF256" s="147"/>
      <c r="AG256" s="147" t="s">
        <v>188</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1" x14ac:dyDescent="0.2">
      <c r="A257" s="154"/>
      <c r="B257" s="155"/>
      <c r="C257" s="769"/>
      <c r="D257" s="770"/>
      <c r="E257" s="770"/>
      <c r="F257" s="770"/>
      <c r="G257" s="770"/>
      <c r="H257" s="156"/>
      <c r="I257" s="156"/>
      <c r="J257" s="156"/>
      <c r="K257" s="156"/>
      <c r="L257" s="156"/>
      <c r="M257" s="156"/>
      <c r="N257" s="156"/>
      <c r="O257" s="156"/>
      <c r="P257" s="156"/>
      <c r="Q257" s="156"/>
      <c r="R257" s="156"/>
      <c r="S257" s="156"/>
      <c r="T257" s="156"/>
      <c r="U257" s="156"/>
      <c r="V257" s="156"/>
      <c r="W257" s="156"/>
      <c r="X257" s="156"/>
      <c r="Y257" s="147"/>
      <c r="Z257" s="147"/>
      <c r="AA257" s="147"/>
      <c r="AB257" s="147"/>
      <c r="AC257" s="147"/>
      <c r="AD257" s="147"/>
      <c r="AE257" s="147"/>
      <c r="AF257" s="147"/>
      <c r="AG257" s="147" t="s">
        <v>190</v>
      </c>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1" x14ac:dyDescent="0.2">
      <c r="A258" s="701">
        <v>64</v>
      </c>
      <c r="B258" s="702" t="s">
        <v>1229</v>
      </c>
      <c r="C258" s="703" t="s">
        <v>1230</v>
      </c>
      <c r="D258" s="170" t="s">
        <v>1231</v>
      </c>
      <c r="E258" s="171">
        <v>0.62</v>
      </c>
      <c r="F258" s="172"/>
      <c r="G258" s="173">
        <f>ROUND(E258*F258,2)</f>
        <v>0</v>
      </c>
      <c r="H258" s="172"/>
      <c r="I258" s="173">
        <f>ROUND(E258*H258,2)</f>
        <v>0</v>
      </c>
      <c r="J258" s="172"/>
      <c r="K258" s="173">
        <f>ROUND(E258*J258,2)</f>
        <v>0</v>
      </c>
      <c r="L258" s="173">
        <v>21</v>
      </c>
      <c r="M258" s="173">
        <f>G258*(1+L258/100)</f>
        <v>0</v>
      </c>
      <c r="N258" s="173">
        <v>0</v>
      </c>
      <c r="O258" s="173">
        <f>ROUND(E258*N258,2)</f>
        <v>0</v>
      </c>
      <c r="P258" s="173">
        <v>0</v>
      </c>
      <c r="Q258" s="173">
        <f>ROUND(E258*P258,2)</f>
        <v>0</v>
      </c>
      <c r="R258" s="173"/>
      <c r="S258" s="173" t="s">
        <v>219</v>
      </c>
      <c r="T258" s="174" t="s">
        <v>220</v>
      </c>
      <c r="U258" s="156">
        <v>0</v>
      </c>
      <c r="V258" s="156">
        <f>ROUND(E258*U258,2)</f>
        <v>0</v>
      </c>
      <c r="W258" s="156"/>
      <c r="X258" s="156" t="s">
        <v>185</v>
      </c>
      <c r="Y258" s="147"/>
      <c r="Z258" s="147"/>
      <c r="AA258" s="147"/>
      <c r="AB258" s="147"/>
      <c r="AC258" s="147"/>
      <c r="AD258" s="147"/>
      <c r="AE258" s="147"/>
      <c r="AF258" s="147"/>
      <c r="AG258" s="147" t="s">
        <v>1042</v>
      </c>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1" x14ac:dyDescent="0.2">
      <c r="A259" s="154"/>
      <c r="B259" s="155"/>
      <c r="C259" s="179" t="s">
        <v>1232</v>
      </c>
      <c r="D259" s="157"/>
      <c r="E259" s="158"/>
      <c r="F259" s="156"/>
      <c r="G259" s="156"/>
      <c r="H259" s="156"/>
      <c r="I259" s="156"/>
      <c r="J259" s="156"/>
      <c r="K259" s="156"/>
      <c r="L259" s="156"/>
      <c r="M259" s="156"/>
      <c r="N259" s="156"/>
      <c r="O259" s="156"/>
      <c r="P259" s="156"/>
      <c r="Q259" s="156"/>
      <c r="R259" s="156"/>
      <c r="S259" s="156"/>
      <c r="T259" s="156"/>
      <c r="U259" s="156"/>
      <c r="V259" s="156"/>
      <c r="W259" s="156"/>
      <c r="X259" s="156"/>
      <c r="Y259" s="147"/>
      <c r="Z259" s="147"/>
      <c r="AA259" s="147"/>
      <c r="AB259" s="147"/>
      <c r="AC259" s="147"/>
      <c r="AD259" s="147"/>
      <c r="AE259" s="147"/>
      <c r="AF259" s="147"/>
      <c r="AG259" s="147" t="s">
        <v>188</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1" x14ac:dyDescent="0.2">
      <c r="A260" s="154"/>
      <c r="B260" s="155"/>
      <c r="C260" s="179" t="s">
        <v>1233</v>
      </c>
      <c r="D260" s="157"/>
      <c r="E260" s="158">
        <v>0.06</v>
      </c>
      <c r="F260" s="156"/>
      <c r="G260" s="156"/>
      <c r="H260" s="156"/>
      <c r="I260" s="156"/>
      <c r="J260" s="156"/>
      <c r="K260" s="156"/>
      <c r="L260" s="156"/>
      <c r="M260" s="156"/>
      <c r="N260" s="156"/>
      <c r="O260" s="156"/>
      <c r="P260" s="156"/>
      <c r="Q260" s="156"/>
      <c r="R260" s="156"/>
      <c r="S260" s="156"/>
      <c r="T260" s="156"/>
      <c r="U260" s="156"/>
      <c r="V260" s="156"/>
      <c r="W260" s="156"/>
      <c r="X260" s="156"/>
      <c r="Y260" s="147"/>
      <c r="Z260" s="147"/>
      <c r="AA260" s="147"/>
      <c r="AB260" s="147"/>
      <c r="AC260" s="147"/>
      <c r="AD260" s="147"/>
      <c r="AE260" s="147"/>
      <c r="AF260" s="147"/>
      <c r="AG260" s="147" t="s">
        <v>188</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1" x14ac:dyDescent="0.2">
      <c r="A261" s="154"/>
      <c r="B261" s="155"/>
      <c r="C261" s="179" t="s">
        <v>1234</v>
      </c>
      <c r="D261" s="157"/>
      <c r="E261" s="158">
        <v>0.24</v>
      </c>
      <c r="F261" s="156"/>
      <c r="G261" s="156"/>
      <c r="H261" s="156"/>
      <c r="I261" s="156"/>
      <c r="J261" s="156"/>
      <c r="K261" s="156"/>
      <c r="L261" s="156"/>
      <c r="M261" s="156"/>
      <c r="N261" s="156"/>
      <c r="O261" s="156"/>
      <c r="P261" s="156"/>
      <c r="Q261" s="156"/>
      <c r="R261" s="156"/>
      <c r="S261" s="156"/>
      <c r="T261" s="156"/>
      <c r="U261" s="156"/>
      <c r="V261" s="156"/>
      <c r="W261" s="156"/>
      <c r="X261" s="156"/>
      <c r="Y261" s="147"/>
      <c r="Z261" s="147"/>
      <c r="AA261" s="147"/>
      <c r="AB261" s="147"/>
      <c r="AC261" s="147"/>
      <c r="AD261" s="147"/>
      <c r="AE261" s="147"/>
      <c r="AF261" s="147"/>
      <c r="AG261" s="147" t="s">
        <v>188</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54"/>
      <c r="B262" s="155"/>
      <c r="C262" s="179" t="s">
        <v>1235</v>
      </c>
      <c r="D262" s="157"/>
      <c r="E262" s="158">
        <v>0.16</v>
      </c>
      <c r="F262" s="156"/>
      <c r="G262" s="156"/>
      <c r="H262" s="156"/>
      <c r="I262" s="156"/>
      <c r="J262" s="156"/>
      <c r="K262" s="156"/>
      <c r="L262" s="156"/>
      <c r="M262" s="156"/>
      <c r="N262" s="156"/>
      <c r="O262" s="156"/>
      <c r="P262" s="156"/>
      <c r="Q262" s="156"/>
      <c r="R262" s="156"/>
      <c r="S262" s="156"/>
      <c r="T262" s="156"/>
      <c r="U262" s="156"/>
      <c r="V262" s="156"/>
      <c r="W262" s="156"/>
      <c r="X262" s="156"/>
      <c r="Y262" s="147"/>
      <c r="Z262" s="147"/>
      <c r="AA262" s="147"/>
      <c r="AB262" s="147"/>
      <c r="AC262" s="147"/>
      <c r="AD262" s="147"/>
      <c r="AE262" s="147"/>
      <c r="AF262" s="147"/>
      <c r="AG262" s="147" t="s">
        <v>188</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1" x14ac:dyDescent="0.2">
      <c r="A263" s="154"/>
      <c r="B263" s="155"/>
      <c r="C263" s="179" t="s">
        <v>1236</v>
      </c>
      <c r="D263" s="157"/>
      <c r="E263" s="158">
        <v>0.16</v>
      </c>
      <c r="F263" s="156"/>
      <c r="G263" s="156"/>
      <c r="H263" s="156"/>
      <c r="I263" s="156"/>
      <c r="J263" s="156"/>
      <c r="K263" s="156"/>
      <c r="L263" s="156"/>
      <c r="M263" s="156"/>
      <c r="N263" s="156"/>
      <c r="O263" s="156"/>
      <c r="P263" s="156"/>
      <c r="Q263" s="156"/>
      <c r="R263" s="156"/>
      <c r="S263" s="156"/>
      <c r="T263" s="156"/>
      <c r="U263" s="156"/>
      <c r="V263" s="156"/>
      <c r="W263" s="156"/>
      <c r="X263" s="156"/>
      <c r="Y263" s="147"/>
      <c r="Z263" s="147"/>
      <c r="AA263" s="147"/>
      <c r="AB263" s="147"/>
      <c r="AC263" s="147"/>
      <c r="AD263" s="147"/>
      <c r="AE263" s="147"/>
      <c r="AF263" s="147"/>
      <c r="AG263" s="147" t="s">
        <v>188</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1" x14ac:dyDescent="0.2">
      <c r="A264" s="154"/>
      <c r="B264" s="155"/>
      <c r="C264" s="769"/>
      <c r="D264" s="770"/>
      <c r="E264" s="770"/>
      <c r="F264" s="770"/>
      <c r="G264" s="770"/>
      <c r="H264" s="156"/>
      <c r="I264" s="156"/>
      <c r="J264" s="156"/>
      <c r="K264" s="156"/>
      <c r="L264" s="156"/>
      <c r="M264" s="156"/>
      <c r="N264" s="156"/>
      <c r="O264" s="156"/>
      <c r="P264" s="156"/>
      <c r="Q264" s="156"/>
      <c r="R264" s="156"/>
      <c r="S264" s="156"/>
      <c r="T264" s="156"/>
      <c r="U264" s="156"/>
      <c r="V264" s="156"/>
      <c r="W264" s="156"/>
      <c r="X264" s="156"/>
      <c r="Y264" s="147"/>
      <c r="Z264" s="147"/>
      <c r="AA264" s="147"/>
      <c r="AB264" s="147"/>
      <c r="AC264" s="147"/>
      <c r="AD264" s="147"/>
      <c r="AE264" s="147"/>
      <c r="AF264" s="147"/>
      <c r="AG264" s="147" t="s">
        <v>190</v>
      </c>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68">
        <v>65</v>
      </c>
      <c r="B265" s="169" t="s">
        <v>1237</v>
      </c>
      <c r="C265" s="178" t="s">
        <v>1238</v>
      </c>
      <c r="D265" s="170" t="s">
        <v>1231</v>
      </c>
      <c r="E265" s="171">
        <v>2.8620000000000001</v>
      </c>
      <c r="F265" s="172"/>
      <c r="G265" s="173">
        <f>ROUND(E265*F265,2)</f>
        <v>0</v>
      </c>
      <c r="H265" s="172"/>
      <c r="I265" s="173">
        <f>ROUND(E265*H265,2)</f>
        <v>0</v>
      </c>
      <c r="J265" s="172"/>
      <c r="K265" s="173">
        <f>ROUND(E265*J265,2)</f>
        <v>0</v>
      </c>
      <c r="L265" s="173">
        <v>21</v>
      </c>
      <c r="M265" s="173">
        <f>G265*(1+L265/100)</f>
        <v>0</v>
      </c>
      <c r="N265" s="173">
        <v>0</v>
      </c>
      <c r="O265" s="173">
        <f>ROUND(E265*N265,2)</f>
        <v>0</v>
      </c>
      <c r="P265" s="173">
        <v>0</v>
      </c>
      <c r="Q265" s="173">
        <f>ROUND(E265*P265,2)</f>
        <v>0</v>
      </c>
      <c r="R265" s="173"/>
      <c r="S265" s="173" t="s">
        <v>219</v>
      </c>
      <c r="T265" s="174" t="s">
        <v>220</v>
      </c>
      <c r="U265" s="156">
        <v>0</v>
      </c>
      <c r="V265" s="156">
        <f>ROUND(E265*U265,2)</f>
        <v>0</v>
      </c>
      <c r="W265" s="156"/>
      <c r="X265" s="156" t="s">
        <v>185</v>
      </c>
      <c r="Y265" s="147"/>
      <c r="Z265" s="147"/>
      <c r="AA265" s="147"/>
      <c r="AB265" s="147"/>
      <c r="AC265" s="147"/>
      <c r="AD265" s="147"/>
      <c r="AE265" s="147"/>
      <c r="AF265" s="147"/>
      <c r="AG265" s="147" t="s">
        <v>1042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1" x14ac:dyDescent="0.2">
      <c r="A266" s="154"/>
      <c r="B266" s="155"/>
      <c r="C266" s="179" t="s">
        <v>1239</v>
      </c>
      <c r="D266" s="157"/>
      <c r="E266" s="158">
        <v>2.8620000000000001</v>
      </c>
      <c r="F266" s="156"/>
      <c r="G266" s="156"/>
      <c r="H266" s="156"/>
      <c r="I266" s="156"/>
      <c r="J266" s="156"/>
      <c r="K266" s="156"/>
      <c r="L266" s="156"/>
      <c r="M266" s="156"/>
      <c r="N266" s="156"/>
      <c r="O266" s="156"/>
      <c r="P266" s="156"/>
      <c r="Q266" s="156"/>
      <c r="R266" s="156"/>
      <c r="S266" s="156"/>
      <c r="T266" s="156"/>
      <c r="U266" s="156"/>
      <c r="V266" s="156"/>
      <c r="W266" s="156"/>
      <c r="X266" s="156"/>
      <c r="Y266" s="147"/>
      <c r="Z266" s="147"/>
      <c r="AA266" s="147"/>
      <c r="AB266" s="147"/>
      <c r="AC266" s="147"/>
      <c r="AD266" s="147"/>
      <c r="AE266" s="147"/>
      <c r="AF266" s="147"/>
      <c r="AG266" s="147" t="s">
        <v>188</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54"/>
      <c r="B267" s="155"/>
      <c r="C267" s="769"/>
      <c r="D267" s="770"/>
      <c r="E267" s="770"/>
      <c r="F267" s="770"/>
      <c r="G267" s="770"/>
      <c r="H267" s="156"/>
      <c r="I267" s="156"/>
      <c r="J267" s="156"/>
      <c r="K267" s="156"/>
      <c r="L267" s="156"/>
      <c r="M267" s="156"/>
      <c r="N267" s="156"/>
      <c r="O267" s="156"/>
      <c r="P267" s="156"/>
      <c r="Q267" s="156"/>
      <c r="R267" s="156"/>
      <c r="S267" s="156"/>
      <c r="T267" s="156"/>
      <c r="U267" s="156"/>
      <c r="V267" s="156"/>
      <c r="W267" s="156"/>
      <c r="X267" s="156"/>
      <c r="Y267" s="147"/>
      <c r="Z267" s="147"/>
      <c r="AA267" s="147"/>
      <c r="AB267" s="147"/>
      <c r="AC267" s="147"/>
      <c r="AD267" s="147"/>
      <c r="AE267" s="147"/>
      <c r="AF267" s="147"/>
      <c r="AG267" s="147" t="s">
        <v>190</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701">
        <v>66</v>
      </c>
      <c r="B268" s="702" t="s">
        <v>1240</v>
      </c>
      <c r="C268" s="703" t="s">
        <v>1241</v>
      </c>
      <c r="D268" s="170" t="s">
        <v>294</v>
      </c>
      <c r="E268" s="171">
        <v>43</v>
      </c>
      <c r="F268" s="172"/>
      <c r="G268" s="173">
        <f>ROUND(E268*F268,2)</f>
        <v>0</v>
      </c>
      <c r="H268" s="172"/>
      <c r="I268" s="173">
        <f>ROUND(E268*H268,2)</f>
        <v>0</v>
      </c>
      <c r="J268" s="172"/>
      <c r="K268" s="173">
        <f>ROUND(E268*J268,2)</f>
        <v>0</v>
      </c>
      <c r="L268" s="173">
        <v>21</v>
      </c>
      <c r="M268" s="173">
        <f>G268*(1+L268/100)</f>
        <v>0</v>
      </c>
      <c r="N268" s="173">
        <v>7.5000000000000002E-4</v>
      </c>
      <c r="O268" s="173">
        <f>ROUND(E268*N268,2)</f>
        <v>0.03</v>
      </c>
      <c r="P268" s="173">
        <v>0</v>
      </c>
      <c r="Q268" s="173">
        <f>ROUND(E268*P268,2)</f>
        <v>0</v>
      </c>
      <c r="R268" s="173" t="s">
        <v>257</v>
      </c>
      <c r="S268" s="173" t="s">
        <v>183</v>
      </c>
      <c r="T268" s="174" t="s">
        <v>184</v>
      </c>
      <c r="U268" s="156">
        <v>0</v>
      </c>
      <c r="V268" s="156">
        <f>ROUND(E268*U268,2)</f>
        <v>0</v>
      </c>
      <c r="W268" s="156"/>
      <c r="X268" s="156" t="s">
        <v>258</v>
      </c>
      <c r="Y268" s="147"/>
      <c r="Z268" s="147"/>
      <c r="AA268" s="147"/>
      <c r="AB268" s="147"/>
      <c r="AC268" s="147"/>
      <c r="AD268" s="147"/>
      <c r="AE268" s="147"/>
      <c r="AF268" s="147"/>
      <c r="AG268" s="147" t="s">
        <v>1215</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outlineLevel="1" x14ac:dyDescent="0.2">
      <c r="A269" s="154"/>
      <c r="B269" s="155"/>
      <c r="C269" s="767"/>
      <c r="D269" s="768"/>
      <c r="E269" s="768"/>
      <c r="F269" s="768"/>
      <c r="G269" s="768"/>
      <c r="H269" s="156"/>
      <c r="I269" s="156"/>
      <c r="J269" s="156"/>
      <c r="K269" s="156"/>
      <c r="L269" s="156"/>
      <c r="M269" s="156"/>
      <c r="N269" s="156"/>
      <c r="O269" s="156"/>
      <c r="P269" s="156"/>
      <c r="Q269" s="156"/>
      <c r="R269" s="156"/>
      <c r="S269" s="156"/>
      <c r="T269" s="156"/>
      <c r="U269" s="156"/>
      <c r="V269" s="156"/>
      <c r="W269" s="156"/>
      <c r="X269" s="156"/>
      <c r="Y269" s="147"/>
      <c r="Z269" s="147"/>
      <c r="AA269" s="147"/>
      <c r="AB269" s="147"/>
      <c r="AC269" s="147"/>
      <c r="AD269" s="147"/>
      <c r="AE269" s="147"/>
      <c r="AF269" s="147"/>
      <c r="AG269" s="147" t="s">
        <v>190</v>
      </c>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ht="22.5" outlineLevel="1" x14ac:dyDescent="0.2">
      <c r="A270" s="701">
        <v>67</v>
      </c>
      <c r="B270" s="702" t="s">
        <v>1242</v>
      </c>
      <c r="C270" s="703" t="s">
        <v>1243</v>
      </c>
      <c r="D270" s="170" t="s">
        <v>294</v>
      </c>
      <c r="E270" s="171">
        <v>43</v>
      </c>
      <c r="F270" s="172"/>
      <c r="G270" s="173">
        <f>ROUND(E270*F270,2)</f>
        <v>0</v>
      </c>
      <c r="H270" s="172"/>
      <c r="I270" s="173">
        <f>ROUND(E270*H270,2)</f>
        <v>0</v>
      </c>
      <c r="J270" s="172"/>
      <c r="K270" s="173">
        <f>ROUND(E270*J270,2)</f>
        <v>0</v>
      </c>
      <c r="L270" s="173">
        <v>21</v>
      </c>
      <c r="M270" s="173">
        <f>G270*(1+L270/100)</f>
        <v>0</v>
      </c>
      <c r="N270" s="173">
        <v>4.4000000000000002E-4</v>
      </c>
      <c r="O270" s="173">
        <f>ROUND(E270*N270,2)</f>
        <v>0.02</v>
      </c>
      <c r="P270" s="173">
        <v>0</v>
      </c>
      <c r="Q270" s="173">
        <f>ROUND(E270*P270,2)</f>
        <v>0</v>
      </c>
      <c r="R270" s="173" t="s">
        <v>257</v>
      </c>
      <c r="S270" s="173" t="s">
        <v>183</v>
      </c>
      <c r="T270" s="174" t="s">
        <v>184</v>
      </c>
      <c r="U270" s="156">
        <v>0</v>
      </c>
      <c r="V270" s="156">
        <f>ROUND(E270*U270,2)</f>
        <v>0</v>
      </c>
      <c r="W270" s="156"/>
      <c r="X270" s="156" t="s">
        <v>258</v>
      </c>
      <c r="Y270" s="147"/>
      <c r="Z270" s="147"/>
      <c r="AA270" s="147"/>
      <c r="AB270" s="147"/>
      <c r="AC270" s="147"/>
      <c r="AD270" s="147"/>
      <c r="AE270" s="147"/>
      <c r="AF270" s="147"/>
      <c r="AG270" s="147" t="s">
        <v>1215</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54"/>
      <c r="B271" s="155"/>
      <c r="C271" s="767"/>
      <c r="D271" s="768"/>
      <c r="E271" s="768"/>
      <c r="F271" s="768"/>
      <c r="G271" s="768"/>
      <c r="H271" s="156"/>
      <c r="I271" s="156"/>
      <c r="J271" s="156"/>
      <c r="K271" s="156"/>
      <c r="L271" s="156"/>
      <c r="M271" s="156"/>
      <c r="N271" s="156"/>
      <c r="O271" s="156"/>
      <c r="P271" s="156"/>
      <c r="Q271" s="156"/>
      <c r="R271" s="156"/>
      <c r="S271" s="156"/>
      <c r="T271" s="156"/>
      <c r="U271" s="156"/>
      <c r="V271" s="156"/>
      <c r="W271" s="156"/>
      <c r="X271" s="156"/>
      <c r="Y271" s="147"/>
      <c r="Z271" s="147"/>
      <c r="AA271" s="147"/>
      <c r="AB271" s="147"/>
      <c r="AC271" s="147"/>
      <c r="AD271" s="147"/>
      <c r="AE271" s="147"/>
      <c r="AF271" s="147"/>
      <c r="AG271" s="147" t="s">
        <v>190</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1" x14ac:dyDescent="0.2">
      <c r="A272" s="168">
        <v>68</v>
      </c>
      <c r="B272" s="169" t="s">
        <v>1244</v>
      </c>
      <c r="C272" s="178" t="s">
        <v>1245</v>
      </c>
      <c r="D272" s="170" t="s">
        <v>1231</v>
      </c>
      <c r="E272" s="171">
        <v>5.0599999999999996</v>
      </c>
      <c r="F272" s="172"/>
      <c r="G272" s="173">
        <f>ROUND(E272*F272,2)</f>
        <v>0</v>
      </c>
      <c r="H272" s="172"/>
      <c r="I272" s="173">
        <f>ROUND(E272*H272,2)</f>
        <v>0</v>
      </c>
      <c r="J272" s="172"/>
      <c r="K272" s="173">
        <f>ROUND(E272*J272,2)</f>
        <v>0</v>
      </c>
      <c r="L272" s="173">
        <v>21</v>
      </c>
      <c r="M272" s="173">
        <f>G272*(1+L272/100)</f>
        <v>0</v>
      </c>
      <c r="N272" s="173">
        <v>0</v>
      </c>
      <c r="O272" s="173">
        <f>ROUND(E272*N272,2)</f>
        <v>0</v>
      </c>
      <c r="P272" s="173">
        <v>0</v>
      </c>
      <c r="Q272" s="173">
        <f>ROUND(E272*P272,2)</f>
        <v>0</v>
      </c>
      <c r="R272" s="173"/>
      <c r="S272" s="173" t="s">
        <v>219</v>
      </c>
      <c r="T272" s="174" t="s">
        <v>220</v>
      </c>
      <c r="U272" s="156">
        <v>0</v>
      </c>
      <c r="V272" s="156">
        <f>ROUND(E272*U272,2)</f>
        <v>0</v>
      </c>
      <c r="W272" s="156"/>
      <c r="X272" s="156" t="s">
        <v>258</v>
      </c>
      <c r="Y272" s="147"/>
      <c r="Z272" s="147"/>
      <c r="AA272" s="147"/>
      <c r="AB272" s="147"/>
      <c r="AC272" s="147"/>
      <c r="AD272" s="147"/>
      <c r="AE272" s="147"/>
      <c r="AF272" s="147"/>
      <c r="AG272" s="147" t="s">
        <v>1215</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54"/>
      <c r="B273" s="155"/>
      <c r="C273" s="179" t="s">
        <v>1246</v>
      </c>
      <c r="D273" s="157"/>
      <c r="E273" s="158">
        <v>5.0599999999999996</v>
      </c>
      <c r="F273" s="156"/>
      <c r="G273" s="156"/>
      <c r="H273" s="156"/>
      <c r="I273" s="156"/>
      <c r="J273" s="156"/>
      <c r="K273" s="156"/>
      <c r="L273" s="156"/>
      <c r="M273" s="156"/>
      <c r="N273" s="156"/>
      <c r="O273" s="156"/>
      <c r="P273" s="156"/>
      <c r="Q273" s="156"/>
      <c r="R273" s="156"/>
      <c r="S273" s="156"/>
      <c r="T273" s="156"/>
      <c r="U273" s="156"/>
      <c r="V273" s="156"/>
      <c r="W273" s="156"/>
      <c r="X273" s="156"/>
      <c r="Y273" s="147"/>
      <c r="Z273" s="147"/>
      <c r="AA273" s="147"/>
      <c r="AB273" s="147"/>
      <c r="AC273" s="147"/>
      <c r="AD273" s="147"/>
      <c r="AE273" s="147"/>
      <c r="AF273" s="147"/>
      <c r="AG273" s="147" t="s">
        <v>188</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54"/>
      <c r="B274" s="155"/>
      <c r="C274" s="769"/>
      <c r="D274" s="770"/>
      <c r="E274" s="770"/>
      <c r="F274" s="770"/>
      <c r="G274" s="770"/>
      <c r="H274" s="156"/>
      <c r="I274" s="156"/>
      <c r="J274" s="156"/>
      <c r="K274" s="156"/>
      <c r="L274" s="156"/>
      <c r="M274" s="156"/>
      <c r="N274" s="156"/>
      <c r="O274" s="156"/>
      <c r="P274" s="156"/>
      <c r="Q274" s="156"/>
      <c r="R274" s="156"/>
      <c r="S274" s="156"/>
      <c r="T274" s="156"/>
      <c r="U274" s="156"/>
      <c r="V274" s="156"/>
      <c r="W274" s="156"/>
      <c r="X274" s="156"/>
      <c r="Y274" s="147"/>
      <c r="Z274" s="147"/>
      <c r="AA274" s="147"/>
      <c r="AB274" s="147"/>
      <c r="AC274" s="147"/>
      <c r="AD274" s="147"/>
      <c r="AE274" s="147"/>
      <c r="AF274" s="147"/>
      <c r="AG274" s="147" t="s">
        <v>190</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701">
        <v>69</v>
      </c>
      <c r="B275" s="702" t="s">
        <v>1247</v>
      </c>
      <c r="C275" s="703" t="s">
        <v>1248</v>
      </c>
      <c r="D275" s="170" t="s">
        <v>294</v>
      </c>
      <c r="E275" s="171">
        <v>12</v>
      </c>
      <c r="F275" s="172"/>
      <c r="G275" s="173">
        <f>ROUND(E275*F275,2)</f>
        <v>0</v>
      </c>
      <c r="H275" s="172"/>
      <c r="I275" s="173">
        <f>ROUND(E275*H275,2)</f>
        <v>0</v>
      </c>
      <c r="J275" s="172"/>
      <c r="K275" s="173">
        <f>ROUND(E275*J275,2)</f>
        <v>0</v>
      </c>
      <c r="L275" s="173">
        <v>21</v>
      </c>
      <c r="M275" s="173">
        <f>G275*(1+L275/100)</f>
        <v>0</v>
      </c>
      <c r="N275" s="173">
        <v>2.5000000000000001E-2</v>
      </c>
      <c r="O275" s="173">
        <f>ROUND(E275*N275,2)</f>
        <v>0.3</v>
      </c>
      <c r="P275" s="173">
        <v>0</v>
      </c>
      <c r="Q275" s="173">
        <f>ROUND(E275*P275,2)</f>
        <v>0</v>
      </c>
      <c r="R275" s="173" t="s">
        <v>257</v>
      </c>
      <c r="S275" s="173" t="s">
        <v>183</v>
      </c>
      <c r="T275" s="174" t="s">
        <v>184</v>
      </c>
      <c r="U275" s="156">
        <v>0</v>
      </c>
      <c r="V275" s="156">
        <f>ROUND(E275*U275,2)</f>
        <v>0</v>
      </c>
      <c r="W275" s="156"/>
      <c r="X275" s="156" t="s">
        <v>258</v>
      </c>
      <c r="Y275" s="147"/>
      <c r="Z275" s="147"/>
      <c r="AA275" s="147"/>
      <c r="AB275" s="147"/>
      <c r="AC275" s="147"/>
      <c r="AD275" s="147"/>
      <c r="AE275" s="147"/>
      <c r="AF275" s="147"/>
      <c r="AG275" s="147" t="s">
        <v>1215</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1" x14ac:dyDescent="0.2">
      <c r="A276" s="154"/>
      <c r="B276" s="155"/>
      <c r="C276" s="179" t="s">
        <v>1249</v>
      </c>
      <c r="D276" s="157"/>
      <c r="E276" s="158"/>
      <c r="F276" s="156"/>
      <c r="G276" s="156"/>
      <c r="H276" s="156"/>
      <c r="I276" s="156"/>
      <c r="J276" s="156"/>
      <c r="K276" s="156"/>
      <c r="L276" s="156"/>
      <c r="M276" s="156"/>
      <c r="N276" s="156"/>
      <c r="O276" s="156"/>
      <c r="P276" s="156"/>
      <c r="Q276" s="156"/>
      <c r="R276" s="156"/>
      <c r="S276" s="156"/>
      <c r="T276" s="156"/>
      <c r="U276" s="156"/>
      <c r="V276" s="156"/>
      <c r="W276" s="156"/>
      <c r="X276" s="156"/>
      <c r="Y276" s="147"/>
      <c r="Z276" s="147"/>
      <c r="AA276" s="147"/>
      <c r="AB276" s="147"/>
      <c r="AC276" s="147"/>
      <c r="AD276" s="147"/>
      <c r="AE276" s="147"/>
      <c r="AF276" s="147"/>
      <c r="AG276" s="147" t="s">
        <v>188</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1" x14ac:dyDescent="0.2">
      <c r="A277" s="154"/>
      <c r="B277" s="155"/>
      <c r="C277" s="179" t="s">
        <v>1250</v>
      </c>
      <c r="D277" s="157"/>
      <c r="E277" s="158">
        <v>4</v>
      </c>
      <c r="F277" s="156"/>
      <c r="G277" s="156"/>
      <c r="H277" s="156"/>
      <c r="I277" s="156"/>
      <c r="J277" s="156"/>
      <c r="K277" s="156"/>
      <c r="L277" s="156"/>
      <c r="M277" s="156"/>
      <c r="N277" s="156"/>
      <c r="O277" s="156"/>
      <c r="P277" s="156"/>
      <c r="Q277" s="156"/>
      <c r="R277" s="156"/>
      <c r="S277" s="156"/>
      <c r="T277" s="156"/>
      <c r="U277" s="156"/>
      <c r="V277" s="156"/>
      <c r="W277" s="156"/>
      <c r="X277" s="156"/>
      <c r="Y277" s="147"/>
      <c r="Z277" s="147"/>
      <c r="AA277" s="147"/>
      <c r="AB277" s="147"/>
      <c r="AC277" s="147"/>
      <c r="AD277" s="147"/>
      <c r="AE277" s="147"/>
      <c r="AF277" s="147"/>
      <c r="AG277" s="147" t="s">
        <v>188</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1" x14ac:dyDescent="0.2">
      <c r="A278" s="154"/>
      <c r="B278" s="155"/>
      <c r="C278" s="179" t="s">
        <v>1251</v>
      </c>
      <c r="D278" s="157"/>
      <c r="E278" s="158">
        <v>2</v>
      </c>
      <c r="F278" s="156"/>
      <c r="G278" s="156"/>
      <c r="H278" s="156"/>
      <c r="I278" s="156"/>
      <c r="J278" s="156"/>
      <c r="K278" s="156"/>
      <c r="L278" s="156"/>
      <c r="M278" s="156"/>
      <c r="N278" s="156"/>
      <c r="O278" s="156"/>
      <c r="P278" s="156"/>
      <c r="Q278" s="156"/>
      <c r="R278" s="156"/>
      <c r="S278" s="156"/>
      <c r="T278" s="156"/>
      <c r="U278" s="156"/>
      <c r="V278" s="156"/>
      <c r="W278" s="156"/>
      <c r="X278" s="156"/>
      <c r="Y278" s="147"/>
      <c r="Z278" s="147"/>
      <c r="AA278" s="147"/>
      <c r="AB278" s="147"/>
      <c r="AC278" s="147"/>
      <c r="AD278" s="147"/>
      <c r="AE278" s="147"/>
      <c r="AF278" s="147"/>
      <c r="AG278" s="147" t="s">
        <v>188</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54"/>
      <c r="B279" s="155"/>
      <c r="C279" s="179" t="s">
        <v>1252</v>
      </c>
      <c r="D279" s="157"/>
      <c r="E279" s="158">
        <v>6</v>
      </c>
      <c r="F279" s="156"/>
      <c r="G279" s="156"/>
      <c r="H279" s="156"/>
      <c r="I279" s="156"/>
      <c r="J279" s="156"/>
      <c r="K279" s="156"/>
      <c r="L279" s="156"/>
      <c r="M279" s="156"/>
      <c r="N279" s="156"/>
      <c r="O279" s="156"/>
      <c r="P279" s="156"/>
      <c r="Q279" s="156"/>
      <c r="R279" s="156"/>
      <c r="S279" s="156"/>
      <c r="T279" s="156"/>
      <c r="U279" s="156"/>
      <c r="V279" s="156"/>
      <c r="W279" s="156"/>
      <c r="X279" s="156"/>
      <c r="Y279" s="147"/>
      <c r="Z279" s="147"/>
      <c r="AA279" s="147"/>
      <c r="AB279" s="147"/>
      <c r="AC279" s="147"/>
      <c r="AD279" s="147"/>
      <c r="AE279" s="147"/>
      <c r="AF279" s="147"/>
      <c r="AG279" s="147" t="s">
        <v>188</v>
      </c>
      <c r="AH279" s="147">
        <v>0</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54"/>
      <c r="B280" s="155"/>
      <c r="C280" s="769"/>
      <c r="D280" s="770"/>
      <c r="E280" s="770"/>
      <c r="F280" s="770"/>
      <c r="G280" s="770"/>
      <c r="H280" s="156"/>
      <c r="I280" s="156"/>
      <c r="J280" s="156"/>
      <c r="K280" s="156"/>
      <c r="L280" s="156"/>
      <c r="M280" s="156"/>
      <c r="N280" s="156"/>
      <c r="O280" s="156"/>
      <c r="P280" s="156"/>
      <c r="Q280" s="156"/>
      <c r="R280" s="156"/>
      <c r="S280" s="156"/>
      <c r="T280" s="156"/>
      <c r="U280" s="156"/>
      <c r="V280" s="156"/>
      <c r="W280" s="156"/>
      <c r="X280" s="156"/>
      <c r="Y280" s="147"/>
      <c r="Z280" s="147"/>
      <c r="AA280" s="147"/>
      <c r="AB280" s="147"/>
      <c r="AC280" s="147"/>
      <c r="AD280" s="147"/>
      <c r="AE280" s="147"/>
      <c r="AF280" s="147"/>
      <c r="AG280" s="147" t="s">
        <v>190</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ht="22.5" outlineLevel="1" x14ac:dyDescent="0.2">
      <c r="A281" s="701">
        <v>70</v>
      </c>
      <c r="B281" s="702" t="s">
        <v>1253</v>
      </c>
      <c r="C281" s="703" t="s">
        <v>1254</v>
      </c>
      <c r="D281" s="170" t="s">
        <v>294</v>
      </c>
      <c r="E281" s="171">
        <v>1</v>
      </c>
      <c r="F281" s="172"/>
      <c r="G281" s="173">
        <f>ROUND(E281*F281,2)</f>
        <v>0</v>
      </c>
      <c r="H281" s="172"/>
      <c r="I281" s="173">
        <f>ROUND(E281*H281,2)</f>
        <v>0</v>
      </c>
      <c r="J281" s="172"/>
      <c r="K281" s="173">
        <f>ROUND(E281*J281,2)</f>
        <v>0</v>
      </c>
      <c r="L281" s="173">
        <v>21</v>
      </c>
      <c r="M281" s="173">
        <f>G281*(1+L281/100)</f>
        <v>0</v>
      </c>
      <c r="N281" s="173">
        <v>2.9000000000000001E-2</v>
      </c>
      <c r="O281" s="173">
        <f>ROUND(E281*N281,2)</f>
        <v>0.03</v>
      </c>
      <c r="P281" s="173">
        <v>0</v>
      </c>
      <c r="Q281" s="173">
        <f>ROUND(E281*P281,2)</f>
        <v>0</v>
      </c>
      <c r="R281" s="173" t="s">
        <v>257</v>
      </c>
      <c r="S281" s="173" t="s">
        <v>183</v>
      </c>
      <c r="T281" s="174" t="s">
        <v>184</v>
      </c>
      <c r="U281" s="156">
        <v>0</v>
      </c>
      <c r="V281" s="156">
        <f>ROUND(E281*U281,2)</f>
        <v>0</v>
      </c>
      <c r="W281" s="156"/>
      <c r="X281" s="156" t="s">
        <v>258</v>
      </c>
      <c r="Y281" s="147"/>
      <c r="Z281" s="147"/>
      <c r="AA281" s="147"/>
      <c r="AB281" s="147"/>
      <c r="AC281" s="147"/>
      <c r="AD281" s="147"/>
      <c r="AE281" s="147"/>
      <c r="AF281" s="147"/>
      <c r="AG281" s="147" t="s">
        <v>1215</v>
      </c>
      <c r="AH281" s="147"/>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54"/>
      <c r="B282" s="155"/>
      <c r="C282" s="179" t="s">
        <v>1249</v>
      </c>
      <c r="D282" s="157"/>
      <c r="E282" s="158"/>
      <c r="F282" s="156"/>
      <c r="G282" s="156"/>
      <c r="H282" s="156"/>
      <c r="I282" s="156"/>
      <c r="J282" s="156"/>
      <c r="K282" s="156"/>
      <c r="L282" s="156"/>
      <c r="M282" s="156"/>
      <c r="N282" s="156"/>
      <c r="O282" s="156"/>
      <c r="P282" s="156"/>
      <c r="Q282" s="156"/>
      <c r="R282" s="156"/>
      <c r="S282" s="156"/>
      <c r="T282" s="156"/>
      <c r="U282" s="156"/>
      <c r="V282" s="156"/>
      <c r="W282" s="156"/>
      <c r="X282" s="156"/>
      <c r="Y282" s="147"/>
      <c r="Z282" s="147"/>
      <c r="AA282" s="147"/>
      <c r="AB282" s="147"/>
      <c r="AC282" s="147"/>
      <c r="AD282" s="147"/>
      <c r="AE282" s="147"/>
      <c r="AF282" s="147"/>
      <c r="AG282" s="147" t="s">
        <v>188</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1" x14ac:dyDescent="0.2">
      <c r="A283" s="154"/>
      <c r="B283" s="155"/>
      <c r="C283" s="179" t="s">
        <v>1255</v>
      </c>
      <c r="D283" s="157"/>
      <c r="E283" s="158">
        <v>1</v>
      </c>
      <c r="F283" s="156"/>
      <c r="G283" s="156"/>
      <c r="H283" s="156"/>
      <c r="I283" s="156"/>
      <c r="J283" s="156"/>
      <c r="K283" s="156"/>
      <c r="L283" s="156"/>
      <c r="M283" s="156"/>
      <c r="N283" s="156"/>
      <c r="O283" s="156"/>
      <c r="P283" s="156"/>
      <c r="Q283" s="156"/>
      <c r="R283" s="156"/>
      <c r="S283" s="156"/>
      <c r="T283" s="156"/>
      <c r="U283" s="156"/>
      <c r="V283" s="156"/>
      <c r="W283" s="156"/>
      <c r="X283" s="156"/>
      <c r="Y283" s="147"/>
      <c r="Z283" s="147"/>
      <c r="AA283" s="147"/>
      <c r="AB283" s="147"/>
      <c r="AC283" s="147"/>
      <c r="AD283" s="147"/>
      <c r="AE283" s="147"/>
      <c r="AF283" s="147"/>
      <c r="AG283" s="147" t="s">
        <v>188</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1" x14ac:dyDescent="0.2">
      <c r="A284" s="154"/>
      <c r="B284" s="155"/>
      <c r="C284" s="769"/>
      <c r="D284" s="770"/>
      <c r="E284" s="770"/>
      <c r="F284" s="770"/>
      <c r="G284" s="770"/>
      <c r="H284" s="156"/>
      <c r="I284" s="156"/>
      <c r="J284" s="156"/>
      <c r="K284" s="156"/>
      <c r="L284" s="156"/>
      <c r="M284" s="156"/>
      <c r="N284" s="156"/>
      <c r="O284" s="156"/>
      <c r="P284" s="156"/>
      <c r="Q284" s="156"/>
      <c r="R284" s="156"/>
      <c r="S284" s="156"/>
      <c r="T284" s="156"/>
      <c r="U284" s="156"/>
      <c r="V284" s="156"/>
      <c r="W284" s="156"/>
      <c r="X284" s="156"/>
      <c r="Y284" s="147"/>
      <c r="Z284" s="147"/>
      <c r="AA284" s="147"/>
      <c r="AB284" s="147"/>
      <c r="AC284" s="147"/>
      <c r="AD284" s="147"/>
      <c r="AE284" s="147"/>
      <c r="AF284" s="147"/>
      <c r="AG284" s="147" t="s">
        <v>190</v>
      </c>
      <c r="AH284" s="147"/>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701">
        <v>71</v>
      </c>
      <c r="B285" s="702" t="s">
        <v>1256</v>
      </c>
      <c r="C285" s="703" t="s">
        <v>1257</v>
      </c>
      <c r="D285" s="170" t="s">
        <v>294</v>
      </c>
      <c r="E285" s="171">
        <v>27</v>
      </c>
      <c r="F285" s="172"/>
      <c r="G285" s="173">
        <f>ROUND(E285*F285,2)</f>
        <v>0</v>
      </c>
      <c r="H285" s="172"/>
      <c r="I285" s="173">
        <f>ROUND(E285*H285,2)</f>
        <v>0</v>
      </c>
      <c r="J285" s="172"/>
      <c r="K285" s="173">
        <f>ROUND(E285*J285,2)</f>
        <v>0</v>
      </c>
      <c r="L285" s="173">
        <v>21</v>
      </c>
      <c r="M285" s="173">
        <f>G285*(1+L285/100)</f>
        <v>0</v>
      </c>
      <c r="N285" s="173">
        <v>3.3000000000000002E-2</v>
      </c>
      <c r="O285" s="173">
        <f>ROUND(E285*N285,2)</f>
        <v>0.89</v>
      </c>
      <c r="P285" s="173">
        <v>0</v>
      </c>
      <c r="Q285" s="173">
        <f>ROUND(E285*P285,2)</f>
        <v>0</v>
      </c>
      <c r="R285" s="173" t="s">
        <v>257</v>
      </c>
      <c r="S285" s="173" t="s">
        <v>183</v>
      </c>
      <c r="T285" s="174" t="s">
        <v>184</v>
      </c>
      <c r="U285" s="156">
        <v>0</v>
      </c>
      <c r="V285" s="156">
        <f>ROUND(E285*U285,2)</f>
        <v>0</v>
      </c>
      <c r="W285" s="156"/>
      <c r="X285" s="156" t="s">
        <v>258</v>
      </c>
      <c r="Y285" s="147"/>
      <c r="Z285" s="147"/>
      <c r="AA285" s="147"/>
      <c r="AB285" s="147"/>
      <c r="AC285" s="147"/>
      <c r="AD285" s="147"/>
      <c r="AE285" s="147"/>
      <c r="AF285" s="147"/>
      <c r="AG285" s="147" t="s">
        <v>1215</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1" x14ac:dyDescent="0.2">
      <c r="A286" s="154"/>
      <c r="B286" s="155"/>
      <c r="C286" s="179" t="s">
        <v>1249</v>
      </c>
      <c r="D286" s="157"/>
      <c r="E286" s="158"/>
      <c r="F286" s="156"/>
      <c r="G286" s="156"/>
      <c r="H286" s="156"/>
      <c r="I286" s="156"/>
      <c r="J286" s="156"/>
      <c r="K286" s="156"/>
      <c r="L286" s="156"/>
      <c r="M286" s="156"/>
      <c r="N286" s="156"/>
      <c r="O286" s="156"/>
      <c r="P286" s="156"/>
      <c r="Q286" s="156"/>
      <c r="R286" s="156"/>
      <c r="S286" s="156"/>
      <c r="T286" s="156"/>
      <c r="U286" s="156"/>
      <c r="V286" s="156"/>
      <c r="W286" s="156"/>
      <c r="X286" s="156"/>
      <c r="Y286" s="147"/>
      <c r="Z286" s="147"/>
      <c r="AA286" s="147"/>
      <c r="AB286" s="147"/>
      <c r="AC286" s="147"/>
      <c r="AD286" s="147"/>
      <c r="AE286" s="147"/>
      <c r="AF286" s="147"/>
      <c r="AG286" s="147" t="s">
        <v>188</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54"/>
      <c r="B287" s="155"/>
      <c r="C287" s="179" t="s">
        <v>1258</v>
      </c>
      <c r="D287" s="157"/>
      <c r="E287" s="158">
        <v>27</v>
      </c>
      <c r="F287" s="156"/>
      <c r="G287" s="156"/>
      <c r="H287" s="156"/>
      <c r="I287" s="156"/>
      <c r="J287" s="156"/>
      <c r="K287" s="156"/>
      <c r="L287" s="156"/>
      <c r="M287" s="156"/>
      <c r="N287" s="156"/>
      <c r="O287" s="156"/>
      <c r="P287" s="156"/>
      <c r="Q287" s="156"/>
      <c r="R287" s="156"/>
      <c r="S287" s="156"/>
      <c r="T287" s="156"/>
      <c r="U287" s="156"/>
      <c r="V287" s="156"/>
      <c r="W287" s="156"/>
      <c r="X287" s="156"/>
      <c r="Y287" s="147"/>
      <c r="Z287" s="147"/>
      <c r="AA287" s="147"/>
      <c r="AB287" s="147"/>
      <c r="AC287" s="147"/>
      <c r="AD287" s="147"/>
      <c r="AE287" s="147"/>
      <c r="AF287" s="147"/>
      <c r="AG287" s="147" t="s">
        <v>188</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54"/>
      <c r="B288" s="155"/>
      <c r="C288" s="769"/>
      <c r="D288" s="770"/>
      <c r="E288" s="770"/>
      <c r="F288" s="770"/>
      <c r="G288" s="770"/>
      <c r="H288" s="156"/>
      <c r="I288" s="156"/>
      <c r="J288" s="156"/>
      <c r="K288" s="156"/>
      <c r="L288" s="156"/>
      <c r="M288" s="156"/>
      <c r="N288" s="156"/>
      <c r="O288" s="156"/>
      <c r="P288" s="156"/>
      <c r="Q288" s="156"/>
      <c r="R288" s="156"/>
      <c r="S288" s="156"/>
      <c r="T288" s="156"/>
      <c r="U288" s="156"/>
      <c r="V288" s="156"/>
      <c r="W288" s="156"/>
      <c r="X288" s="156"/>
      <c r="Y288" s="147"/>
      <c r="Z288" s="147"/>
      <c r="AA288" s="147"/>
      <c r="AB288" s="147"/>
      <c r="AC288" s="147"/>
      <c r="AD288" s="147"/>
      <c r="AE288" s="147"/>
      <c r="AF288" s="147"/>
      <c r="AG288" s="147" t="s">
        <v>190</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701">
        <v>72</v>
      </c>
      <c r="B289" s="702" t="s">
        <v>1259</v>
      </c>
      <c r="C289" s="703" t="s">
        <v>1260</v>
      </c>
      <c r="D289" s="170" t="s">
        <v>294</v>
      </c>
      <c r="E289" s="171">
        <v>3</v>
      </c>
      <c r="F289" s="172"/>
      <c r="G289" s="173">
        <f>ROUND(E289*F289,2)</f>
        <v>0</v>
      </c>
      <c r="H289" s="172"/>
      <c r="I289" s="173">
        <f>ROUND(E289*H289,2)</f>
        <v>0</v>
      </c>
      <c r="J289" s="172"/>
      <c r="K289" s="173">
        <f>ROUND(E289*J289,2)</f>
        <v>0</v>
      </c>
      <c r="L289" s="173">
        <v>21</v>
      </c>
      <c r="M289" s="173">
        <f>G289*(1+L289/100)</f>
        <v>0</v>
      </c>
      <c r="N289" s="173">
        <v>3.6999999999999998E-2</v>
      </c>
      <c r="O289" s="173">
        <f>ROUND(E289*N289,2)</f>
        <v>0.11</v>
      </c>
      <c r="P289" s="173">
        <v>0</v>
      </c>
      <c r="Q289" s="173">
        <f>ROUND(E289*P289,2)</f>
        <v>0</v>
      </c>
      <c r="R289" s="173" t="s">
        <v>257</v>
      </c>
      <c r="S289" s="173" t="s">
        <v>183</v>
      </c>
      <c r="T289" s="174" t="s">
        <v>184</v>
      </c>
      <c r="U289" s="156">
        <v>0</v>
      </c>
      <c r="V289" s="156">
        <f>ROUND(E289*U289,2)</f>
        <v>0</v>
      </c>
      <c r="W289" s="156"/>
      <c r="X289" s="156" t="s">
        <v>258</v>
      </c>
      <c r="Y289" s="147"/>
      <c r="Z289" s="147"/>
      <c r="AA289" s="147"/>
      <c r="AB289" s="147"/>
      <c r="AC289" s="147"/>
      <c r="AD289" s="147"/>
      <c r="AE289" s="147"/>
      <c r="AF289" s="147"/>
      <c r="AG289" s="147" t="s">
        <v>1215</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1" x14ac:dyDescent="0.2">
      <c r="A290" s="154"/>
      <c r="B290" s="155"/>
      <c r="C290" s="179" t="s">
        <v>1249</v>
      </c>
      <c r="D290" s="157"/>
      <c r="E290" s="158"/>
      <c r="F290" s="156"/>
      <c r="G290" s="156"/>
      <c r="H290" s="156"/>
      <c r="I290" s="156"/>
      <c r="J290" s="156"/>
      <c r="K290" s="156"/>
      <c r="L290" s="156"/>
      <c r="M290" s="156"/>
      <c r="N290" s="156"/>
      <c r="O290" s="156"/>
      <c r="P290" s="156"/>
      <c r="Q290" s="156"/>
      <c r="R290" s="156"/>
      <c r="S290" s="156"/>
      <c r="T290" s="156"/>
      <c r="U290" s="156"/>
      <c r="V290" s="156"/>
      <c r="W290" s="156"/>
      <c r="X290" s="156"/>
      <c r="Y290" s="147"/>
      <c r="Z290" s="147"/>
      <c r="AA290" s="147"/>
      <c r="AB290" s="147"/>
      <c r="AC290" s="147"/>
      <c r="AD290" s="147"/>
      <c r="AE290" s="147"/>
      <c r="AF290" s="147"/>
      <c r="AG290" s="147" t="s">
        <v>188</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54"/>
      <c r="B291" s="155"/>
      <c r="C291" s="179" t="s">
        <v>1261</v>
      </c>
      <c r="D291" s="157"/>
      <c r="E291" s="158">
        <v>2</v>
      </c>
      <c r="F291" s="156"/>
      <c r="G291" s="156"/>
      <c r="H291" s="156"/>
      <c r="I291" s="156"/>
      <c r="J291" s="156"/>
      <c r="K291" s="156"/>
      <c r="L291" s="156"/>
      <c r="M291" s="156"/>
      <c r="N291" s="156"/>
      <c r="O291" s="156"/>
      <c r="P291" s="156"/>
      <c r="Q291" s="156"/>
      <c r="R291" s="156"/>
      <c r="S291" s="156"/>
      <c r="T291" s="156"/>
      <c r="U291" s="156"/>
      <c r="V291" s="156"/>
      <c r="W291" s="156"/>
      <c r="X291" s="156"/>
      <c r="Y291" s="147"/>
      <c r="Z291" s="147"/>
      <c r="AA291" s="147"/>
      <c r="AB291" s="147"/>
      <c r="AC291" s="147"/>
      <c r="AD291" s="147"/>
      <c r="AE291" s="147"/>
      <c r="AF291" s="147"/>
      <c r="AG291" s="147" t="s">
        <v>188</v>
      </c>
      <c r="AH291" s="147">
        <v>0</v>
      </c>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1" x14ac:dyDescent="0.2">
      <c r="A292" s="154"/>
      <c r="B292" s="155"/>
      <c r="C292" s="179" t="s">
        <v>1262</v>
      </c>
      <c r="D292" s="157"/>
      <c r="E292" s="158">
        <v>1</v>
      </c>
      <c r="F292" s="156"/>
      <c r="G292" s="156"/>
      <c r="H292" s="156"/>
      <c r="I292" s="156"/>
      <c r="J292" s="156"/>
      <c r="K292" s="156"/>
      <c r="L292" s="156"/>
      <c r="M292" s="156"/>
      <c r="N292" s="156"/>
      <c r="O292" s="156"/>
      <c r="P292" s="156"/>
      <c r="Q292" s="156"/>
      <c r="R292" s="156"/>
      <c r="S292" s="156"/>
      <c r="T292" s="156"/>
      <c r="U292" s="156"/>
      <c r="V292" s="156"/>
      <c r="W292" s="156"/>
      <c r="X292" s="156"/>
      <c r="Y292" s="147"/>
      <c r="Z292" s="147"/>
      <c r="AA292" s="147"/>
      <c r="AB292" s="147"/>
      <c r="AC292" s="147"/>
      <c r="AD292" s="147"/>
      <c r="AE292" s="147"/>
      <c r="AF292" s="147"/>
      <c r="AG292" s="147" t="s">
        <v>188</v>
      </c>
      <c r="AH292" s="147">
        <v>0</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outlineLevel="1" x14ac:dyDescent="0.2">
      <c r="A293" s="154"/>
      <c r="B293" s="155"/>
      <c r="C293" s="769"/>
      <c r="D293" s="770"/>
      <c r="E293" s="770"/>
      <c r="F293" s="770"/>
      <c r="G293" s="770"/>
      <c r="H293" s="156"/>
      <c r="I293" s="156"/>
      <c r="J293" s="156"/>
      <c r="K293" s="156"/>
      <c r="L293" s="156"/>
      <c r="M293" s="156"/>
      <c r="N293" s="156"/>
      <c r="O293" s="156"/>
      <c r="P293" s="156"/>
      <c r="Q293" s="156"/>
      <c r="R293" s="156"/>
      <c r="S293" s="156"/>
      <c r="T293" s="156"/>
      <c r="U293" s="156"/>
      <c r="V293" s="156"/>
      <c r="W293" s="156"/>
      <c r="X293" s="156"/>
      <c r="Y293" s="147"/>
      <c r="Z293" s="147"/>
      <c r="AA293" s="147"/>
      <c r="AB293" s="147"/>
      <c r="AC293" s="147"/>
      <c r="AD293" s="147"/>
      <c r="AE293" s="147"/>
      <c r="AF293" s="147"/>
      <c r="AG293" s="147" t="s">
        <v>190</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1" x14ac:dyDescent="0.2">
      <c r="A294" s="701">
        <v>73</v>
      </c>
      <c r="B294" s="702" t="s">
        <v>1263</v>
      </c>
      <c r="C294" s="703" t="s">
        <v>1264</v>
      </c>
      <c r="D294" s="170" t="s">
        <v>231</v>
      </c>
      <c r="E294" s="171">
        <v>3.0629499999999998</v>
      </c>
      <c r="F294" s="172"/>
      <c r="G294" s="173">
        <f>ROUND(E294*F294,2)</f>
        <v>0</v>
      </c>
      <c r="H294" s="172"/>
      <c r="I294" s="173">
        <f>ROUND(E294*H294,2)</f>
        <v>0</v>
      </c>
      <c r="J294" s="172"/>
      <c r="K294" s="173">
        <f>ROUND(E294*J294,2)</f>
        <v>0</v>
      </c>
      <c r="L294" s="173">
        <v>21</v>
      </c>
      <c r="M294" s="173">
        <f>G294*(1+L294/100)</f>
        <v>0</v>
      </c>
      <c r="N294" s="173">
        <v>0</v>
      </c>
      <c r="O294" s="173">
        <f>ROUND(E294*N294,2)</f>
        <v>0</v>
      </c>
      <c r="P294" s="173">
        <v>0</v>
      </c>
      <c r="Q294" s="173">
        <f>ROUND(E294*P294,2)</f>
        <v>0</v>
      </c>
      <c r="R294" s="173" t="s">
        <v>796</v>
      </c>
      <c r="S294" s="173" t="s">
        <v>183</v>
      </c>
      <c r="T294" s="174" t="s">
        <v>184</v>
      </c>
      <c r="U294" s="156">
        <v>2.2549999999999999</v>
      </c>
      <c r="V294" s="156">
        <f>ROUND(E294*U294,2)</f>
        <v>6.91</v>
      </c>
      <c r="W294" s="156"/>
      <c r="X294" s="156" t="s">
        <v>608</v>
      </c>
      <c r="Y294" s="147"/>
      <c r="Z294" s="147"/>
      <c r="AA294" s="147"/>
      <c r="AB294" s="147"/>
      <c r="AC294" s="147"/>
      <c r="AD294" s="147"/>
      <c r="AE294" s="147"/>
      <c r="AF294" s="147"/>
      <c r="AG294" s="147" t="s">
        <v>609</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1" x14ac:dyDescent="0.2">
      <c r="A295" s="154"/>
      <c r="B295" s="155"/>
      <c r="C295" s="771" t="s">
        <v>656</v>
      </c>
      <c r="D295" s="772"/>
      <c r="E295" s="772"/>
      <c r="F295" s="772"/>
      <c r="G295" s="772"/>
      <c r="H295" s="156"/>
      <c r="I295" s="156"/>
      <c r="J295" s="156"/>
      <c r="K295" s="156"/>
      <c r="L295" s="156"/>
      <c r="M295" s="156"/>
      <c r="N295" s="156"/>
      <c r="O295" s="156"/>
      <c r="P295" s="156"/>
      <c r="Q295" s="156"/>
      <c r="R295" s="156"/>
      <c r="S295" s="156"/>
      <c r="T295" s="156"/>
      <c r="U295" s="156"/>
      <c r="V295" s="156"/>
      <c r="W295" s="156"/>
      <c r="X295" s="156"/>
      <c r="Y295" s="147"/>
      <c r="Z295" s="147"/>
      <c r="AA295" s="147"/>
      <c r="AB295" s="147"/>
      <c r="AC295" s="147"/>
      <c r="AD295" s="147"/>
      <c r="AE295" s="147"/>
      <c r="AF295" s="147"/>
      <c r="AG295" s="147" t="s">
        <v>196</v>
      </c>
      <c r="AH295" s="147"/>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54"/>
      <c r="B296" s="155"/>
      <c r="C296" s="769"/>
      <c r="D296" s="770"/>
      <c r="E296" s="770"/>
      <c r="F296" s="770"/>
      <c r="G296" s="770"/>
      <c r="H296" s="156"/>
      <c r="I296" s="156"/>
      <c r="J296" s="156"/>
      <c r="K296" s="156"/>
      <c r="L296" s="156"/>
      <c r="M296" s="156"/>
      <c r="N296" s="156"/>
      <c r="O296" s="156"/>
      <c r="P296" s="156"/>
      <c r="Q296" s="156"/>
      <c r="R296" s="156"/>
      <c r="S296" s="156"/>
      <c r="T296" s="156"/>
      <c r="U296" s="156"/>
      <c r="V296" s="156"/>
      <c r="W296" s="156"/>
      <c r="X296" s="156"/>
      <c r="Y296" s="147"/>
      <c r="Z296" s="147"/>
      <c r="AA296" s="147"/>
      <c r="AB296" s="147"/>
      <c r="AC296" s="147"/>
      <c r="AD296" s="147"/>
      <c r="AE296" s="147"/>
      <c r="AF296" s="147"/>
      <c r="AG296" s="147" t="s">
        <v>190</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x14ac:dyDescent="0.2">
      <c r="A297" s="162" t="s">
        <v>177</v>
      </c>
      <c r="B297" s="163" t="s">
        <v>119</v>
      </c>
      <c r="C297" s="177" t="s">
        <v>120</v>
      </c>
      <c r="D297" s="164"/>
      <c r="E297" s="165"/>
      <c r="F297" s="166"/>
      <c r="G297" s="166">
        <f>SUMIF(AG298:AG308,"&lt;&gt;NOR",G298:G308)</f>
        <v>0</v>
      </c>
      <c r="H297" s="166"/>
      <c r="I297" s="166">
        <f>SUM(I298:I308)</f>
        <v>0</v>
      </c>
      <c r="J297" s="166"/>
      <c r="K297" s="166">
        <f>SUM(K298:K308)</f>
        <v>0</v>
      </c>
      <c r="L297" s="166"/>
      <c r="M297" s="166">
        <f>SUM(M298:M308)</f>
        <v>0</v>
      </c>
      <c r="N297" s="166"/>
      <c r="O297" s="166">
        <f>SUM(O298:O308)</f>
        <v>0.35000000000000003</v>
      </c>
      <c r="P297" s="166"/>
      <c r="Q297" s="166">
        <f>SUM(Q298:Q308)</f>
        <v>0</v>
      </c>
      <c r="R297" s="166"/>
      <c r="S297" s="166"/>
      <c r="T297" s="167"/>
      <c r="U297" s="161"/>
      <c r="V297" s="161">
        <f>SUM(V298:V308)</f>
        <v>32.24</v>
      </c>
      <c r="W297" s="161"/>
      <c r="X297" s="161"/>
      <c r="AG297" t="s">
        <v>178</v>
      </c>
    </row>
    <row r="298" spans="1:60" outlineLevel="1" x14ac:dyDescent="0.2">
      <c r="A298" s="168">
        <v>74</v>
      </c>
      <c r="B298" s="169" t="s">
        <v>1265</v>
      </c>
      <c r="C298" s="178" t="s">
        <v>1266</v>
      </c>
      <c r="D298" s="170" t="s">
        <v>850</v>
      </c>
      <c r="E298" s="171">
        <v>311</v>
      </c>
      <c r="F298" s="172"/>
      <c r="G298" s="173">
        <f>ROUND(E298*F298,2)</f>
        <v>0</v>
      </c>
      <c r="H298" s="172"/>
      <c r="I298" s="173">
        <f>ROUND(E298*H298,2)</f>
        <v>0</v>
      </c>
      <c r="J298" s="172"/>
      <c r="K298" s="173">
        <f>ROUND(E298*J298,2)</f>
        <v>0</v>
      </c>
      <c r="L298" s="173">
        <v>21</v>
      </c>
      <c r="M298" s="173">
        <f>G298*(1+L298/100)</f>
        <v>0</v>
      </c>
      <c r="N298" s="173">
        <v>5.0000000000000002E-5</v>
      </c>
      <c r="O298" s="173">
        <f>ROUND(E298*N298,2)</f>
        <v>0.02</v>
      </c>
      <c r="P298" s="173">
        <v>0</v>
      </c>
      <c r="Q298" s="173">
        <f>ROUND(E298*P298,2)</f>
        <v>0</v>
      </c>
      <c r="R298" s="173" t="s">
        <v>851</v>
      </c>
      <c r="S298" s="173" t="s">
        <v>183</v>
      </c>
      <c r="T298" s="174" t="s">
        <v>184</v>
      </c>
      <c r="U298" s="156">
        <v>0.1</v>
      </c>
      <c r="V298" s="156">
        <f>ROUND(E298*U298,2)</f>
        <v>31.1</v>
      </c>
      <c r="W298" s="156"/>
      <c r="X298" s="156" t="s">
        <v>185</v>
      </c>
      <c r="Y298" s="147"/>
      <c r="Z298" s="147"/>
      <c r="AA298" s="147"/>
      <c r="AB298" s="147"/>
      <c r="AC298" s="147"/>
      <c r="AD298" s="147"/>
      <c r="AE298" s="147"/>
      <c r="AF298" s="147"/>
      <c r="AG298" s="147" t="s">
        <v>1042</v>
      </c>
      <c r="AH298" s="147"/>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54"/>
      <c r="B299" s="155"/>
      <c r="C299" s="179" t="s">
        <v>1267</v>
      </c>
      <c r="D299" s="157"/>
      <c r="E299" s="158"/>
      <c r="F299" s="156"/>
      <c r="G299" s="156"/>
      <c r="H299" s="156"/>
      <c r="I299" s="156"/>
      <c r="J299" s="156"/>
      <c r="K299" s="156"/>
      <c r="L299" s="156"/>
      <c r="M299" s="156"/>
      <c r="N299" s="156"/>
      <c r="O299" s="156"/>
      <c r="P299" s="156"/>
      <c r="Q299" s="156"/>
      <c r="R299" s="156"/>
      <c r="S299" s="156"/>
      <c r="T299" s="156"/>
      <c r="U299" s="156"/>
      <c r="V299" s="156"/>
      <c r="W299" s="156"/>
      <c r="X299" s="156"/>
      <c r="Y299" s="147"/>
      <c r="Z299" s="147"/>
      <c r="AA299" s="147"/>
      <c r="AB299" s="147"/>
      <c r="AC299" s="147"/>
      <c r="AD299" s="147"/>
      <c r="AE299" s="147"/>
      <c r="AF299" s="147"/>
      <c r="AG299" s="147" t="s">
        <v>188</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1" x14ac:dyDescent="0.2">
      <c r="A300" s="154"/>
      <c r="B300" s="155"/>
      <c r="C300" s="179" t="s">
        <v>1268</v>
      </c>
      <c r="D300" s="157"/>
      <c r="E300" s="158">
        <v>311</v>
      </c>
      <c r="F300" s="156"/>
      <c r="G300" s="156"/>
      <c r="H300" s="156"/>
      <c r="I300" s="156"/>
      <c r="J300" s="156"/>
      <c r="K300" s="156"/>
      <c r="L300" s="156"/>
      <c r="M300" s="156"/>
      <c r="N300" s="156"/>
      <c r="O300" s="156"/>
      <c r="P300" s="156"/>
      <c r="Q300" s="156"/>
      <c r="R300" s="156"/>
      <c r="S300" s="156"/>
      <c r="T300" s="156"/>
      <c r="U300" s="156"/>
      <c r="V300" s="156"/>
      <c r="W300" s="156"/>
      <c r="X300" s="156"/>
      <c r="Y300" s="147"/>
      <c r="Z300" s="147"/>
      <c r="AA300" s="147"/>
      <c r="AB300" s="147"/>
      <c r="AC300" s="147"/>
      <c r="AD300" s="147"/>
      <c r="AE300" s="147"/>
      <c r="AF300" s="147"/>
      <c r="AG300" s="147" t="s">
        <v>188</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outlineLevel="1" x14ac:dyDescent="0.2">
      <c r="A301" s="154"/>
      <c r="B301" s="155"/>
      <c r="C301" s="769"/>
      <c r="D301" s="770"/>
      <c r="E301" s="770"/>
      <c r="F301" s="770"/>
      <c r="G301" s="770"/>
      <c r="H301" s="156"/>
      <c r="I301" s="156"/>
      <c r="J301" s="156"/>
      <c r="K301" s="156"/>
      <c r="L301" s="156"/>
      <c r="M301" s="156"/>
      <c r="N301" s="156"/>
      <c r="O301" s="156"/>
      <c r="P301" s="156"/>
      <c r="Q301" s="156"/>
      <c r="R301" s="156"/>
      <c r="S301" s="156"/>
      <c r="T301" s="156"/>
      <c r="U301" s="156"/>
      <c r="V301" s="156"/>
      <c r="W301" s="156"/>
      <c r="X301" s="156"/>
      <c r="Y301" s="147"/>
      <c r="Z301" s="147"/>
      <c r="AA301" s="147"/>
      <c r="AB301" s="147"/>
      <c r="AC301" s="147"/>
      <c r="AD301" s="147"/>
      <c r="AE301" s="147"/>
      <c r="AF301" s="147"/>
      <c r="AG301" s="147" t="s">
        <v>190</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1" x14ac:dyDescent="0.2">
      <c r="A302" s="168">
        <v>75</v>
      </c>
      <c r="B302" s="169" t="s">
        <v>1269</v>
      </c>
      <c r="C302" s="178" t="s">
        <v>1270</v>
      </c>
      <c r="D302" s="170" t="s">
        <v>231</v>
      </c>
      <c r="E302" s="171">
        <v>0.32655000000000001</v>
      </c>
      <c r="F302" s="172"/>
      <c r="G302" s="173">
        <f>ROUND(E302*F302,2)</f>
        <v>0</v>
      </c>
      <c r="H302" s="172"/>
      <c r="I302" s="173">
        <f>ROUND(E302*H302,2)</f>
        <v>0</v>
      </c>
      <c r="J302" s="172"/>
      <c r="K302" s="173">
        <f>ROUND(E302*J302,2)</f>
        <v>0</v>
      </c>
      <c r="L302" s="173">
        <v>21</v>
      </c>
      <c r="M302" s="173">
        <f>G302*(1+L302/100)</f>
        <v>0</v>
      </c>
      <c r="N302" s="173">
        <v>1</v>
      </c>
      <c r="O302" s="173">
        <f>ROUND(E302*N302,2)</f>
        <v>0.33</v>
      </c>
      <c r="P302" s="173">
        <v>0</v>
      </c>
      <c r="Q302" s="173">
        <f>ROUND(E302*P302,2)</f>
        <v>0</v>
      </c>
      <c r="R302" s="173" t="s">
        <v>257</v>
      </c>
      <c r="S302" s="173" t="s">
        <v>183</v>
      </c>
      <c r="T302" s="174" t="s">
        <v>184</v>
      </c>
      <c r="U302" s="156">
        <v>0</v>
      </c>
      <c r="V302" s="156">
        <f>ROUND(E302*U302,2)</f>
        <v>0</v>
      </c>
      <c r="W302" s="156"/>
      <c r="X302" s="156" t="s">
        <v>258</v>
      </c>
      <c r="Y302" s="147"/>
      <c r="Z302" s="147"/>
      <c r="AA302" s="147"/>
      <c r="AB302" s="147"/>
      <c r="AC302" s="147"/>
      <c r="AD302" s="147"/>
      <c r="AE302" s="147"/>
      <c r="AF302" s="147"/>
      <c r="AG302" s="147" t="s">
        <v>1215</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1" x14ac:dyDescent="0.2">
      <c r="A303" s="154"/>
      <c r="B303" s="155"/>
      <c r="C303" s="179" t="s">
        <v>1267</v>
      </c>
      <c r="D303" s="157"/>
      <c r="E303" s="158"/>
      <c r="F303" s="156"/>
      <c r="G303" s="156"/>
      <c r="H303" s="156"/>
      <c r="I303" s="156"/>
      <c r="J303" s="156"/>
      <c r="K303" s="156"/>
      <c r="L303" s="156"/>
      <c r="M303" s="156"/>
      <c r="N303" s="156"/>
      <c r="O303" s="156"/>
      <c r="P303" s="156"/>
      <c r="Q303" s="156"/>
      <c r="R303" s="156"/>
      <c r="S303" s="156"/>
      <c r="T303" s="156"/>
      <c r="U303" s="156"/>
      <c r="V303" s="156"/>
      <c r="W303" s="156"/>
      <c r="X303" s="156"/>
      <c r="Y303" s="147"/>
      <c r="Z303" s="147"/>
      <c r="AA303" s="147"/>
      <c r="AB303" s="147"/>
      <c r="AC303" s="147"/>
      <c r="AD303" s="147"/>
      <c r="AE303" s="147"/>
      <c r="AF303" s="147"/>
      <c r="AG303" s="147" t="s">
        <v>188</v>
      </c>
      <c r="AH303" s="147">
        <v>0</v>
      </c>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outlineLevel="1" x14ac:dyDescent="0.2">
      <c r="A304" s="154"/>
      <c r="B304" s="155"/>
      <c r="C304" s="179" t="s">
        <v>1271</v>
      </c>
      <c r="D304" s="157"/>
      <c r="E304" s="158">
        <v>0.32655000000000001</v>
      </c>
      <c r="F304" s="156"/>
      <c r="G304" s="156"/>
      <c r="H304" s="156"/>
      <c r="I304" s="156"/>
      <c r="J304" s="156"/>
      <c r="K304" s="156"/>
      <c r="L304" s="156"/>
      <c r="M304" s="156"/>
      <c r="N304" s="156"/>
      <c r="O304" s="156"/>
      <c r="P304" s="156"/>
      <c r="Q304" s="156"/>
      <c r="R304" s="156"/>
      <c r="S304" s="156"/>
      <c r="T304" s="156"/>
      <c r="U304" s="156"/>
      <c r="V304" s="156"/>
      <c r="W304" s="156"/>
      <c r="X304" s="156"/>
      <c r="Y304" s="147"/>
      <c r="Z304" s="147"/>
      <c r="AA304" s="147"/>
      <c r="AB304" s="147"/>
      <c r="AC304" s="147"/>
      <c r="AD304" s="147"/>
      <c r="AE304" s="147"/>
      <c r="AF304" s="147"/>
      <c r="AG304" s="147" t="s">
        <v>188</v>
      </c>
      <c r="AH304" s="147">
        <v>0</v>
      </c>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1" x14ac:dyDescent="0.2">
      <c r="A305" s="154"/>
      <c r="B305" s="155"/>
      <c r="C305" s="769"/>
      <c r="D305" s="770"/>
      <c r="E305" s="770"/>
      <c r="F305" s="770"/>
      <c r="G305" s="770"/>
      <c r="H305" s="156"/>
      <c r="I305" s="156"/>
      <c r="J305" s="156"/>
      <c r="K305" s="156"/>
      <c r="L305" s="156"/>
      <c r="M305" s="156"/>
      <c r="N305" s="156"/>
      <c r="O305" s="156"/>
      <c r="P305" s="156"/>
      <c r="Q305" s="156"/>
      <c r="R305" s="156"/>
      <c r="S305" s="156"/>
      <c r="T305" s="156"/>
      <c r="U305" s="156"/>
      <c r="V305" s="156"/>
      <c r="W305" s="156"/>
      <c r="X305" s="156"/>
      <c r="Y305" s="147"/>
      <c r="Z305" s="147"/>
      <c r="AA305" s="147"/>
      <c r="AB305" s="147"/>
      <c r="AC305" s="147"/>
      <c r="AD305" s="147"/>
      <c r="AE305" s="147"/>
      <c r="AF305" s="147"/>
      <c r="AG305" s="147" t="s">
        <v>190</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1" x14ac:dyDescent="0.2">
      <c r="A306" s="168">
        <v>76</v>
      </c>
      <c r="B306" s="169" t="s">
        <v>1272</v>
      </c>
      <c r="C306" s="178" t="s">
        <v>1273</v>
      </c>
      <c r="D306" s="170" t="s">
        <v>231</v>
      </c>
      <c r="E306" s="171">
        <v>0.34210000000000002</v>
      </c>
      <c r="F306" s="172"/>
      <c r="G306" s="173">
        <f>ROUND(E306*F306,2)</f>
        <v>0</v>
      </c>
      <c r="H306" s="172"/>
      <c r="I306" s="173">
        <f>ROUND(E306*H306,2)</f>
        <v>0</v>
      </c>
      <c r="J306" s="172"/>
      <c r="K306" s="173">
        <f>ROUND(E306*J306,2)</f>
        <v>0</v>
      </c>
      <c r="L306" s="173">
        <v>21</v>
      </c>
      <c r="M306" s="173">
        <f>G306*(1+L306/100)</f>
        <v>0</v>
      </c>
      <c r="N306" s="173">
        <v>0</v>
      </c>
      <c r="O306" s="173">
        <f>ROUND(E306*N306,2)</f>
        <v>0</v>
      </c>
      <c r="P306" s="173">
        <v>0</v>
      </c>
      <c r="Q306" s="173">
        <f>ROUND(E306*P306,2)</f>
        <v>0</v>
      </c>
      <c r="R306" s="173" t="s">
        <v>851</v>
      </c>
      <c r="S306" s="173" t="s">
        <v>183</v>
      </c>
      <c r="T306" s="174" t="s">
        <v>184</v>
      </c>
      <c r="U306" s="156">
        <v>3.327</v>
      </c>
      <c r="V306" s="156">
        <f>ROUND(E306*U306,2)</f>
        <v>1.1399999999999999</v>
      </c>
      <c r="W306" s="156"/>
      <c r="X306" s="156" t="s">
        <v>608</v>
      </c>
      <c r="Y306" s="147"/>
      <c r="Z306" s="147"/>
      <c r="AA306" s="147"/>
      <c r="AB306" s="147"/>
      <c r="AC306" s="147"/>
      <c r="AD306" s="147"/>
      <c r="AE306" s="147"/>
      <c r="AF306" s="147"/>
      <c r="AG306" s="147" t="s">
        <v>609</v>
      </c>
      <c r="AH306" s="147"/>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1" x14ac:dyDescent="0.2">
      <c r="A307" s="154"/>
      <c r="B307" s="155"/>
      <c r="C307" s="771" t="s">
        <v>656</v>
      </c>
      <c r="D307" s="772"/>
      <c r="E307" s="772"/>
      <c r="F307" s="772"/>
      <c r="G307" s="772"/>
      <c r="H307" s="156"/>
      <c r="I307" s="156"/>
      <c r="J307" s="156"/>
      <c r="K307" s="156"/>
      <c r="L307" s="156"/>
      <c r="M307" s="156"/>
      <c r="N307" s="156"/>
      <c r="O307" s="156"/>
      <c r="P307" s="156"/>
      <c r="Q307" s="156"/>
      <c r="R307" s="156"/>
      <c r="S307" s="156"/>
      <c r="T307" s="156"/>
      <c r="U307" s="156"/>
      <c r="V307" s="156"/>
      <c r="W307" s="156"/>
      <c r="X307" s="156"/>
      <c r="Y307" s="147"/>
      <c r="Z307" s="147"/>
      <c r="AA307" s="147"/>
      <c r="AB307" s="147"/>
      <c r="AC307" s="147"/>
      <c r="AD307" s="147"/>
      <c r="AE307" s="147"/>
      <c r="AF307" s="147"/>
      <c r="AG307" s="147" t="s">
        <v>196</v>
      </c>
      <c r="AH307" s="147"/>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1" x14ac:dyDescent="0.2">
      <c r="A308" s="154"/>
      <c r="B308" s="155"/>
      <c r="C308" s="769"/>
      <c r="D308" s="770"/>
      <c r="E308" s="770"/>
      <c r="F308" s="770"/>
      <c r="G308" s="770"/>
      <c r="H308" s="156"/>
      <c r="I308" s="156"/>
      <c r="J308" s="156"/>
      <c r="K308" s="156"/>
      <c r="L308" s="156"/>
      <c r="M308" s="156"/>
      <c r="N308" s="156"/>
      <c r="O308" s="156"/>
      <c r="P308" s="156"/>
      <c r="Q308" s="156"/>
      <c r="R308" s="156"/>
      <c r="S308" s="156"/>
      <c r="T308" s="156"/>
      <c r="U308" s="156"/>
      <c r="V308" s="156"/>
      <c r="W308" s="156"/>
      <c r="X308" s="156"/>
      <c r="Y308" s="147"/>
      <c r="Z308" s="147"/>
      <c r="AA308" s="147"/>
      <c r="AB308" s="147"/>
      <c r="AC308" s="147"/>
      <c r="AD308" s="147"/>
      <c r="AE308" s="147"/>
      <c r="AF308" s="147"/>
      <c r="AG308" s="147" t="s">
        <v>190</v>
      </c>
      <c r="AH308" s="147"/>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x14ac:dyDescent="0.2">
      <c r="A309" s="162" t="s">
        <v>177</v>
      </c>
      <c r="B309" s="163" t="s">
        <v>123</v>
      </c>
      <c r="C309" s="177" t="s">
        <v>124</v>
      </c>
      <c r="D309" s="164"/>
      <c r="E309" s="165"/>
      <c r="F309" s="166"/>
      <c r="G309" s="166">
        <f>SUMIF(AG310:AG323,"&lt;&gt;NOR",G310:G323)</f>
        <v>0</v>
      </c>
      <c r="H309" s="166"/>
      <c r="I309" s="166">
        <f>SUM(I310:I323)</f>
        <v>0</v>
      </c>
      <c r="J309" s="166"/>
      <c r="K309" s="166">
        <f>SUM(K310:K323)</f>
        <v>0</v>
      </c>
      <c r="L309" s="166"/>
      <c r="M309" s="166">
        <f>SUM(M310:M323)</f>
        <v>0</v>
      </c>
      <c r="N309" s="166"/>
      <c r="O309" s="166">
        <f>SUM(O310:O323)</f>
        <v>8.7100000000000009</v>
      </c>
      <c r="P309" s="166"/>
      <c r="Q309" s="166">
        <f>SUM(Q310:Q323)</f>
        <v>0</v>
      </c>
      <c r="R309" s="166"/>
      <c r="S309" s="166"/>
      <c r="T309" s="167"/>
      <c r="U309" s="161"/>
      <c r="V309" s="161">
        <f>SUM(V310:V323)</f>
        <v>0</v>
      </c>
      <c r="W309" s="161"/>
      <c r="X309" s="161"/>
      <c r="AG309" t="s">
        <v>178</v>
      </c>
    </row>
    <row r="310" spans="1:60" ht="22.5" outlineLevel="1" x14ac:dyDescent="0.2">
      <c r="A310" s="168">
        <v>77</v>
      </c>
      <c r="B310" s="169" t="s">
        <v>1274</v>
      </c>
      <c r="C310" s="178" t="s">
        <v>1275</v>
      </c>
      <c r="D310" s="170" t="s">
        <v>181</v>
      </c>
      <c r="E310" s="171">
        <v>181.3</v>
      </c>
      <c r="F310" s="172"/>
      <c r="G310" s="173">
        <f>ROUND(E310*F310,2)</f>
        <v>0</v>
      </c>
      <c r="H310" s="172"/>
      <c r="I310" s="173">
        <f>ROUND(E310*H310,2)</f>
        <v>0</v>
      </c>
      <c r="J310" s="172"/>
      <c r="K310" s="173">
        <f>ROUND(E310*J310,2)</f>
        <v>0</v>
      </c>
      <c r="L310" s="173">
        <v>21</v>
      </c>
      <c r="M310" s="173">
        <f>G310*(1+L310/100)</f>
        <v>0</v>
      </c>
      <c r="N310" s="173">
        <v>1.018E-2</v>
      </c>
      <c r="O310" s="173">
        <f>ROUND(E310*N310,2)</f>
        <v>1.85</v>
      </c>
      <c r="P310" s="173">
        <v>0</v>
      </c>
      <c r="Q310" s="173">
        <f>ROUND(E310*P310,2)</f>
        <v>0</v>
      </c>
      <c r="R310" s="173" t="s">
        <v>790</v>
      </c>
      <c r="S310" s="173" t="s">
        <v>183</v>
      </c>
      <c r="T310" s="174" t="s">
        <v>184</v>
      </c>
      <c r="U310" s="156">
        <v>0</v>
      </c>
      <c r="V310" s="156">
        <f>ROUND(E310*U310,2)</f>
        <v>0</v>
      </c>
      <c r="W310" s="156"/>
      <c r="X310" s="156" t="s">
        <v>221</v>
      </c>
      <c r="Y310" s="147"/>
      <c r="Z310" s="147"/>
      <c r="AA310" s="147"/>
      <c r="AB310" s="147"/>
      <c r="AC310" s="147"/>
      <c r="AD310" s="147"/>
      <c r="AE310" s="147"/>
      <c r="AF310" s="147"/>
      <c r="AG310" s="147" t="s">
        <v>1087</v>
      </c>
      <c r="AH310" s="147"/>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1" x14ac:dyDescent="0.2">
      <c r="A311" s="154"/>
      <c r="B311" s="155"/>
      <c r="C311" s="179" t="s">
        <v>1276</v>
      </c>
      <c r="D311" s="157"/>
      <c r="E311" s="158"/>
      <c r="F311" s="156"/>
      <c r="G311" s="156"/>
      <c r="H311" s="156"/>
      <c r="I311" s="156"/>
      <c r="J311" s="156"/>
      <c r="K311" s="156"/>
      <c r="L311" s="156"/>
      <c r="M311" s="156"/>
      <c r="N311" s="156"/>
      <c r="O311" s="156"/>
      <c r="P311" s="156"/>
      <c r="Q311" s="156"/>
      <c r="R311" s="156"/>
      <c r="S311" s="156"/>
      <c r="T311" s="156"/>
      <c r="U311" s="156"/>
      <c r="V311" s="156"/>
      <c r="W311" s="156"/>
      <c r="X311" s="156"/>
      <c r="Y311" s="147"/>
      <c r="Z311" s="147"/>
      <c r="AA311" s="147"/>
      <c r="AB311" s="147"/>
      <c r="AC311" s="147"/>
      <c r="AD311" s="147"/>
      <c r="AE311" s="147"/>
      <c r="AF311" s="147"/>
      <c r="AG311" s="147" t="s">
        <v>188</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1" x14ac:dyDescent="0.2">
      <c r="A312" s="154"/>
      <c r="B312" s="155"/>
      <c r="C312" s="179" t="s">
        <v>1277</v>
      </c>
      <c r="D312" s="157"/>
      <c r="E312" s="158">
        <v>181.3</v>
      </c>
      <c r="F312" s="156"/>
      <c r="G312" s="156"/>
      <c r="H312" s="156"/>
      <c r="I312" s="156"/>
      <c r="J312" s="156"/>
      <c r="K312" s="156"/>
      <c r="L312" s="156"/>
      <c r="M312" s="156"/>
      <c r="N312" s="156"/>
      <c r="O312" s="156"/>
      <c r="P312" s="156"/>
      <c r="Q312" s="156"/>
      <c r="R312" s="156"/>
      <c r="S312" s="156"/>
      <c r="T312" s="156"/>
      <c r="U312" s="156"/>
      <c r="V312" s="156"/>
      <c r="W312" s="156"/>
      <c r="X312" s="156"/>
      <c r="Y312" s="147"/>
      <c r="Z312" s="147"/>
      <c r="AA312" s="147"/>
      <c r="AB312" s="147"/>
      <c r="AC312" s="147"/>
      <c r="AD312" s="147"/>
      <c r="AE312" s="147"/>
      <c r="AF312" s="147"/>
      <c r="AG312" s="147" t="s">
        <v>188</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c r="B313" s="155"/>
      <c r="C313" s="769"/>
      <c r="D313" s="770"/>
      <c r="E313" s="770"/>
      <c r="F313" s="770"/>
      <c r="G313" s="770"/>
      <c r="H313" s="156"/>
      <c r="I313" s="156"/>
      <c r="J313" s="156"/>
      <c r="K313" s="156"/>
      <c r="L313" s="156"/>
      <c r="M313" s="156"/>
      <c r="N313" s="156"/>
      <c r="O313" s="156"/>
      <c r="P313" s="156"/>
      <c r="Q313" s="156"/>
      <c r="R313" s="156"/>
      <c r="S313" s="156"/>
      <c r="T313" s="156"/>
      <c r="U313" s="156"/>
      <c r="V313" s="156"/>
      <c r="W313" s="156"/>
      <c r="X313" s="156"/>
      <c r="Y313" s="147"/>
      <c r="Z313" s="147"/>
      <c r="AA313" s="147"/>
      <c r="AB313" s="147"/>
      <c r="AC313" s="147"/>
      <c r="AD313" s="147"/>
      <c r="AE313" s="147"/>
      <c r="AF313" s="147"/>
      <c r="AG313" s="147" t="s">
        <v>190</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ht="22.5" outlineLevel="1" x14ac:dyDescent="0.2">
      <c r="A314" s="168">
        <v>78</v>
      </c>
      <c r="B314" s="169" t="s">
        <v>1278</v>
      </c>
      <c r="C314" s="178" t="s">
        <v>1279</v>
      </c>
      <c r="D314" s="170" t="s">
        <v>181</v>
      </c>
      <c r="E314" s="171">
        <v>181.3</v>
      </c>
      <c r="F314" s="172"/>
      <c r="G314" s="173">
        <f>ROUND(E314*F314,2)</f>
        <v>0</v>
      </c>
      <c r="H314" s="172"/>
      <c r="I314" s="173">
        <f>ROUND(E314*H314,2)</f>
        <v>0</v>
      </c>
      <c r="J314" s="172"/>
      <c r="K314" s="173">
        <f>ROUND(E314*J314,2)</f>
        <v>0</v>
      </c>
      <c r="L314" s="173">
        <v>21</v>
      </c>
      <c r="M314" s="173">
        <f>G314*(1+L314/100)</f>
        <v>0</v>
      </c>
      <c r="N314" s="173">
        <v>1.6729999999999998E-2</v>
      </c>
      <c r="O314" s="173">
        <f>ROUND(E314*N314,2)</f>
        <v>3.03</v>
      </c>
      <c r="P314" s="173">
        <v>0</v>
      </c>
      <c r="Q314" s="173">
        <f>ROUND(E314*P314,2)</f>
        <v>0</v>
      </c>
      <c r="R314" s="173" t="s">
        <v>790</v>
      </c>
      <c r="S314" s="173" t="s">
        <v>183</v>
      </c>
      <c r="T314" s="174" t="s">
        <v>184</v>
      </c>
      <c r="U314" s="156">
        <v>0</v>
      </c>
      <c r="V314" s="156">
        <f>ROUND(E314*U314,2)</f>
        <v>0</v>
      </c>
      <c r="W314" s="156"/>
      <c r="X314" s="156" t="s">
        <v>221</v>
      </c>
      <c r="Y314" s="147"/>
      <c r="Z314" s="147"/>
      <c r="AA314" s="147"/>
      <c r="AB314" s="147"/>
      <c r="AC314" s="147"/>
      <c r="AD314" s="147"/>
      <c r="AE314" s="147"/>
      <c r="AF314" s="147"/>
      <c r="AG314" s="147" t="s">
        <v>1087</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1" x14ac:dyDescent="0.2">
      <c r="A315" s="154"/>
      <c r="B315" s="155"/>
      <c r="C315" s="782" t="s">
        <v>1280</v>
      </c>
      <c r="D315" s="783"/>
      <c r="E315" s="783"/>
      <c r="F315" s="783"/>
      <c r="G315" s="783"/>
      <c r="H315" s="156"/>
      <c r="I315" s="156"/>
      <c r="J315" s="156"/>
      <c r="K315" s="156"/>
      <c r="L315" s="156"/>
      <c r="M315" s="156"/>
      <c r="N315" s="156"/>
      <c r="O315" s="156"/>
      <c r="P315" s="156"/>
      <c r="Q315" s="156"/>
      <c r="R315" s="156"/>
      <c r="S315" s="156"/>
      <c r="T315" s="156"/>
      <c r="U315" s="156"/>
      <c r="V315" s="156"/>
      <c r="W315" s="156"/>
      <c r="X315" s="156"/>
      <c r="Y315" s="147"/>
      <c r="Z315" s="147"/>
      <c r="AA315" s="147"/>
      <c r="AB315" s="147"/>
      <c r="AC315" s="147"/>
      <c r="AD315" s="147"/>
      <c r="AE315" s="147"/>
      <c r="AF315" s="147"/>
      <c r="AG315" s="147" t="s">
        <v>1031</v>
      </c>
      <c r="AH315" s="147"/>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outlineLevel="1" x14ac:dyDescent="0.2">
      <c r="A316" s="154"/>
      <c r="B316" s="155"/>
      <c r="C316" s="179" t="s">
        <v>1276</v>
      </c>
      <c r="D316" s="157"/>
      <c r="E316" s="158"/>
      <c r="F316" s="156"/>
      <c r="G316" s="156"/>
      <c r="H316" s="156"/>
      <c r="I316" s="156"/>
      <c r="J316" s="156"/>
      <c r="K316" s="156"/>
      <c r="L316" s="156"/>
      <c r="M316" s="156"/>
      <c r="N316" s="156"/>
      <c r="O316" s="156"/>
      <c r="P316" s="156"/>
      <c r="Q316" s="156"/>
      <c r="R316" s="156"/>
      <c r="S316" s="156"/>
      <c r="T316" s="156"/>
      <c r="U316" s="156"/>
      <c r="V316" s="156"/>
      <c r="W316" s="156"/>
      <c r="X316" s="156"/>
      <c r="Y316" s="147"/>
      <c r="Z316" s="147"/>
      <c r="AA316" s="147"/>
      <c r="AB316" s="147"/>
      <c r="AC316" s="147"/>
      <c r="AD316" s="147"/>
      <c r="AE316" s="147"/>
      <c r="AF316" s="147"/>
      <c r="AG316" s="147" t="s">
        <v>188</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1" x14ac:dyDescent="0.2">
      <c r="A317" s="154"/>
      <c r="B317" s="155"/>
      <c r="C317" s="179" t="s">
        <v>1277</v>
      </c>
      <c r="D317" s="157"/>
      <c r="E317" s="158">
        <v>181.3</v>
      </c>
      <c r="F317" s="156"/>
      <c r="G317" s="156"/>
      <c r="H317" s="156"/>
      <c r="I317" s="156"/>
      <c r="J317" s="156"/>
      <c r="K317" s="156"/>
      <c r="L317" s="156"/>
      <c r="M317" s="156"/>
      <c r="N317" s="156"/>
      <c r="O317" s="156"/>
      <c r="P317" s="156"/>
      <c r="Q317" s="156"/>
      <c r="R317" s="156"/>
      <c r="S317" s="156"/>
      <c r="T317" s="156"/>
      <c r="U317" s="156"/>
      <c r="V317" s="156"/>
      <c r="W317" s="156"/>
      <c r="X317" s="156"/>
      <c r="Y317" s="147"/>
      <c r="Z317" s="147"/>
      <c r="AA317" s="147"/>
      <c r="AB317" s="147"/>
      <c r="AC317" s="147"/>
      <c r="AD317" s="147"/>
      <c r="AE317" s="147"/>
      <c r="AF317" s="147"/>
      <c r="AG317" s="147" t="s">
        <v>188</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1" x14ac:dyDescent="0.2">
      <c r="A318" s="154"/>
      <c r="B318" s="155"/>
      <c r="C318" s="769"/>
      <c r="D318" s="770"/>
      <c r="E318" s="770"/>
      <c r="F318" s="770"/>
      <c r="G318" s="770"/>
      <c r="H318" s="156"/>
      <c r="I318" s="156"/>
      <c r="J318" s="156"/>
      <c r="K318" s="156"/>
      <c r="L318" s="156"/>
      <c r="M318" s="156"/>
      <c r="N318" s="156"/>
      <c r="O318" s="156"/>
      <c r="P318" s="156"/>
      <c r="Q318" s="156"/>
      <c r="R318" s="156"/>
      <c r="S318" s="156"/>
      <c r="T318" s="156"/>
      <c r="U318" s="156"/>
      <c r="V318" s="156"/>
      <c r="W318" s="156"/>
      <c r="X318" s="156"/>
      <c r="Y318" s="147"/>
      <c r="Z318" s="147"/>
      <c r="AA318" s="147"/>
      <c r="AB318" s="147"/>
      <c r="AC318" s="147"/>
      <c r="AD318" s="147"/>
      <c r="AE318" s="147"/>
      <c r="AF318" s="147"/>
      <c r="AG318" s="147" t="s">
        <v>190</v>
      </c>
      <c r="AH318" s="147"/>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ht="22.5" outlineLevel="1" x14ac:dyDescent="0.2">
      <c r="A319" s="168">
        <v>79</v>
      </c>
      <c r="B319" s="169" t="s">
        <v>1281</v>
      </c>
      <c r="C319" s="178" t="s">
        <v>1282</v>
      </c>
      <c r="D319" s="170" t="s">
        <v>181</v>
      </c>
      <c r="E319" s="171">
        <v>177</v>
      </c>
      <c r="F319" s="172"/>
      <c r="G319" s="173">
        <f>ROUND(E319*F319,2)</f>
        <v>0</v>
      </c>
      <c r="H319" s="172"/>
      <c r="I319" s="173">
        <f>ROUND(E319*H319,2)</f>
        <v>0</v>
      </c>
      <c r="J319" s="172"/>
      <c r="K319" s="173">
        <f>ROUND(E319*J319,2)</f>
        <v>0</v>
      </c>
      <c r="L319" s="173">
        <v>21</v>
      </c>
      <c r="M319" s="173">
        <f>G319*(1+L319/100)</f>
        <v>0</v>
      </c>
      <c r="N319" s="173">
        <v>2.163E-2</v>
      </c>
      <c r="O319" s="173">
        <f>ROUND(E319*N319,2)</f>
        <v>3.83</v>
      </c>
      <c r="P319" s="173">
        <v>0</v>
      </c>
      <c r="Q319" s="173">
        <f>ROUND(E319*P319,2)</f>
        <v>0</v>
      </c>
      <c r="R319" s="173" t="s">
        <v>790</v>
      </c>
      <c r="S319" s="173" t="s">
        <v>183</v>
      </c>
      <c r="T319" s="174" t="s">
        <v>184</v>
      </c>
      <c r="U319" s="156">
        <v>0</v>
      </c>
      <c r="V319" s="156">
        <f>ROUND(E319*U319,2)</f>
        <v>0</v>
      </c>
      <c r="W319" s="156"/>
      <c r="X319" s="156" t="s">
        <v>221</v>
      </c>
      <c r="Y319" s="147"/>
      <c r="Z319" s="147"/>
      <c r="AA319" s="147"/>
      <c r="AB319" s="147"/>
      <c r="AC319" s="147"/>
      <c r="AD319" s="147"/>
      <c r="AE319" s="147"/>
      <c r="AF319" s="147"/>
      <c r="AG319" s="147" t="s">
        <v>1087</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1" x14ac:dyDescent="0.2">
      <c r="A320" s="154"/>
      <c r="B320" s="155"/>
      <c r="C320" s="782" t="s">
        <v>1280</v>
      </c>
      <c r="D320" s="783"/>
      <c r="E320" s="783"/>
      <c r="F320" s="783"/>
      <c r="G320" s="783"/>
      <c r="H320" s="156"/>
      <c r="I320" s="156"/>
      <c r="J320" s="156"/>
      <c r="K320" s="156"/>
      <c r="L320" s="156"/>
      <c r="M320" s="156"/>
      <c r="N320" s="156"/>
      <c r="O320" s="156"/>
      <c r="P320" s="156"/>
      <c r="Q320" s="156"/>
      <c r="R320" s="156"/>
      <c r="S320" s="156"/>
      <c r="T320" s="156"/>
      <c r="U320" s="156"/>
      <c r="V320" s="156"/>
      <c r="W320" s="156"/>
      <c r="X320" s="156"/>
      <c r="Y320" s="147"/>
      <c r="Z320" s="147"/>
      <c r="AA320" s="147"/>
      <c r="AB320" s="147"/>
      <c r="AC320" s="147"/>
      <c r="AD320" s="147"/>
      <c r="AE320" s="147"/>
      <c r="AF320" s="147"/>
      <c r="AG320" s="147" t="s">
        <v>1031</v>
      </c>
      <c r="AH320" s="147"/>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54"/>
      <c r="B321" s="155"/>
      <c r="C321" s="179" t="s">
        <v>1276</v>
      </c>
      <c r="D321" s="157"/>
      <c r="E321" s="158"/>
      <c r="F321" s="156"/>
      <c r="G321" s="156"/>
      <c r="H321" s="156"/>
      <c r="I321" s="156"/>
      <c r="J321" s="156"/>
      <c r="K321" s="156"/>
      <c r="L321" s="156"/>
      <c r="M321" s="156"/>
      <c r="N321" s="156"/>
      <c r="O321" s="156"/>
      <c r="P321" s="156"/>
      <c r="Q321" s="156"/>
      <c r="R321" s="156"/>
      <c r="S321" s="156"/>
      <c r="T321" s="156"/>
      <c r="U321" s="156"/>
      <c r="V321" s="156"/>
      <c r="W321" s="156"/>
      <c r="X321" s="156"/>
      <c r="Y321" s="147"/>
      <c r="Z321" s="147"/>
      <c r="AA321" s="147"/>
      <c r="AB321" s="147"/>
      <c r="AC321" s="147"/>
      <c r="AD321" s="147"/>
      <c r="AE321" s="147"/>
      <c r="AF321" s="147"/>
      <c r="AG321" s="147" t="s">
        <v>188</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1" x14ac:dyDescent="0.2">
      <c r="A322" s="154"/>
      <c r="B322" s="155"/>
      <c r="C322" s="179" t="s">
        <v>1283</v>
      </c>
      <c r="D322" s="157"/>
      <c r="E322" s="158">
        <v>177</v>
      </c>
      <c r="F322" s="156"/>
      <c r="G322" s="156"/>
      <c r="H322" s="156"/>
      <c r="I322" s="156"/>
      <c r="J322" s="156"/>
      <c r="K322" s="156"/>
      <c r="L322" s="156"/>
      <c r="M322" s="156"/>
      <c r="N322" s="156"/>
      <c r="O322" s="156"/>
      <c r="P322" s="156"/>
      <c r="Q322" s="156"/>
      <c r="R322" s="156"/>
      <c r="S322" s="156"/>
      <c r="T322" s="156"/>
      <c r="U322" s="156"/>
      <c r="V322" s="156"/>
      <c r="W322" s="156"/>
      <c r="X322" s="156"/>
      <c r="Y322" s="147"/>
      <c r="Z322" s="147"/>
      <c r="AA322" s="147"/>
      <c r="AB322" s="147"/>
      <c r="AC322" s="147"/>
      <c r="AD322" s="147"/>
      <c r="AE322" s="147"/>
      <c r="AF322" s="147"/>
      <c r="AG322" s="147" t="s">
        <v>188</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1" x14ac:dyDescent="0.2">
      <c r="A323" s="154"/>
      <c r="B323" s="155"/>
      <c r="C323" s="769"/>
      <c r="D323" s="770"/>
      <c r="E323" s="770"/>
      <c r="F323" s="770"/>
      <c r="G323" s="770"/>
      <c r="H323" s="156"/>
      <c r="I323" s="156"/>
      <c r="J323" s="156"/>
      <c r="K323" s="156"/>
      <c r="L323" s="156"/>
      <c r="M323" s="156"/>
      <c r="N323" s="156"/>
      <c r="O323" s="156"/>
      <c r="P323" s="156"/>
      <c r="Q323" s="156"/>
      <c r="R323" s="156"/>
      <c r="S323" s="156"/>
      <c r="T323" s="156"/>
      <c r="U323" s="156"/>
      <c r="V323" s="156"/>
      <c r="W323" s="156"/>
      <c r="X323" s="156"/>
      <c r="Y323" s="147"/>
      <c r="Z323" s="147"/>
      <c r="AA323" s="147"/>
      <c r="AB323" s="147"/>
      <c r="AC323" s="147"/>
      <c r="AD323" s="147"/>
      <c r="AE323" s="147"/>
      <c r="AF323" s="147"/>
      <c r="AG323" s="147" t="s">
        <v>190</v>
      </c>
      <c r="AH323" s="147"/>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x14ac:dyDescent="0.2">
      <c r="A324" s="162" t="s">
        <v>177</v>
      </c>
      <c r="B324" s="163" t="s">
        <v>127</v>
      </c>
      <c r="C324" s="177" t="s">
        <v>128</v>
      </c>
      <c r="D324" s="164"/>
      <c r="E324" s="165"/>
      <c r="F324" s="166"/>
      <c r="G324" s="166">
        <f>SUMIF(AG325:AG334,"&lt;&gt;NOR",G325:G334)</f>
        <v>0</v>
      </c>
      <c r="H324" s="166"/>
      <c r="I324" s="166">
        <f>SUM(I325:I334)</f>
        <v>0</v>
      </c>
      <c r="J324" s="166"/>
      <c r="K324" s="166">
        <f>SUM(K325:K334)</f>
        <v>0</v>
      </c>
      <c r="L324" s="166"/>
      <c r="M324" s="166">
        <f>SUM(M325:M334)</f>
        <v>0</v>
      </c>
      <c r="N324" s="166"/>
      <c r="O324" s="166">
        <f>SUM(O325:O334)</f>
        <v>0.26</v>
      </c>
      <c r="P324" s="166"/>
      <c r="Q324" s="166">
        <f>SUM(Q325:Q334)</f>
        <v>0</v>
      </c>
      <c r="R324" s="166"/>
      <c r="S324" s="166"/>
      <c r="T324" s="167"/>
      <c r="U324" s="161"/>
      <c r="V324" s="161">
        <f>SUM(V325:V334)</f>
        <v>0</v>
      </c>
      <c r="W324" s="161"/>
      <c r="X324" s="161"/>
      <c r="AG324" t="s">
        <v>178</v>
      </c>
    </row>
    <row r="325" spans="1:60" ht="22.5" outlineLevel="1" x14ac:dyDescent="0.2">
      <c r="A325" s="168">
        <v>80</v>
      </c>
      <c r="B325" s="169" t="s">
        <v>1284</v>
      </c>
      <c r="C325" s="178" t="s">
        <v>1285</v>
      </c>
      <c r="D325" s="170" t="s">
        <v>181</v>
      </c>
      <c r="E325" s="171">
        <v>19.399999999999999</v>
      </c>
      <c r="F325" s="172"/>
      <c r="G325" s="173">
        <f>ROUND(E325*F325,2)</f>
        <v>0</v>
      </c>
      <c r="H325" s="172"/>
      <c r="I325" s="173">
        <f>ROUND(E325*H325,2)</f>
        <v>0</v>
      </c>
      <c r="J325" s="172"/>
      <c r="K325" s="173">
        <f>ROUND(E325*J325,2)</f>
        <v>0</v>
      </c>
      <c r="L325" s="173">
        <v>21</v>
      </c>
      <c r="M325" s="173">
        <f>G325*(1+L325/100)</f>
        <v>0</v>
      </c>
      <c r="N325" s="173">
        <v>4.0099999999999997E-3</v>
      </c>
      <c r="O325" s="173">
        <f>ROUND(E325*N325,2)</f>
        <v>0.08</v>
      </c>
      <c r="P325" s="173">
        <v>0</v>
      </c>
      <c r="Q325" s="173">
        <f>ROUND(E325*P325,2)</f>
        <v>0</v>
      </c>
      <c r="R325" s="173" t="s">
        <v>790</v>
      </c>
      <c r="S325" s="173" t="s">
        <v>183</v>
      </c>
      <c r="T325" s="174" t="s">
        <v>184</v>
      </c>
      <c r="U325" s="156">
        <v>0</v>
      </c>
      <c r="V325" s="156">
        <f>ROUND(E325*U325,2)</f>
        <v>0</v>
      </c>
      <c r="W325" s="156"/>
      <c r="X325" s="156" t="s">
        <v>221</v>
      </c>
      <c r="Y325" s="147"/>
      <c r="Z325" s="147"/>
      <c r="AA325" s="147"/>
      <c r="AB325" s="147"/>
      <c r="AC325" s="147"/>
      <c r="AD325" s="147"/>
      <c r="AE325" s="147"/>
      <c r="AF325" s="147"/>
      <c r="AG325" s="147" t="s">
        <v>1087</v>
      </c>
      <c r="AH325" s="147"/>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ht="22.5" outlineLevel="1" x14ac:dyDescent="0.2">
      <c r="A326" s="154"/>
      <c r="B326" s="155"/>
      <c r="C326" s="771" t="s">
        <v>1286</v>
      </c>
      <c r="D326" s="772"/>
      <c r="E326" s="772"/>
      <c r="F326" s="772"/>
      <c r="G326" s="772"/>
      <c r="H326" s="156"/>
      <c r="I326" s="156"/>
      <c r="J326" s="156"/>
      <c r="K326" s="156"/>
      <c r="L326" s="156"/>
      <c r="M326" s="156"/>
      <c r="N326" s="156"/>
      <c r="O326" s="156"/>
      <c r="P326" s="156"/>
      <c r="Q326" s="156"/>
      <c r="R326" s="156"/>
      <c r="S326" s="156"/>
      <c r="T326" s="156"/>
      <c r="U326" s="156"/>
      <c r="V326" s="156"/>
      <c r="W326" s="156"/>
      <c r="X326" s="156"/>
      <c r="Y326" s="147"/>
      <c r="Z326" s="147"/>
      <c r="AA326" s="147"/>
      <c r="AB326" s="147"/>
      <c r="AC326" s="147"/>
      <c r="AD326" s="147"/>
      <c r="AE326" s="147"/>
      <c r="AF326" s="147"/>
      <c r="AG326" s="147" t="s">
        <v>196</v>
      </c>
      <c r="AH326" s="147"/>
      <c r="AI326" s="147"/>
      <c r="AJ326" s="147"/>
      <c r="AK326" s="147"/>
      <c r="AL326" s="147"/>
      <c r="AM326" s="147"/>
      <c r="AN326" s="147"/>
      <c r="AO326" s="147"/>
      <c r="AP326" s="147"/>
      <c r="AQ326" s="147"/>
      <c r="AR326" s="147"/>
      <c r="AS326" s="147"/>
      <c r="AT326" s="147"/>
      <c r="AU326" s="147"/>
      <c r="AV326" s="147"/>
      <c r="AW326" s="147"/>
      <c r="AX326" s="147"/>
      <c r="AY326" s="147"/>
      <c r="AZ326" s="147"/>
      <c r="BA326" s="175" t="str">
        <f>C326</f>
        <v>lepení a dodávka podlahoviny z PVC, bez podkladu. Svaření podlahoviny. Dodávka a lepení podlahových soklíků z měkčeného PVC. Pastování a vyleštění podlah.</v>
      </c>
      <c r="BB326" s="147"/>
      <c r="BC326" s="147"/>
      <c r="BD326" s="147"/>
      <c r="BE326" s="147"/>
      <c r="BF326" s="147"/>
      <c r="BG326" s="147"/>
      <c r="BH326" s="147"/>
    </row>
    <row r="327" spans="1:60" outlineLevel="1" x14ac:dyDescent="0.2">
      <c r="A327" s="154"/>
      <c r="B327" s="155"/>
      <c r="C327" s="784" t="s">
        <v>1287</v>
      </c>
      <c r="D327" s="785"/>
      <c r="E327" s="785"/>
      <c r="F327" s="785"/>
      <c r="G327" s="785"/>
      <c r="H327" s="156"/>
      <c r="I327" s="156"/>
      <c r="J327" s="156"/>
      <c r="K327" s="156"/>
      <c r="L327" s="156"/>
      <c r="M327" s="156"/>
      <c r="N327" s="156"/>
      <c r="O327" s="156"/>
      <c r="P327" s="156"/>
      <c r="Q327" s="156"/>
      <c r="R327" s="156"/>
      <c r="S327" s="156"/>
      <c r="T327" s="156"/>
      <c r="U327" s="156"/>
      <c r="V327" s="156"/>
      <c r="W327" s="156"/>
      <c r="X327" s="156"/>
      <c r="Y327" s="147"/>
      <c r="Z327" s="147"/>
      <c r="AA327" s="147"/>
      <c r="AB327" s="147"/>
      <c r="AC327" s="147"/>
      <c r="AD327" s="147"/>
      <c r="AE327" s="147"/>
      <c r="AF327" s="147"/>
      <c r="AG327" s="147" t="s">
        <v>1031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1" x14ac:dyDescent="0.2">
      <c r="A328" s="154"/>
      <c r="B328" s="155"/>
      <c r="C328" s="179" t="s">
        <v>1276</v>
      </c>
      <c r="D328" s="157"/>
      <c r="E328" s="158"/>
      <c r="F328" s="156"/>
      <c r="G328" s="156"/>
      <c r="H328" s="156"/>
      <c r="I328" s="156"/>
      <c r="J328" s="156"/>
      <c r="K328" s="156"/>
      <c r="L328" s="156"/>
      <c r="M328" s="156"/>
      <c r="N328" s="156"/>
      <c r="O328" s="156"/>
      <c r="P328" s="156"/>
      <c r="Q328" s="156"/>
      <c r="R328" s="156"/>
      <c r="S328" s="156"/>
      <c r="T328" s="156"/>
      <c r="U328" s="156"/>
      <c r="V328" s="156"/>
      <c r="W328" s="156"/>
      <c r="X328" s="156"/>
      <c r="Y328" s="147"/>
      <c r="Z328" s="147"/>
      <c r="AA328" s="147"/>
      <c r="AB328" s="147"/>
      <c r="AC328" s="147"/>
      <c r="AD328" s="147"/>
      <c r="AE328" s="147"/>
      <c r="AF328" s="147"/>
      <c r="AG328" s="147" t="s">
        <v>188</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1" x14ac:dyDescent="0.2">
      <c r="A329" s="154"/>
      <c r="B329" s="155"/>
      <c r="C329" s="179" t="s">
        <v>1288</v>
      </c>
      <c r="D329" s="157"/>
      <c r="E329" s="158">
        <v>19.399999999999999</v>
      </c>
      <c r="F329" s="156"/>
      <c r="G329" s="156"/>
      <c r="H329" s="156"/>
      <c r="I329" s="156"/>
      <c r="J329" s="156"/>
      <c r="K329" s="156"/>
      <c r="L329" s="156"/>
      <c r="M329" s="156"/>
      <c r="N329" s="156"/>
      <c r="O329" s="156"/>
      <c r="P329" s="156"/>
      <c r="Q329" s="156"/>
      <c r="R329" s="156"/>
      <c r="S329" s="156"/>
      <c r="T329" s="156"/>
      <c r="U329" s="156"/>
      <c r="V329" s="156"/>
      <c r="W329" s="156"/>
      <c r="X329" s="156"/>
      <c r="Y329" s="147"/>
      <c r="Z329" s="147"/>
      <c r="AA329" s="147"/>
      <c r="AB329" s="147"/>
      <c r="AC329" s="147"/>
      <c r="AD329" s="147"/>
      <c r="AE329" s="147"/>
      <c r="AF329" s="147"/>
      <c r="AG329" s="147" t="s">
        <v>188</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1" x14ac:dyDescent="0.2">
      <c r="A330" s="154"/>
      <c r="B330" s="155"/>
      <c r="C330" s="769"/>
      <c r="D330" s="770"/>
      <c r="E330" s="770"/>
      <c r="F330" s="770"/>
      <c r="G330" s="770"/>
      <c r="H330" s="156"/>
      <c r="I330" s="156"/>
      <c r="J330" s="156"/>
      <c r="K330" s="156"/>
      <c r="L330" s="156"/>
      <c r="M330" s="156"/>
      <c r="N330" s="156"/>
      <c r="O330" s="156"/>
      <c r="P330" s="156"/>
      <c r="Q330" s="156"/>
      <c r="R330" s="156"/>
      <c r="S330" s="156"/>
      <c r="T330" s="156"/>
      <c r="U330" s="156"/>
      <c r="V330" s="156"/>
      <c r="W330" s="156"/>
      <c r="X330" s="156"/>
      <c r="Y330" s="147"/>
      <c r="Z330" s="147"/>
      <c r="AA330" s="147"/>
      <c r="AB330" s="147"/>
      <c r="AC330" s="147"/>
      <c r="AD330" s="147"/>
      <c r="AE330" s="147"/>
      <c r="AF330" s="147"/>
      <c r="AG330" s="147" t="s">
        <v>190</v>
      </c>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1" x14ac:dyDescent="0.2">
      <c r="A331" s="168">
        <v>81</v>
      </c>
      <c r="B331" s="169" t="s">
        <v>1289</v>
      </c>
      <c r="C331" s="178" t="s">
        <v>1290</v>
      </c>
      <c r="D331" s="170" t="s">
        <v>181</v>
      </c>
      <c r="E331" s="171">
        <v>79.400000000000006</v>
      </c>
      <c r="F331" s="172"/>
      <c r="G331" s="173">
        <f>ROUND(E331*F331,2)</f>
        <v>0</v>
      </c>
      <c r="H331" s="172"/>
      <c r="I331" s="173">
        <f>ROUND(E331*H331,2)</f>
        <v>0</v>
      </c>
      <c r="J331" s="172"/>
      <c r="K331" s="173">
        <f>ROUND(E331*J331,2)</f>
        <v>0</v>
      </c>
      <c r="L331" s="173">
        <v>21</v>
      </c>
      <c r="M331" s="173">
        <f>G331*(1+L331/100)</f>
        <v>0</v>
      </c>
      <c r="N331" s="173">
        <v>2.2499999999999998E-3</v>
      </c>
      <c r="O331" s="173">
        <f>ROUND(E331*N331,2)</f>
        <v>0.18</v>
      </c>
      <c r="P331" s="173">
        <v>0</v>
      </c>
      <c r="Q331" s="173">
        <f>ROUND(E331*P331,2)</f>
        <v>0</v>
      </c>
      <c r="R331" s="173" t="s">
        <v>790</v>
      </c>
      <c r="S331" s="173" t="s">
        <v>183</v>
      </c>
      <c r="T331" s="174" t="s">
        <v>184</v>
      </c>
      <c r="U331" s="156">
        <v>0</v>
      </c>
      <c r="V331" s="156">
        <f>ROUND(E331*U331,2)</f>
        <v>0</v>
      </c>
      <c r="W331" s="156"/>
      <c r="X331" s="156" t="s">
        <v>221</v>
      </c>
      <c r="Y331" s="147"/>
      <c r="Z331" s="147"/>
      <c r="AA331" s="147"/>
      <c r="AB331" s="147"/>
      <c r="AC331" s="147"/>
      <c r="AD331" s="147"/>
      <c r="AE331" s="147"/>
      <c r="AF331" s="147"/>
      <c r="AG331" s="147" t="s">
        <v>1087</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1" x14ac:dyDescent="0.2">
      <c r="A332" s="154"/>
      <c r="B332" s="155"/>
      <c r="C332" s="179" t="s">
        <v>1276</v>
      </c>
      <c r="D332" s="157"/>
      <c r="E332" s="158"/>
      <c r="F332" s="156"/>
      <c r="G332" s="156"/>
      <c r="H332" s="156"/>
      <c r="I332" s="156"/>
      <c r="J332" s="156"/>
      <c r="K332" s="156"/>
      <c r="L332" s="156"/>
      <c r="M332" s="156"/>
      <c r="N332" s="156"/>
      <c r="O332" s="156"/>
      <c r="P332" s="156"/>
      <c r="Q332" s="156"/>
      <c r="R332" s="156"/>
      <c r="S332" s="156"/>
      <c r="T332" s="156"/>
      <c r="U332" s="156"/>
      <c r="V332" s="156"/>
      <c r="W332" s="156"/>
      <c r="X332" s="156"/>
      <c r="Y332" s="147"/>
      <c r="Z332" s="147"/>
      <c r="AA332" s="147"/>
      <c r="AB332" s="147"/>
      <c r="AC332" s="147"/>
      <c r="AD332" s="147"/>
      <c r="AE332" s="147"/>
      <c r="AF332" s="147"/>
      <c r="AG332" s="147" t="s">
        <v>188</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1" x14ac:dyDescent="0.2">
      <c r="A333" s="154"/>
      <c r="B333" s="155"/>
      <c r="C333" s="179" t="s">
        <v>1291</v>
      </c>
      <c r="D333" s="157"/>
      <c r="E333" s="158">
        <v>79.400000000000006</v>
      </c>
      <c r="F333" s="156"/>
      <c r="G333" s="156"/>
      <c r="H333" s="156"/>
      <c r="I333" s="156"/>
      <c r="J333" s="156"/>
      <c r="K333" s="156"/>
      <c r="L333" s="156"/>
      <c r="M333" s="156"/>
      <c r="N333" s="156"/>
      <c r="O333" s="156"/>
      <c r="P333" s="156"/>
      <c r="Q333" s="156"/>
      <c r="R333" s="156"/>
      <c r="S333" s="156"/>
      <c r="T333" s="156"/>
      <c r="U333" s="156"/>
      <c r="V333" s="156"/>
      <c r="W333" s="156"/>
      <c r="X333" s="156"/>
      <c r="Y333" s="147"/>
      <c r="Z333" s="147"/>
      <c r="AA333" s="147"/>
      <c r="AB333" s="147"/>
      <c r="AC333" s="147"/>
      <c r="AD333" s="147"/>
      <c r="AE333" s="147"/>
      <c r="AF333" s="147"/>
      <c r="AG333" s="147" t="s">
        <v>188</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1" x14ac:dyDescent="0.2">
      <c r="A334" s="154"/>
      <c r="B334" s="155"/>
      <c r="C334" s="769"/>
      <c r="D334" s="770"/>
      <c r="E334" s="770"/>
      <c r="F334" s="770"/>
      <c r="G334" s="770"/>
      <c r="H334" s="156"/>
      <c r="I334" s="156"/>
      <c r="J334" s="156"/>
      <c r="K334" s="156"/>
      <c r="L334" s="156"/>
      <c r="M334" s="156"/>
      <c r="N334" s="156"/>
      <c r="O334" s="156"/>
      <c r="P334" s="156"/>
      <c r="Q334" s="156"/>
      <c r="R334" s="156"/>
      <c r="S334" s="156"/>
      <c r="T334" s="156"/>
      <c r="U334" s="156"/>
      <c r="V334" s="156"/>
      <c r="W334" s="156"/>
      <c r="X334" s="156"/>
      <c r="Y334" s="147"/>
      <c r="Z334" s="147"/>
      <c r="AA334" s="147"/>
      <c r="AB334" s="147"/>
      <c r="AC334" s="147"/>
      <c r="AD334" s="147"/>
      <c r="AE334" s="147"/>
      <c r="AF334" s="147"/>
      <c r="AG334" s="147" t="s">
        <v>190</v>
      </c>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x14ac:dyDescent="0.2">
      <c r="A335" s="162" t="s">
        <v>177</v>
      </c>
      <c r="B335" s="163" t="s">
        <v>129</v>
      </c>
      <c r="C335" s="177" t="s">
        <v>130</v>
      </c>
      <c r="D335" s="164"/>
      <c r="E335" s="165"/>
      <c r="F335" s="166"/>
      <c r="G335" s="166">
        <f>SUMIF(AG336:AG340,"&lt;&gt;NOR",G336:G340)</f>
        <v>0</v>
      </c>
      <c r="H335" s="166"/>
      <c r="I335" s="166">
        <f>SUM(I336:I340)</f>
        <v>0</v>
      </c>
      <c r="J335" s="166"/>
      <c r="K335" s="166">
        <f>SUM(K336:K340)</f>
        <v>0</v>
      </c>
      <c r="L335" s="166"/>
      <c r="M335" s="166">
        <f>SUM(M336:M340)</f>
        <v>0</v>
      </c>
      <c r="N335" s="166"/>
      <c r="O335" s="166">
        <f>SUM(O336:O340)</f>
        <v>0.38</v>
      </c>
      <c r="P335" s="166"/>
      <c r="Q335" s="166">
        <f>SUM(Q336:Q340)</f>
        <v>0</v>
      </c>
      <c r="R335" s="166"/>
      <c r="S335" s="166"/>
      <c r="T335" s="167"/>
      <c r="U335" s="161"/>
      <c r="V335" s="161">
        <f>SUM(V336:V340)</f>
        <v>0</v>
      </c>
      <c r="W335" s="161"/>
      <c r="X335" s="161"/>
      <c r="AG335" t="s">
        <v>178</v>
      </c>
    </row>
    <row r="336" spans="1:60" outlineLevel="1" x14ac:dyDescent="0.2">
      <c r="A336" s="168">
        <v>82</v>
      </c>
      <c r="B336" s="169" t="s">
        <v>1292</v>
      </c>
      <c r="C336" s="178" t="s">
        <v>1293</v>
      </c>
      <c r="D336" s="170" t="s">
        <v>181</v>
      </c>
      <c r="E336" s="171">
        <v>81.5</v>
      </c>
      <c r="F336" s="172"/>
      <c r="G336" s="173">
        <f>ROUND(E336*F336,2)</f>
        <v>0</v>
      </c>
      <c r="H336" s="172"/>
      <c r="I336" s="173">
        <f>ROUND(E336*H336,2)</f>
        <v>0</v>
      </c>
      <c r="J336" s="172"/>
      <c r="K336" s="173">
        <f>ROUND(E336*J336,2)</f>
        <v>0</v>
      </c>
      <c r="L336" s="173">
        <v>21</v>
      </c>
      <c r="M336" s="173">
        <f>G336*(1+L336/100)</f>
        <v>0</v>
      </c>
      <c r="N336" s="173">
        <v>4.6100000000000004E-3</v>
      </c>
      <c r="O336" s="173">
        <f>ROUND(E336*N336,2)</f>
        <v>0.38</v>
      </c>
      <c r="P336" s="173">
        <v>0</v>
      </c>
      <c r="Q336" s="173">
        <f>ROUND(E336*P336,2)</f>
        <v>0</v>
      </c>
      <c r="R336" s="173" t="s">
        <v>790</v>
      </c>
      <c r="S336" s="173" t="s">
        <v>183</v>
      </c>
      <c r="T336" s="174" t="s">
        <v>184</v>
      </c>
      <c r="U336" s="156">
        <v>0</v>
      </c>
      <c r="V336" s="156">
        <f>ROUND(E336*U336,2)</f>
        <v>0</v>
      </c>
      <c r="W336" s="156"/>
      <c r="X336" s="156" t="s">
        <v>221</v>
      </c>
      <c r="Y336" s="147"/>
      <c r="Z336" s="147"/>
      <c r="AA336" s="147"/>
      <c r="AB336" s="147"/>
      <c r="AC336" s="147"/>
      <c r="AD336" s="147"/>
      <c r="AE336" s="147"/>
      <c r="AF336" s="147"/>
      <c r="AG336" s="147" t="s">
        <v>1087</v>
      </c>
      <c r="AH336" s="147"/>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1" x14ac:dyDescent="0.2">
      <c r="A337" s="154"/>
      <c r="B337" s="155"/>
      <c r="C337" s="771" t="s">
        <v>1294</v>
      </c>
      <c r="D337" s="772"/>
      <c r="E337" s="772"/>
      <c r="F337" s="772"/>
      <c r="G337" s="772"/>
      <c r="H337" s="156"/>
      <c r="I337" s="156"/>
      <c r="J337" s="156"/>
      <c r="K337" s="156"/>
      <c r="L337" s="156"/>
      <c r="M337" s="156"/>
      <c r="N337" s="156"/>
      <c r="O337" s="156"/>
      <c r="P337" s="156"/>
      <c r="Q337" s="156"/>
      <c r="R337" s="156"/>
      <c r="S337" s="156"/>
      <c r="T337" s="156"/>
      <c r="U337" s="156"/>
      <c r="V337" s="156"/>
      <c r="W337" s="156"/>
      <c r="X337" s="156"/>
      <c r="Y337" s="147"/>
      <c r="Z337" s="147"/>
      <c r="AA337" s="147"/>
      <c r="AB337" s="147"/>
      <c r="AC337" s="147"/>
      <c r="AD337" s="147"/>
      <c r="AE337" s="147"/>
      <c r="AF337" s="147"/>
      <c r="AG337" s="147" t="s">
        <v>196</v>
      </c>
      <c r="AH337" s="147"/>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1" x14ac:dyDescent="0.2">
      <c r="A338" s="154"/>
      <c r="B338" s="155"/>
      <c r="C338" s="179" t="s">
        <v>1276</v>
      </c>
      <c r="D338" s="157"/>
      <c r="E338" s="158"/>
      <c r="F338" s="156"/>
      <c r="G338" s="156"/>
      <c r="H338" s="156"/>
      <c r="I338" s="156"/>
      <c r="J338" s="156"/>
      <c r="K338" s="156"/>
      <c r="L338" s="156"/>
      <c r="M338" s="156"/>
      <c r="N338" s="156"/>
      <c r="O338" s="156"/>
      <c r="P338" s="156"/>
      <c r="Q338" s="156"/>
      <c r="R338" s="156"/>
      <c r="S338" s="156"/>
      <c r="T338" s="156"/>
      <c r="U338" s="156"/>
      <c r="V338" s="156"/>
      <c r="W338" s="156"/>
      <c r="X338" s="156"/>
      <c r="Y338" s="147"/>
      <c r="Z338" s="147"/>
      <c r="AA338" s="147"/>
      <c r="AB338" s="147"/>
      <c r="AC338" s="147"/>
      <c r="AD338" s="147"/>
      <c r="AE338" s="147"/>
      <c r="AF338" s="147"/>
      <c r="AG338" s="147" t="s">
        <v>188</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c r="B339" s="155"/>
      <c r="C339" s="179" t="s">
        <v>1295</v>
      </c>
      <c r="D339" s="157"/>
      <c r="E339" s="158">
        <v>81.5</v>
      </c>
      <c r="F339" s="156"/>
      <c r="G339" s="156"/>
      <c r="H339" s="156"/>
      <c r="I339" s="156"/>
      <c r="J339" s="156"/>
      <c r="K339" s="156"/>
      <c r="L339" s="156"/>
      <c r="M339" s="156"/>
      <c r="N339" s="156"/>
      <c r="O339" s="156"/>
      <c r="P339" s="156"/>
      <c r="Q339" s="156"/>
      <c r="R339" s="156"/>
      <c r="S339" s="156"/>
      <c r="T339" s="156"/>
      <c r="U339" s="156"/>
      <c r="V339" s="156"/>
      <c r="W339" s="156"/>
      <c r="X339" s="156"/>
      <c r="Y339" s="147"/>
      <c r="Z339" s="147"/>
      <c r="AA339" s="147"/>
      <c r="AB339" s="147"/>
      <c r="AC339" s="147"/>
      <c r="AD339" s="147"/>
      <c r="AE339" s="147"/>
      <c r="AF339" s="147"/>
      <c r="AG339" s="147" t="s">
        <v>188</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1" x14ac:dyDescent="0.2">
      <c r="A340" s="154"/>
      <c r="B340" s="155"/>
      <c r="C340" s="769"/>
      <c r="D340" s="770"/>
      <c r="E340" s="770"/>
      <c r="F340" s="770"/>
      <c r="G340" s="770"/>
      <c r="H340" s="156"/>
      <c r="I340" s="156"/>
      <c r="J340" s="156"/>
      <c r="K340" s="156"/>
      <c r="L340" s="156"/>
      <c r="M340" s="156"/>
      <c r="N340" s="156"/>
      <c r="O340" s="156"/>
      <c r="P340" s="156"/>
      <c r="Q340" s="156"/>
      <c r="R340" s="156"/>
      <c r="S340" s="156"/>
      <c r="T340" s="156"/>
      <c r="U340" s="156"/>
      <c r="V340" s="156"/>
      <c r="W340" s="156"/>
      <c r="X340" s="156"/>
      <c r="Y340" s="147"/>
      <c r="Z340" s="147"/>
      <c r="AA340" s="147"/>
      <c r="AB340" s="147"/>
      <c r="AC340" s="147"/>
      <c r="AD340" s="147"/>
      <c r="AE340" s="147"/>
      <c r="AF340" s="147"/>
      <c r="AG340" s="147" t="s">
        <v>190</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62" t="s">
        <v>177</v>
      </c>
      <c r="B341" s="163" t="s">
        <v>131</v>
      </c>
      <c r="C341" s="177" t="s">
        <v>132</v>
      </c>
      <c r="D341" s="164"/>
      <c r="E341" s="165"/>
      <c r="F341" s="166"/>
      <c r="G341" s="166">
        <f>SUMIF(AG342:AG357,"&lt;&gt;NOR",G342:G357)</f>
        <v>0</v>
      </c>
      <c r="H341" s="166"/>
      <c r="I341" s="166">
        <f>SUM(I342:I357)</f>
        <v>0</v>
      </c>
      <c r="J341" s="166"/>
      <c r="K341" s="166">
        <f>SUM(K342:K357)</f>
        <v>0</v>
      </c>
      <c r="L341" s="166"/>
      <c r="M341" s="166">
        <f>SUM(M342:M357)</f>
        <v>0</v>
      </c>
      <c r="N341" s="166"/>
      <c r="O341" s="166">
        <f>SUM(O342:O357)</f>
        <v>4.3599999999999994</v>
      </c>
      <c r="P341" s="166"/>
      <c r="Q341" s="166">
        <f>SUM(Q342:Q357)</f>
        <v>0</v>
      </c>
      <c r="R341" s="166"/>
      <c r="S341" s="166"/>
      <c r="T341" s="167"/>
      <c r="U341" s="161"/>
      <c r="V341" s="161">
        <f>SUM(V342:V357)</f>
        <v>272.58</v>
      </c>
      <c r="W341" s="161"/>
      <c r="X341" s="161"/>
      <c r="AG341" t="s">
        <v>178</v>
      </c>
    </row>
    <row r="342" spans="1:60" outlineLevel="1" x14ac:dyDescent="0.2">
      <c r="A342" s="168">
        <v>83</v>
      </c>
      <c r="B342" s="169" t="s">
        <v>1296</v>
      </c>
      <c r="C342" s="178" t="s">
        <v>1297</v>
      </c>
      <c r="D342" s="170" t="s">
        <v>181</v>
      </c>
      <c r="E342" s="171">
        <v>227</v>
      </c>
      <c r="F342" s="172"/>
      <c r="G342" s="173">
        <f>ROUND(E342*F342,2)</f>
        <v>0</v>
      </c>
      <c r="H342" s="172"/>
      <c r="I342" s="173">
        <f>ROUND(E342*H342,2)</f>
        <v>0</v>
      </c>
      <c r="J342" s="172"/>
      <c r="K342" s="173">
        <f>ROUND(E342*J342,2)</f>
        <v>0</v>
      </c>
      <c r="L342" s="173">
        <v>21</v>
      </c>
      <c r="M342" s="173">
        <f>G342*(1+L342/100)</f>
        <v>0</v>
      </c>
      <c r="N342" s="173">
        <v>3.0000000000000001E-5</v>
      </c>
      <c r="O342" s="173">
        <f>ROUND(E342*N342,2)</f>
        <v>0.01</v>
      </c>
      <c r="P342" s="173">
        <v>0</v>
      </c>
      <c r="Q342" s="173">
        <f>ROUND(E342*P342,2)</f>
        <v>0</v>
      </c>
      <c r="R342" s="173" t="s">
        <v>1298</v>
      </c>
      <c r="S342" s="173" t="s">
        <v>183</v>
      </c>
      <c r="T342" s="174" t="s">
        <v>184</v>
      </c>
      <c r="U342" s="156">
        <v>0.05</v>
      </c>
      <c r="V342" s="156">
        <f>ROUND(E342*U342,2)</f>
        <v>11.35</v>
      </c>
      <c r="W342" s="156"/>
      <c r="X342" s="156" t="s">
        <v>185</v>
      </c>
      <c r="Y342" s="147"/>
      <c r="Z342" s="147"/>
      <c r="AA342" s="147"/>
      <c r="AB342" s="147"/>
      <c r="AC342" s="147"/>
      <c r="AD342" s="147"/>
      <c r="AE342" s="147"/>
      <c r="AF342" s="147"/>
      <c r="AG342" s="147" t="s">
        <v>1042</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54"/>
      <c r="B343" s="155"/>
      <c r="C343" s="782" t="s">
        <v>1299</v>
      </c>
      <c r="D343" s="783"/>
      <c r="E343" s="783"/>
      <c r="F343" s="783"/>
      <c r="G343" s="783"/>
      <c r="H343" s="156"/>
      <c r="I343" s="156"/>
      <c r="J343" s="156"/>
      <c r="K343" s="156"/>
      <c r="L343" s="156"/>
      <c r="M343" s="156"/>
      <c r="N343" s="156"/>
      <c r="O343" s="156"/>
      <c r="P343" s="156"/>
      <c r="Q343" s="156"/>
      <c r="R343" s="156"/>
      <c r="S343" s="156"/>
      <c r="T343" s="156"/>
      <c r="U343" s="156"/>
      <c r="V343" s="156"/>
      <c r="W343" s="156"/>
      <c r="X343" s="156"/>
      <c r="Y343" s="147"/>
      <c r="Z343" s="147"/>
      <c r="AA343" s="147"/>
      <c r="AB343" s="147"/>
      <c r="AC343" s="147"/>
      <c r="AD343" s="147"/>
      <c r="AE343" s="147"/>
      <c r="AF343" s="147"/>
      <c r="AG343" s="147" t="s">
        <v>1031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1" x14ac:dyDescent="0.2">
      <c r="A344" s="154"/>
      <c r="B344" s="155"/>
      <c r="C344" s="179" t="s">
        <v>1191</v>
      </c>
      <c r="D344" s="157"/>
      <c r="E344" s="158">
        <v>227</v>
      </c>
      <c r="F344" s="156"/>
      <c r="G344" s="156"/>
      <c r="H344" s="156"/>
      <c r="I344" s="156"/>
      <c r="J344" s="156"/>
      <c r="K344" s="156"/>
      <c r="L344" s="156"/>
      <c r="M344" s="156"/>
      <c r="N344" s="156"/>
      <c r="O344" s="156"/>
      <c r="P344" s="156"/>
      <c r="Q344" s="156"/>
      <c r="R344" s="156"/>
      <c r="S344" s="156"/>
      <c r="T344" s="156"/>
      <c r="U344" s="156"/>
      <c r="V344" s="156"/>
      <c r="W344" s="156"/>
      <c r="X344" s="156"/>
      <c r="Y344" s="147"/>
      <c r="Z344" s="147"/>
      <c r="AA344" s="147"/>
      <c r="AB344" s="147"/>
      <c r="AC344" s="147"/>
      <c r="AD344" s="147"/>
      <c r="AE344" s="147"/>
      <c r="AF344" s="147"/>
      <c r="AG344" s="147" t="s">
        <v>188</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54"/>
      <c r="B345" s="155"/>
      <c r="C345" s="769"/>
      <c r="D345" s="770"/>
      <c r="E345" s="770"/>
      <c r="F345" s="770"/>
      <c r="G345" s="770"/>
      <c r="H345" s="156"/>
      <c r="I345" s="156"/>
      <c r="J345" s="156"/>
      <c r="K345" s="156"/>
      <c r="L345" s="156"/>
      <c r="M345" s="156"/>
      <c r="N345" s="156"/>
      <c r="O345" s="156"/>
      <c r="P345" s="156"/>
      <c r="Q345" s="156"/>
      <c r="R345" s="156"/>
      <c r="S345" s="156"/>
      <c r="T345" s="156"/>
      <c r="U345" s="156"/>
      <c r="V345" s="156"/>
      <c r="W345" s="156"/>
      <c r="X345" s="156"/>
      <c r="Y345" s="147"/>
      <c r="Z345" s="147"/>
      <c r="AA345" s="147"/>
      <c r="AB345" s="147"/>
      <c r="AC345" s="147"/>
      <c r="AD345" s="147"/>
      <c r="AE345" s="147"/>
      <c r="AF345" s="147"/>
      <c r="AG345" s="147" t="s">
        <v>190</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ht="22.5" outlineLevel="1" x14ac:dyDescent="0.2">
      <c r="A346" s="168">
        <v>84</v>
      </c>
      <c r="B346" s="169" t="s">
        <v>1300</v>
      </c>
      <c r="C346" s="178" t="s">
        <v>1301</v>
      </c>
      <c r="D346" s="170" t="s">
        <v>181</v>
      </c>
      <c r="E346" s="171">
        <v>227</v>
      </c>
      <c r="F346" s="172"/>
      <c r="G346" s="173">
        <f>ROUND(E346*F346,2)</f>
        <v>0</v>
      </c>
      <c r="H346" s="172"/>
      <c r="I346" s="173">
        <f>ROUND(E346*H346,2)</f>
        <v>0</v>
      </c>
      <c r="J346" s="172"/>
      <c r="K346" s="173">
        <f>ROUND(E346*J346,2)</f>
        <v>0</v>
      </c>
      <c r="L346" s="173">
        <v>21</v>
      </c>
      <c r="M346" s="173">
        <f>G346*(1+L346/100)</f>
        <v>0</v>
      </c>
      <c r="N346" s="173">
        <v>5.2399999999999999E-3</v>
      </c>
      <c r="O346" s="173">
        <f>ROUND(E346*N346,2)</f>
        <v>1.19</v>
      </c>
      <c r="P346" s="173">
        <v>0</v>
      </c>
      <c r="Q346" s="173">
        <f>ROUND(E346*P346,2)</f>
        <v>0</v>
      </c>
      <c r="R346" s="173" t="s">
        <v>1298</v>
      </c>
      <c r="S346" s="173" t="s">
        <v>183</v>
      </c>
      <c r="T346" s="174" t="s">
        <v>184</v>
      </c>
      <c r="U346" s="156">
        <v>0.95840000000000003</v>
      </c>
      <c r="V346" s="156">
        <f>ROUND(E346*U346,2)</f>
        <v>217.56</v>
      </c>
      <c r="W346" s="156"/>
      <c r="X346" s="156" t="s">
        <v>185</v>
      </c>
      <c r="Y346" s="147"/>
      <c r="Z346" s="147"/>
      <c r="AA346" s="147"/>
      <c r="AB346" s="147"/>
      <c r="AC346" s="147"/>
      <c r="AD346" s="147"/>
      <c r="AE346" s="147"/>
      <c r="AF346" s="147"/>
      <c r="AG346" s="147" t="s">
        <v>1042</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1" x14ac:dyDescent="0.2">
      <c r="A347" s="154"/>
      <c r="B347" s="155"/>
      <c r="C347" s="179" t="s">
        <v>1191</v>
      </c>
      <c r="D347" s="157"/>
      <c r="E347" s="158">
        <v>227</v>
      </c>
      <c r="F347" s="156"/>
      <c r="G347" s="156"/>
      <c r="H347" s="156"/>
      <c r="I347" s="156"/>
      <c r="J347" s="156"/>
      <c r="K347" s="156"/>
      <c r="L347" s="156"/>
      <c r="M347" s="156"/>
      <c r="N347" s="156"/>
      <c r="O347" s="156"/>
      <c r="P347" s="156"/>
      <c r="Q347" s="156"/>
      <c r="R347" s="156"/>
      <c r="S347" s="156"/>
      <c r="T347" s="156"/>
      <c r="U347" s="156"/>
      <c r="V347" s="156"/>
      <c r="W347" s="156"/>
      <c r="X347" s="156"/>
      <c r="Y347" s="147"/>
      <c r="Z347" s="147"/>
      <c r="AA347" s="147"/>
      <c r="AB347" s="147"/>
      <c r="AC347" s="147"/>
      <c r="AD347" s="147"/>
      <c r="AE347" s="147"/>
      <c r="AF347" s="147"/>
      <c r="AG347" s="147" t="s">
        <v>188</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54"/>
      <c r="B348" s="155"/>
      <c r="C348" s="769"/>
      <c r="D348" s="770"/>
      <c r="E348" s="770"/>
      <c r="F348" s="770"/>
      <c r="G348" s="770"/>
      <c r="H348" s="156"/>
      <c r="I348" s="156"/>
      <c r="J348" s="156"/>
      <c r="K348" s="156"/>
      <c r="L348" s="156"/>
      <c r="M348" s="156"/>
      <c r="N348" s="156"/>
      <c r="O348" s="156"/>
      <c r="P348" s="156"/>
      <c r="Q348" s="156"/>
      <c r="R348" s="156"/>
      <c r="S348" s="156"/>
      <c r="T348" s="156"/>
      <c r="U348" s="156"/>
      <c r="V348" s="156"/>
      <c r="W348" s="156"/>
      <c r="X348" s="156"/>
      <c r="Y348" s="147"/>
      <c r="Z348" s="147"/>
      <c r="AA348" s="147"/>
      <c r="AB348" s="147"/>
      <c r="AC348" s="147"/>
      <c r="AD348" s="147"/>
      <c r="AE348" s="147"/>
      <c r="AF348" s="147"/>
      <c r="AG348" s="147" t="s">
        <v>190</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ht="22.5" outlineLevel="1" x14ac:dyDescent="0.2">
      <c r="A349" s="168">
        <v>85</v>
      </c>
      <c r="B349" s="169" t="s">
        <v>1302</v>
      </c>
      <c r="C349" s="178" t="s">
        <v>1303</v>
      </c>
      <c r="D349" s="170" t="s">
        <v>181</v>
      </c>
      <c r="E349" s="171">
        <v>227</v>
      </c>
      <c r="F349" s="172"/>
      <c r="G349" s="173">
        <f>ROUND(E349*F349,2)</f>
        <v>0</v>
      </c>
      <c r="H349" s="172"/>
      <c r="I349" s="173">
        <f>ROUND(E349*H349,2)</f>
        <v>0</v>
      </c>
      <c r="J349" s="172"/>
      <c r="K349" s="173">
        <f>ROUND(E349*J349,2)</f>
        <v>0</v>
      </c>
      <c r="L349" s="173">
        <v>21</v>
      </c>
      <c r="M349" s="173">
        <f>G349*(1+L349/100)</f>
        <v>0</v>
      </c>
      <c r="N349" s="173">
        <v>0</v>
      </c>
      <c r="O349" s="173">
        <f>ROUND(E349*N349,2)</f>
        <v>0</v>
      </c>
      <c r="P349" s="173">
        <v>0</v>
      </c>
      <c r="Q349" s="173">
        <f>ROUND(E349*P349,2)</f>
        <v>0</v>
      </c>
      <c r="R349" s="173" t="s">
        <v>1298</v>
      </c>
      <c r="S349" s="173" t="s">
        <v>183</v>
      </c>
      <c r="T349" s="174" t="s">
        <v>184</v>
      </c>
      <c r="U349" s="156">
        <v>0.13</v>
      </c>
      <c r="V349" s="156">
        <f>ROUND(E349*U349,2)</f>
        <v>29.51</v>
      </c>
      <c r="W349" s="156"/>
      <c r="X349" s="156" t="s">
        <v>185</v>
      </c>
      <c r="Y349" s="147"/>
      <c r="Z349" s="147"/>
      <c r="AA349" s="147"/>
      <c r="AB349" s="147"/>
      <c r="AC349" s="147"/>
      <c r="AD349" s="147"/>
      <c r="AE349" s="147"/>
      <c r="AF349" s="147"/>
      <c r="AG349" s="147" t="s">
        <v>1042</v>
      </c>
      <c r="AH349" s="147"/>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1" x14ac:dyDescent="0.2">
      <c r="A350" s="154"/>
      <c r="B350" s="155"/>
      <c r="C350" s="767"/>
      <c r="D350" s="768"/>
      <c r="E350" s="768"/>
      <c r="F350" s="768"/>
      <c r="G350" s="768"/>
      <c r="H350" s="156"/>
      <c r="I350" s="156"/>
      <c r="J350" s="156"/>
      <c r="K350" s="156"/>
      <c r="L350" s="156"/>
      <c r="M350" s="156"/>
      <c r="N350" s="156"/>
      <c r="O350" s="156"/>
      <c r="P350" s="156"/>
      <c r="Q350" s="156"/>
      <c r="R350" s="156"/>
      <c r="S350" s="156"/>
      <c r="T350" s="156"/>
      <c r="U350" s="156"/>
      <c r="V350" s="156"/>
      <c r="W350" s="156"/>
      <c r="X350" s="156"/>
      <c r="Y350" s="147"/>
      <c r="Z350" s="147"/>
      <c r="AA350" s="147"/>
      <c r="AB350" s="147"/>
      <c r="AC350" s="147"/>
      <c r="AD350" s="147"/>
      <c r="AE350" s="147"/>
      <c r="AF350" s="147"/>
      <c r="AG350" s="147" t="s">
        <v>190</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1" x14ac:dyDescent="0.2">
      <c r="A351" s="168">
        <v>86</v>
      </c>
      <c r="B351" s="169" t="s">
        <v>1304</v>
      </c>
      <c r="C351" s="178" t="s">
        <v>1305</v>
      </c>
      <c r="D351" s="170" t="s">
        <v>284</v>
      </c>
      <c r="E351" s="171">
        <v>60</v>
      </c>
      <c r="F351" s="172"/>
      <c r="G351" s="173">
        <f>ROUND(E351*F351,2)</f>
        <v>0</v>
      </c>
      <c r="H351" s="172"/>
      <c r="I351" s="173">
        <f>ROUND(E351*H351,2)</f>
        <v>0</v>
      </c>
      <c r="J351" s="172"/>
      <c r="K351" s="173">
        <f>ROUND(E351*J351,2)</f>
        <v>0</v>
      </c>
      <c r="L351" s="173">
        <v>21</v>
      </c>
      <c r="M351" s="173">
        <f>G351*(1+L351/100)</f>
        <v>0</v>
      </c>
      <c r="N351" s="173">
        <v>1.7000000000000001E-4</v>
      </c>
      <c r="O351" s="173">
        <f>ROUND(E351*N351,2)</f>
        <v>0.01</v>
      </c>
      <c r="P351" s="173">
        <v>0</v>
      </c>
      <c r="Q351" s="173">
        <f>ROUND(E351*P351,2)</f>
        <v>0</v>
      </c>
      <c r="R351" s="173" t="s">
        <v>1298</v>
      </c>
      <c r="S351" s="173" t="s">
        <v>183</v>
      </c>
      <c r="T351" s="174" t="s">
        <v>184</v>
      </c>
      <c r="U351" s="156">
        <v>0.12</v>
      </c>
      <c r="V351" s="156">
        <f>ROUND(E351*U351,2)</f>
        <v>7.2</v>
      </c>
      <c r="W351" s="156"/>
      <c r="X351" s="156" t="s">
        <v>185</v>
      </c>
      <c r="Y351" s="147"/>
      <c r="Z351" s="147"/>
      <c r="AA351" s="147"/>
      <c r="AB351" s="147"/>
      <c r="AC351" s="147"/>
      <c r="AD351" s="147"/>
      <c r="AE351" s="147"/>
      <c r="AF351" s="147"/>
      <c r="AG351" s="147" t="s">
        <v>1042</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54"/>
      <c r="B352" s="155"/>
      <c r="C352" s="767"/>
      <c r="D352" s="768"/>
      <c r="E352" s="768"/>
      <c r="F352" s="768"/>
      <c r="G352" s="768"/>
      <c r="H352" s="156"/>
      <c r="I352" s="156"/>
      <c r="J352" s="156"/>
      <c r="K352" s="156"/>
      <c r="L352" s="156"/>
      <c r="M352" s="156"/>
      <c r="N352" s="156"/>
      <c r="O352" s="156"/>
      <c r="P352" s="156"/>
      <c r="Q352" s="156"/>
      <c r="R352" s="156"/>
      <c r="S352" s="156"/>
      <c r="T352" s="156"/>
      <c r="U352" s="156"/>
      <c r="V352" s="156"/>
      <c r="W352" s="156"/>
      <c r="X352" s="156"/>
      <c r="Y352" s="147"/>
      <c r="Z352" s="147"/>
      <c r="AA352" s="147"/>
      <c r="AB352" s="147"/>
      <c r="AC352" s="147"/>
      <c r="AD352" s="147"/>
      <c r="AE352" s="147"/>
      <c r="AF352" s="147"/>
      <c r="AG352" s="147" t="s">
        <v>190</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1" x14ac:dyDescent="0.2">
      <c r="A353" s="168">
        <v>87</v>
      </c>
      <c r="B353" s="169" t="s">
        <v>1306</v>
      </c>
      <c r="C353" s="178" t="s">
        <v>1307</v>
      </c>
      <c r="D353" s="170" t="s">
        <v>181</v>
      </c>
      <c r="E353" s="171">
        <v>231.54</v>
      </c>
      <c r="F353" s="172"/>
      <c r="G353" s="173">
        <f>ROUND(E353*F353,2)</f>
        <v>0</v>
      </c>
      <c r="H353" s="172"/>
      <c r="I353" s="173">
        <f>ROUND(E353*H353,2)</f>
        <v>0</v>
      </c>
      <c r="J353" s="172"/>
      <c r="K353" s="173">
        <f>ROUND(E353*J353,2)</f>
        <v>0</v>
      </c>
      <c r="L353" s="173">
        <v>21</v>
      </c>
      <c r="M353" s="173">
        <f>G353*(1+L353/100)</f>
        <v>0</v>
      </c>
      <c r="N353" s="173">
        <v>1.3599999999999999E-2</v>
      </c>
      <c r="O353" s="173">
        <f>ROUND(E353*N353,2)</f>
        <v>3.15</v>
      </c>
      <c r="P353" s="173">
        <v>0</v>
      </c>
      <c r="Q353" s="173">
        <f>ROUND(E353*P353,2)</f>
        <v>0</v>
      </c>
      <c r="R353" s="173" t="s">
        <v>257</v>
      </c>
      <c r="S353" s="173" t="s">
        <v>183</v>
      </c>
      <c r="T353" s="174" t="s">
        <v>184</v>
      </c>
      <c r="U353" s="156">
        <v>0</v>
      </c>
      <c r="V353" s="156">
        <f>ROUND(E353*U353,2)</f>
        <v>0</v>
      </c>
      <c r="W353" s="156"/>
      <c r="X353" s="156" t="s">
        <v>258</v>
      </c>
      <c r="Y353" s="147"/>
      <c r="Z353" s="147"/>
      <c r="AA353" s="147"/>
      <c r="AB353" s="147"/>
      <c r="AC353" s="147"/>
      <c r="AD353" s="147"/>
      <c r="AE353" s="147"/>
      <c r="AF353" s="147"/>
      <c r="AG353" s="147" t="s">
        <v>1215</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1" x14ac:dyDescent="0.2">
      <c r="A354" s="154"/>
      <c r="B354" s="155"/>
      <c r="C354" s="179" t="s">
        <v>1308</v>
      </c>
      <c r="D354" s="157"/>
      <c r="E354" s="158">
        <v>231.54</v>
      </c>
      <c r="F354" s="156"/>
      <c r="G354" s="156"/>
      <c r="H354" s="156"/>
      <c r="I354" s="156"/>
      <c r="J354" s="156"/>
      <c r="K354" s="156"/>
      <c r="L354" s="156"/>
      <c r="M354" s="156"/>
      <c r="N354" s="156"/>
      <c r="O354" s="156"/>
      <c r="P354" s="156"/>
      <c r="Q354" s="156"/>
      <c r="R354" s="156"/>
      <c r="S354" s="156"/>
      <c r="T354" s="156"/>
      <c r="U354" s="156"/>
      <c r="V354" s="156"/>
      <c r="W354" s="156"/>
      <c r="X354" s="156"/>
      <c r="Y354" s="147"/>
      <c r="Z354" s="147"/>
      <c r="AA354" s="147"/>
      <c r="AB354" s="147"/>
      <c r="AC354" s="147"/>
      <c r="AD354" s="147"/>
      <c r="AE354" s="147"/>
      <c r="AF354" s="147"/>
      <c r="AG354" s="147" t="s">
        <v>188</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1" x14ac:dyDescent="0.2">
      <c r="A355" s="154"/>
      <c r="B355" s="155"/>
      <c r="C355" s="769"/>
      <c r="D355" s="770"/>
      <c r="E355" s="770"/>
      <c r="F355" s="770"/>
      <c r="G355" s="770"/>
      <c r="H355" s="156"/>
      <c r="I355" s="156"/>
      <c r="J355" s="156"/>
      <c r="K355" s="156"/>
      <c r="L355" s="156"/>
      <c r="M355" s="156"/>
      <c r="N355" s="156"/>
      <c r="O355" s="156"/>
      <c r="P355" s="156"/>
      <c r="Q355" s="156"/>
      <c r="R355" s="156"/>
      <c r="S355" s="156"/>
      <c r="T355" s="156"/>
      <c r="U355" s="156"/>
      <c r="V355" s="156"/>
      <c r="W355" s="156"/>
      <c r="X355" s="156"/>
      <c r="Y355" s="147"/>
      <c r="Z355" s="147"/>
      <c r="AA355" s="147"/>
      <c r="AB355" s="147"/>
      <c r="AC355" s="147"/>
      <c r="AD355" s="147"/>
      <c r="AE355" s="147"/>
      <c r="AF355" s="147"/>
      <c r="AG355" s="147" t="s">
        <v>190</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1" x14ac:dyDescent="0.2">
      <c r="A356" s="168">
        <v>88</v>
      </c>
      <c r="B356" s="169" t="s">
        <v>1309</v>
      </c>
      <c r="C356" s="178" t="s">
        <v>1310</v>
      </c>
      <c r="D356" s="170" t="s">
        <v>231</v>
      </c>
      <c r="E356" s="171">
        <v>4.3554300000000001</v>
      </c>
      <c r="F356" s="172"/>
      <c r="G356" s="173">
        <f>ROUND(E356*F356,2)</f>
        <v>0</v>
      </c>
      <c r="H356" s="172"/>
      <c r="I356" s="173">
        <f>ROUND(E356*H356,2)</f>
        <v>0</v>
      </c>
      <c r="J356" s="172"/>
      <c r="K356" s="173">
        <f>ROUND(E356*J356,2)</f>
        <v>0</v>
      </c>
      <c r="L356" s="173">
        <v>21</v>
      </c>
      <c r="M356" s="173">
        <f>G356*(1+L356/100)</f>
        <v>0</v>
      </c>
      <c r="N356" s="173">
        <v>0</v>
      </c>
      <c r="O356" s="173">
        <f>ROUND(E356*N356,2)</f>
        <v>0</v>
      </c>
      <c r="P356" s="173">
        <v>0</v>
      </c>
      <c r="Q356" s="173">
        <f>ROUND(E356*P356,2)</f>
        <v>0</v>
      </c>
      <c r="R356" s="173" t="s">
        <v>1298</v>
      </c>
      <c r="S356" s="173" t="s">
        <v>183</v>
      </c>
      <c r="T356" s="174" t="s">
        <v>184</v>
      </c>
      <c r="U356" s="156">
        <v>1.5980000000000001</v>
      </c>
      <c r="V356" s="156">
        <f>ROUND(E356*U356,2)</f>
        <v>6.96</v>
      </c>
      <c r="W356" s="156"/>
      <c r="X356" s="156" t="s">
        <v>608</v>
      </c>
      <c r="Y356" s="147"/>
      <c r="Z356" s="147"/>
      <c r="AA356" s="147"/>
      <c r="AB356" s="147"/>
      <c r="AC356" s="147"/>
      <c r="AD356" s="147"/>
      <c r="AE356" s="147"/>
      <c r="AF356" s="147"/>
      <c r="AG356" s="147" t="s">
        <v>609</v>
      </c>
      <c r="AH356" s="147"/>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1" x14ac:dyDescent="0.2">
      <c r="A357" s="154"/>
      <c r="B357" s="155"/>
      <c r="C357" s="767"/>
      <c r="D357" s="768"/>
      <c r="E357" s="768"/>
      <c r="F357" s="768"/>
      <c r="G357" s="768"/>
      <c r="H357" s="156"/>
      <c r="I357" s="156"/>
      <c r="J357" s="156"/>
      <c r="K357" s="156"/>
      <c r="L357" s="156"/>
      <c r="M357" s="156"/>
      <c r="N357" s="156"/>
      <c r="O357" s="156"/>
      <c r="P357" s="156"/>
      <c r="Q357" s="156"/>
      <c r="R357" s="156"/>
      <c r="S357" s="156"/>
      <c r="T357" s="156"/>
      <c r="U357" s="156"/>
      <c r="V357" s="156"/>
      <c r="W357" s="156"/>
      <c r="X357" s="156"/>
      <c r="Y357" s="147"/>
      <c r="Z357" s="147"/>
      <c r="AA357" s="147"/>
      <c r="AB357" s="147"/>
      <c r="AC357" s="147"/>
      <c r="AD357" s="147"/>
      <c r="AE357" s="147"/>
      <c r="AF357" s="147"/>
      <c r="AG357" s="147" t="s">
        <v>190</v>
      </c>
      <c r="AH357" s="147"/>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x14ac:dyDescent="0.2">
      <c r="A358" s="162" t="s">
        <v>177</v>
      </c>
      <c r="B358" s="163" t="s">
        <v>133</v>
      </c>
      <c r="C358" s="177" t="s">
        <v>134</v>
      </c>
      <c r="D358" s="164"/>
      <c r="E358" s="165"/>
      <c r="F358" s="166"/>
      <c r="G358" s="166">
        <f>SUMIF(AG359:AG365,"&lt;&gt;NOR",G359:G365)</f>
        <v>0</v>
      </c>
      <c r="H358" s="166"/>
      <c r="I358" s="166">
        <f>SUM(I359:I365)</f>
        <v>0</v>
      </c>
      <c r="J358" s="166"/>
      <c r="K358" s="166">
        <f>SUM(K359:K365)</f>
        <v>0</v>
      </c>
      <c r="L358" s="166"/>
      <c r="M358" s="166">
        <f>SUM(M359:M365)</f>
        <v>0</v>
      </c>
      <c r="N358" s="166"/>
      <c r="O358" s="166">
        <f>SUM(O359:O365)</f>
        <v>0.01</v>
      </c>
      <c r="P358" s="166"/>
      <c r="Q358" s="166">
        <f>SUM(Q359:Q365)</f>
        <v>0</v>
      </c>
      <c r="R358" s="166"/>
      <c r="S358" s="166"/>
      <c r="T358" s="167"/>
      <c r="U358" s="161"/>
      <c r="V358" s="161">
        <f>SUM(V359:V365)</f>
        <v>54.449999999999996</v>
      </c>
      <c r="W358" s="161"/>
      <c r="X358" s="161"/>
      <c r="AG358" t="s">
        <v>178</v>
      </c>
    </row>
    <row r="359" spans="1:60" outlineLevel="1" x14ac:dyDescent="0.2">
      <c r="A359" s="168">
        <v>89</v>
      </c>
      <c r="B359" s="169" t="s">
        <v>1311</v>
      </c>
      <c r="C359" s="178" t="s">
        <v>1312</v>
      </c>
      <c r="D359" s="170" t="s">
        <v>181</v>
      </c>
      <c r="E359" s="171">
        <v>14.2498</v>
      </c>
      <c r="F359" s="172"/>
      <c r="G359" s="173">
        <f>ROUND(E359*F359,2)</f>
        <v>0</v>
      </c>
      <c r="H359" s="172"/>
      <c r="I359" s="173">
        <f>ROUND(E359*H359,2)</f>
        <v>0</v>
      </c>
      <c r="J359" s="172"/>
      <c r="K359" s="173">
        <f>ROUND(E359*J359,2)</f>
        <v>0</v>
      </c>
      <c r="L359" s="173">
        <v>21</v>
      </c>
      <c r="M359" s="173">
        <f>G359*(1+L359/100)</f>
        <v>0</v>
      </c>
      <c r="N359" s="173">
        <v>8.0000000000000007E-5</v>
      </c>
      <c r="O359" s="173">
        <f>ROUND(E359*N359,2)</f>
        <v>0</v>
      </c>
      <c r="P359" s="173">
        <v>0</v>
      </c>
      <c r="Q359" s="173">
        <f>ROUND(E359*P359,2)</f>
        <v>0</v>
      </c>
      <c r="R359" s="173" t="s">
        <v>1313</v>
      </c>
      <c r="S359" s="173" t="s">
        <v>183</v>
      </c>
      <c r="T359" s="174" t="s">
        <v>184</v>
      </c>
      <c r="U359" s="156">
        <v>0.156</v>
      </c>
      <c r="V359" s="156">
        <f>ROUND(E359*U359,2)</f>
        <v>2.2200000000000002</v>
      </c>
      <c r="W359" s="156"/>
      <c r="X359" s="156" t="s">
        <v>185</v>
      </c>
      <c r="Y359" s="147"/>
      <c r="Z359" s="147"/>
      <c r="AA359" s="147"/>
      <c r="AB359" s="147"/>
      <c r="AC359" s="147"/>
      <c r="AD359" s="147"/>
      <c r="AE359" s="147"/>
      <c r="AF359" s="147"/>
      <c r="AG359" s="147" t="s">
        <v>1042</v>
      </c>
      <c r="AH359" s="147"/>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1" x14ac:dyDescent="0.2">
      <c r="A360" s="154"/>
      <c r="B360" s="155"/>
      <c r="C360" s="179" t="s">
        <v>1314</v>
      </c>
      <c r="D360" s="157"/>
      <c r="E360" s="158">
        <v>3.012</v>
      </c>
      <c r="F360" s="156"/>
      <c r="G360" s="156"/>
      <c r="H360" s="156"/>
      <c r="I360" s="156"/>
      <c r="J360" s="156"/>
      <c r="K360" s="156"/>
      <c r="L360" s="156"/>
      <c r="M360" s="156"/>
      <c r="N360" s="156"/>
      <c r="O360" s="156"/>
      <c r="P360" s="156"/>
      <c r="Q360" s="156"/>
      <c r="R360" s="156"/>
      <c r="S360" s="156"/>
      <c r="T360" s="156"/>
      <c r="U360" s="156"/>
      <c r="V360" s="156"/>
      <c r="W360" s="156"/>
      <c r="X360" s="156"/>
      <c r="Y360" s="147"/>
      <c r="Z360" s="147"/>
      <c r="AA360" s="147"/>
      <c r="AB360" s="147"/>
      <c r="AC360" s="147"/>
      <c r="AD360" s="147"/>
      <c r="AE360" s="147"/>
      <c r="AF360" s="147"/>
      <c r="AG360" s="147" t="s">
        <v>188</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1" x14ac:dyDescent="0.2">
      <c r="A361" s="154"/>
      <c r="B361" s="155"/>
      <c r="C361" s="179" t="s">
        <v>1315</v>
      </c>
      <c r="D361" s="157"/>
      <c r="E361" s="158">
        <v>11.2378</v>
      </c>
      <c r="F361" s="156"/>
      <c r="G361" s="156"/>
      <c r="H361" s="156"/>
      <c r="I361" s="156"/>
      <c r="J361" s="156"/>
      <c r="K361" s="156"/>
      <c r="L361" s="156"/>
      <c r="M361" s="156"/>
      <c r="N361" s="156"/>
      <c r="O361" s="156"/>
      <c r="P361" s="156"/>
      <c r="Q361" s="156"/>
      <c r="R361" s="156"/>
      <c r="S361" s="156"/>
      <c r="T361" s="156"/>
      <c r="U361" s="156"/>
      <c r="V361" s="156"/>
      <c r="W361" s="156"/>
      <c r="X361" s="156"/>
      <c r="Y361" s="147"/>
      <c r="Z361" s="147"/>
      <c r="AA361" s="147"/>
      <c r="AB361" s="147"/>
      <c r="AC361" s="147"/>
      <c r="AD361" s="147"/>
      <c r="AE361" s="147"/>
      <c r="AF361" s="147"/>
      <c r="AG361" s="147" t="s">
        <v>188</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1" x14ac:dyDescent="0.2">
      <c r="A362" s="154"/>
      <c r="B362" s="155"/>
      <c r="C362" s="769"/>
      <c r="D362" s="770"/>
      <c r="E362" s="770"/>
      <c r="F362" s="770"/>
      <c r="G362" s="770"/>
      <c r="H362" s="156"/>
      <c r="I362" s="156"/>
      <c r="J362" s="156"/>
      <c r="K362" s="156"/>
      <c r="L362" s="156"/>
      <c r="M362" s="156"/>
      <c r="N362" s="156"/>
      <c r="O362" s="156"/>
      <c r="P362" s="156"/>
      <c r="Q362" s="156"/>
      <c r="R362" s="156"/>
      <c r="S362" s="156"/>
      <c r="T362" s="156"/>
      <c r="U362" s="156"/>
      <c r="V362" s="156"/>
      <c r="W362" s="156"/>
      <c r="X362" s="156"/>
      <c r="Y362" s="147"/>
      <c r="Z362" s="147"/>
      <c r="AA362" s="147"/>
      <c r="AB362" s="147"/>
      <c r="AC362" s="147"/>
      <c r="AD362" s="147"/>
      <c r="AE362" s="147"/>
      <c r="AF362" s="147"/>
      <c r="AG362" s="147" t="s">
        <v>190</v>
      </c>
      <c r="AH362" s="147"/>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1" x14ac:dyDescent="0.2">
      <c r="A363" s="701">
        <v>90</v>
      </c>
      <c r="B363" s="702" t="s">
        <v>1316</v>
      </c>
      <c r="C363" s="703" t="s">
        <v>1317</v>
      </c>
      <c r="D363" s="170" t="s">
        <v>1318</v>
      </c>
      <c r="E363" s="171">
        <v>43</v>
      </c>
      <c r="F363" s="172"/>
      <c r="G363" s="173">
        <f>ROUND(E363*F363,2)</f>
        <v>0</v>
      </c>
      <c r="H363" s="172"/>
      <c r="I363" s="173">
        <f>ROUND(E363*H363,2)</f>
        <v>0</v>
      </c>
      <c r="J363" s="172"/>
      <c r="K363" s="173">
        <f>ROUND(E363*J363,2)</f>
        <v>0</v>
      </c>
      <c r="L363" s="173">
        <v>21</v>
      </c>
      <c r="M363" s="173">
        <f>G363*(1+L363/100)</f>
        <v>0</v>
      </c>
      <c r="N363" s="173">
        <v>2.7999999999999998E-4</v>
      </c>
      <c r="O363" s="173">
        <f>ROUND(E363*N363,2)</f>
        <v>0.01</v>
      </c>
      <c r="P363" s="173">
        <v>0</v>
      </c>
      <c r="Q363" s="173">
        <f>ROUND(E363*P363,2)</f>
        <v>0</v>
      </c>
      <c r="R363" s="173"/>
      <c r="S363" s="173" t="s">
        <v>219</v>
      </c>
      <c r="T363" s="174" t="s">
        <v>220</v>
      </c>
      <c r="U363" s="156">
        <v>1.2145999999999999</v>
      </c>
      <c r="V363" s="156">
        <f>ROUND(E363*U363,2)</f>
        <v>52.23</v>
      </c>
      <c r="W363" s="156"/>
      <c r="X363" s="156" t="s">
        <v>185</v>
      </c>
      <c r="Y363" s="147"/>
      <c r="Z363" s="147"/>
      <c r="AA363" s="147"/>
      <c r="AB363" s="147"/>
      <c r="AC363" s="147"/>
      <c r="AD363" s="147"/>
      <c r="AE363" s="147"/>
      <c r="AF363" s="147"/>
      <c r="AG363" s="147" t="s">
        <v>1042</v>
      </c>
      <c r="AH363" s="147"/>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1" x14ac:dyDescent="0.2">
      <c r="A364" s="154"/>
      <c r="B364" s="155"/>
      <c r="C364" s="782" t="s">
        <v>1319</v>
      </c>
      <c r="D364" s="783"/>
      <c r="E364" s="783"/>
      <c r="F364" s="783"/>
      <c r="G364" s="783"/>
      <c r="H364" s="156"/>
      <c r="I364" s="156"/>
      <c r="J364" s="156"/>
      <c r="K364" s="156"/>
      <c r="L364" s="156"/>
      <c r="M364" s="156"/>
      <c r="N364" s="156"/>
      <c r="O364" s="156"/>
      <c r="P364" s="156"/>
      <c r="Q364" s="156"/>
      <c r="R364" s="156"/>
      <c r="S364" s="156"/>
      <c r="T364" s="156"/>
      <c r="U364" s="156"/>
      <c r="V364" s="156"/>
      <c r="W364" s="156"/>
      <c r="X364" s="156"/>
      <c r="Y364" s="147"/>
      <c r="Z364" s="147"/>
      <c r="AA364" s="147"/>
      <c r="AB364" s="147"/>
      <c r="AC364" s="147"/>
      <c r="AD364" s="147"/>
      <c r="AE364" s="147"/>
      <c r="AF364" s="147"/>
      <c r="AG364" s="147" t="s">
        <v>1031</v>
      </c>
      <c r="AH364" s="147"/>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1" x14ac:dyDescent="0.2">
      <c r="A365" s="154"/>
      <c r="B365" s="155"/>
      <c r="C365" s="769"/>
      <c r="D365" s="770"/>
      <c r="E365" s="770"/>
      <c r="F365" s="770"/>
      <c r="G365" s="770"/>
      <c r="H365" s="156"/>
      <c r="I365" s="156"/>
      <c r="J365" s="156"/>
      <c r="K365" s="156"/>
      <c r="L365" s="156"/>
      <c r="M365" s="156"/>
      <c r="N365" s="156"/>
      <c r="O365" s="156"/>
      <c r="P365" s="156"/>
      <c r="Q365" s="156"/>
      <c r="R365" s="156"/>
      <c r="S365" s="156"/>
      <c r="T365" s="156"/>
      <c r="U365" s="156"/>
      <c r="V365" s="156"/>
      <c r="W365" s="156"/>
      <c r="X365" s="156"/>
      <c r="Y365" s="147"/>
      <c r="Z365" s="147"/>
      <c r="AA365" s="147"/>
      <c r="AB365" s="147"/>
      <c r="AC365" s="147"/>
      <c r="AD365" s="147"/>
      <c r="AE365" s="147"/>
      <c r="AF365" s="147"/>
      <c r="AG365" s="147" t="s">
        <v>190</v>
      </c>
      <c r="AH365" s="147"/>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x14ac:dyDescent="0.2">
      <c r="A366" s="162" t="s">
        <v>177</v>
      </c>
      <c r="B366" s="163" t="s">
        <v>135</v>
      </c>
      <c r="C366" s="177" t="s">
        <v>136</v>
      </c>
      <c r="D366" s="164"/>
      <c r="E366" s="165"/>
      <c r="F366" s="166"/>
      <c r="G366" s="166">
        <f>SUMIF(AG367:AG379,"&lt;&gt;NOR",G367:G379)</f>
        <v>0</v>
      </c>
      <c r="H366" s="166"/>
      <c r="I366" s="166">
        <f>SUM(I367:I379)</f>
        <v>0</v>
      </c>
      <c r="J366" s="166"/>
      <c r="K366" s="166">
        <f>SUM(K367:K379)</f>
        <v>0</v>
      </c>
      <c r="L366" s="166"/>
      <c r="M366" s="166">
        <f>SUM(M367:M379)</f>
        <v>0</v>
      </c>
      <c r="N366" s="166"/>
      <c r="O366" s="166">
        <f>SUM(O367:O379)</f>
        <v>1.23</v>
      </c>
      <c r="P366" s="166"/>
      <c r="Q366" s="166">
        <f>SUM(Q367:Q379)</f>
        <v>0</v>
      </c>
      <c r="R366" s="166"/>
      <c r="S366" s="166"/>
      <c r="T366" s="167"/>
      <c r="U366" s="161"/>
      <c r="V366" s="161">
        <f>SUM(V367:V379)</f>
        <v>370.08</v>
      </c>
      <c r="W366" s="161"/>
      <c r="X366" s="161"/>
      <c r="AG366" t="s">
        <v>178</v>
      </c>
    </row>
    <row r="367" spans="1:60" outlineLevel="1" x14ac:dyDescent="0.2">
      <c r="A367" s="168">
        <v>91</v>
      </c>
      <c r="B367" s="169" t="s">
        <v>1320</v>
      </c>
      <c r="C367" s="178" t="s">
        <v>1321</v>
      </c>
      <c r="D367" s="170" t="s">
        <v>181</v>
      </c>
      <c r="E367" s="171">
        <v>910</v>
      </c>
      <c r="F367" s="172"/>
      <c r="G367" s="173">
        <f>ROUND(E367*F367,2)</f>
        <v>0</v>
      </c>
      <c r="H367" s="172"/>
      <c r="I367" s="173">
        <f>ROUND(E367*H367,2)</f>
        <v>0</v>
      </c>
      <c r="J367" s="172"/>
      <c r="K367" s="173">
        <f>ROUND(E367*J367,2)</f>
        <v>0</v>
      </c>
      <c r="L367" s="173">
        <v>21</v>
      </c>
      <c r="M367" s="173">
        <f>G367*(1+L367/100)</f>
        <v>0</v>
      </c>
      <c r="N367" s="173">
        <v>0</v>
      </c>
      <c r="O367" s="173">
        <f>ROUND(E367*N367,2)</f>
        <v>0</v>
      </c>
      <c r="P367" s="173">
        <v>0</v>
      </c>
      <c r="Q367" s="173">
        <f>ROUND(E367*P367,2)</f>
        <v>0</v>
      </c>
      <c r="R367" s="173" t="s">
        <v>930</v>
      </c>
      <c r="S367" s="173" t="s">
        <v>183</v>
      </c>
      <c r="T367" s="174" t="s">
        <v>184</v>
      </c>
      <c r="U367" s="156">
        <v>6.9709999999999994E-2</v>
      </c>
      <c r="V367" s="156">
        <f>ROUND(E367*U367,2)</f>
        <v>63.44</v>
      </c>
      <c r="W367" s="156"/>
      <c r="X367" s="156" t="s">
        <v>185</v>
      </c>
      <c r="Y367" s="147"/>
      <c r="Z367" s="147"/>
      <c r="AA367" s="147"/>
      <c r="AB367" s="147"/>
      <c r="AC367" s="147"/>
      <c r="AD367" s="147"/>
      <c r="AE367" s="147"/>
      <c r="AF367" s="147"/>
      <c r="AG367" s="147" t="s">
        <v>1042</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outlineLevel="1" x14ac:dyDescent="0.2">
      <c r="A368" s="154"/>
      <c r="B368" s="155"/>
      <c r="C368" s="179" t="s">
        <v>1322</v>
      </c>
      <c r="D368" s="157"/>
      <c r="E368" s="158">
        <v>910</v>
      </c>
      <c r="F368" s="156"/>
      <c r="G368" s="156"/>
      <c r="H368" s="156"/>
      <c r="I368" s="156"/>
      <c r="J368" s="156"/>
      <c r="K368" s="156"/>
      <c r="L368" s="156"/>
      <c r="M368" s="156"/>
      <c r="N368" s="156"/>
      <c r="O368" s="156"/>
      <c r="P368" s="156"/>
      <c r="Q368" s="156"/>
      <c r="R368" s="156"/>
      <c r="S368" s="156"/>
      <c r="T368" s="156"/>
      <c r="U368" s="156"/>
      <c r="V368" s="156"/>
      <c r="W368" s="156"/>
      <c r="X368" s="156"/>
      <c r="Y368" s="147"/>
      <c r="Z368" s="147"/>
      <c r="AA368" s="147"/>
      <c r="AB368" s="147"/>
      <c r="AC368" s="147"/>
      <c r="AD368" s="147"/>
      <c r="AE368" s="147"/>
      <c r="AF368" s="147"/>
      <c r="AG368" s="147" t="s">
        <v>188</v>
      </c>
      <c r="AH368" s="147">
        <v>0</v>
      </c>
      <c r="AI368" s="147"/>
      <c r="AJ368" s="147"/>
      <c r="AK368" s="147"/>
      <c r="AL368" s="147"/>
      <c r="AM368" s="147"/>
      <c r="AN368" s="147"/>
      <c r="AO368" s="147"/>
      <c r="AP368" s="147"/>
      <c r="AQ368" s="147"/>
      <c r="AR368" s="147"/>
      <c r="AS368" s="147"/>
      <c r="AT368" s="147"/>
      <c r="AU368" s="147"/>
      <c r="AV368" s="147"/>
      <c r="AW368" s="147"/>
      <c r="AX368" s="147"/>
      <c r="AY368" s="147"/>
      <c r="AZ368" s="147"/>
      <c r="BA368" s="147"/>
      <c r="BB368" s="147"/>
      <c r="BC368" s="147"/>
      <c r="BD368" s="147"/>
      <c r="BE368" s="147"/>
      <c r="BF368" s="147"/>
      <c r="BG368" s="147"/>
      <c r="BH368" s="147"/>
    </row>
    <row r="369" spans="1:60" outlineLevel="1" x14ac:dyDescent="0.2">
      <c r="A369" s="154"/>
      <c r="B369" s="155"/>
      <c r="C369" s="769"/>
      <c r="D369" s="770"/>
      <c r="E369" s="770"/>
      <c r="F369" s="770"/>
      <c r="G369" s="770"/>
      <c r="H369" s="156"/>
      <c r="I369" s="156"/>
      <c r="J369" s="156"/>
      <c r="K369" s="156"/>
      <c r="L369" s="156"/>
      <c r="M369" s="156"/>
      <c r="N369" s="156"/>
      <c r="O369" s="156"/>
      <c r="P369" s="156"/>
      <c r="Q369" s="156"/>
      <c r="R369" s="156"/>
      <c r="S369" s="156"/>
      <c r="T369" s="156"/>
      <c r="U369" s="156"/>
      <c r="V369" s="156"/>
      <c r="W369" s="156"/>
      <c r="X369" s="156"/>
      <c r="Y369" s="147"/>
      <c r="Z369" s="147"/>
      <c r="AA369" s="147"/>
      <c r="AB369" s="147"/>
      <c r="AC369" s="147"/>
      <c r="AD369" s="147"/>
      <c r="AE369" s="147"/>
      <c r="AF369" s="147"/>
      <c r="AG369" s="147" t="s">
        <v>190</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1" x14ac:dyDescent="0.2">
      <c r="A370" s="168">
        <v>92</v>
      </c>
      <c r="B370" s="169" t="s">
        <v>1323</v>
      </c>
      <c r="C370" s="178" t="s">
        <v>1324</v>
      </c>
      <c r="D370" s="170" t="s">
        <v>181</v>
      </c>
      <c r="E370" s="171">
        <v>910</v>
      </c>
      <c r="F370" s="172"/>
      <c r="G370" s="173">
        <f>ROUND(E370*F370,2)</f>
        <v>0</v>
      </c>
      <c r="H370" s="172"/>
      <c r="I370" s="173">
        <f>ROUND(E370*H370,2)</f>
        <v>0</v>
      </c>
      <c r="J370" s="172"/>
      <c r="K370" s="173">
        <f>ROUND(E370*J370,2)</f>
        <v>0</v>
      </c>
      <c r="L370" s="173">
        <v>21</v>
      </c>
      <c r="M370" s="173">
        <f>G370*(1+L370/100)</f>
        <v>0</v>
      </c>
      <c r="N370" s="173">
        <v>0</v>
      </c>
      <c r="O370" s="173">
        <f>ROUND(E370*N370,2)</f>
        <v>0</v>
      </c>
      <c r="P370" s="173">
        <v>0</v>
      </c>
      <c r="Q370" s="173">
        <f>ROUND(E370*P370,2)</f>
        <v>0</v>
      </c>
      <c r="R370" s="173" t="s">
        <v>930</v>
      </c>
      <c r="S370" s="173" t="s">
        <v>183</v>
      </c>
      <c r="T370" s="174" t="s">
        <v>184</v>
      </c>
      <c r="U370" s="156">
        <v>4.3220000000000001E-2</v>
      </c>
      <c r="V370" s="156">
        <f>ROUND(E370*U370,2)</f>
        <v>39.33</v>
      </c>
      <c r="W370" s="156"/>
      <c r="X370" s="156" t="s">
        <v>185</v>
      </c>
      <c r="Y370" s="147"/>
      <c r="Z370" s="147"/>
      <c r="AA370" s="147"/>
      <c r="AB370" s="147"/>
      <c r="AC370" s="147"/>
      <c r="AD370" s="147"/>
      <c r="AE370" s="147"/>
      <c r="AF370" s="147"/>
      <c r="AG370" s="147" t="s">
        <v>1042</v>
      </c>
      <c r="AH370" s="147"/>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1" x14ac:dyDescent="0.2">
      <c r="A371" s="154"/>
      <c r="B371" s="155"/>
      <c r="C371" s="767"/>
      <c r="D371" s="768"/>
      <c r="E371" s="768"/>
      <c r="F371" s="768"/>
      <c r="G371" s="768"/>
      <c r="H371" s="156"/>
      <c r="I371" s="156"/>
      <c r="J371" s="156"/>
      <c r="K371" s="156"/>
      <c r="L371" s="156"/>
      <c r="M371" s="156"/>
      <c r="N371" s="156"/>
      <c r="O371" s="156"/>
      <c r="P371" s="156"/>
      <c r="Q371" s="156"/>
      <c r="R371" s="156"/>
      <c r="S371" s="156"/>
      <c r="T371" s="156"/>
      <c r="U371" s="156"/>
      <c r="V371" s="156"/>
      <c r="W371" s="156"/>
      <c r="X371" s="156"/>
      <c r="Y371" s="147"/>
      <c r="Z371" s="147"/>
      <c r="AA371" s="147"/>
      <c r="AB371" s="147"/>
      <c r="AC371" s="147"/>
      <c r="AD371" s="147"/>
      <c r="AE371" s="147"/>
      <c r="AF371" s="147"/>
      <c r="AG371" s="147" t="s">
        <v>190</v>
      </c>
      <c r="AH371" s="147"/>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68">
        <v>93</v>
      </c>
      <c r="B372" s="169" t="s">
        <v>928</v>
      </c>
      <c r="C372" s="178" t="s">
        <v>929</v>
      </c>
      <c r="D372" s="170" t="s">
        <v>181</v>
      </c>
      <c r="E372" s="171">
        <v>1889.1</v>
      </c>
      <c r="F372" s="172"/>
      <c r="G372" s="173">
        <f>ROUND(E372*F372,2)</f>
        <v>0</v>
      </c>
      <c r="H372" s="172"/>
      <c r="I372" s="173">
        <f>ROUND(E372*H372,2)</f>
        <v>0</v>
      </c>
      <c r="J372" s="172"/>
      <c r="K372" s="173">
        <f>ROUND(E372*J372,2)</f>
        <v>0</v>
      </c>
      <c r="L372" s="173">
        <v>21</v>
      </c>
      <c r="M372" s="173">
        <f>G372*(1+L372/100)</f>
        <v>0</v>
      </c>
      <c r="N372" s="173">
        <v>1.7000000000000001E-4</v>
      </c>
      <c r="O372" s="173">
        <f>ROUND(E372*N372,2)</f>
        <v>0.32</v>
      </c>
      <c r="P372" s="173">
        <v>0</v>
      </c>
      <c r="Q372" s="173">
        <f>ROUND(E372*P372,2)</f>
        <v>0</v>
      </c>
      <c r="R372" s="173" t="s">
        <v>930</v>
      </c>
      <c r="S372" s="173" t="s">
        <v>183</v>
      </c>
      <c r="T372" s="174" t="s">
        <v>184</v>
      </c>
      <c r="U372" s="156">
        <v>3.2480000000000002E-2</v>
      </c>
      <c r="V372" s="156">
        <f>ROUND(E372*U372,2)</f>
        <v>61.36</v>
      </c>
      <c r="W372" s="156"/>
      <c r="X372" s="156" t="s">
        <v>185</v>
      </c>
      <c r="Y372" s="147"/>
      <c r="Z372" s="147"/>
      <c r="AA372" s="147"/>
      <c r="AB372" s="147"/>
      <c r="AC372" s="147"/>
      <c r="AD372" s="147"/>
      <c r="AE372" s="147"/>
      <c r="AF372" s="147"/>
      <c r="AG372" s="147" t="s">
        <v>593</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1" x14ac:dyDescent="0.2">
      <c r="A373" s="154"/>
      <c r="B373" s="155"/>
      <c r="C373" s="179" t="s">
        <v>1093</v>
      </c>
      <c r="D373" s="157"/>
      <c r="E373" s="158">
        <v>1359.1</v>
      </c>
      <c r="F373" s="156"/>
      <c r="G373" s="156"/>
      <c r="H373" s="156"/>
      <c r="I373" s="156"/>
      <c r="J373" s="156"/>
      <c r="K373" s="156"/>
      <c r="L373" s="156"/>
      <c r="M373" s="156"/>
      <c r="N373" s="156"/>
      <c r="O373" s="156"/>
      <c r="P373" s="156"/>
      <c r="Q373" s="156"/>
      <c r="R373" s="156"/>
      <c r="S373" s="156"/>
      <c r="T373" s="156"/>
      <c r="U373" s="156"/>
      <c r="V373" s="156"/>
      <c r="W373" s="156"/>
      <c r="X373" s="156"/>
      <c r="Y373" s="147"/>
      <c r="Z373" s="147"/>
      <c r="AA373" s="147"/>
      <c r="AB373" s="147"/>
      <c r="AC373" s="147"/>
      <c r="AD373" s="147"/>
      <c r="AE373" s="147"/>
      <c r="AF373" s="147"/>
      <c r="AG373" s="147" t="s">
        <v>188</v>
      </c>
      <c r="AH373" s="147">
        <v>0</v>
      </c>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outlineLevel="1" x14ac:dyDescent="0.2">
      <c r="A374" s="154"/>
      <c r="B374" s="155"/>
      <c r="C374" s="179" t="s">
        <v>1325</v>
      </c>
      <c r="D374" s="157"/>
      <c r="E374" s="158">
        <v>530</v>
      </c>
      <c r="F374" s="156"/>
      <c r="G374" s="156"/>
      <c r="H374" s="156"/>
      <c r="I374" s="156"/>
      <c r="J374" s="156"/>
      <c r="K374" s="156"/>
      <c r="L374" s="156"/>
      <c r="M374" s="156"/>
      <c r="N374" s="156"/>
      <c r="O374" s="156"/>
      <c r="P374" s="156"/>
      <c r="Q374" s="156"/>
      <c r="R374" s="156"/>
      <c r="S374" s="156"/>
      <c r="T374" s="156"/>
      <c r="U374" s="156"/>
      <c r="V374" s="156"/>
      <c r="W374" s="156"/>
      <c r="X374" s="156"/>
      <c r="Y374" s="147"/>
      <c r="Z374" s="147"/>
      <c r="AA374" s="147"/>
      <c r="AB374" s="147"/>
      <c r="AC374" s="147"/>
      <c r="AD374" s="147"/>
      <c r="AE374" s="147"/>
      <c r="AF374" s="147"/>
      <c r="AG374" s="147" t="s">
        <v>188</v>
      </c>
      <c r="AH374" s="147">
        <v>0</v>
      </c>
      <c r="AI374" s="147"/>
      <c r="AJ374" s="147"/>
      <c r="AK374" s="147"/>
      <c r="AL374" s="147"/>
      <c r="AM374" s="147"/>
      <c r="AN374" s="147"/>
      <c r="AO374" s="147"/>
      <c r="AP374" s="147"/>
      <c r="AQ374" s="147"/>
      <c r="AR374" s="147"/>
      <c r="AS374" s="147"/>
      <c r="AT374" s="147"/>
      <c r="AU374" s="147"/>
      <c r="AV374" s="147"/>
      <c r="AW374" s="147"/>
      <c r="AX374" s="147"/>
      <c r="AY374" s="147"/>
      <c r="AZ374" s="147"/>
      <c r="BA374" s="147"/>
      <c r="BB374" s="147"/>
      <c r="BC374" s="147"/>
      <c r="BD374" s="147"/>
      <c r="BE374" s="147"/>
      <c r="BF374" s="147"/>
      <c r="BG374" s="147"/>
      <c r="BH374" s="147"/>
    </row>
    <row r="375" spans="1:60" outlineLevel="1" x14ac:dyDescent="0.2">
      <c r="A375" s="154"/>
      <c r="B375" s="155"/>
      <c r="C375" s="769"/>
      <c r="D375" s="770"/>
      <c r="E375" s="770"/>
      <c r="F375" s="770"/>
      <c r="G375" s="770"/>
      <c r="H375" s="156"/>
      <c r="I375" s="156"/>
      <c r="J375" s="156"/>
      <c r="K375" s="156"/>
      <c r="L375" s="156"/>
      <c r="M375" s="156"/>
      <c r="N375" s="156"/>
      <c r="O375" s="156"/>
      <c r="P375" s="156"/>
      <c r="Q375" s="156"/>
      <c r="R375" s="156"/>
      <c r="S375" s="156"/>
      <c r="T375" s="156"/>
      <c r="U375" s="156"/>
      <c r="V375" s="156"/>
      <c r="W375" s="156"/>
      <c r="X375" s="156"/>
      <c r="Y375" s="147"/>
      <c r="Z375" s="147"/>
      <c r="AA375" s="147"/>
      <c r="AB375" s="147"/>
      <c r="AC375" s="147"/>
      <c r="AD375" s="147"/>
      <c r="AE375" s="147"/>
      <c r="AF375" s="147"/>
      <c r="AG375" s="147" t="s">
        <v>190</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1" x14ac:dyDescent="0.2">
      <c r="A376" s="168">
        <v>94</v>
      </c>
      <c r="B376" s="169" t="s">
        <v>933</v>
      </c>
      <c r="C376" s="178" t="s">
        <v>934</v>
      </c>
      <c r="D376" s="170" t="s">
        <v>181</v>
      </c>
      <c r="E376" s="171">
        <v>1889.1</v>
      </c>
      <c r="F376" s="172"/>
      <c r="G376" s="173">
        <f>ROUND(E376*F376,2)</f>
        <v>0</v>
      </c>
      <c r="H376" s="172"/>
      <c r="I376" s="173">
        <f>ROUND(E376*H376,2)</f>
        <v>0</v>
      </c>
      <c r="J376" s="172"/>
      <c r="K376" s="173">
        <f>ROUND(E376*J376,2)</f>
        <v>0</v>
      </c>
      <c r="L376" s="173">
        <v>21</v>
      </c>
      <c r="M376" s="173">
        <f>G376*(1+L376/100)</f>
        <v>0</v>
      </c>
      <c r="N376" s="173">
        <v>4.8000000000000001E-4</v>
      </c>
      <c r="O376" s="173">
        <f>ROUND(E376*N376,2)</f>
        <v>0.91</v>
      </c>
      <c r="P376" s="173">
        <v>0</v>
      </c>
      <c r="Q376" s="173">
        <f>ROUND(E376*P376,2)</f>
        <v>0</v>
      </c>
      <c r="R376" s="173" t="s">
        <v>930</v>
      </c>
      <c r="S376" s="173" t="s">
        <v>183</v>
      </c>
      <c r="T376" s="174" t="s">
        <v>184</v>
      </c>
      <c r="U376" s="156">
        <v>0.10902000000000001</v>
      </c>
      <c r="V376" s="156">
        <f>ROUND(E376*U376,2)</f>
        <v>205.95</v>
      </c>
      <c r="W376" s="156"/>
      <c r="X376" s="156" t="s">
        <v>185</v>
      </c>
      <c r="Y376" s="147"/>
      <c r="Z376" s="147"/>
      <c r="AA376" s="147"/>
      <c r="AB376" s="147"/>
      <c r="AC376" s="147"/>
      <c r="AD376" s="147"/>
      <c r="AE376" s="147"/>
      <c r="AF376" s="147"/>
      <c r="AG376" s="147" t="s">
        <v>593</v>
      </c>
      <c r="AH376" s="147"/>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1" x14ac:dyDescent="0.2">
      <c r="A377" s="154"/>
      <c r="B377" s="155"/>
      <c r="C377" s="179" t="s">
        <v>1093</v>
      </c>
      <c r="D377" s="157"/>
      <c r="E377" s="158">
        <v>1359.1</v>
      </c>
      <c r="F377" s="156"/>
      <c r="G377" s="156"/>
      <c r="H377" s="156"/>
      <c r="I377" s="156"/>
      <c r="J377" s="156"/>
      <c r="K377" s="156"/>
      <c r="L377" s="156"/>
      <c r="M377" s="156"/>
      <c r="N377" s="156"/>
      <c r="O377" s="156"/>
      <c r="P377" s="156"/>
      <c r="Q377" s="156"/>
      <c r="R377" s="156"/>
      <c r="S377" s="156"/>
      <c r="T377" s="156"/>
      <c r="U377" s="156"/>
      <c r="V377" s="156"/>
      <c r="W377" s="156"/>
      <c r="X377" s="156"/>
      <c r="Y377" s="147"/>
      <c r="Z377" s="147"/>
      <c r="AA377" s="147"/>
      <c r="AB377" s="147"/>
      <c r="AC377" s="147"/>
      <c r="AD377" s="147"/>
      <c r="AE377" s="147"/>
      <c r="AF377" s="147"/>
      <c r="AG377" s="147" t="s">
        <v>188</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outlineLevel="1" x14ac:dyDescent="0.2">
      <c r="A378" s="154"/>
      <c r="B378" s="155"/>
      <c r="C378" s="179" t="s">
        <v>1325</v>
      </c>
      <c r="D378" s="157"/>
      <c r="E378" s="158">
        <v>530</v>
      </c>
      <c r="F378" s="156"/>
      <c r="G378" s="156"/>
      <c r="H378" s="156"/>
      <c r="I378" s="156"/>
      <c r="J378" s="156"/>
      <c r="K378" s="156"/>
      <c r="L378" s="156"/>
      <c r="M378" s="156"/>
      <c r="N378" s="156"/>
      <c r="O378" s="156"/>
      <c r="P378" s="156"/>
      <c r="Q378" s="156"/>
      <c r="R378" s="156"/>
      <c r="S378" s="156"/>
      <c r="T378" s="156"/>
      <c r="U378" s="156"/>
      <c r="V378" s="156"/>
      <c r="W378" s="156"/>
      <c r="X378" s="156"/>
      <c r="Y378" s="147"/>
      <c r="Z378" s="147"/>
      <c r="AA378" s="147"/>
      <c r="AB378" s="147"/>
      <c r="AC378" s="147"/>
      <c r="AD378" s="147"/>
      <c r="AE378" s="147"/>
      <c r="AF378" s="147"/>
      <c r="AG378" s="147" t="s">
        <v>188</v>
      </c>
      <c r="AH378" s="147">
        <v>0</v>
      </c>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1" x14ac:dyDescent="0.2">
      <c r="A379" s="154"/>
      <c r="B379" s="155"/>
      <c r="C379" s="769"/>
      <c r="D379" s="770"/>
      <c r="E379" s="770"/>
      <c r="F379" s="770"/>
      <c r="G379" s="770"/>
      <c r="H379" s="156"/>
      <c r="I379" s="156"/>
      <c r="J379" s="156"/>
      <c r="K379" s="156"/>
      <c r="L379" s="156"/>
      <c r="M379" s="156"/>
      <c r="N379" s="156"/>
      <c r="O379" s="156"/>
      <c r="P379" s="156"/>
      <c r="Q379" s="156"/>
      <c r="R379" s="156"/>
      <c r="S379" s="156"/>
      <c r="T379" s="156"/>
      <c r="U379" s="156"/>
      <c r="V379" s="156"/>
      <c r="W379" s="156"/>
      <c r="X379" s="156"/>
      <c r="Y379" s="147"/>
      <c r="Z379" s="147"/>
      <c r="AA379" s="147"/>
      <c r="AB379" s="147"/>
      <c r="AC379" s="147"/>
      <c r="AD379" s="147"/>
      <c r="AE379" s="147"/>
      <c r="AF379" s="147"/>
      <c r="AG379" s="147" t="s">
        <v>190</v>
      </c>
      <c r="AH379" s="147"/>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x14ac:dyDescent="0.2">
      <c r="A380" s="162" t="s">
        <v>177</v>
      </c>
      <c r="B380" s="163" t="s">
        <v>139</v>
      </c>
      <c r="C380" s="177" t="s">
        <v>140</v>
      </c>
      <c r="D380" s="164"/>
      <c r="E380" s="165"/>
      <c r="F380" s="166"/>
      <c r="G380" s="166">
        <f>SUMIF(AG381:AG382,"&lt;&gt;NOR",G381:G382)</f>
        <v>0</v>
      </c>
      <c r="H380" s="166"/>
      <c r="I380" s="166">
        <f>SUM(I381:I382)</f>
        <v>0</v>
      </c>
      <c r="J380" s="166"/>
      <c r="K380" s="166">
        <f>SUM(K381:K382)</f>
        <v>0</v>
      </c>
      <c r="L380" s="166"/>
      <c r="M380" s="166">
        <f>SUM(M381:M382)</f>
        <v>0</v>
      </c>
      <c r="N380" s="166"/>
      <c r="O380" s="166">
        <f>SUM(O381:O382)</f>
        <v>0</v>
      </c>
      <c r="P380" s="166"/>
      <c r="Q380" s="166">
        <f>SUM(Q381:Q382)</f>
        <v>0</v>
      </c>
      <c r="R380" s="166"/>
      <c r="S380" s="166"/>
      <c r="T380" s="167"/>
      <c r="U380" s="161"/>
      <c r="V380" s="161">
        <f>SUM(V381:V382)</f>
        <v>0</v>
      </c>
      <c r="W380" s="161"/>
      <c r="X380" s="161"/>
      <c r="AG380" t="s">
        <v>178</v>
      </c>
    </row>
    <row r="381" spans="1:60" outlineLevel="1" x14ac:dyDescent="0.2">
      <c r="A381" s="168">
        <v>95</v>
      </c>
      <c r="B381" s="169" t="s">
        <v>1326</v>
      </c>
      <c r="C381" s="178" t="s">
        <v>1327</v>
      </c>
      <c r="D381" s="170" t="s">
        <v>294</v>
      </c>
      <c r="E381" s="171">
        <v>1</v>
      </c>
      <c r="F381" s="172">
        <f>'SO 09 1 Slaboproud'!F29</f>
        <v>0</v>
      </c>
      <c r="G381" s="173">
        <f>ROUND(E381*F381,2)</f>
        <v>0</v>
      </c>
      <c r="H381" s="172"/>
      <c r="I381" s="173">
        <f>ROUND(E381*H381,2)</f>
        <v>0</v>
      </c>
      <c r="J381" s="172"/>
      <c r="K381" s="173">
        <f>ROUND(E381*J381,2)</f>
        <v>0</v>
      </c>
      <c r="L381" s="173">
        <v>21</v>
      </c>
      <c r="M381" s="173">
        <f>G381*(1+L381/100)</f>
        <v>0</v>
      </c>
      <c r="N381" s="173">
        <v>0</v>
      </c>
      <c r="O381" s="173">
        <f>ROUND(E381*N381,2)</f>
        <v>0</v>
      </c>
      <c r="P381" s="173">
        <v>0</v>
      </c>
      <c r="Q381" s="173">
        <f>ROUND(E381*P381,2)</f>
        <v>0</v>
      </c>
      <c r="R381" s="173"/>
      <c r="S381" s="173" t="s">
        <v>219</v>
      </c>
      <c r="T381" s="174" t="s">
        <v>220</v>
      </c>
      <c r="U381" s="156">
        <v>0</v>
      </c>
      <c r="V381" s="156">
        <f>ROUND(E381*U381,2)</f>
        <v>0</v>
      </c>
      <c r="W381" s="156"/>
      <c r="X381" s="156" t="s">
        <v>185</v>
      </c>
      <c r="Y381" s="147"/>
      <c r="Z381" s="147"/>
      <c r="AA381" s="147"/>
      <c r="AB381" s="147"/>
      <c r="AC381" s="147"/>
      <c r="AD381" s="147"/>
      <c r="AE381" s="147"/>
      <c r="AF381" s="147"/>
      <c r="AG381" s="147" t="s">
        <v>186</v>
      </c>
      <c r="AH381" s="147"/>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54"/>
      <c r="B382" s="155"/>
      <c r="C382" s="767"/>
      <c r="D382" s="768"/>
      <c r="E382" s="768"/>
      <c r="F382" s="768"/>
      <c r="G382" s="768"/>
      <c r="H382" s="156"/>
      <c r="I382" s="156"/>
      <c r="J382" s="156"/>
      <c r="K382" s="156"/>
      <c r="L382" s="156"/>
      <c r="M382" s="156"/>
      <c r="N382" s="156"/>
      <c r="O382" s="156"/>
      <c r="P382" s="156"/>
      <c r="Q382" s="156"/>
      <c r="R382" s="156"/>
      <c r="S382" s="156"/>
      <c r="T382" s="156"/>
      <c r="U382" s="156"/>
      <c r="V382" s="156"/>
      <c r="W382" s="156"/>
      <c r="X382" s="156"/>
      <c r="Y382" s="147"/>
      <c r="Z382" s="147"/>
      <c r="AA382" s="147"/>
      <c r="AB382" s="147"/>
      <c r="AC382" s="147"/>
      <c r="AD382" s="147"/>
      <c r="AE382" s="147"/>
      <c r="AF382" s="147"/>
      <c r="AG382" s="147" t="s">
        <v>190</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x14ac:dyDescent="0.2">
      <c r="A383" s="162" t="s">
        <v>177</v>
      </c>
      <c r="B383" s="163" t="s">
        <v>141</v>
      </c>
      <c r="C383" s="177" t="s">
        <v>142</v>
      </c>
      <c r="D383" s="164"/>
      <c r="E383" s="165"/>
      <c r="F383" s="166"/>
      <c r="G383" s="166">
        <f>SUMIF(AG384:AG385,"&lt;&gt;NOR",G384:G385)</f>
        <v>0</v>
      </c>
      <c r="H383" s="166"/>
      <c r="I383" s="166">
        <f>SUM(I384:I385)</f>
        <v>0</v>
      </c>
      <c r="J383" s="166"/>
      <c r="K383" s="166">
        <f>SUM(K384:K385)</f>
        <v>0</v>
      </c>
      <c r="L383" s="166"/>
      <c r="M383" s="166">
        <f>SUM(M384:M385)</f>
        <v>0</v>
      </c>
      <c r="N383" s="166"/>
      <c r="O383" s="166">
        <f>SUM(O384:O385)</f>
        <v>0</v>
      </c>
      <c r="P383" s="166"/>
      <c r="Q383" s="166">
        <f>SUM(Q384:Q385)</f>
        <v>0</v>
      </c>
      <c r="R383" s="166"/>
      <c r="S383" s="166"/>
      <c r="T383" s="167"/>
      <c r="U383" s="161"/>
      <c r="V383" s="161">
        <f>SUM(V384:V385)</f>
        <v>0</v>
      </c>
      <c r="W383" s="161"/>
      <c r="X383" s="161"/>
      <c r="AG383" t="s">
        <v>178</v>
      </c>
    </row>
    <row r="384" spans="1:60" outlineLevel="1" x14ac:dyDescent="0.2">
      <c r="A384" s="168">
        <v>96</v>
      </c>
      <c r="B384" s="169" t="s">
        <v>1328</v>
      </c>
      <c r="C384" s="178" t="s">
        <v>1329</v>
      </c>
      <c r="D384" s="170" t="s">
        <v>294</v>
      </c>
      <c r="E384" s="171">
        <v>1</v>
      </c>
      <c r="F384" s="172">
        <f>'SO 10 1 VZT'!D5:G5</f>
        <v>0</v>
      </c>
      <c r="G384" s="173">
        <f>ROUND(E384*F384,2)</f>
        <v>0</v>
      </c>
      <c r="H384" s="172"/>
      <c r="I384" s="173">
        <f>ROUND(E384*H384,2)</f>
        <v>0</v>
      </c>
      <c r="J384" s="172"/>
      <c r="K384" s="173">
        <f>ROUND(E384*J384,2)</f>
        <v>0</v>
      </c>
      <c r="L384" s="173">
        <v>21</v>
      </c>
      <c r="M384" s="173">
        <f>G384*(1+L384/100)</f>
        <v>0</v>
      </c>
      <c r="N384" s="173">
        <v>0</v>
      </c>
      <c r="O384" s="173">
        <f>ROUND(E384*N384,2)</f>
        <v>0</v>
      </c>
      <c r="P384" s="173">
        <v>0</v>
      </c>
      <c r="Q384" s="173">
        <f>ROUND(E384*P384,2)</f>
        <v>0</v>
      </c>
      <c r="R384" s="173"/>
      <c r="S384" s="173" t="s">
        <v>219</v>
      </c>
      <c r="T384" s="174" t="s">
        <v>220</v>
      </c>
      <c r="U384" s="156">
        <v>0</v>
      </c>
      <c r="V384" s="156">
        <f>ROUND(E384*U384,2)</f>
        <v>0</v>
      </c>
      <c r="W384" s="156"/>
      <c r="X384" s="156" t="s">
        <v>185</v>
      </c>
      <c r="Y384" s="147"/>
      <c r="Z384" s="147"/>
      <c r="AA384" s="147"/>
      <c r="AB384" s="147"/>
      <c r="AC384" s="147"/>
      <c r="AD384" s="147"/>
      <c r="AE384" s="147"/>
      <c r="AF384" s="147"/>
      <c r="AG384" s="147" t="s">
        <v>186</v>
      </c>
      <c r="AH384" s="147"/>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1" x14ac:dyDescent="0.2">
      <c r="A385" s="154"/>
      <c r="B385" s="155"/>
      <c r="C385" s="767"/>
      <c r="D385" s="768"/>
      <c r="E385" s="768"/>
      <c r="F385" s="768"/>
      <c r="G385" s="768"/>
      <c r="H385" s="156"/>
      <c r="I385" s="156"/>
      <c r="J385" s="156"/>
      <c r="K385" s="156"/>
      <c r="L385" s="156"/>
      <c r="M385" s="156"/>
      <c r="N385" s="156"/>
      <c r="O385" s="156"/>
      <c r="P385" s="156"/>
      <c r="Q385" s="156"/>
      <c r="R385" s="156"/>
      <c r="S385" s="156"/>
      <c r="T385" s="156"/>
      <c r="U385" s="156"/>
      <c r="V385" s="156"/>
      <c r="W385" s="156"/>
      <c r="X385" s="156"/>
      <c r="Y385" s="147"/>
      <c r="Z385" s="147"/>
      <c r="AA385" s="147"/>
      <c r="AB385" s="147"/>
      <c r="AC385" s="147"/>
      <c r="AD385" s="147"/>
      <c r="AE385" s="147"/>
      <c r="AF385" s="147"/>
      <c r="AG385" s="147" t="s">
        <v>190</v>
      </c>
      <c r="AH385" s="147"/>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x14ac:dyDescent="0.2">
      <c r="A386" s="162" t="s">
        <v>177</v>
      </c>
      <c r="B386" s="163" t="s">
        <v>143</v>
      </c>
      <c r="C386" s="177" t="s">
        <v>144</v>
      </c>
      <c r="D386" s="164"/>
      <c r="E386" s="165"/>
      <c r="F386" s="166"/>
      <c r="G386" s="166">
        <f>SUMIF(AG387:AG388,"&lt;&gt;NOR",G387:G388)</f>
        <v>0</v>
      </c>
      <c r="H386" s="166"/>
      <c r="I386" s="166">
        <f>SUM(I387:I388)</f>
        <v>0</v>
      </c>
      <c r="J386" s="166"/>
      <c r="K386" s="166">
        <f>SUM(K387:K388)</f>
        <v>0</v>
      </c>
      <c r="L386" s="166"/>
      <c r="M386" s="166">
        <f>SUM(M387:M388)</f>
        <v>0</v>
      </c>
      <c r="N386" s="166"/>
      <c r="O386" s="166">
        <f>SUM(O387:O388)</f>
        <v>0</v>
      </c>
      <c r="P386" s="166"/>
      <c r="Q386" s="166">
        <f>SUM(Q387:Q388)</f>
        <v>0</v>
      </c>
      <c r="R386" s="166"/>
      <c r="S386" s="166"/>
      <c r="T386" s="167"/>
      <c r="U386" s="161"/>
      <c r="V386" s="161">
        <f>SUM(V387:V388)</f>
        <v>0</v>
      </c>
      <c r="W386" s="161"/>
      <c r="X386" s="161"/>
      <c r="AG386" t="s">
        <v>178</v>
      </c>
    </row>
    <row r="387" spans="1:60" outlineLevel="1" x14ac:dyDescent="0.2">
      <c r="A387" s="168">
        <v>97</v>
      </c>
      <c r="B387" s="169" t="s">
        <v>1330</v>
      </c>
      <c r="C387" s="178" t="s">
        <v>1331</v>
      </c>
      <c r="D387" s="170" t="s">
        <v>294</v>
      </c>
      <c r="E387" s="171">
        <v>1</v>
      </c>
      <c r="F387" s="172">
        <f>'SO 11 1 MaR'!B5</f>
        <v>0</v>
      </c>
      <c r="G387" s="173">
        <f>ROUND(E387*F387,2)</f>
        <v>0</v>
      </c>
      <c r="H387" s="172"/>
      <c r="I387" s="173">
        <f>ROUND(E387*H387,2)</f>
        <v>0</v>
      </c>
      <c r="J387" s="172"/>
      <c r="K387" s="173">
        <f>ROUND(E387*J387,2)</f>
        <v>0</v>
      </c>
      <c r="L387" s="173">
        <v>21</v>
      </c>
      <c r="M387" s="173">
        <f>G387*(1+L387/100)</f>
        <v>0</v>
      </c>
      <c r="N387" s="173">
        <v>0</v>
      </c>
      <c r="O387" s="173">
        <f>ROUND(E387*N387,2)</f>
        <v>0</v>
      </c>
      <c r="P387" s="173">
        <v>0</v>
      </c>
      <c r="Q387" s="173">
        <f>ROUND(E387*P387,2)</f>
        <v>0</v>
      </c>
      <c r="R387" s="173"/>
      <c r="S387" s="173" t="s">
        <v>219</v>
      </c>
      <c r="T387" s="174" t="s">
        <v>220</v>
      </c>
      <c r="U387" s="156">
        <v>0</v>
      </c>
      <c r="V387" s="156">
        <f>ROUND(E387*U387,2)</f>
        <v>0</v>
      </c>
      <c r="W387" s="156"/>
      <c r="X387" s="156" t="s">
        <v>185</v>
      </c>
      <c r="Y387" s="147"/>
      <c r="Z387" s="147"/>
      <c r="AA387" s="147"/>
      <c r="AB387" s="147"/>
      <c r="AC387" s="147"/>
      <c r="AD387" s="147"/>
      <c r="AE387" s="147"/>
      <c r="AF387" s="147"/>
      <c r="AG387" s="147" t="s">
        <v>186</v>
      </c>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1" x14ac:dyDescent="0.2">
      <c r="A388" s="154"/>
      <c r="B388" s="155"/>
      <c r="C388" s="767"/>
      <c r="D388" s="768"/>
      <c r="E388" s="768"/>
      <c r="F388" s="768"/>
      <c r="G388" s="768"/>
      <c r="H388" s="156"/>
      <c r="I388" s="156"/>
      <c r="J388" s="156"/>
      <c r="K388" s="156"/>
      <c r="L388" s="156"/>
      <c r="M388" s="156"/>
      <c r="N388" s="156"/>
      <c r="O388" s="156"/>
      <c r="P388" s="156"/>
      <c r="Q388" s="156"/>
      <c r="R388" s="156"/>
      <c r="S388" s="156"/>
      <c r="T388" s="156"/>
      <c r="U388" s="156"/>
      <c r="V388" s="156"/>
      <c r="W388" s="156"/>
      <c r="X388" s="156"/>
      <c r="Y388" s="147"/>
      <c r="Z388" s="147"/>
      <c r="AA388" s="147"/>
      <c r="AB388" s="147"/>
      <c r="AC388" s="147"/>
      <c r="AD388" s="147"/>
      <c r="AE388" s="147"/>
      <c r="AF388" s="147"/>
      <c r="AG388" s="147" t="s">
        <v>190</v>
      </c>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x14ac:dyDescent="0.2">
      <c r="A389" s="162" t="s">
        <v>177</v>
      </c>
      <c r="B389" s="163" t="s">
        <v>145</v>
      </c>
      <c r="C389" s="177" t="s">
        <v>146</v>
      </c>
      <c r="D389" s="164"/>
      <c r="E389" s="165"/>
      <c r="F389" s="166"/>
      <c r="G389" s="166">
        <f>SUMIF(AG390:AG408,"&lt;&gt;NOR",G390:G408)</f>
        <v>0</v>
      </c>
      <c r="H389" s="166"/>
      <c r="I389" s="166">
        <f>SUM(I390:I408)</f>
        <v>0</v>
      </c>
      <c r="J389" s="166"/>
      <c r="K389" s="166">
        <f>SUM(K390:K408)</f>
        <v>0</v>
      </c>
      <c r="L389" s="166"/>
      <c r="M389" s="166">
        <f>SUM(M390:M408)</f>
        <v>0</v>
      </c>
      <c r="N389" s="166"/>
      <c r="O389" s="166">
        <f>SUM(O390:O408)</f>
        <v>0</v>
      </c>
      <c r="P389" s="166"/>
      <c r="Q389" s="166">
        <f>SUM(Q390:Q408)</f>
        <v>0</v>
      </c>
      <c r="R389" s="166"/>
      <c r="S389" s="166"/>
      <c r="T389" s="167"/>
      <c r="U389" s="161"/>
      <c r="V389" s="161">
        <f>SUM(V390:V408)</f>
        <v>0</v>
      </c>
      <c r="W389" s="161"/>
      <c r="X389" s="161"/>
      <c r="AG389" t="s">
        <v>178</v>
      </c>
    </row>
    <row r="390" spans="1:60" ht="22.5" outlineLevel="1" x14ac:dyDescent="0.2">
      <c r="A390" s="168">
        <v>98</v>
      </c>
      <c r="B390" s="169" t="s">
        <v>1332</v>
      </c>
      <c r="C390" s="178" t="s">
        <v>1333</v>
      </c>
      <c r="D390" s="170" t="s">
        <v>181</v>
      </c>
      <c r="E390" s="171">
        <v>272.98</v>
      </c>
      <c r="F390" s="172"/>
      <c r="G390" s="173">
        <f>ROUND(E390*F390,2)</f>
        <v>0</v>
      </c>
      <c r="H390" s="172"/>
      <c r="I390" s="173">
        <f>ROUND(E390*H390,2)</f>
        <v>0</v>
      </c>
      <c r="J390" s="172"/>
      <c r="K390" s="173">
        <f>ROUND(E390*J390,2)</f>
        <v>0</v>
      </c>
      <c r="L390" s="173">
        <v>21</v>
      </c>
      <c r="M390" s="173">
        <f>G390*(1+L390/100)</f>
        <v>0</v>
      </c>
      <c r="N390" s="173">
        <v>0</v>
      </c>
      <c r="O390" s="173">
        <f>ROUND(E390*N390,2)</f>
        <v>0</v>
      </c>
      <c r="P390" s="173">
        <v>0</v>
      </c>
      <c r="Q390" s="173">
        <f>ROUND(E390*P390,2)</f>
        <v>0</v>
      </c>
      <c r="R390" s="173"/>
      <c r="S390" s="173" t="s">
        <v>219</v>
      </c>
      <c r="T390" s="174" t="s">
        <v>220</v>
      </c>
      <c r="U390" s="156">
        <v>0</v>
      </c>
      <c r="V390" s="156">
        <f>ROUND(E390*U390,2)</f>
        <v>0</v>
      </c>
      <c r="W390" s="156"/>
      <c r="X390" s="156" t="s">
        <v>185</v>
      </c>
      <c r="Y390" s="147"/>
      <c r="Z390" s="147"/>
      <c r="AA390" s="147"/>
      <c r="AB390" s="147"/>
      <c r="AC390" s="147"/>
      <c r="AD390" s="147"/>
      <c r="AE390" s="147"/>
      <c r="AF390" s="147"/>
      <c r="AG390" s="147" t="s">
        <v>186</v>
      </c>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1" x14ac:dyDescent="0.2">
      <c r="A391" s="154"/>
      <c r="B391" s="155"/>
      <c r="C391" s="179" t="s">
        <v>1334</v>
      </c>
      <c r="D391" s="157"/>
      <c r="E391" s="158">
        <v>69</v>
      </c>
      <c r="F391" s="156"/>
      <c r="G391" s="156"/>
      <c r="H391" s="156"/>
      <c r="I391" s="156"/>
      <c r="J391" s="156"/>
      <c r="K391" s="156"/>
      <c r="L391" s="156"/>
      <c r="M391" s="156"/>
      <c r="N391" s="156"/>
      <c r="O391" s="156"/>
      <c r="P391" s="156"/>
      <c r="Q391" s="156"/>
      <c r="R391" s="156"/>
      <c r="S391" s="156"/>
      <c r="T391" s="156"/>
      <c r="U391" s="156"/>
      <c r="V391" s="156"/>
      <c r="W391" s="156"/>
      <c r="X391" s="156"/>
      <c r="Y391" s="147"/>
      <c r="Z391" s="147"/>
      <c r="AA391" s="147"/>
      <c r="AB391" s="147"/>
      <c r="AC391" s="147"/>
      <c r="AD391" s="147"/>
      <c r="AE391" s="147"/>
      <c r="AF391" s="147"/>
      <c r="AG391" s="147" t="s">
        <v>188</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1" x14ac:dyDescent="0.2">
      <c r="A392" s="154"/>
      <c r="B392" s="155"/>
      <c r="C392" s="179" t="s">
        <v>1335</v>
      </c>
      <c r="D392" s="157"/>
      <c r="E392" s="158">
        <v>85.56</v>
      </c>
      <c r="F392" s="156"/>
      <c r="G392" s="156"/>
      <c r="H392" s="156"/>
      <c r="I392" s="156"/>
      <c r="J392" s="156"/>
      <c r="K392" s="156"/>
      <c r="L392" s="156"/>
      <c r="M392" s="156"/>
      <c r="N392" s="156"/>
      <c r="O392" s="156"/>
      <c r="P392" s="156"/>
      <c r="Q392" s="156"/>
      <c r="R392" s="156"/>
      <c r="S392" s="156"/>
      <c r="T392" s="156"/>
      <c r="U392" s="156"/>
      <c r="V392" s="156"/>
      <c r="W392" s="156"/>
      <c r="X392" s="156"/>
      <c r="Y392" s="147"/>
      <c r="Z392" s="147"/>
      <c r="AA392" s="147"/>
      <c r="AB392" s="147"/>
      <c r="AC392" s="147"/>
      <c r="AD392" s="147"/>
      <c r="AE392" s="147"/>
      <c r="AF392" s="147"/>
      <c r="AG392" s="147" t="s">
        <v>188</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1" x14ac:dyDescent="0.2">
      <c r="A393" s="154"/>
      <c r="B393" s="155"/>
      <c r="C393" s="179" t="s">
        <v>1336</v>
      </c>
      <c r="D393" s="157"/>
      <c r="E393" s="158">
        <v>118.42</v>
      </c>
      <c r="F393" s="156"/>
      <c r="G393" s="156"/>
      <c r="H393" s="156"/>
      <c r="I393" s="156"/>
      <c r="J393" s="156"/>
      <c r="K393" s="156"/>
      <c r="L393" s="156"/>
      <c r="M393" s="156"/>
      <c r="N393" s="156"/>
      <c r="O393" s="156"/>
      <c r="P393" s="156"/>
      <c r="Q393" s="156"/>
      <c r="R393" s="156"/>
      <c r="S393" s="156"/>
      <c r="T393" s="156"/>
      <c r="U393" s="156"/>
      <c r="V393" s="156"/>
      <c r="W393" s="156"/>
      <c r="X393" s="156"/>
      <c r="Y393" s="147"/>
      <c r="Z393" s="147"/>
      <c r="AA393" s="147"/>
      <c r="AB393" s="147"/>
      <c r="AC393" s="147"/>
      <c r="AD393" s="147"/>
      <c r="AE393" s="147"/>
      <c r="AF393" s="147"/>
      <c r="AG393" s="147" t="s">
        <v>188</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1" x14ac:dyDescent="0.2">
      <c r="A394" s="154"/>
      <c r="B394" s="155"/>
      <c r="C394" s="769"/>
      <c r="D394" s="770"/>
      <c r="E394" s="770"/>
      <c r="F394" s="770"/>
      <c r="G394" s="770"/>
      <c r="H394" s="156"/>
      <c r="I394" s="156"/>
      <c r="J394" s="156"/>
      <c r="K394" s="156"/>
      <c r="L394" s="156"/>
      <c r="M394" s="156"/>
      <c r="N394" s="156"/>
      <c r="O394" s="156"/>
      <c r="P394" s="156"/>
      <c r="Q394" s="156"/>
      <c r="R394" s="156"/>
      <c r="S394" s="156"/>
      <c r="T394" s="156"/>
      <c r="U394" s="156"/>
      <c r="V394" s="156"/>
      <c r="W394" s="156"/>
      <c r="X394" s="156"/>
      <c r="Y394" s="147"/>
      <c r="Z394" s="147"/>
      <c r="AA394" s="147"/>
      <c r="AB394" s="147"/>
      <c r="AC394" s="147"/>
      <c r="AD394" s="147"/>
      <c r="AE394" s="147"/>
      <c r="AF394" s="147"/>
      <c r="AG394" s="147" t="s">
        <v>190</v>
      </c>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1" x14ac:dyDescent="0.2">
      <c r="A395" s="168">
        <v>99</v>
      </c>
      <c r="B395" s="169" t="s">
        <v>1337</v>
      </c>
      <c r="C395" s="178" t="s">
        <v>1338</v>
      </c>
      <c r="D395" s="170" t="s">
        <v>1318</v>
      </c>
      <c r="E395" s="171">
        <v>2</v>
      </c>
      <c r="F395" s="172"/>
      <c r="G395" s="173">
        <f>ROUND(E395*F395,2)</f>
        <v>0</v>
      </c>
      <c r="H395" s="172"/>
      <c r="I395" s="173">
        <f>ROUND(E395*H395,2)</f>
        <v>0</v>
      </c>
      <c r="J395" s="172"/>
      <c r="K395" s="173">
        <f>ROUND(E395*J395,2)</f>
        <v>0</v>
      </c>
      <c r="L395" s="173">
        <v>21</v>
      </c>
      <c r="M395" s="173">
        <f>G395*(1+L395/100)</f>
        <v>0</v>
      </c>
      <c r="N395" s="173">
        <v>0</v>
      </c>
      <c r="O395" s="173">
        <f>ROUND(E395*N395,2)</f>
        <v>0</v>
      </c>
      <c r="P395" s="173">
        <v>0</v>
      </c>
      <c r="Q395" s="173">
        <f>ROUND(E395*P395,2)</f>
        <v>0</v>
      </c>
      <c r="R395" s="173"/>
      <c r="S395" s="173" t="s">
        <v>219</v>
      </c>
      <c r="T395" s="174" t="s">
        <v>220</v>
      </c>
      <c r="U395" s="156">
        <v>0</v>
      </c>
      <c r="V395" s="156">
        <f>ROUND(E395*U395,2)</f>
        <v>0</v>
      </c>
      <c r="W395" s="156"/>
      <c r="X395" s="156" t="s">
        <v>1028</v>
      </c>
      <c r="Y395" s="147"/>
      <c r="Z395" s="147"/>
      <c r="AA395" s="147"/>
      <c r="AB395" s="147"/>
      <c r="AC395" s="147"/>
      <c r="AD395" s="147"/>
      <c r="AE395" s="147"/>
      <c r="AF395" s="147"/>
      <c r="AG395" s="147" t="s">
        <v>1029</v>
      </c>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1" x14ac:dyDescent="0.2">
      <c r="A396" s="154"/>
      <c r="B396" s="155"/>
      <c r="C396" s="767"/>
      <c r="D396" s="768"/>
      <c r="E396" s="768"/>
      <c r="F396" s="768"/>
      <c r="G396" s="768"/>
      <c r="H396" s="156"/>
      <c r="I396" s="156"/>
      <c r="J396" s="156"/>
      <c r="K396" s="156"/>
      <c r="L396" s="156"/>
      <c r="M396" s="156"/>
      <c r="N396" s="156"/>
      <c r="O396" s="156"/>
      <c r="P396" s="156"/>
      <c r="Q396" s="156"/>
      <c r="R396" s="156"/>
      <c r="S396" s="156"/>
      <c r="T396" s="156"/>
      <c r="U396" s="156"/>
      <c r="V396" s="156"/>
      <c r="W396" s="156"/>
      <c r="X396" s="156"/>
      <c r="Y396" s="147"/>
      <c r="Z396" s="147"/>
      <c r="AA396" s="147"/>
      <c r="AB396" s="147"/>
      <c r="AC396" s="147"/>
      <c r="AD396" s="147"/>
      <c r="AE396" s="147"/>
      <c r="AF396" s="147"/>
      <c r="AG396" s="147" t="s">
        <v>190</v>
      </c>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outlineLevel="1" x14ac:dyDescent="0.2">
      <c r="A397" s="168">
        <v>100</v>
      </c>
      <c r="B397" s="169" t="s">
        <v>1339</v>
      </c>
      <c r="C397" s="178" t="s">
        <v>1340</v>
      </c>
      <c r="D397" s="170" t="s">
        <v>1318</v>
      </c>
      <c r="E397" s="171">
        <v>2</v>
      </c>
      <c r="F397" s="172"/>
      <c r="G397" s="173">
        <f>ROUND(E397*F397,2)</f>
        <v>0</v>
      </c>
      <c r="H397" s="172"/>
      <c r="I397" s="173">
        <f>ROUND(E397*H397,2)</f>
        <v>0</v>
      </c>
      <c r="J397" s="172"/>
      <c r="K397" s="173">
        <f>ROUND(E397*J397,2)</f>
        <v>0</v>
      </c>
      <c r="L397" s="173">
        <v>21</v>
      </c>
      <c r="M397" s="173">
        <f>G397*(1+L397/100)</f>
        <v>0</v>
      </c>
      <c r="N397" s="173">
        <v>0</v>
      </c>
      <c r="O397" s="173">
        <f>ROUND(E397*N397,2)</f>
        <v>0</v>
      </c>
      <c r="P397" s="173">
        <v>0</v>
      </c>
      <c r="Q397" s="173">
        <f>ROUND(E397*P397,2)</f>
        <v>0</v>
      </c>
      <c r="R397" s="173"/>
      <c r="S397" s="173" t="s">
        <v>219</v>
      </c>
      <c r="T397" s="174" t="s">
        <v>220</v>
      </c>
      <c r="U397" s="156">
        <v>0</v>
      </c>
      <c r="V397" s="156">
        <f>ROUND(E397*U397,2)</f>
        <v>0</v>
      </c>
      <c r="W397" s="156"/>
      <c r="X397" s="156" t="s">
        <v>1028</v>
      </c>
      <c r="Y397" s="147"/>
      <c r="Z397" s="147"/>
      <c r="AA397" s="147"/>
      <c r="AB397" s="147"/>
      <c r="AC397" s="147"/>
      <c r="AD397" s="147"/>
      <c r="AE397" s="147"/>
      <c r="AF397" s="147"/>
      <c r="AG397" s="147" t="s">
        <v>1029</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1" x14ac:dyDescent="0.2">
      <c r="A398" s="154"/>
      <c r="B398" s="155"/>
      <c r="C398" s="767"/>
      <c r="D398" s="768"/>
      <c r="E398" s="768"/>
      <c r="F398" s="768"/>
      <c r="G398" s="768"/>
      <c r="H398" s="156"/>
      <c r="I398" s="156"/>
      <c r="J398" s="156"/>
      <c r="K398" s="156"/>
      <c r="L398" s="156"/>
      <c r="M398" s="156"/>
      <c r="N398" s="156"/>
      <c r="O398" s="156"/>
      <c r="P398" s="156"/>
      <c r="Q398" s="156"/>
      <c r="R398" s="156"/>
      <c r="S398" s="156"/>
      <c r="T398" s="156"/>
      <c r="U398" s="156"/>
      <c r="V398" s="156"/>
      <c r="W398" s="156"/>
      <c r="X398" s="156"/>
      <c r="Y398" s="147"/>
      <c r="Z398" s="147"/>
      <c r="AA398" s="147"/>
      <c r="AB398" s="147"/>
      <c r="AC398" s="147"/>
      <c r="AD398" s="147"/>
      <c r="AE398" s="147"/>
      <c r="AF398" s="147"/>
      <c r="AG398" s="147" t="s">
        <v>190</v>
      </c>
      <c r="AH398" s="147"/>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1" x14ac:dyDescent="0.2">
      <c r="A399" s="168">
        <v>101</v>
      </c>
      <c r="B399" s="169" t="s">
        <v>1341</v>
      </c>
      <c r="C399" s="178" t="s">
        <v>1342</v>
      </c>
      <c r="D399" s="170" t="s">
        <v>1318</v>
      </c>
      <c r="E399" s="171">
        <v>2</v>
      </c>
      <c r="F399" s="172"/>
      <c r="G399" s="173">
        <f>ROUND(E399*F399,2)</f>
        <v>0</v>
      </c>
      <c r="H399" s="172"/>
      <c r="I399" s="173">
        <f>ROUND(E399*H399,2)</f>
        <v>0</v>
      </c>
      <c r="J399" s="172"/>
      <c r="K399" s="173">
        <f>ROUND(E399*J399,2)</f>
        <v>0</v>
      </c>
      <c r="L399" s="173">
        <v>21</v>
      </c>
      <c r="M399" s="173">
        <f>G399*(1+L399/100)</f>
        <v>0</v>
      </c>
      <c r="N399" s="173">
        <v>0</v>
      </c>
      <c r="O399" s="173">
        <f>ROUND(E399*N399,2)</f>
        <v>0</v>
      </c>
      <c r="P399" s="173">
        <v>0</v>
      </c>
      <c r="Q399" s="173">
        <f>ROUND(E399*P399,2)</f>
        <v>0</v>
      </c>
      <c r="R399" s="173"/>
      <c r="S399" s="173" t="s">
        <v>219</v>
      </c>
      <c r="T399" s="174" t="s">
        <v>220</v>
      </c>
      <c r="U399" s="156">
        <v>0</v>
      </c>
      <c r="V399" s="156">
        <f>ROUND(E399*U399,2)</f>
        <v>0</v>
      </c>
      <c r="W399" s="156"/>
      <c r="X399" s="156" t="s">
        <v>1028</v>
      </c>
      <c r="Y399" s="147"/>
      <c r="Z399" s="147"/>
      <c r="AA399" s="147"/>
      <c r="AB399" s="147"/>
      <c r="AC399" s="147"/>
      <c r="AD399" s="147"/>
      <c r="AE399" s="147"/>
      <c r="AF399" s="147"/>
      <c r="AG399" s="147" t="s">
        <v>1029</v>
      </c>
      <c r="AH399" s="147"/>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54"/>
      <c r="B400" s="155"/>
      <c r="C400" s="767"/>
      <c r="D400" s="768"/>
      <c r="E400" s="768"/>
      <c r="F400" s="768"/>
      <c r="G400" s="768"/>
      <c r="H400" s="156"/>
      <c r="I400" s="156"/>
      <c r="J400" s="156"/>
      <c r="K400" s="156"/>
      <c r="L400" s="156"/>
      <c r="M400" s="156"/>
      <c r="N400" s="156"/>
      <c r="O400" s="156"/>
      <c r="P400" s="156"/>
      <c r="Q400" s="156"/>
      <c r="R400" s="156"/>
      <c r="S400" s="156"/>
      <c r="T400" s="156"/>
      <c r="U400" s="156"/>
      <c r="V400" s="156"/>
      <c r="W400" s="156"/>
      <c r="X400" s="156"/>
      <c r="Y400" s="147"/>
      <c r="Z400" s="147"/>
      <c r="AA400" s="147"/>
      <c r="AB400" s="147"/>
      <c r="AC400" s="147"/>
      <c r="AD400" s="147"/>
      <c r="AE400" s="147"/>
      <c r="AF400" s="147"/>
      <c r="AG400" s="147" t="s">
        <v>190</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1" x14ac:dyDescent="0.2">
      <c r="A401" s="168">
        <v>102</v>
      </c>
      <c r="B401" s="169" t="s">
        <v>1343</v>
      </c>
      <c r="C401" s="178" t="s">
        <v>1344</v>
      </c>
      <c r="D401" s="170" t="s">
        <v>1318</v>
      </c>
      <c r="E401" s="171">
        <v>2</v>
      </c>
      <c r="F401" s="172"/>
      <c r="G401" s="173">
        <f>ROUND(E401*F401,2)</f>
        <v>0</v>
      </c>
      <c r="H401" s="172"/>
      <c r="I401" s="173">
        <f>ROUND(E401*H401,2)</f>
        <v>0</v>
      </c>
      <c r="J401" s="172"/>
      <c r="K401" s="173">
        <f>ROUND(E401*J401,2)</f>
        <v>0</v>
      </c>
      <c r="L401" s="173">
        <v>21</v>
      </c>
      <c r="M401" s="173">
        <f>G401*(1+L401/100)</f>
        <v>0</v>
      </c>
      <c r="N401" s="173">
        <v>0</v>
      </c>
      <c r="O401" s="173">
        <f>ROUND(E401*N401,2)</f>
        <v>0</v>
      </c>
      <c r="P401" s="173">
        <v>0</v>
      </c>
      <c r="Q401" s="173">
        <f>ROUND(E401*P401,2)</f>
        <v>0</v>
      </c>
      <c r="R401" s="173"/>
      <c r="S401" s="173" t="s">
        <v>219</v>
      </c>
      <c r="T401" s="174" t="s">
        <v>220</v>
      </c>
      <c r="U401" s="156">
        <v>0</v>
      </c>
      <c r="V401" s="156">
        <f>ROUND(E401*U401,2)</f>
        <v>0</v>
      </c>
      <c r="W401" s="156"/>
      <c r="X401" s="156" t="s">
        <v>1028</v>
      </c>
      <c r="Y401" s="147"/>
      <c r="Z401" s="147"/>
      <c r="AA401" s="147"/>
      <c r="AB401" s="147"/>
      <c r="AC401" s="147"/>
      <c r="AD401" s="147"/>
      <c r="AE401" s="147"/>
      <c r="AF401" s="147"/>
      <c r="AG401" s="147" t="s">
        <v>1029</v>
      </c>
      <c r="AH401" s="147"/>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1" x14ac:dyDescent="0.2">
      <c r="A402" s="154"/>
      <c r="B402" s="155"/>
      <c r="C402" s="767"/>
      <c r="D402" s="768"/>
      <c r="E402" s="768"/>
      <c r="F402" s="768"/>
      <c r="G402" s="768"/>
      <c r="H402" s="156"/>
      <c r="I402" s="156"/>
      <c r="J402" s="156"/>
      <c r="K402" s="156"/>
      <c r="L402" s="156"/>
      <c r="M402" s="156"/>
      <c r="N402" s="156"/>
      <c r="O402" s="156"/>
      <c r="P402" s="156"/>
      <c r="Q402" s="156"/>
      <c r="R402" s="156"/>
      <c r="S402" s="156"/>
      <c r="T402" s="156"/>
      <c r="U402" s="156"/>
      <c r="V402" s="156"/>
      <c r="W402" s="156"/>
      <c r="X402" s="156"/>
      <c r="Y402" s="147"/>
      <c r="Z402" s="147"/>
      <c r="AA402" s="147"/>
      <c r="AB402" s="147"/>
      <c r="AC402" s="147"/>
      <c r="AD402" s="147"/>
      <c r="AE402" s="147"/>
      <c r="AF402" s="147"/>
      <c r="AG402" s="147" t="s">
        <v>190</v>
      </c>
      <c r="AH402" s="147"/>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1" x14ac:dyDescent="0.2">
      <c r="A403" s="168">
        <v>103</v>
      </c>
      <c r="B403" s="169" t="s">
        <v>1345</v>
      </c>
      <c r="C403" s="178" t="s">
        <v>1346</v>
      </c>
      <c r="D403" s="170" t="s">
        <v>990</v>
      </c>
      <c r="E403" s="171">
        <v>1</v>
      </c>
      <c r="F403" s="172"/>
      <c r="G403" s="173">
        <f>ROUND(E403*F403,2)</f>
        <v>0</v>
      </c>
      <c r="H403" s="172"/>
      <c r="I403" s="173">
        <f>ROUND(E403*H403,2)</f>
        <v>0</v>
      </c>
      <c r="J403" s="172"/>
      <c r="K403" s="173">
        <f>ROUND(E403*J403,2)</f>
        <v>0</v>
      </c>
      <c r="L403" s="173">
        <v>21</v>
      </c>
      <c r="M403" s="173">
        <f>G403*(1+L403/100)</f>
        <v>0</v>
      </c>
      <c r="N403" s="173">
        <v>0</v>
      </c>
      <c r="O403" s="173">
        <f>ROUND(E403*N403,2)</f>
        <v>0</v>
      </c>
      <c r="P403" s="173">
        <v>0</v>
      </c>
      <c r="Q403" s="173">
        <f>ROUND(E403*P403,2)</f>
        <v>0</v>
      </c>
      <c r="R403" s="173"/>
      <c r="S403" s="173" t="s">
        <v>219</v>
      </c>
      <c r="T403" s="174" t="s">
        <v>220</v>
      </c>
      <c r="U403" s="156">
        <v>0</v>
      </c>
      <c r="V403" s="156">
        <f>ROUND(E403*U403,2)</f>
        <v>0</v>
      </c>
      <c r="W403" s="156"/>
      <c r="X403" s="156" t="s">
        <v>1028</v>
      </c>
      <c r="Y403" s="147"/>
      <c r="Z403" s="147"/>
      <c r="AA403" s="147"/>
      <c r="AB403" s="147"/>
      <c r="AC403" s="147"/>
      <c r="AD403" s="147"/>
      <c r="AE403" s="147"/>
      <c r="AF403" s="147"/>
      <c r="AG403" s="147" t="s">
        <v>1029</v>
      </c>
      <c r="AH403" s="147"/>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1" x14ac:dyDescent="0.2">
      <c r="A404" s="154"/>
      <c r="B404" s="155"/>
      <c r="C404" s="767"/>
      <c r="D404" s="768"/>
      <c r="E404" s="768"/>
      <c r="F404" s="768"/>
      <c r="G404" s="768"/>
      <c r="H404" s="156"/>
      <c r="I404" s="156"/>
      <c r="J404" s="156"/>
      <c r="K404" s="156"/>
      <c r="L404" s="156"/>
      <c r="M404" s="156"/>
      <c r="N404" s="156"/>
      <c r="O404" s="156"/>
      <c r="P404" s="156"/>
      <c r="Q404" s="156"/>
      <c r="R404" s="156"/>
      <c r="S404" s="156"/>
      <c r="T404" s="156"/>
      <c r="U404" s="156"/>
      <c r="V404" s="156"/>
      <c r="W404" s="156"/>
      <c r="X404" s="156"/>
      <c r="Y404" s="147"/>
      <c r="Z404" s="147"/>
      <c r="AA404" s="147"/>
      <c r="AB404" s="147"/>
      <c r="AC404" s="147"/>
      <c r="AD404" s="147"/>
      <c r="AE404" s="147"/>
      <c r="AF404" s="147"/>
      <c r="AG404" s="147" t="s">
        <v>190</v>
      </c>
      <c r="AH404" s="147"/>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1" x14ac:dyDescent="0.2">
      <c r="A405" s="168">
        <v>104</v>
      </c>
      <c r="B405" s="169" t="s">
        <v>1347</v>
      </c>
      <c r="C405" s="178" t="s">
        <v>1348</v>
      </c>
      <c r="D405" s="170" t="s">
        <v>990</v>
      </c>
      <c r="E405" s="171">
        <v>1</v>
      </c>
      <c r="F405" s="172"/>
      <c r="G405" s="173">
        <f>ROUND(E405*F405,2)</f>
        <v>0</v>
      </c>
      <c r="H405" s="172"/>
      <c r="I405" s="173">
        <f>ROUND(E405*H405,2)</f>
        <v>0</v>
      </c>
      <c r="J405" s="172"/>
      <c r="K405" s="173">
        <f>ROUND(E405*J405,2)</f>
        <v>0</v>
      </c>
      <c r="L405" s="173">
        <v>21</v>
      </c>
      <c r="M405" s="173">
        <f>G405*(1+L405/100)</f>
        <v>0</v>
      </c>
      <c r="N405" s="173">
        <v>0</v>
      </c>
      <c r="O405" s="173">
        <f>ROUND(E405*N405,2)</f>
        <v>0</v>
      </c>
      <c r="P405" s="173">
        <v>0</v>
      </c>
      <c r="Q405" s="173">
        <f>ROUND(E405*P405,2)</f>
        <v>0</v>
      </c>
      <c r="R405" s="173"/>
      <c r="S405" s="173" t="s">
        <v>219</v>
      </c>
      <c r="T405" s="174" t="s">
        <v>220</v>
      </c>
      <c r="U405" s="156">
        <v>0</v>
      </c>
      <c r="V405" s="156">
        <f>ROUND(E405*U405,2)</f>
        <v>0</v>
      </c>
      <c r="W405" s="156"/>
      <c r="X405" s="156" t="s">
        <v>1028</v>
      </c>
      <c r="Y405" s="147"/>
      <c r="Z405" s="147"/>
      <c r="AA405" s="147"/>
      <c r="AB405" s="147"/>
      <c r="AC405" s="147"/>
      <c r="AD405" s="147"/>
      <c r="AE405" s="147"/>
      <c r="AF405" s="147"/>
      <c r="AG405" s="147" t="s">
        <v>1029</v>
      </c>
      <c r="AH405" s="147"/>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1" x14ac:dyDescent="0.2">
      <c r="A406" s="154"/>
      <c r="B406" s="155"/>
      <c r="C406" s="767"/>
      <c r="D406" s="768"/>
      <c r="E406" s="768"/>
      <c r="F406" s="768"/>
      <c r="G406" s="768"/>
      <c r="H406" s="156"/>
      <c r="I406" s="156"/>
      <c r="J406" s="156"/>
      <c r="K406" s="156"/>
      <c r="L406" s="156"/>
      <c r="M406" s="156"/>
      <c r="N406" s="156"/>
      <c r="O406" s="156"/>
      <c r="P406" s="156"/>
      <c r="Q406" s="156"/>
      <c r="R406" s="156"/>
      <c r="S406" s="156"/>
      <c r="T406" s="156"/>
      <c r="U406" s="156"/>
      <c r="V406" s="156"/>
      <c r="W406" s="156"/>
      <c r="X406" s="156"/>
      <c r="Y406" s="147"/>
      <c r="Z406" s="147"/>
      <c r="AA406" s="147"/>
      <c r="AB406" s="147"/>
      <c r="AC406" s="147"/>
      <c r="AD406" s="147"/>
      <c r="AE406" s="147"/>
      <c r="AF406" s="147"/>
      <c r="AG406" s="147" t="s">
        <v>190</v>
      </c>
      <c r="AH406" s="147"/>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1" x14ac:dyDescent="0.2">
      <c r="A407" s="168">
        <v>105</v>
      </c>
      <c r="B407" s="169" t="s">
        <v>1349</v>
      </c>
      <c r="C407" s="178" t="s">
        <v>1350</v>
      </c>
      <c r="D407" s="170" t="s">
        <v>990</v>
      </c>
      <c r="E407" s="171">
        <v>1</v>
      </c>
      <c r="F407" s="172"/>
      <c r="G407" s="173">
        <f>ROUND(E407*F407,2)</f>
        <v>0</v>
      </c>
      <c r="H407" s="172"/>
      <c r="I407" s="173">
        <f>ROUND(E407*H407,2)</f>
        <v>0</v>
      </c>
      <c r="J407" s="172"/>
      <c r="K407" s="173">
        <f>ROUND(E407*J407,2)</f>
        <v>0</v>
      </c>
      <c r="L407" s="173">
        <v>21</v>
      </c>
      <c r="M407" s="173">
        <f>G407*(1+L407/100)</f>
        <v>0</v>
      </c>
      <c r="N407" s="173">
        <v>0</v>
      </c>
      <c r="O407" s="173">
        <f>ROUND(E407*N407,2)</f>
        <v>0</v>
      </c>
      <c r="P407" s="173">
        <v>0</v>
      </c>
      <c r="Q407" s="173">
        <f>ROUND(E407*P407,2)</f>
        <v>0</v>
      </c>
      <c r="R407" s="173"/>
      <c r="S407" s="173" t="s">
        <v>219</v>
      </c>
      <c r="T407" s="174" t="s">
        <v>220</v>
      </c>
      <c r="U407" s="156">
        <v>0</v>
      </c>
      <c r="V407" s="156">
        <f>ROUND(E407*U407,2)</f>
        <v>0</v>
      </c>
      <c r="W407" s="156"/>
      <c r="X407" s="156" t="s">
        <v>1028</v>
      </c>
      <c r="Y407" s="147"/>
      <c r="Z407" s="147"/>
      <c r="AA407" s="147"/>
      <c r="AB407" s="147"/>
      <c r="AC407" s="147"/>
      <c r="AD407" s="147"/>
      <c r="AE407" s="147"/>
      <c r="AF407" s="147"/>
      <c r="AG407" s="147" t="s">
        <v>1029</v>
      </c>
      <c r="AH407" s="147"/>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1" x14ac:dyDescent="0.2">
      <c r="A408" s="154"/>
      <c r="B408" s="155"/>
      <c r="C408" s="767"/>
      <c r="D408" s="768"/>
      <c r="E408" s="768"/>
      <c r="F408" s="768"/>
      <c r="G408" s="768"/>
      <c r="H408" s="156"/>
      <c r="I408" s="156"/>
      <c r="J408" s="156"/>
      <c r="K408" s="156"/>
      <c r="L408" s="156"/>
      <c r="M408" s="156"/>
      <c r="N408" s="156"/>
      <c r="O408" s="156"/>
      <c r="P408" s="156"/>
      <c r="Q408" s="156"/>
      <c r="R408" s="156"/>
      <c r="S408" s="156"/>
      <c r="T408" s="156"/>
      <c r="U408" s="156"/>
      <c r="V408" s="156"/>
      <c r="W408" s="156"/>
      <c r="X408" s="156"/>
      <c r="Y408" s="147"/>
      <c r="Z408" s="147"/>
      <c r="AA408" s="147"/>
      <c r="AB408" s="147"/>
      <c r="AC408" s="147"/>
      <c r="AD408" s="147"/>
      <c r="AE408" s="147"/>
      <c r="AF408" s="147"/>
      <c r="AG408" s="147" t="s">
        <v>190</v>
      </c>
      <c r="AH408" s="147"/>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x14ac:dyDescent="0.2">
      <c r="A409" s="162" t="s">
        <v>177</v>
      </c>
      <c r="B409" s="163" t="s">
        <v>147</v>
      </c>
      <c r="C409" s="177" t="s">
        <v>96</v>
      </c>
      <c r="D409" s="164"/>
      <c r="E409" s="165"/>
      <c r="F409" s="166"/>
      <c r="G409" s="166">
        <f>SUMIF(AG410:AG429,"&lt;&gt;NOR",G410:G429)</f>
        <v>0</v>
      </c>
      <c r="H409" s="166"/>
      <c r="I409" s="166">
        <f>SUM(I410:I429)</f>
        <v>0</v>
      </c>
      <c r="J409" s="166"/>
      <c r="K409" s="166">
        <f>SUM(K410:K429)</f>
        <v>0</v>
      </c>
      <c r="L409" s="166"/>
      <c r="M409" s="166">
        <f>SUM(M410:M429)</f>
        <v>0</v>
      </c>
      <c r="N409" s="166"/>
      <c r="O409" s="166">
        <f>SUM(O410:O429)</f>
        <v>0</v>
      </c>
      <c r="P409" s="166"/>
      <c r="Q409" s="166">
        <f>SUM(Q410:Q429)</f>
        <v>0</v>
      </c>
      <c r="R409" s="166"/>
      <c r="S409" s="166"/>
      <c r="T409" s="167"/>
      <c r="U409" s="161"/>
      <c r="V409" s="161">
        <f>SUM(V410:V429)</f>
        <v>153.81</v>
      </c>
      <c r="W409" s="161"/>
      <c r="X409" s="161"/>
      <c r="AG409" t="s">
        <v>178</v>
      </c>
    </row>
    <row r="410" spans="1:60" outlineLevel="1" x14ac:dyDescent="0.2">
      <c r="A410" s="168">
        <v>106</v>
      </c>
      <c r="B410" s="169" t="s">
        <v>585</v>
      </c>
      <c r="C410" s="178" t="s">
        <v>586</v>
      </c>
      <c r="D410" s="170" t="s">
        <v>231</v>
      </c>
      <c r="E410" s="171">
        <v>24.941079999999999</v>
      </c>
      <c r="F410" s="172"/>
      <c r="G410" s="173">
        <f>ROUND(E410*F410,2)</f>
        <v>0</v>
      </c>
      <c r="H410" s="172"/>
      <c r="I410" s="173">
        <f>ROUND(E410*H410,2)</f>
        <v>0</v>
      </c>
      <c r="J410" s="172"/>
      <c r="K410" s="173">
        <f>ROUND(E410*J410,2)</f>
        <v>0</v>
      </c>
      <c r="L410" s="173">
        <v>21</v>
      </c>
      <c r="M410" s="173">
        <f>G410*(1+L410/100)</f>
        <v>0</v>
      </c>
      <c r="N410" s="173">
        <v>0</v>
      </c>
      <c r="O410" s="173">
        <f>ROUND(E410*N410,2)</f>
        <v>0</v>
      </c>
      <c r="P410" s="173">
        <v>0</v>
      </c>
      <c r="Q410" s="173">
        <f>ROUND(E410*P410,2)</f>
        <v>0</v>
      </c>
      <c r="R410" s="173" t="s">
        <v>510</v>
      </c>
      <c r="S410" s="173" t="s">
        <v>183</v>
      </c>
      <c r="T410" s="174" t="s">
        <v>184</v>
      </c>
      <c r="U410" s="156">
        <v>0</v>
      </c>
      <c r="V410" s="156">
        <f>ROUND(E410*U410,2)</f>
        <v>0</v>
      </c>
      <c r="W410" s="156"/>
      <c r="X410" s="156" t="s">
        <v>185</v>
      </c>
      <c r="Y410" s="147"/>
      <c r="Z410" s="147"/>
      <c r="AA410" s="147"/>
      <c r="AB410" s="147"/>
      <c r="AC410" s="147"/>
      <c r="AD410" s="147"/>
      <c r="AE410" s="147"/>
      <c r="AF410" s="147"/>
      <c r="AG410" s="147" t="s">
        <v>1042</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1" x14ac:dyDescent="0.2">
      <c r="A411" s="154"/>
      <c r="B411" s="155"/>
      <c r="C411" s="179" t="s">
        <v>1351</v>
      </c>
      <c r="D411" s="157"/>
      <c r="E411" s="158">
        <v>59.941079999999999</v>
      </c>
      <c r="F411" s="156"/>
      <c r="G411" s="156"/>
      <c r="H411" s="156"/>
      <c r="I411" s="156"/>
      <c r="J411" s="156"/>
      <c r="K411" s="156"/>
      <c r="L411" s="156"/>
      <c r="M411" s="156"/>
      <c r="N411" s="156"/>
      <c r="O411" s="156"/>
      <c r="P411" s="156"/>
      <c r="Q411" s="156"/>
      <c r="R411" s="156"/>
      <c r="S411" s="156"/>
      <c r="T411" s="156"/>
      <c r="U411" s="156"/>
      <c r="V411" s="156"/>
      <c r="W411" s="156"/>
      <c r="X411" s="156"/>
      <c r="Y411" s="147"/>
      <c r="Z411" s="147"/>
      <c r="AA411" s="147"/>
      <c r="AB411" s="147"/>
      <c r="AC411" s="147"/>
      <c r="AD411" s="147"/>
      <c r="AE411" s="147"/>
      <c r="AF411" s="147"/>
      <c r="AG411" s="147" t="s">
        <v>188</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1" x14ac:dyDescent="0.2">
      <c r="A412" s="154"/>
      <c r="B412" s="155"/>
      <c r="C412" s="179" t="s">
        <v>1352</v>
      </c>
      <c r="D412" s="157"/>
      <c r="E412" s="158">
        <v>-35</v>
      </c>
      <c r="F412" s="156"/>
      <c r="G412" s="156"/>
      <c r="H412" s="156"/>
      <c r="I412" s="156"/>
      <c r="J412" s="156"/>
      <c r="K412" s="156"/>
      <c r="L412" s="156"/>
      <c r="M412" s="156"/>
      <c r="N412" s="156"/>
      <c r="O412" s="156"/>
      <c r="P412" s="156"/>
      <c r="Q412" s="156"/>
      <c r="R412" s="156"/>
      <c r="S412" s="156"/>
      <c r="T412" s="156"/>
      <c r="U412" s="156"/>
      <c r="V412" s="156"/>
      <c r="W412" s="156"/>
      <c r="X412" s="156"/>
      <c r="Y412" s="147"/>
      <c r="Z412" s="147"/>
      <c r="AA412" s="147"/>
      <c r="AB412" s="147"/>
      <c r="AC412" s="147"/>
      <c r="AD412" s="147"/>
      <c r="AE412" s="147"/>
      <c r="AF412" s="147"/>
      <c r="AG412" s="147" t="s">
        <v>188</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1" x14ac:dyDescent="0.2">
      <c r="A413" s="154"/>
      <c r="B413" s="155"/>
      <c r="C413" s="769"/>
      <c r="D413" s="770"/>
      <c r="E413" s="770"/>
      <c r="F413" s="770"/>
      <c r="G413" s="770"/>
      <c r="H413" s="156"/>
      <c r="I413" s="156"/>
      <c r="J413" s="156"/>
      <c r="K413" s="156"/>
      <c r="L413" s="156"/>
      <c r="M413" s="156"/>
      <c r="N413" s="156"/>
      <c r="O413" s="156"/>
      <c r="P413" s="156"/>
      <c r="Q413" s="156"/>
      <c r="R413" s="156"/>
      <c r="S413" s="156"/>
      <c r="T413" s="156"/>
      <c r="U413" s="156"/>
      <c r="V413" s="156"/>
      <c r="W413" s="156"/>
      <c r="X413" s="156"/>
      <c r="Y413" s="147"/>
      <c r="Z413" s="147"/>
      <c r="AA413" s="147"/>
      <c r="AB413" s="147"/>
      <c r="AC413" s="147"/>
      <c r="AD413" s="147"/>
      <c r="AE413" s="147"/>
      <c r="AF413" s="147"/>
      <c r="AG413" s="147" t="s">
        <v>190</v>
      </c>
      <c r="AH413" s="147"/>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1" x14ac:dyDescent="0.2">
      <c r="A414" s="168">
        <v>107</v>
      </c>
      <c r="B414" s="169" t="s">
        <v>983</v>
      </c>
      <c r="C414" s="178" t="s">
        <v>1353</v>
      </c>
      <c r="D414" s="170" t="s">
        <v>231</v>
      </c>
      <c r="E414" s="171">
        <v>10</v>
      </c>
      <c r="F414" s="172"/>
      <c r="G414" s="173">
        <f>ROUND(E414*F414,2)</f>
        <v>0</v>
      </c>
      <c r="H414" s="172"/>
      <c r="I414" s="173">
        <f>ROUND(E414*H414,2)</f>
        <v>0</v>
      </c>
      <c r="J414" s="172"/>
      <c r="K414" s="173">
        <f>ROUND(E414*J414,2)</f>
        <v>0</v>
      </c>
      <c r="L414" s="173">
        <v>21</v>
      </c>
      <c r="M414" s="173">
        <f>G414*(1+L414/100)</f>
        <v>0</v>
      </c>
      <c r="N414" s="173">
        <v>0</v>
      </c>
      <c r="O414" s="173">
        <f>ROUND(E414*N414,2)</f>
        <v>0</v>
      </c>
      <c r="P414" s="173">
        <v>0</v>
      </c>
      <c r="Q414" s="173">
        <f>ROUND(E414*P414,2)</f>
        <v>0</v>
      </c>
      <c r="R414" s="173" t="s">
        <v>510</v>
      </c>
      <c r="S414" s="173" t="s">
        <v>183</v>
      </c>
      <c r="T414" s="174" t="s">
        <v>184</v>
      </c>
      <c r="U414" s="156">
        <v>0</v>
      </c>
      <c r="V414" s="156">
        <f>ROUND(E414*U414,2)</f>
        <v>0</v>
      </c>
      <c r="W414" s="156"/>
      <c r="X414" s="156" t="s">
        <v>185</v>
      </c>
      <c r="Y414" s="147"/>
      <c r="Z414" s="147"/>
      <c r="AA414" s="147"/>
      <c r="AB414" s="147"/>
      <c r="AC414" s="147"/>
      <c r="AD414" s="147"/>
      <c r="AE414" s="147"/>
      <c r="AF414" s="147"/>
      <c r="AG414" s="147" t="s">
        <v>1042</v>
      </c>
      <c r="AH414" s="147"/>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1" x14ac:dyDescent="0.2">
      <c r="A415" s="154"/>
      <c r="B415" s="155"/>
      <c r="C415" s="767"/>
      <c r="D415" s="768"/>
      <c r="E415" s="768"/>
      <c r="F415" s="768"/>
      <c r="G415" s="768"/>
      <c r="H415" s="156"/>
      <c r="I415" s="156"/>
      <c r="J415" s="156"/>
      <c r="K415" s="156"/>
      <c r="L415" s="156"/>
      <c r="M415" s="156"/>
      <c r="N415" s="156"/>
      <c r="O415" s="156"/>
      <c r="P415" s="156"/>
      <c r="Q415" s="156"/>
      <c r="R415" s="156"/>
      <c r="S415" s="156"/>
      <c r="T415" s="156"/>
      <c r="U415" s="156"/>
      <c r="V415" s="156"/>
      <c r="W415" s="156"/>
      <c r="X415" s="156"/>
      <c r="Y415" s="147"/>
      <c r="Z415" s="147"/>
      <c r="AA415" s="147"/>
      <c r="AB415" s="147"/>
      <c r="AC415" s="147"/>
      <c r="AD415" s="147"/>
      <c r="AE415" s="147"/>
      <c r="AF415" s="147"/>
      <c r="AG415" s="147" t="s">
        <v>190</v>
      </c>
      <c r="AH415" s="147"/>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1" x14ac:dyDescent="0.2">
      <c r="A416" s="168">
        <v>108</v>
      </c>
      <c r="B416" s="169" t="s">
        <v>1354</v>
      </c>
      <c r="C416" s="178" t="s">
        <v>1355</v>
      </c>
      <c r="D416" s="170" t="s">
        <v>231</v>
      </c>
      <c r="E416" s="171">
        <v>25</v>
      </c>
      <c r="F416" s="172"/>
      <c r="G416" s="173">
        <f>ROUND(E416*F416,2)</f>
        <v>0</v>
      </c>
      <c r="H416" s="172"/>
      <c r="I416" s="173">
        <f>ROUND(E416*H416,2)</f>
        <v>0</v>
      </c>
      <c r="J416" s="172"/>
      <c r="K416" s="173">
        <f>ROUND(E416*J416,2)</f>
        <v>0</v>
      </c>
      <c r="L416" s="173">
        <v>21</v>
      </c>
      <c r="M416" s="173">
        <f>G416*(1+L416/100)</f>
        <v>0</v>
      </c>
      <c r="N416" s="173">
        <v>0</v>
      </c>
      <c r="O416" s="173">
        <f>ROUND(E416*N416,2)</f>
        <v>0</v>
      </c>
      <c r="P416" s="173">
        <v>0</v>
      </c>
      <c r="Q416" s="173">
        <f>ROUND(E416*P416,2)</f>
        <v>0</v>
      </c>
      <c r="R416" s="173" t="s">
        <v>510</v>
      </c>
      <c r="S416" s="173" t="s">
        <v>183</v>
      </c>
      <c r="T416" s="174" t="s">
        <v>184</v>
      </c>
      <c r="U416" s="156">
        <v>0</v>
      </c>
      <c r="V416" s="156">
        <f>ROUND(E416*U416,2)</f>
        <v>0</v>
      </c>
      <c r="W416" s="156"/>
      <c r="X416" s="156" t="s">
        <v>185</v>
      </c>
      <c r="Y416" s="147"/>
      <c r="Z416" s="147"/>
      <c r="AA416" s="147"/>
      <c r="AB416" s="147"/>
      <c r="AC416" s="147"/>
      <c r="AD416" s="147"/>
      <c r="AE416" s="147"/>
      <c r="AF416" s="147"/>
      <c r="AG416" s="147" t="s">
        <v>1042</v>
      </c>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54"/>
      <c r="B417" s="155"/>
      <c r="C417" s="767"/>
      <c r="D417" s="768"/>
      <c r="E417" s="768"/>
      <c r="F417" s="768"/>
      <c r="G417" s="768"/>
      <c r="H417" s="156"/>
      <c r="I417" s="156"/>
      <c r="J417" s="156"/>
      <c r="K417" s="156"/>
      <c r="L417" s="156"/>
      <c r="M417" s="156"/>
      <c r="N417" s="156"/>
      <c r="O417" s="156"/>
      <c r="P417" s="156"/>
      <c r="Q417" s="156"/>
      <c r="R417" s="156"/>
      <c r="S417" s="156"/>
      <c r="T417" s="156"/>
      <c r="U417" s="156"/>
      <c r="V417" s="156"/>
      <c r="W417" s="156"/>
      <c r="X417" s="156"/>
      <c r="Y417" s="147"/>
      <c r="Z417" s="147"/>
      <c r="AA417" s="147"/>
      <c r="AB417" s="147"/>
      <c r="AC417" s="147"/>
      <c r="AD417" s="147"/>
      <c r="AE417" s="147"/>
      <c r="AF417" s="147"/>
      <c r="AG417" s="147" t="s">
        <v>190</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ht="22.5" outlineLevel="1" x14ac:dyDescent="0.2">
      <c r="A418" s="168">
        <v>109</v>
      </c>
      <c r="B418" s="169" t="s">
        <v>571</v>
      </c>
      <c r="C418" s="178" t="s">
        <v>572</v>
      </c>
      <c r="D418" s="170" t="s">
        <v>231</v>
      </c>
      <c r="E418" s="171">
        <v>65.814970000000002</v>
      </c>
      <c r="F418" s="172"/>
      <c r="G418" s="173">
        <f>ROUND(E418*F418,2)</f>
        <v>0</v>
      </c>
      <c r="H418" s="172"/>
      <c r="I418" s="173">
        <f>ROUND(E418*H418,2)</f>
        <v>0</v>
      </c>
      <c r="J418" s="172"/>
      <c r="K418" s="173">
        <f>ROUND(E418*J418,2)</f>
        <v>0</v>
      </c>
      <c r="L418" s="173">
        <v>21</v>
      </c>
      <c r="M418" s="173">
        <f>G418*(1+L418/100)</f>
        <v>0</v>
      </c>
      <c r="N418" s="173">
        <v>0</v>
      </c>
      <c r="O418" s="173">
        <f>ROUND(E418*N418,2)</f>
        <v>0</v>
      </c>
      <c r="P418" s="173">
        <v>0</v>
      </c>
      <c r="Q418" s="173">
        <f>ROUND(E418*P418,2)</f>
        <v>0</v>
      </c>
      <c r="R418" s="173" t="s">
        <v>510</v>
      </c>
      <c r="S418" s="173" t="s">
        <v>183</v>
      </c>
      <c r="T418" s="174" t="s">
        <v>184</v>
      </c>
      <c r="U418" s="156">
        <v>0.93300000000000005</v>
      </c>
      <c r="V418" s="156">
        <f>ROUND(E418*U418,2)</f>
        <v>61.41</v>
      </c>
      <c r="W418" s="156"/>
      <c r="X418" s="156" t="s">
        <v>573</v>
      </c>
      <c r="Y418" s="147"/>
      <c r="Z418" s="147"/>
      <c r="AA418" s="147"/>
      <c r="AB418" s="147"/>
      <c r="AC418" s="147"/>
      <c r="AD418" s="147"/>
      <c r="AE418" s="147"/>
      <c r="AF418" s="147"/>
      <c r="AG418" s="147" t="s">
        <v>574</v>
      </c>
      <c r="AH418" s="147"/>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1" x14ac:dyDescent="0.2">
      <c r="A419" s="154"/>
      <c r="B419" s="155"/>
      <c r="C419" s="767"/>
      <c r="D419" s="768"/>
      <c r="E419" s="768"/>
      <c r="F419" s="768"/>
      <c r="G419" s="768"/>
      <c r="H419" s="156"/>
      <c r="I419" s="156"/>
      <c r="J419" s="156"/>
      <c r="K419" s="156"/>
      <c r="L419" s="156"/>
      <c r="M419" s="156"/>
      <c r="N419" s="156"/>
      <c r="O419" s="156"/>
      <c r="P419" s="156"/>
      <c r="Q419" s="156"/>
      <c r="R419" s="156"/>
      <c r="S419" s="156"/>
      <c r="T419" s="156"/>
      <c r="U419" s="156"/>
      <c r="V419" s="156"/>
      <c r="W419" s="156"/>
      <c r="X419" s="156"/>
      <c r="Y419" s="147"/>
      <c r="Z419" s="147"/>
      <c r="AA419" s="147"/>
      <c r="AB419" s="147"/>
      <c r="AC419" s="147"/>
      <c r="AD419" s="147"/>
      <c r="AE419" s="147"/>
      <c r="AF419" s="147"/>
      <c r="AG419" s="147" t="s">
        <v>190</v>
      </c>
      <c r="AH419" s="147"/>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1" x14ac:dyDescent="0.2">
      <c r="A420" s="168">
        <v>110</v>
      </c>
      <c r="B420" s="169" t="s">
        <v>575</v>
      </c>
      <c r="C420" s="178" t="s">
        <v>576</v>
      </c>
      <c r="D420" s="170" t="s">
        <v>231</v>
      </c>
      <c r="E420" s="171">
        <v>65.814970000000002</v>
      </c>
      <c r="F420" s="172"/>
      <c r="G420" s="173">
        <f>ROUND(E420*F420,2)</f>
        <v>0</v>
      </c>
      <c r="H420" s="172"/>
      <c r="I420" s="173">
        <f>ROUND(E420*H420,2)</f>
        <v>0</v>
      </c>
      <c r="J420" s="172"/>
      <c r="K420" s="173">
        <f>ROUND(E420*J420,2)</f>
        <v>0</v>
      </c>
      <c r="L420" s="173">
        <v>21</v>
      </c>
      <c r="M420" s="173">
        <f>G420*(1+L420/100)</f>
        <v>0</v>
      </c>
      <c r="N420" s="173">
        <v>0</v>
      </c>
      <c r="O420" s="173">
        <f>ROUND(E420*N420,2)</f>
        <v>0</v>
      </c>
      <c r="P420" s="173">
        <v>0</v>
      </c>
      <c r="Q420" s="173">
        <f>ROUND(E420*P420,2)</f>
        <v>0</v>
      </c>
      <c r="R420" s="173" t="s">
        <v>510</v>
      </c>
      <c r="S420" s="173" t="s">
        <v>183</v>
      </c>
      <c r="T420" s="174" t="s">
        <v>184</v>
      </c>
      <c r="U420" s="156">
        <v>0.94199999999999995</v>
      </c>
      <c r="V420" s="156">
        <f>ROUND(E420*U420,2)</f>
        <v>62</v>
      </c>
      <c r="W420" s="156"/>
      <c r="X420" s="156" t="s">
        <v>573</v>
      </c>
      <c r="Y420" s="147"/>
      <c r="Z420" s="147"/>
      <c r="AA420" s="147"/>
      <c r="AB420" s="147"/>
      <c r="AC420" s="147"/>
      <c r="AD420" s="147"/>
      <c r="AE420" s="147"/>
      <c r="AF420" s="147"/>
      <c r="AG420" s="147" t="s">
        <v>574</v>
      </c>
      <c r="AH420" s="147"/>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outlineLevel="1" x14ac:dyDescent="0.2">
      <c r="A421" s="154"/>
      <c r="B421" s="155"/>
      <c r="C421" s="767"/>
      <c r="D421" s="768"/>
      <c r="E421" s="768"/>
      <c r="F421" s="768"/>
      <c r="G421" s="768"/>
      <c r="H421" s="156"/>
      <c r="I421" s="156"/>
      <c r="J421" s="156"/>
      <c r="K421" s="156"/>
      <c r="L421" s="156"/>
      <c r="M421" s="156"/>
      <c r="N421" s="156"/>
      <c r="O421" s="156"/>
      <c r="P421" s="156"/>
      <c r="Q421" s="156"/>
      <c r="R421" s="156"/>
      <c r="S421" s="156"/>
      <c r="T421" s="156"/>
      <c r="U421" s="156"/>
      <c r="V421" s="156"/>
      <c r="W421" s="156"/>
      <c r="X421" s="156"/>
      <c r="Y421" s="147"/>
      <c r="Z421" s="147"/>
      <c r="AA421" s="147"/>
      <c r="AB421" s="147"/>
      <c r="AC421" s="147"/>
      <c r="AD421" s="147"/>
      <c r="AE421" s="147"/>
      <c r="AF421" s="147"/>
      <c r="AG421" s="147" t="s">
        <v>190</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ht="22.5" outlineLevel="1" x14ac:dyDescent="0.2">
      <c r="A422" s="168">
        <v>111</v>
      </c>
      <c r="B422" s="169" t="s">
        <v>577</v>
      </c>
      <c r="C422" s="178" t="s">
        <v>578</v>
      </c>
      <c r="D422" s="170" t="s">
        <v>231</v>
      </c>
      <c r="E422" s="171">
        <v>263.25988999999998</v>
      </c>
      <c r="F422" s="172"/>
      <c r="G422" s="173">
        <f>ROUND(E422*F422,2)</f>
        <v>0</v>
      </c>
      <c r="H422" s="172"/>
      <c r="I422" s="173">
        <f>ROUND(E422*H422,2)</f>
        <v>0</v>
      </c>
      <c r="J422" s="172"/>
      <c r="K422" s="173">
        <f>ROUND(E422*J422,2)</f>
        <v>0</v>
      </c>
      <c r="L422" s="173">
        <v>21</v>
      </c>
      <c r="M422" s="173">
        <f>G422*(1+L422/100)</f>
        <v>0</v>
      </c>
      <c r="N422" s="173">
        <v>0</v>
      </c>
      <c r="O422" s="173">
        <f>ROUND(E422*N422,2)</f>
        <v>0</v>
      </c>
      <c r="P422" s="173">
        <v>0</v>
      </c>
      <c r="Q422" s="173">
        <f>ROUND(E422*P422,2)</f>
        <v>0</v>
      </c>
      <c r="R422" s="173" t="s">
        <v>510</v>
      </c>
      <c r="S422" s="173" t="s">
        <v>183</v>
      </c>
      <c r="T422" s="174" t="s">
        <v>184</v>
      </c>
      <c r="U422" s="156">
        <v>0.105</v>
      </c>
      <c r="V422" s="156">
        <f>ROUND(E422*U422,2)</f>
        <v>27.64</v>
      </c>
      <c r="W422" s="156"/>
      <c r="X422" s="156" t="s">
        <v>573</v>
      </c>
      <c r="Y422" s="147"/>
      <c r="Z422" s="147"/>
      <c r="AA422" s="147"/>
      <c r="AB422" s="147"/>
      <c r="AC422" s="147"/>
      <c r="AD422" s="147"/>
      <c r="AE422" s="147"/>
      <c r="AF422" s="147"/>
      <c r="AG422" s="147" t="s">
        <v>574</v>
      </c>
      <c r="AH422" s="147"/>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1" x14ac:dyDescent="0.2">
      <c r="A423" s="154"/>
      <c r="B423" s="155"/>
      <c r="C423" s="767"/>
      <c r="D423" s="768"/>
      <c r="E423" s="768"/>
      <c r="F423" s="768"/>
      <c r="G423" s="768"/>
      <c r="H423" s="156"/>
      <c r="I423" s="156"/>
      <c r="J423" s="156"/>
      <c r="K423" s="156"/>
      <c r="L423" s="156"/>
      <c r="M423" s="156"/>
      <c r="N423" s="156"/>
      <c r="O423" s="156"/>
      <c r="P423" s="156"/>
      <c r="Q423" s="156"/>
      <c r="R423" s="156"/>
      <c r="S423" s="156"/>
      <c r="T423" s="156"/>
      <c r="U423" s="156"/>
      <c r="V423" s="156"/>
      <c r="W423" s="156"/>
      <c r="X423" s="156"/>
      <c r="Y423" s="147"/>
      <c r="Z423" s="147"/>
      <c r="AA423" s="147"/>
      <c r="AB423" s="147"/>
      <c r="AC423" s="147"/>
      <c r="AD423" s="147"/>
      <c r="AE423" s="147"/>
      <c r="AF423" s="147"/>
      <c r="AG423" s="147" t="s">
        <v>190</v>
      </c>
      <c r="AH423" s="147"/>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1" x14ac:dyDescent="0.2">
      <c r="A424" s="168">
        <v>112</v>
      </c>
      <c r="B424" s="169" t="s">
        <v>579</v>
      </c>
      <c r="C424" s="178" t="s">
        <v>580</v>
      </c>
      <c r="D424" s="170" t="s">
        <v>231</v>
      </c>
      <c r="E424" s="171">
        <v>65.814970000000002</v>
      </c>
      <c r="F424" s="172"/>
      <c r="G424" s="173">
        <f>ROUND(E424*F424,2)</f>
        <v>0</v>
      </c>
      <c r="H424" s="172"/>
      <c r="I424" s="173">
        <f>ROUND(E424*H424,2)</f>
        <v>0</v>
      </c>
      <c r="J424" s="172"/>
      <c r="K424" s="173">
        <f>ROUND(E424*J424,2)</f>
        <v>0</v>
      </c>
      <c r="L424" s="173">
        <v>21</v>
      </c>
      <c r="M424" s="173">
        <f>G424*(1+L424/100)</f>
        <v>0</v>
      </c>
      <c r="N424" s="173">
        <v>0</v>
      </c>
      <c r="O424" s="173">
        <f>ROUND(E424*N424,2)</f>
        <v>0</v>
      </c>
      <c r="P424" s="173">
        <v>0</v>
      </c>
      <c r="Q424" s="173">
        <f>ROUND(E424*P424,2)</f>
        <v>0</v>
      </c>
      <c r="R424" s="173" t="s">
        <v>581</v>
      </c>
      <c r="S424" s="173" t="s">
        <v>183</v>
      </c>
      <c r="T424" s="174" t="s">
        <v>184</v>
      </c>
      <c r="U424" s="156">
        <v>4.2000000000000003E-2</v>
      </c>
      <c r="V424" s="156">
        <f>ROUND(E424*U424,2)</f>
        <v>2.76</v>
      </c>
      <c r="W424" s="156"/>
      <c r="X424" s="156" t="s">
        <v>573</v>
      </c>
      <c r="Y424" s="147"/>
      <c r="Z424" s="147"/>
      <c r="AA424" s="147"/>
      <c r="AB424" s="147"/>
      <c r="AC424" s="147"/>
      <c r="AD424" s="147"/>
      <c r="AE424" s="147"/>
      <c r="AF424" s="147"/>
      <c r="AG424" s="147" t="s">
        <v>574</v>
      </c>
      <c r="AH424" s="147"/>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1" x14ac:dyDescent="0.2">
      <c r="A425" s="154"/>
      <c r="B425" s="155"/>
      <c r="C425" s="771" t="s">
        <v>582</v>
      </c>
      <c r="D425" s="772"/>
      <c r="E425" s="772"/>
      <c r="F425" s="772"/>
      <c r="G425" s="772"/>
      <c r="H425" s="156"/>
      <c r="I425" s="156"/>
      <c r="J425" s="156"/>
      <c r="K425" s="156"/>
      <c r="L425" s="156"/>
      <c r="M425" s="156"/>
      <c r="N425" s="156"/>
      <c r="O425" s="156"/>
      <c r="P425" s="156"/>
      <c r="Q425" s="156"/>
      <c r="R425" s="156"/>
      <c r="S425" s="156"/>
      <c r="T425" s="156"/>
      <c r="U425" s="156"/>
      <c r="V425" s="156"/>
      <c r="W425" s="156"/>
      <c r="X425" s="156"/>
      <c r="Y425" s="147"/>
      <c r="Z425" s="147"/>
      <c r="AA425" s="147"/>
      <c r="AB425" s="147"/>
      <c r="AC425" s="147"/>
      <c r="AD425" s="147"/>
      <c r="AE425" s="147"/>
      <c r="AF425" s="147"/>
      <c r="AG425" s="147" t="s">
        <v>196</v>
      </c>
      <c r="AH425" s="147"/>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1" x14ac:dyDescent="0.2">
      <c r="A426" s="154"/>
      <c r="B426" s="155"/>
      <c r="C426" s="769"/>
      <c r="D426" s="770"/>
      <c r="E426" s="770"/>
      <c r="F426" s="770"/>
      <c r="G426" s="770"/>
      <c r="H426" s="156"/>
      <c r="I426" s="156"/>
      <c r="J426" s="156"/>
      <c r="K426" s="156"/>
      <c r="L426" s="156"/>
      <c r="M426" s="156"/>
      <c r="N426" s="156"/>
      <c r="O426" s="156"/>
      <c r="P426" s="156"/>
      <c r="Q426" s="156"/>
      <c r="R426" s="156"/>
      <c r="S426" s="156"/>
      <c r="T426" s="156"/>
      <c r="U426" s="156"/>
      <c r="V426" s="156"/>
      <c r="W426" s="156"/>
      <c r="X426" s="156"/>
      <c r="Y426" s="147"/>
      <c r="Z426" s="147"/>
      <c r="AA426" s="147"/>
      <c r="AB426" s="147"/>
      <c r="AC426" s="147"/>
      <c r="AD426" s="147"/>
      <c r="AE426" s="147"/>
      <c r="AF426" s="147"/>
      <c r="AG426" s="147" t="s">
        <v>190</v>
      </c>
      <c r="AH426" s="147"/>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outlineLevel="1" x14ac:dyDescent="0.2">
      <c r="A427" s="168">
        <v>113</v>
      </c>
      <c r="B427" s="169" t="s">
        <v>583</v>
      </c>
      <c r="C427" s="178" t="s">
        <v>584</v>
      </c>
      <c r="D427" s="170" t="s">
        <v>231</v>
      </c>
      <c r="E427" s="171">
        <v>921.40959999999995</v>
      </c>
      <c r="F427" s="172"/>
      <c r="G427" s="173">
        <f>ROUND(E427*F427,2)</f>
        <v>0</v>
      </c>
      <c r="H427" s="172"/>
      <c r="I427" s="173">
        <f>ROUND(E427*H427,2)</f>
        <v>0</v>
      </c>
      <c r="J427" s="172"/>
      <c r="K427" s="173">
        <f>ROUND(E427*J427,2)</f>
        <v>0</v>
      </c>
      <c r="L427" s="173">
        <v>21</v>
      </c>
      <c r="M427" s="173">
        <f>G427*(1+L427/100)</f>
        <v>0</v>
      </c>
      <c r="N427" s="173">
        <v>0</v>
      </c>
      <c r="O427" s="173">
        <f>ROUND(E427*N427,2)</f>
        <v>0</v>
      </c>
      <c r="P427" s="173">
        <v>0</v>
      </c>
      <c r="Q427" s="173">
        <f>ROUND(E427*P427,2)</f>
        <v>0</v>
      </c>
      <c r="R427" s="173" t="s">
        <v>581</v>
      </c>
      <c r="S427" s="173" t="s">
        <v>183</v>
      </c>
      <c r="T427" s="174" t="s">
        <v>184</v>
      </c>
      <c r="U427" s="156">
        <v>0</v>
      </c>
      <c r="V427" s="156">
        <f>ROUND(E427*U427,2)</f>
        <v>0</v>
      </c>
      <c r="W427" s="156"/>
      <c r="X427" s="156" t="s">
        <v>573</v>
      </c>
      <c r="Y427" s="147"/>
      <c r="Z427" s="147"/>
      <c r="AA427" s="147"/>
      <c r="AB427" s="147"/>
      <c r="AC427" s="147"/>
      <c r="AD427" s="147"/>
      <c r="AE427" s="147"/>
      <c r="AF427" s="147"/>
      <c r="AG427" s="147" t="s">
        <v>574</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54"/>
      <c r="B428" s="155"/>
      <c r="C428" s="771" t="s">
        <v>582</v>
      </c>
      <c r="D428" s="772"/>
      <c r="E428" s="772"/>
      <c r="F428" s="772"/>
      <c r="G428" s="772"/>
      <c r="H428" s="156"/>
      <c r="I428" s="156"/>
      <c r="J428" s="156"/>
      <c r="K428" s="156"/>
      <c r="L428" s="156"/>
      <c r="M428" s="156"/>
      <c r="N428" s="156"/>
      <c r="O428" s="156"/>
      <c r="P428" s="156"/>
      <c r="Q428" s="156"/>
      <c r="R428" s="156"/>
      <c r="S428" s="156"/>
      <c r="T428" s="156"/>
      <c r="U428" s="156"/>
      <c r="V428" s="156"/>
      <c r="W428" s="156"/>
      <c r="X428" s="156"/>
      <c r="Y428" s="147"/>
      <c r="Z428" s="147"/>
      <c r="AA428" s="147"/>
      <c r="AB428" s="147"/>
      <c r="AC428" s="147"/>
      <c r="AD428" s="147"/>
      <c r="AE428" s="147"/>
      <c r="AF428" s="147"/>
      <c r="AG428" s="147" t="s">
        <v>196</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54"/>
      <c r="B429" s="155"/>
      <c r="C429" s="769"/>
      <c r="D429" s="770"/>
      <c r="E429" s="770"/>
      <c r="F429" s="770"/>
      <c r="G429" s="770"/>
      <c r="H429" s="156"/>
      <c r="I429" s="156"/>
      <c r="J429" s="156"/>
      <c r="K429" s="156"/>
      <c r="L429" s="156"/>
      <c r="M429" s="156"/>
      <c r="N429" s="156"/>
      <c r="O429" s="156"/>
      <c r="P429" s="156"/>
      <c r="Q429" s="156"/>
      <c r="R429" s="156"/>
      <c r="S429" s="156"/>
      <c r="T429" s="156"/>
      <c r="U429" s="156"/>
      <c r="V429" s="156"/>
      <c r="W429" s="156"/>
      <c r="X429" s="156"/>
      <c r="Y429" s="147"/>
      <c r="Z429" s="147"/>
      <c r="AA429" s="147"/>
      <c r="AB429" s="147"/>
      <c r="AC429" s="147"/>
      <c r="AD429" s="147"/>
      <c r="AE429" s="147"/>
      <c r="AF429" s="147"/>
      <c r="AG429" s="147" t="s">
        <v>190</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x14ac:dyDescent="0.2">
      <c r="A430" s="162" t="s">
        <v>177</v>
      </c>
      <c r="B430" s="163" t="s">
        <v>149</v>
      </c>
      <c r="C430" s="177" t="s">
        <v>28</v>
      </c>
      <c r="D430" s="164"/>
      <c r="E430" s="165"/>
      <c r="F430" s="166"/>
      <c r="G430" s="166">
        <f>SUMIF(AG431:AG432,"&lt;&gt;NOR",G431:G432)</f>
        <v>0</v>
      </c>
      <c r="H430" s="166"/>
      <c r="I430" s="166">
        <f>SUM(I431:I432)</f>
        <v>0</v>
      </c>
      <c r="J430" s="166"/>
      <c r="K430" s="166">
        <f>SUM(K431:K432)</f>
        <v>0</v>
      </c>
      <c r="L430" s="166"/>
      <c r="M430" s="166">
        <f>SUM(M431:M432)</f>
        <v>0</v>
      </c>
      <c r="N430" s="166"/>
      <c r="O430" s="166">
        <f>SUM(O431:O432)</f>
        <v>0</v>
      </c>
      <c r="P430" s="166"/>
      <c r="Q430" s="166">
        <f>SUM(Q431:Q432)</f>
        <v>0</v>
      </c>
      <c r="R430" s="166"/>
      <c r="S430" s="166"/>
      <c r="T430" s="167"/>
      <c r="U430" s="161"/>
      <c r="V430" s="161">
        <f>SUM(V431:V432)</f>
        <v>0</v>
      </c>
      <c r="W430" s="161"/>
      <c r="X430" s="161"/>
      <c r="AG430" t="s">
        <v>178</v>
      </c>
    </row>
    <row r="431" spans="1:60" ht="22.5" outlineLevel="1" x14ac:dyDescent="0.2">
      <c r="A431" s="168">
        <v>114</v>
      </c>
      <c r="B431" s="169" t="s">
        <v>1356</v>
      </c>
      <c r="C431" s="178" t="s">
        <v>1357</v>
      </c>
      <c r="D431" s="170" t="s">
        <v>1027</v>
      </c>
      <c r="E431" s="171">
        <v>1</v>
      </c>
      <c r="F431" s="172"/>
      <c r="G431" s="173">
        <f>ROUND(E431*F431,2)</f>
        <v>0</v>
      </c>
      <c r="H431" s="172"/>
      <c r="I431" s="173">
        <f>ROUND(E431*H431,2)</f>
        <v>0</v>
      </c>
      <c r="J431" s="172"/>
      <c r="K431" s="173">
        <f>ROUND(E431*J431,2)</f>
        <v>0</v>
      </c>
      <c r="L431" s="173">
        <v>21</v>
      </c>
      <c r="M431" s="173">
        <f>G431*(1+L431/100)</f>
        <v>0</v>
      </c>
      <c r="N431" s="173">
        <v>0</v>
      </c>
      <c r="O431" s="173">
        <f>ROUND(E431*N431,2)</f>
        <v>0</v>
      </c>
      <c r="P431" s="173">
        <v>0</v>
      </c>
      <c r="Q431" s="173">
        <f>ROUND(E431*P431,2)</f>
        <v>0</v>
      </c>
      <c r="R431" s="173"/>
      <c r="S431" s="173" t="s">
        <v>219</v>
      </c>
      <c r="T431" s="174" t="s">
        <v>220</v>
      </c>
      <c r="U431" s="156">
        <v>0</v>
      </c>
      <c r="V431" s="156">
        <f>ROUND(E431*U431,2)</f>
        <v>0</v>
      </c>
      <c r="W431" s="156"/>
      <c r="X431" s="156" t="s">
        <v>1028</v>
      </c>
      <c r="Y431" s="147"/>
      <c r="Z431" s="147"/>
      <c r="AA431" s="147"/>
      <c r="AB431" s="147"/>
      <c r="AC431" s="147"/>
      <c r="AD431" s="147"/>
      <c r="AE431" s="147"/>
      <c r="AF431" s="147"/>
      <c r="AG431" s="147" t="s">
        <v>1029</v>
      </c>
      <c r="AH431" s="147"/>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1" x14ac:dyDescent="0.2">
      <c r="A432" s="154"/>
      <c r="B432" s="155"/>
      <c r="C432" s="767"/>
      <c r="D432" s="768"/>
      <c r="E432" s="768"/>
      <c r="F432" s="768"/>
      <c r="G432" s="768"/>
      <c r="H432" s="156"/>
      <c r="I432" s="156"/>
      <c r="J432" s="156"/>
      <c r="K432" s="156"/>
      <c r="L432" s="156"/>
      <c r="M432" s="156"/>
      <c r="N432" s="156"/>
      <c r="O432" s="156"/>
      <c r="P432" s="156"/>
      <c r="Q432" s="156"/>
      <c r="R432" s="156"/>
      <c r="S432" s="156"/>
      <c r="T432" s="156"/>
      <c r="U432" s="156"/>
      <c r="V432" s="156"/>
      <c r="W432" s="156"/>
      <c r="X432" s="156"/>
      <c r="Y432" s="147"/>
      <c r="Z432" s="147"/>
      <c r="AA432" s="147"/>
      <c r="AB432" s="147"/>
      <c r="AC432" s="147"/>
      <c r="AD432" s="147"/>
      <c r="AE432" s="147"/>
      <c r="AF432" s="147"/>
      <c r="AG432" s="147" t="s">
        <v>190</v>
      </c>
      <c r="AH432" s="147"/>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33" x14ac:dyDescent="0.2">
      <c r="A433" s="3"/>
      <c r="B433" s="4"/>
      <c r="C433" s="181"/>
      <c r="D433" s="6"/>
      <c r="E433" s="3"/>
      <c r="F433" s="3"/>
      <c r="G433" s="3"/>
      <c r="H433" s="3"/>
      <c r="I433" s="3"/>
      <c r="J433" s="3"/>
      <c r="K433" s="3"/>
      <c r="L433" s="3"/>
      <c r="M433" s="3"/>
      <c r="N433" s="3"/>
      <c r="O433" s="3"/>
      <c r="P433" s="3"/>
      <c r="Q433" s="3"/>
      <c r="R433" s="3"/>
      <c r="S433" s="3"/>
      <c r="T433" s="3"/>
      <c r="U433" s="3"/>
      <c r="V433" s="3"/>
      <c r="W433" s="3"/>
      <c r="X433" s="3"/>
      <c r="AE433">
        <v>15</v>
      </c>
      <c r="AF433">
        <v>21</v>
      </c>
      <c r="AG433" t="s">
        <v>164</v>
      </c>
    </row>
    <row r="434" spans="1:33" x14ac:dyDescent="0.2">
      <c r="A434" s="150"/>
      <c r="B434" s="151" t="s">
        <v>29</v>
      </c>
      <c r="C434" s="182"/>
      <c r="D434" s="152"/>
      <c r="E434" s="153"/>
      <c r="F434" s="153"/>
      <c r="G434" s="176">
        <f>G8+G40+G72+G93+G98+G104+G201+G205+G211+G214+G217+G220+G238+G297+G309+G324+G335+G341+G358+G366+G380+G383+G386+G389+G409+G430</f>
        <v>0</v>
      </c>
      <c r="H434" s="3"/>
      <c r="I434" s="3"/>
      <c r="J434" s="3"/>
      <c r="K434" s="3"/>
      <c r="L434" s="3"/>
      <c r="M434" s="3"/>
      <c r="N434" s="3"/>
      <c r="O434" s="3"/>
      <c r="P434" s="3"/>
      <c r="Q434" s="3"/>
      <c r="R434" s="3"/>
      <c r="S434" s="3"/>
      <c r="T434" s="3"/>
      <c r="U434" s="3"/>
      <c r="V434" s="3"/>
      <c r="W434" s="3"/>
      <c r="X434" s="3"/>
      <c r="AE434">
        <f>SUMIF(L7:L432,AE433,G7:G432)</f>
        <v>0</v>
      </c>
      <c r="AF434">
        <f>SUMIF(L7:L432,AF433,G7:G432)</f>
        <v>0</v>
      </c>
      <c r="AG434" t="s">
        <v>985</v>
      </c>
    </row>
    <row r="435" spans="1:33" x14ac:dyDescent="0.2">
      <c r="C435" s="183"/>
      <c r="D435" s="10"/>
      <c r="AG435" t="s">
        <v>986</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169">
    <mergeCell ref="C432:G432"/>
    <mergeCell ref="C421:G421"/>
    <mergeCell ref="C423:G423"/>
    <mergeCell ref="C425:G425"/>
    <mergeCell ref="C426:G426"/>
    <mergeCell ref="C428:G428"/>
    <mergeCell ref="C429:G429"/>
    <mergeCell ref="C406:G406"/>
    <mergeCell ref="C408:G408"/>
    <mergeCell ref="C413:G413"/>
    <mergeCell ref="C415:G415"/>
    <mergeCell ref="C417:G417"/>
    <mergeCell ref="C419:G419"/>
    <mergeCell ref="C394:G394"/>
    <mergeCell ref="C396:G396"/>
    <mergeCell ref="C398:G398"/>
    <mergeCell ref="C400:G400"/>
    <mergeCell ref="C402:G402"/>
    <mergeCell ref="C404:G404"/>
    <mergeCell ref="C371:G371"/>
    <mergeCell ref="C375:G375"/>
    <mergeCell ref="C379:G379"/>
    <mergeCell ref="C382:G382"/>
    <mergeCell ref="C385:G385"/>
    <mergeCell ref="C388:G388"/>
    <mergeCell ref="C355:G355"/>
    <mergeCell ref="C357:G357"/>
    <mergeCell ref="C362:G362"/>
    <mergeCell ref="C364:G364"/>
    <mergeCell ref="C365:G365"/>
    <mergeCell ref="C369:G369"/>
    <mergeCell ref="C340:G340"/>
    <mergeCell ref="C343:G343"/>
    <mergeCell ref="C345:G345"/>
    <mergeCell ref="C348:G348"/>
    <mergeCell ref="C350:G350"/>
    <mergeCell ref="C352:G352"/>
    <mergeCell ref="C323:G323"/>
    <mergeCell ref="C326:G326"/>
    <mergeCell ref="C327:G327"/>
    <mergeCell ref="C330:G330"/>
    <mergeCell ref="C334:G334"/>
    <mergeCell ref="C337:G337"/>
    <mergeCell ref="C307:G307"/>
    <mergeCell ref="C308:G308"/>
    <mergeCell ref="C313:G313"/>
    <mergeCell ref="C315:G315"/>
    <mergeCell ref="C318:G318"/>
    <mergeCell ref="C320:G320"/>
    <mergeCell ref="C288:G288"/>
    <mergeCell ref="C293:G293"/>
    <mergeCell ref="C295:G295"/>
    <mergeCell ref="C296:G296"/>
    <mergeCell ref="C301:G301"/>
    <mergeCell ref="C305:G305"/>
    <mergeCell ref="C267:G267"/>
    <mergeCell ref="C269:G269"/>
    <mergeCell ref="C271:G271"/>
    <mergeCell ref="C274:G274"/>
    <mergeCell ref="C280:G280"/>
    <mergeCell ref="C284:G284"/>
    <mergeCell ref="C242:G242"/>
    <mergeCell ref="C247:G247"/>
    <mergeCell ref="C252:G252"/>
    <mergeCell ref="C254:G254"/>
    <mergeCell ref="C257:G257"/>
    <mergeCell ref="C264:G264"/>
    <mergeCell ref="C228:G228"/>
    <mergeCell ref="C231:G231"/>
    <mergeCell ref="C234:G234"/>
    <mergeCell ref="C236:G236"/>
    <mergeCell ref="C237:G237"/>
    <mergeCell ref="C240:G240"/>
    <mergeCell ref="C210:G210"/>
    <mergeCell ref="C213:G213"/>
    <mergeCell ref="C216:G216"/>
    <mergeCell ref="C219:G219"/>
    <mergeCell ref="C223:G223"/>
    <mergeCell ref="C226:G226"/>
    <mergeCell ref="C196:G196"/>
    <mergeCell ref="C198:G198"/>
    <mergeCell ref="C200:G200"/>
    <mergeCell ref="C203:G203"/>
    <mergeCell ref="C204:G204"/>
    <mergeCell ref="C207:G207"/>
    <mergeCell ref="C182:G182"/>
    <mergeCell ref="C183:G183"/>
    <mergeCell ref="C187:G187"/>
    <mergeCell ref="C189:G189"/>
    <mergeCell ref="C190:G190"/>
    <mergeCell ref="C193:G193"/>
    <mergeCell ref="C167:G167"/>
    <mergeCell ref="C168:G168"/>
    <mergeCell ref="C171:G171"/>
    <mergeCell ref="C173:G173"/>
    <mergeCell ref="C174:G174"/>
    <mergeCell ref="C180:G180"/>
    <mergeCell ref="C152:G152"/>
    <mergeCell ref="C153:G153"/>
    <mergeCell ref="C155:G155"/>
    <mergeCell ref="C157:G157"/>
    <mergeCell ref="C158:G158"/>
    <mergeCell ref="C165:G165"/>
    <mergeCell ref="C140:G140"/>
    <mergeCell ref="C142:G142"/>
    <mergeCell ref="C144:G144"/>
    <mergeCell ref="C146:G146"/>
    <mergeCell ref="C148:G148"/>
    <mergeCell ref="C150:G150"/>
    <mergeCell ref="C126:G126"/>
    <mergeCell ref="C129:G129"/>
    <mergeCell ref="C132:G132"/>
    <mergeCell ref="C134:G134"/>
    <mergeCell ref="C136:G136"/>
    <mergeCell ref="C138:G138"/>
    <mergeCell ref="C103:G103"/>
    <mergeCell ref="C106:G106"/>
    <mergeCell ref="C108:G108"/>
    <mergeCell ref="C110:G110"/>
    <mergeCell ref="C117:G117"/>
    <mergeCell ref="C121:G121"/>
    <mergeCell ref="C88:G88"/>
    <mergeCell ref="C89:G89"/>
    <mergeCell ref="C92:G92"/>
    <mergeCell ref="C95:G95"/>
    <mergeCell ref="C97:G97"/>
    <mergeCell ref="C100:G100"/>
    <mergeCell ref="C78:G78"/>
    <mergeCell ref="C80:G80"/>
    <mergeCell ref="C82:G82"/>
    <mergeCell ref="C83:G83"/>
    <mergeCell ref="C85:G85"/>
    <mergeCell ref="C86:G86"/>
    <mergeCell ref="C61:G61"/>
    <mergeCell ref="C67:G67"/>
    <mergeCell ref="C69:G69"/>
    <mergeCell ref="C71:G71"/>
    <mergeCell ref="C74:G74"/>
    <mergeCell ref="C76:G76"/>
    <mergeCell ref="C50:G50"/>
    <mergeCell ref="C52:G52"/>
    <mergeCell ref="C53:G53"/>
    <mergeCell ref="C55:G55"/>
    <mergeCell ref="C57:G57"/>
    <mergeCell ref="C59:G59"/>
    <mergeCell ref="C39:G39"/>
    <mergeCell ref="C42:G42"/>
    <mergeCell ref="C44:G44"/>
    <mergeCell ref="C46:G46"/>
    <mergeCell ref="C47:G47"/>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56" activePane="bottomLeft" state="frozen"/>
      <selection pane="bottomLeft" sqref="A1:G1"/>
    </sheetView>
  </sheetViews>
  <sheetFormatPr defaultRowHeight="12.75" outlineLevelRow="1" x14ac:dyDescent="0.2"/>
  <cols>
    <col min="1" max="1" width="3.42578125" customWidth="1"/>
    <col min="2" max="2" width="12.5703125" style="121" customWidth="1"/>
    <col min="3" max="3" width="63.28515625" style="121"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773" t="s">
        <v>151</v>
      </c>
      <c r="B1" s="773"/>
      <c r="C1" s="773"/>
      <c r="D1" s="773"/>
      <c r="E1" s="773"/>
      <c r="F1" s="773"/>
      <c r="G1" s="773"/>
      <c r="AG1" t="s">
        <v>152</v>
      </c>
    </row>
    <row r="2" spans="1:60" ht="24.95" customHeight="1" x14ac:dyDescent="0.2">
      <c r="A2" s="139" t="s">
        <v>7</v>
      </c>
      <c r="B2" s="49" t="s">
        <v>43</v>
      </c>
      <c r="C2" s="774" t="s">
        <v>44</v>
      </c>
      <c r="D2" s="775"/>
      <c r="E2" s="775"/>
      <c r="F2" s="775"/>
      <c r="G2" s="776"/>
      <c r="AG2" t="s">
        <v>153</v>
      </c>
    </row>
    <row r="3" spans="1:60" ht="24.95" customHeight="1" x14ac:dyDescent="0.2">
      <c r="A3" s="139" t="s">
        <v>8</v>
      </c>
      <c r="B3" s="49" t="s">
        <v>57</v>
      </c>
      <c r="C3" s="774" t="s">
        <v>58</v>
      </c>
      <c r="D3" s="775"/>
      <c r="E3" s="775"/>
      <c r="F3" s="775"/>
      <c r="G3" s="776"/>
      <c r="AC3" s="121" t="s">
        <v>153</v>
      </c>
      <c r="AG3" t="s">
        <v>154</v>
      </c>
    </row>
    <row r="4" spans="1:60" ht="24.95" customHeight="1" x14ac:dyDescent="0.2">
      <c r="A4" s="140" t="s">
        <v>9</v>
      </c>
      <c r="B4" s="141" t="s">
        <v>59</v>
      </c>
      <c r="C4" s="777" t="s">
        <v>60</v>
      </c>
      <c r="D4" s="778"/>
      <c r="E4" s="778"/>
      <c r="F4" s="778"/>
      <c r="G4" s="779"/>
      <c r="AG4" t="s">
        <v>155</v>
      </c>
    </row>
    <row r="5" spans="1:60" x14ac:dyDescent="0.2">
      <c r="D5" s="10"/>
    </row>
    <row r="6" spans="1:60" ht="38.25" x14ac:dyDescent="0.2">
      <c r="A6" s="143" t="s">
        <v>156</v>
      </c>
      <c r="B6" s="145" t="s">
        <v>157</v>
      </c>
      <c r="C6" s="145" t="s">
        <v>158</v>
      </c>
      <c r="D6" s="144" t="s">
        <v>159</v>
      </c>
      <c r="E6" s="143" t="s">
        <v>160</v>
      </c>
      <c r="F6" s="142" t="s">
        <v>161</v>
      </c>
      <c r="G6" s="143" t="s">
        <v>29</v>
      </c>
      <c r="H6" s="146" t="s">
        <v>30</v>
      </c>
      <c r="I6" s="146" t="s">
        <v>162</v>
      </c>
      <c r="J6" s="146" t="s">
        <v>31</v>
      </c>
      <c r="K6" s="146" t="s">
        <v>163</v>
      </c>
      <c r="L6" s="146" t="s">
        <v>164</v>
      </c>
      <c r="M6" s="146" t="s">
        <v>165</v>
      </c>
      <c r="N6" s="146" t="s">
        <v>166</v>
      </c>
      <c r="O6" s="146" t="s">
        <v>167</v>
      </c>
      <c r="P6" s="146" t="s">
        <v>168</v>
      </c>
      <c r="Q6" s="146" t="s">
        <v>169</v>
      </c>
      <c r="R6" s="146" t="s">
        <v>170</v>
      </c>
      <c r="S6" s="146" t="s">
        <v>171</v>
      </c>
      <c r="T6" s="146" t="s">
        <v>172</v>
      </c>
      <c r="U6" s="146" t="s">
        <v>173</v>
      </c>
      <c r="V6" s="146" t="s">
        <v>174</v>
      </c>
      <c r="W6" s="146" t="s">
        <v>175</v>
      </c>
      <c r="X6" s="146" t="s">
        <v>176</v>
      </c>
    </row>
    <row r="7" spans="1:60" hidden="1" x14ac:dyDescent="0.2">
      <c r="A7" s="3"/>
      <c r="B7" s="4"/>
      <c r="C7" s="4"/>
      <c r="D7" s="6"/>
      <c r="E7" s="148"/>
      <c r="F7" s="149"/>
      <c r="G7" s="149"/>
      <c r="H7" s="149"/>
      <c r="I7" s="149"/>
      <c r="J7" s="149"/>
      <c r="K7" s="149"/>
      <c r="L7" s="149"/>
      <c r="M7" s="149"/>
      <c r="N7" s="149"/>
      <c r="O7" s="149"/>
      <c r="P7" s="149"/>
      <c r="Q7" s="149"/>
      <c r="R7" s="149"/>
      <c r="S7" s="149"/>
      <c r="T7" s="149"/>
      <c r="U7" s="149"/>
      <c r="V7" s="149"/>
      <c r="W7" s="149"/>
      <c r="X7" s="149"/>
    </row>
    <row r="8" spans="1:60" x14ac:dyDescent="0.2">
      <c r="A8" s="162" t="s">
        <v>177</v>
      </c>
      <c r="B8" s="163" t="s">
        <v>99</v>
      </c>
      <c r="C8" s="177" t="s">
        <v>100</v>
      </c>
      <c r="D8" s="164"/>
      <c r="E8" s="165"/>
      <c r="F8" s="166"/>
      <c r="G8" s="166">
        <f>SUMIF(AG9:AG21,"&lt;&gt;NOR",G9:G21)</f>
        <v>0</v>
      </c>
      <c r="H8" s="166"/>
      <c r="I8" s="166">
        <f>SUM(I9:I21)</f>
        <v>0</v>
      </c>
      <c r="J8" s="166"/>
      <c r="K8" s="166">
        <f>SUM(K9:K21)</f>
        <v>0</v>
      </c>
      <c r="L8" s="166"/>
      <c r="M8" s="166">
        <f>SUM(M9:M21)</f>
        <v>0</v>
      </c>
      <c r="N8" s="166"/>
      <c r="O8" s="166">
        <f>SUM(O9:O21)</f>
        <v>1.72</v>
      </c>
      <c r="P8" s="166"/>
      <c r="Q8" s="166">
        <f>SUM(Q9:Q21)</f>
        <v>0</v>
      </c>
      <c r="R8" s="166"/>
      <c r="S8" s="166"/>
      <c r="T8" s="167"/>
      <c r="U8" s="161"/>
      <c r="V8" s="161">
        <f>SUM(V9:V21)</f>
        <v>195.91</v>
      </c>
      <c r="W8" s="161"/>
      <c r="X8" s="161"/>
      <c r="AG8" t="s">
        <v>178</v>
      </c>
    </row>
    <row r="9" spans="1:60" ht="22.5" outlineLevel="1" x14ac:dyDescent="0.2">
      <c r="A9" s="168">
        <v>1</v>
      </c>
      <c r="B9" s="169" t="s">
        <v>1358</v>
      </c>
      <c r="C9" s="178" t="s">
        <v>1359</v>
      </c>
      <c r="D9" s="170" t="s">
        <v>181</v>
      </c>
      <c r="E9" s="171">
        <v>731</v>
      </c>
      <c r="F9" s="172"/>
      <c r="G9" s="173">
        <f>ROUND(E9*F9,2)</f>
        <v>0</v>
      </c>
      <c r="H9" s="172"/>
      <c r="I9" s="173">
        <f>ROUND(E9*H9,2)</f>
        <v>0</v>
      </c>
      <c r="J9" s="172"/>
      <c r="K9" s="173">
        <f>ROUND(E9*J9,2)</f>
        <v>0</v>
      </c>
      <c r="L9" s="173">
        <v>21</v>
      </c>
      <c r="M9" s="173">
        <f>G9*(1+L9/100)</f>
        <v>0</v>
      </c>
      <c r="N9" s="173">
        <v>3.3E-4</v>
      </c>
      <c r="O9" s="173">
        <f>ROUND(E9*N9,2)</f>
        <v>0.24</v>
      </c>
      <c r="P9" s="173">
        <v>0</v>
      </c>
      <c r="Q9" s="173">
        <f>ROUND(E9*P9,2)</f>
        <v>0</v>
      </c>
      <c r="R9" s="173" t="s">
        <v>592</v>
      </c>
      <c r="S9" s="173" t="s">
        <v>183</v>
      </c>
      <c r="T9" s="174" t="s">
        <v>1214</v>
      </c>
      <c r="U9" s="156">
        <v>2.75E-2</v>
      </c>
      <c r="V9" s="156">
        <f>ROUND(E9*U9,2)</f>
        <v>20.100000000000001</v>
      </c>
      <c r="W9" s="156"/>
      <c r="X9" s="156" t="s">
        <v>185</v>
      </c>
      <c r="Y9" s="147"/>
      <c r="Z9" s="147"/>
      <c r="AA9" s="147"/>
      <c r="AB9" s="147"/>
      <c r="AC9" s="147"/>
      <c r="AD9" s="147"/>
      <c r="AE9" s="147"/>
      <c r="AF9" s="147"/>
      <c r="AG9" s="147" t="s">
        <v>1042</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54"/>
      <c r="B10" s="155"/>
      <c r="C10" s="179" t="s">
        <v>1360</v>
      </c>
      <c r="D10" s="157"/>
      <c r="E10" s="158">
        <v>731</v>
      </c>
      <c r="F10" s="156"/>
      <c r="G10" s="156"/>
      <c r="H10" s="156"/>
      <c r="I10" s="156"/>
      <c r="J10" s="156"/>
      <c r="K10" s="156"/>
      <c r="L10" s="156"/>
      <c r="M10" s="156"/>
      <c r="N10" s="156"/>
      <c r="O10" s="156"/>
      <c r="P10" s="156"/>
      <c r="Q10" s="156"/>
      <c r="R10" s="156"/>
      <c r="S10" s="156"/>
      <c r="T10" s="156"/>
      <c r="U10" s="156"/>
      <c r="V10" s="156"/>
      <c r="W10" s="156"/>
      <c r="X10" s="156"/>
      <c r="Y10" s="147"/>
      <c r="Z10" s="147"/>
      <c r="AA10" s="147"/>
      <c r="AB10" s="147"/>
      <c r="AC10" s="147"/>
      <c r="AD10" s="147"/>
      <c r="AE10" s="147"/>
      <c r="AF10" s="147"/>
      <c r="AG10" s="147" t="s">
        <v>188</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54"/>
      <c r="B11" s="155"/>
      <c r="C11" s="769"/>
      <c r="D11" s="770"/>
      <c r="E11" s="770"/>
      <c r="F11" s="770"/>
      <c r="G11" s="770"/>
      <c r="H11" s="156"/>
      <c r="I11" s="156"/>
      <c r="J11" s="156"/>
      <c r="K11" s="156"/>
      <c r="L11" s="156"/>
      <c r="M11" s="156"/>
      <c r="N11" s="156"/>
      <c r="O11" s="156"/>
      <c r="P11" s="156"/>
      <c r="Q11" s="156"/>
      <c r="R11" s="156"/>
      <c r="S11" s="156"/>
      <c r="T11" s="156"/>
      <c r="U11" s="156"/>
      <c r="V11" s="156"/>
      <c r="W11" s="156"/>
      <c r="X11" s="156"/>
      <c r="Y11" s="147"/>
      <c r="Z11" s="147"/>
      <c r="AA11" s="147"/>
      <c r="AB11" s="147"/>
      <c r="AC11" s="147"/>
      <c r="AD11" s="147"/>
      <c r="AE11" s="147"/>
      <c r="AF11" s="147"/>
      <c r="AG11" s="147" t="s">
        <v>190</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1" x14ac:dyDescent="0.2">
      <c r="A12" s="168">
        <v>2</v>
      </c>
      <c r="B12" s="169" t="s">
        <v>1361</v>
      </c>
      <c r="C12" s="178" t="s">
        <v>1362</v>
      </c>
      <c r="D12" s="170" t="s">
        <v>181</v>
      </c>
      <c r="E12" s="171">
        <v>753</v>
      </c>
      <c r="F12" s="172"/>
      <c r="G12" s="173">
        <f>ROUND(E12*F12,2)</f>
        <v>0</v>
      </c>
      <c r="H12" s="172"/>
      <c r="I12" s="173">
        <f>ROUND(E12*H12,2)</f>
        <v>0</v>
      </c>
      <c r="J12" s="172"/>
      <c r="K12" s="173">
        <f>ROUND(E12*J12,2)</f>
        <v>0</v>
      </c>
      <c r="L12" s="173">
        <v>21</v>
      </c>
      <c r="M12" s="173">
        <f>G12*(1+L12/100)</f>
        <v>0</v>
      </c>
      <c r="N12" s="173">
        <v>4.0999999999999999E-4</v>
      </c>
      <c r="O12" s="173">
        <f>ROUND(E12*N12,2)</f>
        <v>0.31</v>
      </c>
      <c r="P12" s="173">
        <v>0</v>
      </c>
      <c r="Q12" s="173">
        <f>ROUND(E12*P12,2)</f>
        <v>0</v>
      </c>
      <c r="R12" s="173" t="s">
        <v>592</v>
      </c>
      <c r="S12" s="173" t="s">
        <v>183</v>
      </c>
      <c r="T12" s="174" t="s">
        <v>1214</v>
      </c>
      <c r="U12" s="156">
        <v>0.22991</v>
      </c>
      <c r="V12" s="156">
        <f>ROUND(E12*U12,2)</f>
        <v>173.12</v>
      </c>
      <c r="W12" s="156"/>
      <c r="X12" s="156" t="s">
        <v>185</v>
      </c>
      <c r="Y12" s="147"/>
      <c r="Z12" s="147"/>
      <c r="AA12" s="147"/>
      <c r="AB12" s="147"/>
      <c r="AC12" s="147"/>
      <c r="AD12" s="147"/>
      <c r="AE12" s="147"/>
      <c r="AF12" s="147"/>
      <c r="AG12" s="147" t="s">
        <v>1042</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54"/>
      <c r="B13" s="155"/>
      <c r="C13" s="179" t="s">
        <v>1363</v>
      </c>
      <c r="D13" s="157"/>
      <c r="E13" s="158">
        <v>731</v>
      </c>
      <c r="F13" s="156"/>
      <c r="G13" s="156"/>
      <c r="H13" s="156"/>
      <c r="I13" s="156"/>
      <c r="J13" s="156"/>
      <c r="K13" s="156"/>
      <c r="L13" s="156"/>
      <c r="M13" s="156"/>
      <c r="N13" s="156"/>
      <c r="O13" s="156"/>
      <c r="P13" s="156"/>
      <c r="Q13" s="156"/>
      <c r="R13" s="156"/>
      <c r="S13" s="156"/>
      <c r="T13" s="156"/>
      <c r="U13" s="156"/>
      <c r="V13" s="156"/>
      <c r="W13" s="156"/>
      <c r="X13" s="156"/>
      <c r="Y13" s="147"/>
      <c r="Z13" s="147"/>
      <c r="AA13" s="147"/>
      <c r="AB13" s="147"/>
      <c r="AC13" s="147"/>
      <c r="AD13" s="147"/>
      <c r="AE13" s="147"/>
      <c r="AF13" s="147"/>
      <c r="AG13" s="147" t="s">
        <v>188</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54"/>
      <c r="B14" s="155"/>
      <c r="C14" s="179" t="s">
        <v>1364</v>
      </c>
      <c r="D14" s="157"/>
      <c r="E14" s="158">
        <v>22</v>
      </c>
      <c r="F14" s="156"/>
      <c r="G14" s="156"/>
      <c r="H14" s="156"/>
      <c r="I14" s="156"/>
      <c r="J14" s="156"/>
      <c r="K14" s="156"/>
      <c r="L14" s="156"/>
      <c r="M14" s="156"/>
      <c r="N14" s="156"/>
      <c r="O14" s="156"/>
      <c r="P14" s="156"/>
      <c r="Q14" s="156"/>
      <c r="R14" s="156"/>
      <c r="S14" s="156"/>
      <c r="T14" s="156"/>
      <c r="U14" s="156"/>
      <c r="V14" s="156"/>
      <c r="W14" s="156"/>
      <c r="X14" s="156"/>
      <c r="Y14" s="147"/>
      <c r="Z14" s="147"/>
      <c r="AA14" s="147"/>
      <c r="AB14" s="147"/>
      <c r="AC14" s="147"/>
      <c r="AD14" s="147"/>
      <c r="AE14" s="147"/>
      <c r="AF14" s="147"/>
      <c r="AG14" s="147" t="s">
        <v>188</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54"/>
      <c r="B15" s="155"/>
      <c r="C15" s="769"/>
      <c r="D15" s="770"/>
      <c r="E15" s="770"/>
      <c r="F15" s="770"/>
      <c r="G15" s="770"/>
      <c r="H15" s="156"/>
      <c r="I15" s="156"/>
      <c r="J15" s="156"/>
      <c r="K15" s="156"/>
      <c r="L15" s="156"/>
      <c r="M15" s="156"/>
      <c r="N15" s="156"/>
      <c r="O15" s="156"/>
      <c r="P15" s="156"/>
      <c r="Q15" s="156"/>
      <c r="R15" s="156"/>
      <c r="S15" s="156"/>
      <c r="T15" s="156"/>
      <c r="U15" s="156"/>
      <c r="V15" s="156"/>
      <c r="W15" s="156"/>
      <c r="X15" s="156"/>
      <c r="Y15" s="147"/>
      <c r="Z15" s="147"/>
      <c r="AA15" s="147"/>
      <c r="AB15" s="147"/>
      <c r="AC15" s="147"/>
      <c r="AD15" s="147"/>
      <c r="AE15" s="147"/>
      <c r="AF15" s="147"/>
      <c r="AG15" s="147" t="s">
        <v>190</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33.75" outlineLevel="1" x14ac:dyDescent="0.2">
      <c r="A16" s="168">
        <v>3</v>
      </c>
      <c r="B16" s="169" t="s">
        <v>1365</v>
      </c>
      <c r="C16" s="178" t="s">
        <v>1366</v>
      </c>
      <c r="D16" s="170" t="s">
        <v>181</v>
      </c>
      <c r="E16" s="171">
        <v>865.95</v>
      </c>
      <c r="F16" s="172"/>
      <c r="G16" s="173">
        <f>ROUND(E16*F16,2)</f>
        <v>0</v>
      </c>
      <c r="H16" s="172"/>
      <c r="I16" s="173">
        <f>ROUND(E16*H16,2)</f>
        <v>0</v>
      </c>
      <c r="J16" s="172"/>
      <c r="K16" s="173">
        <f>ROUND(E16*J16,2)</f>
        <v>0</v>
      </c>
      <c r="L16" s="173">
        <v>21</v>
      </c>
      <c r="M16" s="173">
        <f>G16*(1+L16/100)</f>
        <v>0</v>
      </c>
      <c r="N16" s="173">
        <v>1.3500000000000001E-3</v>
      </c>
      <c r="O16" s="173">
        <f>ROUND(E16*N16,2)</f>
        <v>1.17</v>
      </c>
      <c r="P16" s="173">
        <v>0</v>
      </c>
      <c r="Q16" s="173">
        <f>ROUND(E16*P16,2)</f>
        <v>0</v>
      </c>
      <c r="R16" s="173" t="s">
        <v>257</v>
      </c>
      <c r="S16" s="173" t="s">
        <v>183</v>
      </c>
      <c r="T16" s="174" t="s">
        <v>1214</v>
      </c>
      <c r="U16" s="156">
        <v>0</v>
      </c>
      <c r="V16" s="156">
        <f>ROUND(E16*U16,2)</f>
        <v>0</v>
      </c>
      <c r="W16" s="156"/>
      <c r="X16" s="156" t="s">
        <v>258</v>
      </c>
      <c r="Y16" s="147"/>
      <c r="Z16" s="147"/>
      <c r="AA16" s="147"/>
      <c r="AB16" s="147"/>
      <c r="AC16" s="147"/>
      <c r="AD16" s="147"/>
      <c r="AE16" s="147"/>
      <c r="AF16" s="147"/>
      <c r="AG16" s="147" t="s">
        <v>1215</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54"/>
      <c r="B17" s="155"/>
      <c r="C17" s="179" t="s">
        <v>1367</v>
      </c>
      <c r="D17" s="157"/>
      <c r="E17" s="158">
        <v>865.95</v>
      </c>
      <c r="F17" s="156"/>
      <c r="G17" s="156"/>
      <c r="H17" s="156"/>
      <c r="I17" s="156"/>
      <c r="J17" s="156"/>
      <c r="K17" s="156"/>
      <c r="L17" s="156"/>
      <c r="M17" s="156"/>
      <c r="N17" s="156"/>
      <c r="O17" s="156"/>
      <c r="P17" s="156"/>
      <c r="Q17" s="156"/>
      <c r="R17" s="156"/>
      <c r="S17" s="156"/>
      <c r="T17" s="156"/>
      <c r="U17" s="156"/>
      <c r="V17" s="156"/>
      <c r="W17" s="156"/>
      <c r="X17" s="156"/>
      <c r="Y17" s="147"/>
      <c r="Z17" s="147"/>
      <c r="AA17" s="147"/>
      <c r="AB17" s="147"/>
      <c r="AC17" s="147"/>
      <c r="AD17" s="147"/>
      <c r="AE17" s="147"/>
      <c r="AF17" s="147"/>
      <c r="AG17" s="147" t="s">
        <v>188</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54"/>
      <c r="B18" s="155"/>
      <c r="C18" s="769"/>
      <c r="D18" s="770"/>
      <c r="E18" s="770"/>
      <c r="F18" s="770"/>
      <c r="G18" s="770"/>
      <c r="H18" s="156"/>
      <c r="I18" s="156"/>
      <c r="J18" s="156"/>
      <c r="K18" s="156"/>
      <c r="L18" s="156"/>
      <c r="M18" s="156"/>
      <c r="N18" s="156"/>
      <c r="O18" s="156"/>
      <c r="P18" s="156"/>
      <c r="Q18" s="156"/>
      <c r="R18" s="156"/>
      <c r="S18" s="156"/>
      <c r="T18" s="156"/>
      <c r="U18" s="156"/>
      <c r="V18" s="156"/>
      <c r="W18" s="156"/>
      <c r="X18" s="156"/>
      <c r="Y18" s="147"/>
      <c r="Z18" s="147"/>
      <c r="AA18" s="147"/>
      <c r="AB18" s="147"/>
      <c r="AC18" s="147"/>
      <c r="AD18" s="147"/>
      <c r="AE18" s="147"/>
      <c r="AF18" s="147"/>
      <c r="AG18" s="147" t="s">
        <v>190</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68">
        <v>4</v>
      </c>
      <c r="B19" s="169" t="s">
        <v>1368</v>
      </c>
      <c r="C19" s="178" t="s">
        <v>1369</v>
      </c>
      <c r="D19" s="170" t="s">
        <v>231</v>
      </c>
      <c r="E19" s="171">
        <v>1.71899</v>
      </c>
      <c r="F19" s="172"/>
      <c r="G19" s="173">
        <f>ROUND(E19*F19,2)</f>
        <v>0</v>
      </c>
      <c r="H19" s="172"/>
      <c r="I19" s="173">
        <f>ROUND(E19*H19,2)</f>
        <v>0</v>
      </c>
      <c r="J19" s="172"/>
      <c r="K19" s="173">
        <f>ROUND(E19*J19,2)</f>
        <v>0</v>
      </c>
      <c r="L19" s="173">
        <v>21</v>
      </c>
      <c r="M19" s="173">
        <f>G19*(1+L19/100)</f>
        <v>0</v>
      </c>
      <c r="N19" s="173">
        <v>0</v>
      </c>
      <c r="O19" s="173">
        <f>ROUND(E19*N19,2)</f>
        <v>0</v>
      </c>
      <c r="P19" s="173">
        <v>0</v>
      </c>
      <c r="Q19" s="173">
        <f>ROUND(E19*P19,2)</f>
        <v>0</v>
      </c>
      <c r="R19" s="173" t="s">
        <v>592</v>
      </c>
      <c r="S19" s="173" t="s">
        <v>183</v>
      </c>
      <c r="T19" s="174" t="s">
        <v>1214</v>
      </c>
      <c r="U19" s="156">
        <v>1.5669999999999999</v>
      </c>
      <c r="V19" s="156">
        <f>ROUND(E19*U19,2)</f>
        <v>2.69</v>
      </c>
      <c r="W19" s="156"/>
      <c r="X19" s="156" t="s">
        <v>608</v>
      </c>
      <c r="Y19" s="147"/>
      <c r="Z19" s="147"/>
      <c r="AA19" s="147"/>
      <c r="AB19" s="147"/>
      <c r="AC19" s="147"/>
      <c r="AD19" s="147"/>
      <c r="AE19" s="147"/>
      <c r="AF19" s="147"/>
      <c r="AG19" s="147" t="s">
        <v>609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54"/>
      <c r="B20" s="155"/>
      <c r="C20" s="771" t="s">
        <v>610</v>
      </c>
      <c r="D20" s="772"/>
      <c r="E20" s="772"/>
      <c r="F20" s="772"/>
      <c r="G20" s="772"/>
      <c r="H20" s="156"/>
      <c r="I20" s="156"/>
      <c r="J20" s="156"/>
      <c r="K20" s="156"/>
      <c r="L20" s="156"/>
      <c r="M20" s="156"/>
      <c r="N20" s="156"/>
      <c r="O20" s="156"/>
      <c r="P20" s="156"/>
      <c r="Q20" s="156"/>
      <c r="R20" s="156"/>
      <c r="S20" s="156"/>
      <c r="T20" s="156"/>
      <c r="U20" s="156"/>
      <c r="V20" s="156"/>
      <c r="W20" s="156"/>
      <c r="X20" s="156"/>
      <c r="Y20" s="147"/>
      <c r="Z20" s="147"/>
      <c r="AA20" s="147"/>
      <c r="AB20" s="147"/>
      <c r="AC20" s="147"/>
      <c r="AD20" s="147"/>
      <c r="AE20" s="147"/>
      <c r="AF20" s="147"/>
      <c r="AG20" s="147" t="s">
        <v>196</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54"/>
      <c r="B21" s="155"/>
      <c r="C21" s="769"/>
      <c r="D21" s="770"/>
      <c r="E21" s="770"/>
      <c r="F21" s="770"/>
      <c r="G21" s="770"/>
      <c r="H21" s="156"/>
      <c r="I21" s="156"/>
      <c r="J21" s="156"/>
      <c r="K21" s="156"/>
      <c r="L21" s="156"/>
      <c r="M21" s="156"/>
      <c r="N21" s="156"/>
      <c r="O21" s="156"/>
      <c r="P21" s="156"/>
      <c r="Q21" s="156"/>
      <c r="R21" s="156"/>
      <c r="S21" s="156"/>
      <c r="T21" s="156"/>
      <c r="U21" s="156"/>
      <c r="V21" s="156"/>
      <c r="W21" s="156"/>
      <c r="X21" s="156"/>
      <c r="Y21" s="147"/>
      <c r="Z21" s="147"/>
      <c r="AA21" s="147"/>
      <c r="AB21" s="147"/>
      <c r="AC21" s="147"/>
      <c r="AD21" s="147"/>
      <c r="AE21" s="147"/>
      <c r="AF21" s="147"/>
      <c r="AG21" s="147" t="s">
        <v>190</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2" t="s">
        <v>177</v>
      </c>
      <c r="B22" s="163" t="s">
        <v>103</v>
      </c>
      <c r="C22" s="177" t="s">
        <v>104</v>
      </c>
      <c r="D22" s="164"/>
      <c r="E22" s="165"/>
      <c r="F22" s="166"/>
      <c r="G22" s="166">
        <f>SUMIF(AG23:AG31,"&lt;&gt;NOR",G23:G31)</f>
        <v>0</v>
      </c>
      <c r="H22" s="166"/>
      <c r="I22" s="166">
        <f>SUM(I23:I31)</f>
        <v>0</v>
      </c>
      <c r="J22" s="166"/>
      <c r="K22" s="166">
        <f>SUM(K23:K31)</f>
        <v>0</v>
      </c>
      <c r="L22" s="166"/>
      <c r="M22" s="166">
        <f>SUM(M23:M31)</f>
        <v>0</v>
      </c>
      <c r="N22" s="166"/>
      <c r="O22" s="166">
        <f>SUM(O23:O31)</f>
        <v>1.64</v>
      </c>
      <c r="P22" s="166"/>
      <c r="Q22" s="166">
        <f>SUM(Q23:Q31)</f>
        <v>0</v>
      </c>
      <c r="R22" s="166"/>
      <c r="S22" s="166"/>
      <c r="T22" s="167"/>
      <c r="U22" s="161"/>
      <c r="V22" s="161">
        <f>SUM(V23:V31)</f>
        <v>61.339999999999996</v>
      </c>
      <c r="W22" s="161"/>
      <c r="X22" s="161"/>
      <c r="AG22" t="s">
        <v>178</v>
      </c>
    </row>
    <row r="23" spans="1:60" outlineLevel="1" x14ac:dyDescent="0.2">
      <c r="A23" s="168">
        <v>5</v>
      </c>
      <c r="B23" s="169" t="s">
        <v>1370</v>
      </c>
      <c r="C23" s="178" t="s">
        <v>1371</v>
      </c>
      <c r="D23" s="170" t="s">
        <v>181</v>
      </c>
      <c r="E23" s="171">
        <v>731</v>
      </c>
      <c r="F23" s="172"/>
      <c r="G23" s="173">
        <f>ROUND(E23*F23,2)</f>
        <v>0</v>
      </c>
      <c r="H23" s="172"/>
      <c r="I23" s="173">
        <f>ROUND(E23*H23,2)</f>
        <v>0</v>
      </c>
      <c r="J23" s="172"/>
      <c r="K23" s="173">
        <f>ROUND(E23*J23,2)</f>
        <v>0</v>
      </c>
      <c r="L23" s="173">
        <v>21</v>
      </c>
      <c r="M23" s="173">
        <f>G23*(1+L23/100)</f>
        <v>0</v>
      </c>
      <c r="N23" s="173">
        <v>0</v>
      </c>
      <c r="O23" s="173">
        <f>ROUND(E23*N23,2)</f>
        <v>0</v>
      </c>
      <c r="P23" s="173">
        <v>0</v>
      </c>
      <c r="Q23" s="173">
        <f>ROUND(E23*P23,2)</f>
        <v>0</v>
      </c>
      <c r="R23" s="173" t="s">
        <v>659</v>
      </c>
      <c r="S23" s="173" t="s">
        <v>183</v>
      </c>
      <c r="T23" s="174" t="s">
        <v>1214</v>
      </c>
      <c r="U23" s="156">
        <v>0.08</v>
      </c>
      <c r="V23" s="156">
        <f>ROUND(E23*U23,2)</f>
        <v>58.48</v>
      </c>
      <c r="W23" s="156"/>
      <c r="X23" s="156" t="s">
        <v>185</v>
      </c>
      <c r="Y23" s="147"/>
      <c r="Z23" s="147"/>
      <c r="AA23" s="147"/>
      <c r="AB23" s="147"/>
      <c r="AC23" s="147"/>
      <c r="AD23" s="147"/>
      <c r="AE23" s="147"/>
      <c r="AF23" s="147"/>
      <c r="AG23" s="147" t="s">
        <v>1042</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54"/>
      <c r="B24" s="155"/>
      <c r="C24" s="179" t="s">
        <v>1360</v>
      </c>
      <c r="D24" s="157"/>
      <c r="E24" s="158">
        <v>731</v>
      </c>
      <c r="F24" s="156"/>
      <c r="G24" s="156"/>
      <c r="H24" s="156"/>
      <c r="I24" s="156"/>
      <c r="J24" s="156"/>
      <c r="K24" s="156"/>
      <c r="L24" s="156"/>
      <c r="M24" s="156"/>
      <c r="N24" s="156"/>
      <c r="O24" s="156"/>
      <c r="P24" s="156"/>
      <c r="Q24" s="156"/>
      <c r="R24" s="156"/>
      <c r="S24" s="156"/>
      <c r="T24" s="156"/>
      <c r="U24" s="156"/>
      <c r="V24" s="156"/>
      <c r="W24" s="156"/>
      <c r="X24" s="156"/>
      <c r="Y24" s="147"/>
      <c r="Z24" s="147"/>
      <c r="AA24" s="147"/>
      <c r="AB24" s="147"/>
      <c r="AC24" s="147"/>
      <c r="AD24" s="147"/>
      <c r="AE24" s="147"/>
      <c r="AF24" s="147"/>
      <c r="AG24" s="147" t="s">
        <v>188</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54"/>
      <c r="B25" s="155"/>
      <c r="C25" s="769"/>
      <c r="D25" s="770"/>
      <c r="E25" s="770"/>
      <c r="F25" s="770"/>
      <c r="G25" s="770"/>
      <c r="H25" s="156"/>
      <c r="I25" s="156"/>
      <c r="J25" s="156"/>
      <c r="K25" s="156"/>
      <c r="L25" s="156"/>
      <c r="M25" s="156"/>
      <c r="N25" s="156"/>
      <c r="O25" s="156"/>
      <c r="P25" s="156"/>
      <c r="Q25" s="156"/>
      <c r="R25" s="156"/>
      <c r="S25" s="156"/>
      <c r="T25" s="156"/>
      <c r="U25" s="156"/>
      <c r="V25" s="156"/>
      <c r="W25" s="156"/>
      <c r="X25" s="156"/>
      <c r="Y25" s="147"/>
      <c r="Z25" s="147"/>
      <c r="AA25" s="147"/>
      <c r="AB25" s="147"/>
      <c r="AC25" s="147"/>
      <c r="AD25" s="147"/>
      <c r="AE25" s="147"/>
      <c r="AF25" s="147"/>
      <c r="AG25" s="147" t="s">
        <v>190</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68">
        <v>6</v>
      </c>
      <c r="B26" s="169" t="s">
        <v>1372</v>
      </c>
      <c r="C26" s="178" t="s">
        <v>1373</v>
      </c>
      <c r="D26" s="170" t="s">
        <v>193</v>
      </c>
      <c r="E26" s="171">
        <v>109.65</v>
      </c>
      <c r="F26" s="172"/>
      <c r="G26" s="173">
        <f>ROUND(E26*F26,2)</f>
        <v>0</v>
      </c>
      <c r="H26" s="172"/>
      <c r="I26" s="173">
        <f>ROUND(E26*H26,2)</f>
        <v>0</v>
      </c>
      <c r="J26" s="172"/>
      <c r="K26" s="173">
        <f>ROUND(E26*J26,2)</f>
        <v>0</v>
      </c>
      <c r="L26" s="173">
        <v>21</v>
      </c>
      <c r="M26" s="173">
        <f>G26*(1+L26/100)</f>
        <v>0</v>
      </c>
      <c r="N26" s="173">
        <v>1.4999999999999999E-2</v>
      </c>
      <c r="O26" s="173">
        <f>ROUND(E26*N26,2)</f>
        <v>1.64</v>
      </c>
      <c r="P26" s="173">
        <v>0</v>
      </c>
      <c r="Q26" s="173">
        <f>ROUND(E26*P26,2)</f>
        <v>0</v>
      </c>
      <c r="R26" s="173" t="s">
        <v>257</v>
      </c>
      <c r="S26" s="173" t="s">
        <v>183</v>
      </c>
      <c r="T26" s="174" t="s">
        <v>1214</v>
      </c>
      <c r="U26" s="156">
        <v>0</v>
      </c>
      <c r="V26" s="156">
        <f>ROUND(E26*U26,2)</f>
        <v>0</v>
      </c>
      <c r="W26" s="156"/>
      <c r="X26" s="156" t="s">
        <v>258</v>
      </c>
      <c r="Y26" s="147"/>
      <c r="Z26" s="147"/>
      <c r="AA26" s="147"/>
      <c r="AB26" s="147"/>
      <c r="AC26" s="147"/>
      <c r="AD26" s="147"/>
      <c r="AE26" s="147"/>
      <c r="AF26" s="147"/>
      <c r="AG26" s="147" t="s">
        <v>1215</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54"/>
      <c r="B27" s="155"/>
      <c r="C27" s="179" t="s">
        <v>1374</v>
      </c>
      <c r="D27" s="157"/>
      <c r="E27" s="158">
        <v>109.65</v>
      </c>
      <c r="F27" s="156"/>
      <c r="G27" s="156"/>
      <c r="H27" s="156"/>
      <c r="I27" s="156"/>
      <c r="J27" s="156"/>
      <c r="K27" s="156"/>
      <c r="L27" s="156"/>
      <c r="M27" s="156"/>
      <c r="N27" s="156"/>
      <c r="O27" s="156"/>
      <c r="P27" s="156"/>
      <c r="Q27" s="156"/>
      <c r="R27" s="156"/>
      <c r="S27" s="156"/>
      <c r="T27" s="156"/>
      <c r="U27" s="156"/>
      <c r="V27" s="156"/>
      <c r="W27" s="156"/>
      <c r="X27" s="156"/>
      <c r="Y27" s="147"/>
      <c r="Z27" s="147"/>
      <c r="AA27" s="147"/>
      <c r="AB27" s="147"/>
      <c r="AC27" s="147"/>
      <c r="AD27" s="147"/>
      <c r="AE27" s="147"/>
      <c r="AF27" s="147"/>
      <c r="AG27" s="147" t="s">
        <v>188</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54"/>
      <c r="B28" s="155"/>
      <c r="C28" s="769"/>
      <c r="D28" s="770"/>
      <c r="E28" s="770"/>
      <c r="F28" s="770"/>
      <c r="G28" s="770"/>
      <c r="H28" s="156"/>
      <c r="I28" s="156"/>
      <c r="J28" s="156"/>
      <c r="K28" s="156"/>
      <c r="L28" s="156"/>
      <c r="M28" s="156"/>
      <c r="N28" s="156"/>
      <c r="O28" s="156"/>
      <c r="P28" s="156"/>
      <c r="Q28" s="156"/>
      <c r="R28" s="156"/>
      <c r="S28" s="156"/>
      <c r="T28" s="156"/>
      <c r="U28" s="156"/>
      <c r="V28" s="156"/>
      <c r="W28" s="156"/>
      <c r="X28" s="156"/>
      <c r="Y28" s="147"/>
      <c r="Z28" s="147"/>
      <c r="AA28" s="147"/>
      <c r="AB28" s="147"/>
      <c r="AC28" s="147"/>
      <c r="AD28" s="147"/>
      <c r="AE28" s="147"/>
      <c r="AF28" s="147"/>
      <c r="AG28" s="147" t="s">
        <v>190</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68">
        <v>7</v>
      </c>
      <c r="B29" s="169" t="s">
        <v>1375</v>
      </c>
      <c r="C29" s="178" t="s">
        <v>1376</v>
      </c>
      <c r="D29" s="170" t="s">
        <v>231</v>
      </c>
      <c r="E29" s="171">
        <v>1.6447499999999999</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t="s">
        <v>659</v>
      </c>
      <c r="S29" s="173" t="s">
        <v>183</v>
      </c>
      <c r="T29" s="174" t="s">
        <v>1214</v>
      </c>
      <c r="U29" s="156">
        <v>1.74</v>
      </c>
      <c r="V29" s="156">
        <f>ROUND(E29*U29,2)</f>
        <v>2.86</v>
      </c>
      <c r="W29" s="156"/>
      <c r="X29" s="156" t="s">
        <v>608</v>
      </c>
      <c r="Y29" s="147"/>
      <c r="Z29" s="147"/>
      <c r="AA29" s="147"/>
      <c r="AB29" s="147"/>
      <c r="AC29" s="147"/>
      <c r="AD29" s="147"/>
      <c r="AE29" s="147"/>
      <c r="AF29" s="147"/>
      <c r="AG29" s="147" t="s">
        <v>609</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54"/>
      <c r="B30" s="155"/>
      <c r="C30" s="771" t="s">
        <v>656</v>
      </c>
      <c r="D30" s="772"/>
      <c r="E30" s="772"/>
      <c r="F30" s="772"/>
      <c r="G30" s="772"/>
      <c r="H30" s="156"/>
      <c r="I30" s="156"/>
      <c r="J30" s="156"/>
      <c r="K30" s="156"/>
      <c r="L30" s="156"/>
      <c r="M30" s="156"/>
      <c r="N30" s="156"/>
      <c r="O30" s="156"/>
      <c r="P30" s="156"/>
      <c r="Q30" s="156"/>
      <c r="R30" s="156"/>
      <c r="S30" s="156"/>
      <c r="T30" s="156"/>
      <c r="U30" s="156"/>
      <c r="V30" s="156"/>
      <c r="W30" s="156"/>
      <c r="X30" s="156"/>
      <c r="Y30" s="147"/>
      <c r="Z30" s="147"/>
      <c r="AA30" s="147"/>
      <c r="AB30" s="147"/>
      <c r="AC30" s="147"/>
      <c r="AD30" s="147"/>
      <c r="AE30" s="147"/>
      <c r="AF30" s="147"/>
      <c r="AG30" s="147" t="s">
        <v>196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54"/>
      <c r="B31" s="155"/>
      <c r="C31" s="769"/>
      <c r="D31" s="770"/>
      <c r="E31" s="770"/>
      <c r="F31" s="770"/>
      <c r="G31" s="770"/>
      <c r="H31" s="156"/>
      <c r="I31" s="156"/>
      <c r="J31" s="156"/>
      <c r="K31" s="156"/>
      <c r="L31" s="156"/>
      <c r="M31" s="156"/>
      <c r="N31" s="156"/>
      <c r="O31" s="156"/>
      <c r="P31" s="156"/>
      <c r="Q31" s="156"/>
      <c r="R31" s="156"/>
      <c r="S31" s="156"/>
      <c r="T31" s="156"/>
      <c r="U31" s="156"/>
      <c r="V31" s="156"/>
      <c r="W31" s="156"/>
      <c r="X31" s="156"/>
      <c r="Y31" s="147"/>
      <c r="Z31" s="147"/>
      <c r="AA31" s="147"/>
      <c r="AB31" s="147"/>
      <c r="AC31" s="147"/>
      <c r="AD31" s="147"/>
      <c r="AE31" s="147"/>
      <c r="AF31" s="147"/>
      <c r="AG31" s="147" t="s">
        <v>190</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2" t="s">
        <v>177</v>
      </c>
      <c r="B32" s="163" t="s">
        <v>125</v>
      </c>
      <c r="C32" s="177" t="s">
        <v>126</v>
      </c>
      <c r="D32" s="164"/>
      <c r="E32" s="165"/>
      <c r="F32" s="166"/>
      <c r="G32" s="166">
        <f>SUMIF(AG33:AG75,"&lt;&gt;NOR",G33:G75)</f>
        <v>0</v>
      </c>
      <c r="H32" s="166"/>
      <c r="I32" s="166">
        <f>SUM(I33:I75)</f>
        <v>0</v>
      </c>
      <c r="J32" s="166"/>
      <c r="K32" s="166">
        <f>SUM(K33:K75)</f>
        <v>0</v>
      </c>
      <c r="L32" s="166"/>
      <c r="M32" s="166">
        <f>SUM(M33:M75)</f>
        <v>0</v>
      </c>
      <c r="N32" s="166"/>
      <c r="O32" s="166">
        <f>SUM(O33:O75)</f>
        <v>16.100000000000001</v>
      </c>
      <c r="P32" s="166"/>
      <c r="Q32" s="166">
        <f>SUM(Q33:Q75)</f>
        <v>0</v>
      </c>
      <c r="R32" s="166"/>
      <c r="S32" s="166"/>
      <c r="T32" s="167"/>
      <c r="U32" s="161"/>
      <c r="V32" s="161">
        <f>SUM(V33:V75)</f>
        <v>38.630000000000003</v>
      </c>
      <c r="W32" s="161"/>
      <c r="X32" s="161"/>
      <c r="AG32" t="s">
        <v>178</v>
      </c>
    </row>
    <row r="33" spans="1:60" outlineLevel="1" x14ac:dyDescent="0.2">
      <c r="A33" s="168">
        <v>8</v>
      </c>
      <c r="B33" s="169" t="s">
        <v>1377</v>
      </c>
      <c r="C33" s="178" t="s">
        <v>1378</v>
      </c>
      <c r="D33" s="170" t="s">
        <v>181</v>
      </c>
      <c r="E33" s="171">
        <v>731</v>
      </c>
      <c r="F33" s="172"/>
      <c r="G33" s="173">
        <f>ROUND(E33*F33,2)</f>
        <v>0</v>
      </c>
      <c r="H33" s="172"/>
      <c r="I33" s="173">
        <f>ROUND(E33*H33,2)</f>
        <v>0</v>
      </c>
      <c r="J33" s="172"/>
      <c r="K33" s="173">
        <f>ROUND(E33*J33,2)</f>
        <v>0</v>
      </c>
      <c r="L33" s="173">
        <v>21</v>
      </c>
      <c r="M33" s="173">
        <f>G33*(1+L33/100)</f>
        <v>0</v>
      </c>
      <c r="N33" s="173">
        <v>7.0000000000000001E-3</v>
      </c>
      <c r="O33" s="173">
        <f>ROUND(E33*N33,2)</f>
        <v>5.12</v>
      </c>
      <c r="P33" s="173">
        <v>0</v>
      </c>
      <c r="Q33" s="173">
        <f>ROUND(E33*P33,2)</f>
        <v>0</v>
      </c>
      <c r="R33" s="173"/>
      <c r="S33" s="173" t="s">
        <v>219</v>
      </c>
      <c r="T33" s="174" t="s">
        <v>220</v>
      </c>
      <c r="U33" s="156">
        <v>0</v>
      </c>
      <c r="V33" s="156">
        <f>ROUND(E33*U33,2)</f>
        <v>0</v>
      </c>
      <c r="W33" s="156"/>
      <c r="X33" s="156" t="s">
        <v>185</v>
      </c>
      <c r="Y33" s="147"/>
      <c r="Z33" s="147"/>
      <c r="AA33" s="147"/>
      <c r="AB33" s="147"/>
      <c r="AC33" s="147"/>
      <c r="AD33" s="147"/>
      <c r="AE33" s="147"/>
      <c r="AF33" s="147"/>
      <c r="AG33" s="147" t="s">
        <v>1042</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54"/>
      <c r="B34" s="155"/>
      <c r="C34" s="782" t="s">
        <v>1379</v>
      </c>
      <c r="D34" s="783"/>
      <c r="E34" s="783"/>
      <c r="F34" s="783"/>
      <c r="G34" s="783"/>
      <c r="H34" s="156"/>
      <c r="I34" s="156"/>
      <c r="J34" s="156"/>
      <c r="K34" s="156"/>
      <c r="L34" s="156"/>
      <c r="M34" s="156"/>
      <c r="N34" s="156"/>
      <c r="O34" s="156"/>
      <c r="P34" s="156"/>
      <c r="Q34" s="156"/>
      <c r="R34" s="156"/>
      <c r="S34" s="156"/>
      <c r="T34" s="156"/>
      <c r="U34" s="156"/>
      <c r="V34" s="156"/>
      <c r="W34" s="156"/>
      <c r="X34" s="156"/>
      <c r="Y34" s="147"/>
      <c r="Z34" s="147"/>
      <c r="AA34" s="147"/>
      <c r="AB34" s="147"/>
      <c r="AC34" s="147"/>
      <c r="AD34" s="147"/>
      <c r="AE34" s="147"/>
      <c r="AF34" s="147"/>
      <c r="AG34" s="147" t="s">
        <v>1031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54"/>
      <c r="B35" s="155"/>
      <c r="C35" s="179" t="s">
        <v>1360</v>
      </c>
      <c r="D35" s="157"/>
      <c r="E35" s="158">
        <v>731</v>
      </c>
      <c r="F35" s="156"/>
      <c r="G35" s="156"/>
      <c r="H35" s="156"/>
      <c r="I35" s="156"/>
      <c r="J35" s="156"/>
      <c r="K35" s="156"/>
      <c r="L35" s="156"/>
      <c r="M35" s="156"/>
      <c r="N35" s="156"/>
      <c r="O35" s="156"/>
      <c r="P35" s="156"/>
      <c r="Q35" s="156"/>
      <c r="R35" s="156"/>
      <c r="S35" s="156"/>
      <c r="T35" s="156"/>
      <c r="U35" s="156"/>
      <c r="V35" s="156"/>
      <c r="W35" s="156"/>
      <c r="X35" s="156"/>
      <c r="Y35" s="147"/>
      <c r="Z35" s="147"/>
      <c r="AA35" s="147"/>
      <c r="AB35" s="147"/>
      <c r="AC35" s="147"/>
      <c r="AD35" s="147"/>
      <c r="AE35" s="147"/>
      <c r="AF35" s="147"/>
      <c r="AG35" s="147" t="s">
        <v>188</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54"/>
      <c r="B36" s="155"/>
      <c r="C36" s="769"/>
      <c r="D36" s="770"/>
      <c r="E36" s="770"/>
      <c r="F36" s="770"/>
      <c r="G36" s="770"/>
      <c r="H36" s="156"/>
      <c r="I36" s="156"/>
      <c r="J36" s="156"/>
      <c r="K36" s="156"/>
      <c r="L36" s="156"/>
      <c r="M36" s="156"/>
      <c r="N36" s="156"/>
      <c r="O36" s="156"/>
      <c r="P36" s="156"/>
      <c r="Q36" s="156"/>
      <c r="R36" s="156"/>
      <c r="S36" s="156"/>
      <c r="T36" s="156"/>
      <c r="U36" s="156"/>
      <c r="V36" s="156"/>
      <c r="W36" s="156"/>
      <c r="X36" s="156"/>
      <c r="Y36" s="147"/>
      <c r="Z36" s="147"/>
      <c r="AA36" s="147"/>
      <c r="AB36" s="147"/>
      <c r="AC36" s="147"/>
      <c r="AD36" s="147"/>
      <c r="AE36" s="147"/>
      <c r="AF36" s="147"/>
      <c r="AG36" s="147" t="s">
        <v>190</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68">
        <v>9</v>
      </c>
      <c r="B37" s="169" t="s">
        <v>1380</v>
      </c>
      <c r="C37" s="178" t="s">
        <v>1381</v>
      </c>
      <c r="D37" s="170" t="s">
        <v>181</v>
      </c>
      <c r="E37" s="171">
        <v>731</v>
      </c>
      <c r="F37" s="172"/>
      <c r="G37" s="173">
        <f>ROUND(E37*F37,2)</f>
        <v>0</v>
      </c>
      <c r="H37" s="172"/>
      <c r="I37" s="173">
        <f>ROUND(E37*H37,2)</f>
        <v>0</v>
      </c>
      <c r="J37" s="172"/>
      <c r="K37" s="173">
        <f>ROUND(E37*J37,2)</f>
        <v>0</v>
      </c>
      <c r="L37" s="173">
        <v>21</v>
      </c>
      <c r="M37" s="173">
        <f>G37*(1+L37/100)</f>
        <v>0</v>
      </c>
      <c r="N37" s="173">
        <v>0</v>
      </c>
      <c r="O37" s="173">
        <f>ROUND(E37*N37,2)</f>
        <v>0</v>
      </c>
      <c r="P37" s="173">
        <v>0</v>
      </c>
      <c r="Q37" s="173">
        <f>ROUND(E37*P37,2)</f>
        <v>0</v>
      </c>
      <c r="R37" s="173"/>
      <c r="S37" s="173" t="s">
        <v>219</v>
      </c>
      <c r="T37" s="174" t="s">
        <v>220</v>
      </c>
      <c r="U37" s="156">
        <v>0</v>
      </c>
      <c r="V37" s="156">
        <f>ROUND(E37*U37,2)</f>
        <v>0</v>
      </c>
      <c r="W37" s="156"/>
      <c r="X37" s="156" t="s">
        <v>185</v>
      </c>
      <c r="Y37" s="147"/>
      <c r="Z37" s="147"/>
      <c r="AA37" s="147"/>
      <c r="AB37" s="147"/>
      <c r="AC37" s="147"/>
      <c r="AD37" s="147"/>
      <c r="AE37" s="147"/>
      <c r="AF37" s="147"/>
      <c r="AG37" s="147" t="s">
        <v>1042</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54"/>
      <c r="B38" s="155"/>
      <c r="C38" s="179" t="s">
        <v>1360</v>
      </c>
      <c r="D38" s="157"/>
      <c r="E38" s="158">
        <v>731</v>
      </c>
      <c r="F38" s="156"/>
      <c r="G38" s="156"/>
      <c r="H38" s="156"/>
      <c r="I38" s="156"/>
      <c r="J38" s="156"/>
      <c r="K38" s="156"/>
      <c r="L38" s="156"/>
      <c r="M38" s="156"/>
      <c r="N38" s="156"/>
      <c r="O38" s="156"/>
      <c r="P38" s="156"/>
      <c r="Q38" s="156"/>
      <c r="R38" s="156"/>
      <c r="S38" s="156"/>
      <c r="T38" s="156"/>
      <c r="U38" s="156"/>
      <c r="V38" s="156"/>
      <c r="W38" s="156"/>
      <c r="X38" s="156"/>
      <c r="Y38" s="147"/>
      <c r="Z38" s="147"/>
      <c r="AA38" s="147"/>
      <c r="AB38" s="147"/>
      <c r="AC38" s="147"/>
      <c r="AD38" s="147"/>
      <c r="AE38" s="147"/>
      <c r="AF38" s="147"/>
      <c r="AG38" s="147" t="s">
        <v>188</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54"/>
      <c r="B39" s="155"/>
      <c r="C39" s="769"/>
      <c r="D39" s="770"/>
      <c r="E39" s="770"/>
      <c r="F39" s="770"/>
      <c r="G39" s="770"/>
      <c r="H39" s="156"/>
      <c r="I39" s="156"/>
      <c r="J39" s="156"/>
      <c r="K39" s="156"/>
      <c r="L39" s="156"/>
      <c r="M39" s="156"/>
      <c r="N39" s="156"/>
      <c r="O39" s="156"/>
      <c r="P39" s="156"/>
      <c r="Q39" s="156"/>
      <c r="R39" s="156"/>
      <c r="S39" s="156"/>
      <c r="T39" s="156"/>
      <c r="U39" s="156"/>
      <c r="V39" s="156"/>
      <c r="W39" s="156"/>
      <c r="X39" s="156"/>
      <c r="Y39" s="147"/>
      <c r="Z39" s="147"/>
      <c r="AA39" s="147"/>
      <c r="AB39" s="147"/>
      <c r="AC39" s="147"/>
      <c r="AD39" s="147"/>
      <c r="AE39" s="147"/>
      <c r="AF39" s="147"/>
      <c r="AG39" s="147" t="s">
        <v>190</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68">
        <v>10</v>
      </c>
      <c r="B40" s="169" t="s">
        <v>1382</v>
      </c>
      <c r="C40" s="178" t="s">
        <v>1383</v>
      </c>
      <c r="D40" s="170" t="s">
        <v>181</v>
      </c>
      <c r="E40" s="171">
        <v>731</v>
      </c>
      <c r="F40" s="172"/>
      <c r="G40" s="173">
        <f>ROUND(E40*F40,2)</f>
        <v>0</v>
      </c>
      <c r="H40" s="172"/>
      <c r="I40" s="173">
        <f>ROUND(E40*H40,2)</f>
        <v>0</v>
      </c>
      <c r="J40" s="172"/>
      <c r="K40" s="173">
        <f>ROUND(E40*J40,2)</f>
        <v>0</v>
      </c>
      <c r="L40" s="173">
        <v>21</v>
      </c>
      <c r="M40" s="173">
        <f>G40*(1+L40/100)</f>
        <v>0</v>
      </c>
      <c r="N40" s="173">
        <v>0</v>
      </c>
      <c r="O40" s="173">
        <f>ROUND(E40*N40,2)</f>
        <v>0</v>
      </c>
      <c r="P40" s="173">
        <v>0</v>
      </c>
      <c r="Q40" s="173">
        <f>ROUND(E40*P40,2)</f>
        <v>0</v>
      </c>
      <c r="R40" s="173"/>
      <c r="S40" s="173" t="s">
        <v>219</v>
      </c>
      <c r="T40" s="174" t="s">
        <v>220</v>
      </c>
      <c r="U40" s="156">
        <v>0</v>
      </c>
      <c r="V40" s="156">
        <f>ROUND(E40*U40,2)</f>
        <v>0</v>
      </c>
      <c r="W40" s="156"/>
      <c r="X40" s="156" t="s">
        <v>185</v>
      </c>
      <c r="Y40" s="147"/>
      <c r="Z40" s="147"/>
      <c r="AA40" s="147"/>
      <c r="AB40" s="147"/>
      <c r="AC40" s="147"/>
      <c r="AD40" s="147"/>
      <c r="AE40" s="147"/>
      <c r="AF40" s="147"/>
      <c r="AG40" s="147" t="s">
        <v>1042</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54"/>
      <c r="B41" s="155"/>
      <c r="C41" s="179" t="s">
        <v>1360</v>
      </c>
      <c r="D41" s="157"/>
      <c r="E41" s="158">
        <v>731</v>
      </c>
      <c r="F41" s="156"/>
      <c r="G41" s="156"/>
      <c r="H41" s="156"/>
      <c r="I41" s="156"/>
      <c r="J41" s="156"/>
      <c r="K41" s="156"/>
      <c r="L41" s="156"/>
      <c r="M41" s="156"/>
      <c r="N41" s="156"/>
      <c r="O41" s="156"/>
      <c r="P41" s="156"/>
      <c r="Q41" s="156"/>
      <c r="R41" s="156"/>
      <c r="S41" s="156"/>
      <c r="T41" s="156"/>
      <c r="U41" s="156"/>
      <c r="V41" s="156"/>
      <c r="W41" s="156"/>
      <c r="X41" s="156"/>
      <c r="Y41" s="147"/>
      <c r="Z41" s="147"/>
      <c r="AA41" s="147"/>
      <c r="AB41" s="147"/>
      <c r="AC41" s="147"/>
      <c r="AD41" s="147"/>
      <c r="AE41" s="147"/>
      <c r="AF41" s="147"/>
      <c r="AG41" s="147" t="s">
        <v>188</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54"/>
      <c r="B42" s="155"/>
      <c r="C42" s="769"/>
      <c r="D42" s="770"/>
      <c r="E42" s="770"/>
      <c r="F42" s="770"/>
      <c r="G42" s="770"/>
      <c r="H42" s="156"/>
      <c r="I42" s="156"/>
      <c r="J42" s="156"/>
      <c r="K42" s="156"/>
      <c r="L42" s="156"/>
      <c r="M42" s="156"/>
      <c r="N42" s="156"/>
      <c r="O42" s="156"/>
      <c r="P42" s="156"/>
      <c r="Q42" s="156"/>
      <c r="R42" s="156"/>
      <c r="S42" s="156"/>
      <c r="T42" s="156"/>
      <c r="U42" s="156"/>
      <c r="V42" s="156"/>
      <c r="W42" s="156"/>
      <c r="X42" s="156"/>
      <c r="Y42" s="147"/>
      <c r="Z42" s="147"/>
      <c r="AA42" s="147"/>
      <c r="AB42" s="147"/>
      <c r="AC42" s="147"/>
      <c r="AD42" s="147"/>
      <c r="AE42" s="147"/>
      <c r="AF42" s="147"/>
      <c r="AG42" s="147" t="s">
        <v>190</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68">
        <v>11</v>
      </c>
      <c r="B43" s="169" t="s">
        <v>1384</v>
      </c>
      <c r="C43" s="178" t="s">
        <v>1385</v>
      </c>
      <c r="D43" s="170" t="s">
        <v>181</v>
      </c>
      <c r="E43" s="171">
        <v>731</v>
      </c>
      <c r="F43" s="172"/>
      <c r="G43" s="173">
        <f>ROUND(E43*F43,2)</f>
        <v>0</v>
      </c>
      <c r="H43" s="172"/>
      <c r="I43" s="173">
        <f>ROUND(E43*H43,2)</f>
        <v>0</v>
      </c>
      <c r="J43" s="172"/>
      <c r="K43" s="173">
        <f>ROUND(E43*J43,2)</f>
        <v>0</v>
      </c>
      <c r="L43" s="173">
        <v>21</v>
      </c>
      <c r="M43" s="173">
        <f>G43*(1+L43/100)</f>
        <v>0</v>
      </c>
      <c r="N43" s="173">
        <v>0</v>
      </c>
      <c r="O43" s="173">
        <f>ROUND(E43*N43,2)</f>
        <v>0</v>
      </c>
      <c r="P43" s="173">
        <v>0</v>
      </c>
      <c r="Q43" s="173">
        <f>ROUND(E43*P43,2)</f>
        <v>0</v>
      </c>
      <c r="R43" s="173"/>
      <c r="S43" s="173" t="s">
        <v>219</v>
      </c>
      <c r="T43" s="174" t="s">
        <v>220</v>
      </c>
      <c r="U43" s="156">
        <v>0</v>
      </c>
      <c r="V43" s="156">
        <f>ROUND(E43*U43,2)</f>
        <v>0</v>
      </c>
      <c r="W43" s="156"/>
      <c r="X43" s="156" t="s">
        <v>185</v>
      </c>
      <c r="Y43" s="147"/>
      <c r="Z43" s="147"/>
      <c r="AA43" s="147"/>
      <c r="AB43" s="147"/>
      <c r="AC43" s="147"/>
      <c r="AD43" s="147"/>
      <c r="AE43" s="147"/>
      <c r="AF43" s="147"/>
      <c r="AG43" s="147" t="s">
        <v>1042</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54"/>
      <c r="B44" s="155"/>
      <c r="C44" s="179" t="s">
        <v>1360</v>
      </c>
      <c r="D44" s="157"/>
      <c r="E44" s="158">
        <v>731</v>
      </c>
      <c r="F44" s="156"/>
      <c r="G44" s="156"/>
      <c r="H44" s="156"/>
      <c r="I44" s="156"/>
      <c r="J44" s="156"/>
      <c r="K44" s="156"/>
      <c r="L44" s="156"/>
      <c r="M44" s="156"/>
      <c r="N44" s="156"/>
      <c r="O44" s="156"/>
      <c r="P44" s="156"/>
      <c r="Q44" s="156"/>
      <c r="R44" s="156"/>
      <c r="S44" s="156"/>
      <c r="T44" s="156"/>
      <c r="U44" s="156"/>
      <c r="V44" s="156"/>
      <c r="W44" s="156"/>
      <c r="X44" s="156"/>
      <c r="Y44" s="147"/>
      <c r="Z44" s="147"/>
      <c r="AA44" s="147"/>
      <c r="AB44" s="147"/>
      <c r="AC44" s="147"/>
      <c r="AD44" s="147"/>
      <c r="AE44" s="147"/>
      <c r="AF44" s="147"/>
      <c r="AG44" s="147" t="s">
        <v>188</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54"/>
      <c r="B45" s="155"/>
      <c r="C45" s="769"/>
      <c r="D45" s="770"/>
      <c r="E45" s="770"/>
      <c r="F45" s="770"/>
      <c r="G45" s="770"/>
      <c r="H45" s="156"/>
      <c r="I45" s="156"/>
      <c r="J45" s="156"/>
      <c r="K45" s="156"/>
      <c r="L45" s="156"/>
      <c r="M45" s="156"/>
      <c r="N45" s="156"/>
      <c r="O45" s="156"/>
      <c r="P45" s="156"/>
      <c r="Q45" s="156"/>
      <c r="R45" s="156"/>
      <c r="S45" s="156"/>
      <c r="T45" s="156"/>
      <c r="U45" s="156"/>
      <c r="V45" s="156"/>
      <c r="W45" s="156"/>
      <c r="X45" s="156"/>
      <c r="Y45" s="147"/>
      <c r="Z45" s="147"/>
      <c r="AA45" s="147"/>
      <c r="AB45" s="147"/>
      <c r="AC45" s="147"/>
      <c r="AD45" s="147"/>
      <c r="AE45" s="147"/>
      <c r="AF45" s="147"/>
      <c r="AG45" s="147" t="s">
        <v>190</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68">
        <v>12</v>
      </c>
      <c r="B46" s="169" t="s">
        <v>1386</v>
      </c>
      <c r="C46" s="178" t="s">
        <v>1387</v>
      </c>
      <c r="D46" s="170" t="s">
        <v>181</v>
      </c>
      <c r="E46" s="171">
        <v>731</v>
      </c>
      <c r="F46" s="172"/>
      <c r="G46" s="173">
        <f>ROUND(E46*F46,2)</f>
        <v>0</v>
      </c>
      <c r="H46" s="172"/>
      <c r="I46" s="173">
        <f>ROUND(E46*H46,2)</f>
        <v>0</v>
      </c>
      <c r="J46" s="172"/>
      <c r="K46" s="173">
        <f>ROUND(E46*J46,2)</f>
        <v>0</v>
      </c>
      <c r="L46" s="173">
        <v>21</v>
      </c>
      <c r="M46" s="173">
        <f>G46*(1+L46/100)</f>
        <v>0</v>
      </c>
      <c r="N46" s="173">
        <v>8.3999999999999995E-3</v>
      </c>
      <c r="O46" s="173">
        <f>ROUND(E46*N46,2)</f>
        <v>6.14</v>
      </c>
      <c r="P46" s="173">
        <v>0</v>
      </c>
      <c r="Q46" s="173">
        <f>ROUND(E46*P46,2)</f>
        <v>0</v>
      </c>
      <c r="R46" s="173"/>
      <c r="S46" s="173" t="s">
        <v>219</v>
      </c>
      <c r="T46" s="174" t="s">
        <v>220</v>
      </c>
      <c r="U46" s="156">
        <v>0</v>
      </c>
      <c r="V46" s="156">
        <f>ROUND(E46*U46,2)</f>
        <v>0</v>
      </c>
      <c r="W46" s="156"/>
      <c r="X46" s="156" t="s">
        <v>185</v>
      </c>
      <c r="Y46" s="147"/>
      <c r="Z46" s="147"/>
      <c r="AA46" s="147"/>
      <c r="AB46" s="147"/>
      <c r="AC46" s="147"/>
      <c r="AD46" s="147"/>
      <c r="AE46" s="147"/>
      <c r="AF46" s="147"/>
      <c r="AG46" s="147" t="s">
        <v>1042</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54"/>
      <c r="B47" s="155"/>
      <c r="C47" s="179" t="s">
        <v>1360</v>
      </c>
      <c r="D47" s="157"/>
      <c r="E47" s="158">
        <v>731</v>
      </c>
      <c r="F47" s="156"/>
      <c r="G47" s="156"/>
      <c r="H47" s="156"/>
      <c r="I47" s="156"/>
      <c r="J47" s="156"/>
      <c r="K47" s="156"/>
      <c r="L47" s="156"/>
      <c r="M47" s="156"/>
      <c r="N47" s="156"/>
      <c r="O47" s="156"/>
      <c r="P47" s="156"/>
      <c r="Q47" s="156"/>
      <c r="R47" s="156"/>
      <c r="S47" s="156"/>
      <c r="T47" s="156"/>
      <c r="U47" s="156"/>
      <c r="V47" s="156"/>
      <c r="W47" s="156"/>
      <c r="X47" s="156"/>
      <c r="Y47" s="147"/>
      <c r="Z47" s="147"/>
      <c r="AA47" s="147"/>
      <c r="AB47" s="147"/>
      <c r="AC47" s="147"/>
      <c r="AD47" s="147"/>
      <c r="AE47" s="147"/>
      <c r="AF47" s="147"/>
      <c r="AG47" s="147" t="s">
        <v>188</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54"/>
      <c r="B48" s="155"/>
      <c r="C48" s="769"/>
      <c r="D48" s="770"/>
      <c r="E48" s="770"/>
      <c r="F48" s="770"/>
      <c r="G48" s="770"/>
      <c r="H48" s="156"/>
      <c r="I48" s="156"/>
      <c r="J48" s="156"/>
      <c r="K48" s="156"/>
      <c r="L48" s="156"/>
      <c r="M48" s="156"/>
      <c r="N48" s="156"/>
      <c r="O48" s="156"/>
      <c r="P48" s="156"/>
      <c r="Q48" s="156"/>
      <c r="R48" s="156"/>
      <c r="S48" s="156"/>
      <c r="T48" s="156"/>
      <c r="U48" s="156"/>
      <c r="V48" s="156"/>
      <c r="W48" s="156"/>
      <c r="X48" s="156"/>
      <c r="Y48" s="147"/>
      <c r="Z48" s="147"/>
      <c r="AA48" s="147"/>
      <c r="AB48" s="147"/>
      <c r="AC48" s="147"/>
      <c r="AD48" s="147"/>
      <c r="AE48" s="147"/>
      <c r="AF48" s="147"/>
      <c r="AG48" s="147" t="s">
        <v>190</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68">
        <v>13</v>
      </c>
      <c r="B49" s="169" t="s">
        <v>1388</v>
      </c>
      <c r="C49" s="178" t="s">
        <v>1389</v>
      </c>
      <c r="D49" s="170" t="s">
        <v>181</v>
      </c>
      <c r="E49" s="171">
        <v>731</v>
      </c>
      <c r="F49" s="172"/>
      <c r="G49" s="173">
        <f>ROUND(E49*F49,2)</f>
        <v>0</v>
      </c>
      <c r="H49" s="172"/>
      <c r="I49" s="173">
        <f>ROUND(E49*H49,2)</f>
        <v>0</v>
      </c>
      <c r="J49" s="172"/>
      <c r="K49" s="173">
        <f>ROUND(E49*J49,2)</f>
        <v>0</v>
      </c>
      <c r="L49" s="173">
        <v>21</v>
      </c>
      <c r="M49" s="173">
        <f>G49*(1+L49/100)</f>
        <v>0</v>
      </c>
      <c r="N49" s="173">
        <v>6.4799999999999996E-3</v>
      </c>
      <c r="O49" s="173">
        <f>ROUND(E49*N49,2)</f>
        <v>4.74</v>
      </c>
      <c r="P49" s="173">
        <v>0</v>
      </c>
      <c r="Q49" s="173">
        <f>ROUND(E49*P49,2)</f>
        <v>0</v>
      </c>
      <c r="R49" s="173"/>
      <c r="S49" s="173" t="s">
        <v>219</v>
      </c>
      <c r="T49" s="174" t="s">
        <v>220</v>
      </c>
      <c r="U49" s="156">
        <v>0</v>
      </c>
      <c r="V49" s="156">
        <f>ROUND(E49*U49,2)</f>
        <v>0</v>
      </c>
      <c r="W49" s="156"/>
      <c r="X49" s="156" t="s">
        <v>185</v>
      </c>
      <c r="Y49" s="147"/>
      <c r="Z49" s="147"/>
      <c r="AA49" s="147"/>
      <c r="AB49" s="147"/>
      <c r="AC49" s="147"/>
      <c r="AD49" s="147"/>
      <c r="AE49" s="147"/>
      <c r="AF49" s="147"/>
      <c r="AG49" s="147" t="s">
        <v>1042</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54"/>
      <c r="B50" s="155"/>
      <c r="C50" s="179" t="s">
        <v>1360</v>
      </c>
      <c r="D50" s="157"/>
      <c r="E50" s="158">
        <v>731</v>
      </c>
      <c r="F50" s="156"/>
      <c r="G50" s="156"/>
      <c r="H50" s="156"/>
      <c r="I50" s="156"/>
      <c r="J50" s="156"/>
      <c r="K50" s="156"/>
      <c r="L50" s="156"/>
      <c r="M50" s="156"/>
      <c r="N50" s="156"/>
      <c r="O50" s="156"/>
      <c r="P50" s="156"/>
      <c r="Q50" s="156"/>
      <c r="R50" s="156"/>
      <c r="S50" s="156"/>
      <c r="T50" s="156"/>
      <c r="U50" s="156"/>
      <c r="V50" s="156"/>
      <c r="W50" s="156"/>
      <c r="X50" s="156"/>
      <c r="Y50" s="147"/>
      <c r="Z50" s="147"/>
      <c r="AA50" s="147"/>
      <c r="AB50" s="147"/>
      <c r="AC50" s="147"/>
      <c r="AD50" s="147"/>
      <c r="AE50" s="147"/>
      <c r="AF50" s="147"/>
      <c r="AG50" s="147" t="s">
        <v>188</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54"/>
      <c r="B51" s="155"/>
      <c r="C51" s="769"/>
      <c r="D51" s="770"/>
      <c r="E51" s="770"/>
      <c r="F51" s="770"/>
      <c r="G51" s="770"/>
      <c r="H51" s="156"/>
      <c r="I51" s="156"/>
      <c r="J51" s="156"/>
      <c r="K51" s="156"/>
      <c r="L51" s="156"/>
      <c r="M51" s="156"/>
      <c r="N51" s="156"/>
      <c r="O51" s="156"/>
      <c r="P51" s="156"/>
      <c r="Q51" s="156"/>
      <c r="R51" s="156"/>
      <c r="S51" s="156"/>
      <c r="T51" s="156"/>
      <c r="U51" s="156"/>
      <c r="V51" s="156"/>
      <c r="W51" s="156"/>
      <c r="X51" s="156"/>
      <c r="Y51" s="147"/>
      <c r="Z51" s="147"/>
      <c r="AA51" s="147"/>
      <c r="AB51" s="147"/>
      <c r="AC51" s="147"/>
      <c r="AD51" s="147"/>
      <c r="AE51" s="147"/>
      <c r="AF51" s="147"/>
      <c r="AG51" s="147" t="s">
        <v>190</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68">
        <v>14</v>
      </c>
      <c r="B52" s="169" t="s">
        <v>1390</v>
      </c>
      <c r="C52" s="178" t="s">
        <v>1391</v>
      </c>
      <c r="D52" s="170" t="s">
        <v>181</v>
      </c>
      <c r="E52" s="171">
        <v>731</v>
      </c>
      <c r="F52" s="172"/>
      <c r="G52" s="173">
        <f>ROUND(E52*F52,2)</f>
        <v>0</v>
      </c>
      <c r="H52" s="172"/>
      <c r="I52" s="173">
        <f>ROUND(E52*H52,2)</f>
        <v>0</v>
      </c>
      <c r="J52" s="172"/>
      <c r="K52" s="173">
        <f>ROUND(E52*J52,2)</f>
        <v>0</v>
      </c>
      <c r="L52" s="173">
        <v>21</v>
      </c>
      <c r="M52" s="173">
        <f>G52*(1+L52/100)</f>
        <v>0</v>
      </c>
      <c r="N52" s="173">
        <v>0</v>
      </c>
      <c r="O52" s="173">
        <f>ROUND(E52*N52,2)</f>
        <v>0</v>
      </c>
      <c r="P52" s="173">
        <v>0</v>
      </c>
      <c r="Q52" s="173">
        <f>ROUND(E52*P52,2)</f>
        <v>0</v>
      </c>
      <c r="R52" s="173"/>
      <c r="S52" s="173" t="s">
        <v>219</v>
      </c>
      <c r="T52" s="174" t="s">
        <v>220</v>
      </c>
      <c r="U52" s="156">
        <v>0</v>
      </c>
      <c r="V52" s="156">
        <f>ROUND(E52*U52,2)</f>
        <v>0</v>
      </c>
      <c r="W52" s="156"/>
      <c r="X52" s="156" t="s">
        <v>185</v>
      </c>
      <c r="Y52" s="147"/>
      <c r="Z52" s="147"/>
      <c r="AA52" s="147"/>
      <c r="AB52" s="147"/>
      <c r="AC52" s="147"/>
      <c r="AD52" s="147"/>
      <c r="AE52" s="147"/>
      <c r="AF52" s="147"/>
      <c r="AG52" s="147" t="s">
        <v>1042</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54"/>
      <c r="B53" s="155"/>
      <c r="C53" s="782" t="s">
        <v>1392</v>
      </c>
      <c r="D53" s="783"/>
      <c r="E53" s="783"/>
      <c r="F53" s="783"/>
      <c r="G53" s="783"/>
      <c r="H53" s="156"/>
      <c r="I53" s="156"/>
      <c r="J53" s="156"/>
      <c r="K53" s="156"/>
      <c r="L53" s="156"/>
      <c r="M53" s="156"/>
      <c r="N53" s="156"/>
      <c r="O53" s="156"/>
      <c r="P53" s="156"/>
      <c r="Q53" s="156"/>
      <c r="R53" s="156"/>
      <c r="S53" s="156"/>
      <c r="T53" s="156"/>
      <c r="U53" s="156"/>
      <c r="V53" s="156"/>
      <c r="W53" s="156"/>
      <c r="X53" s="156"/>
      <c r="Y53" s="147"/>
      <c r="Z53" s="147"/>
      <c r="AA53" s="147"/>
      <c r="AB53" s="147"/>
      <c r="AC53" s="147"/>
      <c r="AD53" s="147"/>
      <c r="AE53" s="147"/>
      <c r="AF53" s="147"/>
      <c r="AG53" s="147" t="s">
        <v>1031</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54"/>
      <c r="B54" s="155"/>
      <c r="C54" s="179" t="s">
        <v>1360</v>
      </c>
      <c r="D54" s="157"/>
      <c r="E54" s="158">
        <v>731</v>
      </c>
      <c r="F54" s="156"/>
      <c r="G54" s="156"/>
      <c r="H54" s="156"/>
      <c r="I54" s="156"/>
      <c r="J54" s="156"/>
      <c r="K54" s="156"/>
      <c r="L54" s="156"/>
      <c r="M54" s="156"/>
      <c r="N54" s="156"/>
      <c r="O54" s="156"/>
      <c r="P54" s="156"/>
      <c r="Q54" s="156"/>
      <c r="R54" s="156"/>
      <c r="S54" s="156"/>
      <c r="T54" s="156"/>
      <c r="U54" s="156"/>
      <c r="V54" s="156"/>
      <c r="W54" s="156"/>
      <c r="X54" s="156"/>
      <c r="Y54" s="147"/>
      <c r="Z54" s="147"/>
      <c r="AA54" s="147"/>
      <c r="AB54" s="147"/>
      <c r="AC54" s="147"/>
      <c r="AD54" s="147"/>
      <c r="AE54" s="147"/>
      <c r="AF54" s="147"/>
      <c r="AG54" s="147" t="s">
        <v>188</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54"/>
      <c r="B55" s="155"/>
      <c r="C55" s="769"/>
      <c r="D55" s="770"/>
      <c r="E55" s="770"/>
      <c r="F55" s="770"/>
      <c r="G55" s="770"/>
      <c r="H55" s="156"/>
      <c r="I55" s="156"/>
      <c r="J55" s="156"/>
      <c r="K55" s="156"/>
      <c r="L55" s="156"/>
      <c r="M55" s="156"/>
      <c r="N55" s="156"/>
      <c r="O55" s="156"/>
      <c r="P55" s="156"/>
      <c r="Q55" s="156"/>
      <c r="R55" s="156"/>
      <c r="S55" s="156"/>
      <c r="T55" s="156"/>
      <c r="U55" s="156"/>
      <c r="V55" s="156"/>
      <c r="W55" s="156"/>
      <c r="X55" s="156"/>
      <c r="Y55" s="147"/>
      <c r="Z55" s="147"/>
      <c r="AA55" s="147"/>
      <c r="AB55" s="147"/>
      <c r="AC55" s="147"/>
      <c r="AD55" s="147"/>
      <c r="AE55" s="147"/>
      <c r="AF55" s="147"/>
      <c r="AG55" s="147" t="s">
        <v>190</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68">
        <v>15</v>
      </c>
      <c r="B56" s="169" t="s">
        <v>1393</v>
      </c>
      <c r="C56" s="178" t="s">
        <v>1394</v>
      </c>
      <c r="D56" s="170" t="s">
        <v>284</v>
      </c>
      <c r="E56" s="171">
        <v>939</v>
      </c>
      <c r="F56" s="172"/>
      <c r="G56" s="173">
        <f>ROUND(E56*F56,2)</f>
        <v>0</v>
      </c>
      <c r="H56" s="172"/>
      <c r="I56" s="173">
        <f>ROUND(E56*H56,2)</f>
        <v>0</v>
      </c>
      <c r="J56" s="172"/>
      <c r="K56" s="173">
        <f>ROUND(E56*J56,2)</f>
        <v>0</v>
      </c>
      <c r="L56" s="173">
        <v>21</v>
      </c>
      <c r="M56" s="173">
        <f>G56*(1+L56/100)</f>
        <v>0</v>
      </c>
      <c r="N56" s="173">
        <v>0</v>
      </c>
      <c r="O56" s="173">
        <f>ROUND(E56*N56,2)</f>
        <v>0</v>
      </c>
      <c r="P56" s="173">
        <v>0</v>
      </c>
      <c r="Q56" s="173">
        <f>ROUND(E56*P56,2)</f>
        <v>0</v>
      </c>
      <c r="R56" s="173"/>
      <c r="S56" s="173" t="s">
        <v>219</v>
      </c>
      <c r="T56" s="174" t="s">
        <v>220</v>
      </c>
      <c r="U56" s="156">
        <v>0</v>
      </c>
      <c r="V56" s="156">
        <f>ROUND(E56*U56,2)</f>
        <v>0</v>
      </c>
      <c r="W56" s="156"/>
      <c r="X56" s="156" t="s">
        <v>185</v>
      </c>
      <c r="Y56" s="147"/>
      <c r="Z56" s="147"/>
      <c r="AA56" s="147"/>
      <c r="AB56" s="147"/>
      <c r="AC56" s="147"/>
      <c r="AD56" s="147"/>
      <c r="AE56" s="147"/>
      <c r="AF56" s="147"/>
      <c r="AG56" s="147" t="s">
        <v>1042</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54"/>
      <c r="B57" s="155"/>
      <c r="C57" s="179" t="s">
        <v>1395</v>
      </c>
      <c r="D57" s="157"/>
      <c r="E57" s="158">
        <v>939</v>
      </c>
      <c r="F57" s="156"/>
      <c r="G57" s="156"/>
      <c r="H57" s="156"/>
      <c r="I57" s="156"/>
      <c r="J57" s="156"/>
      <c r="K57" s="156"/>
      <c r="L57" s="156"/>
      <c r="M57" s="156"/>
      <c r="N57" s="156"/>
      <c r="O57" s="156"/>
      <c r="P57" s="156"/>
      <c r="Q57" s="156"/>
      <c r="R57" s="156"/>
      <c r="S57" s="156"/>
      <c r="T57" s="156"/>
      <c r="U57" s="156"/>
      <c r="V57" s="156"/>
      <c r="W57" s="156"/>
      <c r="X57" s="156"/>
      <c r="Y57" s="147"/>
      <c r="Z57" s="147"/>
      <c r="AA57" s="147"/>
      <c r="AB57" s="147"/>
      <c r="AC57" s="147"/>
      <c r="AD57" s="147"/>
      <c r="AE57" s="147"/>
      <c r="AF57" s="147"/>
      <c r="AG57" s="147" t="s">
        <v>188</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54"/>
      <c r="B58" s="155"/>
      <c r="C58" s="769"/>
      <c r="D58" s="770"/>
      <c r="E58" s="770"/>
      <c r="F58" s="770"/>
      <c r="G58" s="770"/>
      <c r="H58" s="156"/>
      <c r="I58" s="156"/>
      <c r="J58" s="156"/>
      <c r="K58" s="156"/>
      <c r="L58" s="156"/>
      <c r="M58" s="156"/>
      <c r="N58" s="156"/>
      <c r="O58" s="156"/>
      <c r="P58" s="156"/>
      <c r="Q58" s="156"/>
      <c r="R58" s="156"/>
      <c r="S58" s="156"/>
      <c r="T58" s="156"/>
      <c r="U58" s="156"/>
      <c r="V58" s="156"/>
      <c r="W58" s="156"/>
      <c r="X58" s="156"/>
      <c r="Y58" s="147"/>
      <c r="Z58" s="147"/>
      <c r="AA58" s="147"/>
      <c r="AB58" s="147"/>
      <c r="AC58" s="147"/>
      <c r="AD58" s="147"/>
      <c r="AE58" s="147"/>
      <c r="AF58" s="147"/>
      <c r="AG58" s="147" t="s">
        <v>190</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68">
        <v>16</v>
      </c>
      <c r="B59" s="169" t="s">
        <v>1396</v>
      </c>
      <c r="C59" s="178" t="s">
        <v>1397</v>
      </c>
      <c r="D59" s="170" t="s">
        <v>181</v>
      </c>
      <c r="E59" s="171">
        <v>162</v>
      </c>
      <c r="F59" s="172"/>
      <c r="G59" s="173">
        <f>ROUND(E59*F59,2)</f>
        <v>0</v>
      </c>
      <c r="H59" s="172"/>
      <c r="I59" s="173">
        <f>ROUND(E59*H59,2)</f>
        <v>0</v>
      </c>
      <c r="J59" s="172"/>
      <c r="K59" s="173">
        <f>ROUND(E59*J59,2)</f>
        <v>0</v>
      </c>
      <c r="L59" s="173">
        <v>21</v>
      </c>
      <c r="M59" s="173">
        <f>G59*(1+L59/100)</f>
        <v>0</v>
      </c>
      <c r="N59" s="173">
        <v>0</v>
      </c>
      <c r="O59" s="173">
        <f>ROUND(E59*N59,2)</f>
        <v>0</v>
      </c>
      <c r="P59" s="173">
        <v>0</v>
      </c>
      <c r="Q59" s="173">
        <f>ROUND(E59*P59,2)</f>
        <v>0</v>
      </c>
      <c r="R59" s="173"/>
      <c r="S59" s="173" t="s">
        <v>219</v>
      </c>
      <c r="T59" s="174" t="s">
        <v>220</v>
      </c>
      <c r="U59" s="156">
        <v>0</v>
      </c>
      <c r="V59" s="156">
        <f>ROUND(E59*U59,2)</f>
        <v>0</v>
      </c>
      <c r="W59" s="156"/>
      <c r="X59" s="156" t="s">
        <v>185</v>
      </c>
      <c r="Y59" s="147"/>
      <c r="Z59" s="147"/>
      <c r="AA59" s="147"/>
      <c r="AB59" s="147"/>
      <c r="AC59" s="147"/>
      <c r="AD59" s="147"/>
      <c r="AE59" s="147"/>
      <c r="AF59" s="147"/>
      <c r="AG59" s="147" t="s">
        <v>1042</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54"/>
      <c r="B60" s="155"/>
      <c r="C60" s="782" t="s">
        <v>1398</v>
      </c>
      <c r="D60" s="783"/>
      <c r="E60" s="783"/>
      <c r="F60" s="783"/>
      <c r="G60" s="783"/>
      <c r="H60" s="156"/>
      <c r="I60" s="156"/>
      <c r="J60" s="156"/>
      <c r="K60" s="156"/>
      <c r="L60" s="156"/>
      <c r="M60" s="156"/>
      <c r="N60" s="156"/>
      <c r="O60" s="156"/>
      <c r="P60" s="156"/>
      <c r="Q60" s="156"/>
      <c r="R60" s="156"/>
      <c r="S60" s="156"/>
      <c r="T60" s="156"/>
      <c r="U60" s="156"/>
      <c r="V60" s="156"/>
      <c r="W60" s="156"/>
      <c r="X60" s="156"/>
      <c r="Y60" s="147"/>
      <c r="Z60" s="147"/>
      <c r="AA60" s="147"/>
      <c r="AB60" s="147"/>
      <c r="AC60" s="147"/>
      <c r="AD60" s="147"/>
      <c r="AE60" s="147"/>
      <c r="AF60" s="147"/>
      <c r="AG60" s="147" t="s">
        <v>1031</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54"/>
      <c r="B61" s="155"/>
      <c r="C61" s="769"/>
      <c r="D61" s="770"/>
      <c r="E61" s="770"/>
      <c r="F61" s="770"/>
      <c r="G61" s="770"/>
      <c r="H61" s="156"/>
      <c r="I61" s="156"/>
      <c r="J61" s="156"/>
      <c r="K61" s="156"/>
      <c r="L61" s="156"/>
      <c r="M61" s="156"/>
      <c r="N61" s="156"/>
      <c r="O61" s="156"/>
      <c r="P61" s="156"/>
      <c r="Q61" s="156"/>
      <c r="R61" s="156"/>
      <c r="S61" s="156"/>
      <c r="T61" s="156"/>
      <c r="U61" s="156"/>
      <c r="V61" s="156"/>
      <c r="W61" s="156"/>
      <c r="X61" s="156"/>
      <c r="Y61" s="147"/>
      <c r="Z61" s="147"/>
      <c r="AA61" s="147"/>
      <c r="AB61" s="147"/>
      <c r="AC61" s="147"/>
      <c r="AD61" s="147"/>
      <c r="AE61" s="147"/>
      <c r="AF61" s="147"/>
      <c r="AG61" s="147" t="s">
        <v>190</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68">
        <v>17</v>
      </c>
      <c r="B62" s="169" t="s">
        <v>1399</v>
      </c>
      <c r="C62" s="178" t="s">
        <v>1400</v>
      </c>
      <c r="D62" s="170" t="s">
        <v>549</v>
      </c>
      <c r="E62" s="171">
        <v>4</v>
      </c>
      <c r="F62" s="172"/>
      <c r="G62" s="173">
        <f>ROUND(E62*F62,2)</f>
        <v>0</v>
      </c>
      <c r="H62" s="172"/>
      <c r="I62" s="173">
        <f>ROUND(E62*H62,2)</f>
        <v>0</v>
      </c>
      <c r="J62" s="172"/>
      <c r="K62" s="173">
        <f>ROUND(E62*J62,2)</f>
        <v>0</v>
      </c>
      <c r="L62" s="173">
        <v>21</v>
      </c>
      <c r="M62" s="173">
        <f>G62*(1+L62/100)</f>
        <v>0</v>
      </c>
      <c r="N62" s="173">
        <v>0</v>
      </c>
      <c r="O62" s="173">
        <f>ROUND(E62*N62,2)</f>
        <v>0</v>
      </c>
      <c r="P62" s="173">
        <v>0</v>
      </c>
      <c r="Q62" s="173">
        <f>ROUND(E62*P62,2)</f>
        <v>0</v>
      </c>
      <c r="R62" s="173"/>
      <c r="S62" s="173" t="s">
        <v>219</v>
      </c>
      <c r="T62" s="174" t="s">
        <v>220</v>
      </c>
      <c r="U62" s="156">
        <v>0</v>
      </c>
      <c r="V62" s="156">
        <f>ROUND(E62*U62,2)</f>
        <v>0</v>
      </c>
      <c r="W62" s="156"/>
      <c r="X62" s="156" t="s">
        <v>185</v>
      </c>
      <c r="Y62" s="147"/>
      <c r="Z62" s="147"/>
      <c r="AA62" s="147"/>
      <c r="AB62" s="147"/>
      <c r="AC62" s="147"/>
      <c r="AD62" s="147"/>
      <c r="AE62" s="147"/>
      <c r="AF62" s="147"/>
      <c r="AG62" s="147" t="s">
        <v>1042</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54"/>
      <c r="B63" s="155"/>
      <c r="C63" s="767"/>
      <c r="D63" s="768"/>
      <c r="E63" s="768"/>
      <c r="F63" s="768"/>
      <c r="G63" s="768"/>
      <c r="H63" s="156"/>
      <c r="I63" s="156"/>
      <c r="J63" s="156"/>
      <c r="K63" s="156"/>
      <c r="L63" s="156"/>
      <c r="M63" s="156"/>
      <c r="N63" s="156"/>
      <c r="O63" s="156"/>
      <c r="P63" s="156"/>
      <c r="Q63" s="156"/>
      <c r="R63" s="156"/>
      <c r="S63" s="156"/>
      <c r="T63" s="156"/>
      <c r="U63" s="156"/>
      <c r="V63" s="156"/>
      <c r="W63" s="156"/>
      <c r="X63" s="156"/>
      <c r="Y63" s="147"/>
      <c r="Z63" s="147"/>
      <c r="AA63" s="147"/>
      <c r="AB63" s="147"/>
      <c r="AC63" s="147"/>
      <c r="AD63" s="147"/>
      <c r="AE63" s="147"/>
      <c r="AF63" s="147"/>
      <c r="AG63" s="147" t="s">
        <v>190</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68">
        <v>18</v>
      </c>
      <c r="B64" s="169" t="s">
        <v>1401</v>
      </c>
      <c r="C64" s="178" t="s">
        <v>1402</v>
      </c>
      <c r="D64" s="170" t="s">
        <v>549</v>
      </c>
      <c r="E64" s="171">
        <v>8</v>
      </c>
      <c r="F64" s="172"/>
      <c r="G64" s="173">
        <f>ROUND(E64*F64,2)</f>
        <v>0</v>
      </c>
      <c r="H64" s="172"/>
      <c r="I64" s="173">
        <f>ROUND(E64*H64,2)</f>
        <v>0</v>
      </c>
      <c r="J64" s="172"/>
      <c r="K64" s="173">
        <f>ROUND(E64*J64,2)</f>
        <v>0</v>
      </c>
      <c r="L64" s="173">
        <v>21</v>
      </c>
      <c r="M64" s="173">
        <f>G64*(1+L64/100)</f>
        <v>0</v>
      </c>
      <c r="N64" s="173">
        <v>0</v>
      </c>
      <c r="O64" s="173">
        <f>ROUND(E64*N64,2)</f>
        <v>0</v>
      </c>
      <c r="P64" s="173">
        <v>0</v>
      </c>
      <c r="Q64" s="173">
        <f>ROUND(E64*P64,2)</f>
        <v>0</v>
      </c>
      <c r="R64" s="173"/>
      <c r="S64" s="173" t="s">
        <v>219</v>
      </c>
      <c r="T64" s="174" t="s">
        <v>220</v>
      </c>
      <c r="U64" s="156">
        <v>0</v>
      </c>
      <c r="V64" s="156">
        <f>ROUND(E64*U64,2)</f>
        <v>0</v>
      </c>
      <c r="W64" s="156"/>
      <c r="X64" s="156" t="s">
        <v>185</v>
      </c>
      <c r="Y64" s="147"/>
      <c r="Z64" s="147"/>
      <c r="AA64" s="147"/>
      <c r="AB64" s="147"/>
      <c r="AC64" s="147"/>
      <c r="AD64" s="147"/>
      <c r="AE64" s="147"/>
      <c r="AF64" s="147"/>
      <c r="AG64" s="147" t="s">
        <v>1042</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54"/>
      <c r="B65" s="155"/>
      <c r="C65" s="767"/>
      <c r="D65" s="768"/>
      <c r="E65" s="768"/>
      <c r="F65" s="768"/>
      <c r="G65" s="768"/>
      <c r="H65" s="156"/>
      <c r="I65" s="156"/>
      <c r="J65" s="156"/>
      <c r="K65" s="156"/>
      <c r="L65" s="156"/>
      <c r="M65" s="156"/>
      <c r="N65" s="156"/>
      <c r="O65" s="156"/>
      <c r="P65" s="156"/>
      <c r="Q65" s="156"/>
      <c r="R65" s="156"/>
      <c r="S65" s="156"/>
      <c r="T65" s="156"/>
      <c r="U65" s="156"/>
      <c r="V65" s="156"/>
      <c r="W65" s="156"/>
      <c r="X65" s="156"/>
      <c r="Y65" s="147"/>
      <c r="Z65" s="147"/>
      <c r="AA65" s="147"/>
      <c r="AB65" s="147"/>
      <c r="AC65" s="147"/>
      <c r="AD65" s="147"/>
      <c r="AE65" s="147"/>
      <c r="AF65" s="147"/>
      <c r="AG65" s="147" t="s">
        <v>190</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68">
        <v>19</v>
      </c>
      <c r="B66" s="169" t="s">
        <v>1403</v>
      </c>
      <c r="C66" s="178" t="s">
        <v>1404</v>
      </c>
      <c r="D66" s="170" t="s">
        <v>284</v>
      </c>
      <c r="E66" s="171">
        <v>96</v>
      </c>
      <c r="F66" s="172"/>
      <c r="G66" s="173">
        <f>ROUND(E66*F66,2)</f>
        <v>0</v>
      </c>
      <c r="H66" s="172"/>
      <c r="I66" s="173">
        <f>ROUND(E66*H66,2)</f>
        <v>0</v>
      </c>
      <c r="J66" s="172"/>
      <c r="K66" s="173">
        <f>ROUND(E66*J66,2)</f>
        <v>0</v>
      </c>
      <c r="L66" s="173">
        <v>21</v>
      </c>
      <c r="M66" s="173">
        <f>G66*(1+L66/100)</f>
        <v>0</v>
      </c>
      <c r="N66" s="173">
        <v>1E-3</v>
      </c>
      <c r="O66" s="173">
        <f>ROUND(E66*N66,2)</f>
        <v>0.1</v>
      </c>
      <c r="P66" s="173">
        <v>0</v>
      </c>
      <c r="Q66" s="173">
        <f>ROUND(E66*P66,2)</f>
        <v>0</v>
      </c>
      <c r="R66" s="173"/>
      <c r="S66" s="173" t="s">
        <v>219</v>
      </c>
      <c r="T66" s="174" t="s">
        <v>220</v>
      </c>
      <c r="U66" s="156">
        <v>0</v>
      </c>
      <c r="V66" s="156">
        <f>ROUND(E66*U66,2)</f>
        <v>0</v>
      </c>
      <c r="W66" s="156"/>
      <c r="X66" s="156" t="s">
        <v>185</v>
      </c>
      <c r="Y66" s="147"/>
      <c r="Z66" s="147"/>
      <c r="AA66" s="147"/>
      <c r="AB66" s="147"/>
      <c r="AC66" s="147"/>
      <c r="AD66" s="147"/>
      <c r="AE66" s="147"/>
      <c r="AF66" s="147"/>
      <c r="AG66" s="147" t="s">
        <v>1042</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54"/>
      <c r="B67" s="155"/>
      <c r="C67" s="179" t="s">
        <v>1405</v>
      </c>
      <c r="D67" s="157"/>
      <c r="E67" s="158">
        <v>126</v>
      </c>
      <c r="F67" s="156"/>
      <c r="G67" s="156"/>
      <c r="H67" s="156"/>
      <c r="I67" s="156"/>
      <c r="J67" s="156"/>
      <c r="K67" s="156"/>
      <c r="L67" s="156"/>
      <c r="M67" s="156"/>
      <c r="N67" s="156"/>
      <c r="O67" s="156"/>
      <c r="P67" s="156"/>
      <c r="Q67" s="156"/>
      <c r="R67" s="156"/>
      <c r="S67" s="156"/>
      <c r="T67" s="156"/>
      <c r="U67" s="156"/>
      <c r="V67" s="156"/>
      <c r="W67" s="156"/>
      <c r="X67" s="156"/>
      <c r="Y67" s="147"/>
      <c r="Z67" s="147"/>
      <c r="AA67" s="147"/>
      <c r="AB67" s="147"/>
      <c r="AC67" s="147"/>
      <c r="AD67" s="147"/>
      <c r="AE67" s="147"/>
      <c r="AF67" s="147"/>
      <c r="AG67" s="147" t="s">
        <v>188</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54"/>
      <c r="B68" s="155"/>
      <c r="C68" s="179" t="s">
        <v>1406</v>
      </c>
      <c r="D68" s="157"/>
      <c r="E68" s="158">
        <v>-30</v>
      </c>
      <c r="F68" s="156"/>
      <c r="G68" s="156"/>
      <c r="H68" s="156"/>
      <c r="I68" s="156"/>
      <c r="J68" s="156"/>
      <c r="K68" s="156"/>
      <c r="L68" s="156"/>
      <c r="M68" s="156"/>
      <c r="N68" s="156"/>
      <c r="O68" s="156"/>
      <c r="P68" s="156"/>
      <c r="Q68" s="156"/>
      <c r="R68" s="156"/>
      <c r="S68" s="156"/>
      <c r="T68" s="156"/>
      <c r="U68" s="156"/>
      <c r="V68" s="156"/>
      <c r="W68" s="156"/>
      <c r="X68" s="156"/>
      <c r="Y68" s="147"/>
      <c r="Z68" s="147"/>
      <c r="AA68" s="147"/>
      <c r="AB68" s="147"/>
      <c r="AC68" s="147"/>
      <c r="AD68" s="147"/>
      <c r="AE68" s="147"/>
      <c r="AF68" s="147"/>
      <c r="AG68" s="147" t="s">
        <v>188</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54"/>
      <c r="B69" s="155"/>
      <c r="C69" s="769"/>
      <c r="D69" s="770"/>
      <c r="E69" s="770"/>
      <c r="F69" s="770"/>
      <c r="G69" s="770"/>
      <c r="H69" s="156"/>
      <c r="I69" s="156"/>
      <c r="J69" s="156"/>
      <c r="K69" s="156"/>
      <c r="L69" s="156"/>
      <c r="M69" s="156"/>
      <c r="N69" s="156"/>
      <c r="O69" s="156"/>
      <c r="P69" s="156"/>
      <c r="Q69" s="156"/>
      <c r="R69" s="156"/>
      <c r="S69" s="156"/>
      <c r="T69" s="156"/>
      <c r="U69" s="156"/>
      <c r="V69" s="156"/>
      <c r="W69" s="156"/>
      <c r="X69" s="156"/>
      <c r="Y69" s="147"/>
      <c r="Z69" s="147"/>
      <c r="AA69" s="147"/>
      <c r="AB69" s="147"/>
      <c r="AC69" s="147"/>
      <c r="AD69" s="147"/>
      <c r="AE69" s="147"/>
      <c r="AF69" s="147"/>
      <c r="AG69" s="147" t="s">
        <v>190</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68">
        <v>20</v>
      </c>
      <c r="B70" s="169" t="s">
        <v>1407</v>
      </c>
      <c r="C70" s="178" t="s">
        <v>1408</v>
      </c>
      <c r="D70" s="170" t="s">
        <v>284</v>
      </c>
      <c r="E70" s="171">
        <v>30</v>
      </c>
      <c r="F70" s="172"/>
      <c r="G70" s="173">
        <f>ROUND(E70*F70,2)</f>
        <v>0</v>
      </c>
      <c r="H70" s="172"/>
      <c r="I70" s="173">
        <f>ROUND(E70*H70,2)</f>
        <v>0</v>
      </c>
      <c r="J70" s="172"/>
      <c r="K70" s="173">
        <f>ROUND(E70*J70,2)</f>
        <v>0</v>
      </c>
      <c r="L70" s="173">
        <v>21</v>
      </c>
      <c r="M70" s="173">
        <f>G70*(1+L70/100)</f>
        <v>0</v>
      </c>
      <c r="N70" s="173">
        <v>0</v>
      </c>
      <c r="O70" s="173">
        <f>ROUND(E70*N70,2)</f>
        <v>0</v>
      </c>
      <c r="P70" s="173">
        <v>0</v>
      </c>
      <c r="Q70" s="173">
        <f>ROUND(E70*P70,2)</f>
        <v>0</v>
      </c>
      <c r="R70" s="173"/>
      <c r="S70" s="173" t="s">
        <v>219</v>
      </c>
      <c r="T70" s="174" t="s">
        <v>220</v>
      </c>
      <c r="U70" s="156">
        <v>0</v>
      </c>
      <c r="V70" s="156">
        <f>ROUND(E70*U70,2)</f>
        <v>0</v>
      </c>
      <c r="W70" s="156"/>
      <c r="X70" s="156" t="s">
        <v>185</v>
      </c>
      <c r="Y70" s="147"/>
      <c r="Z70" s="147"/>
      <c r="AA70" s="147"/>
      <c r="AB70" s="147"/>
      <c r="AC70" s="147"/>
      <c r="AD70" s="147"/>
      <c r="AE70" s="147"/>
      <c r="AF70" s="147"/>
      <c r="AG70" s="147" t="s">
        <v>1042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54"/>
      <c r="B71" s="155"/>
      <c r="C71" s="179" t="s">
        <v>1409</v>
      </c>
      <c r="D71" s="157"/>
      <c r="E71" s="158">
        <v>30</v>
      </c>
      <c r="F71" s="156"/>
      <c r="G71" s="156"/>
      <c r="H71" s="156"/>
      <c r="I71" s="156"/>
      <c r="J71" s="156"/>
      <c r="K71" s="156"/>
      <c r="L71" s="156"/>
      <c r="M71" s="156"/>
      <c r="N71" s="156"/>
      <c r="O71" s="156"/>
      <c r="P71" s="156"/>
      <c r="Q71" s="156"/>
      <c r="R71" s="156"/>
      <c r="S71" s="156"/>
      <c r="T71" s="156"/>
      <c r="U71" s="156"/>
      <c r="V71" s="156"/>
      <c r="W71" s="156"/>
      <c r="X71" s="156"/>
      <c r="Y71" s="147"/>
      <c r="Z71" s="147"/>
      <c r="AA71" s="147"/>
      <c r="AB71" s="147"/>
      <c r="AC71" s="147"/>
      <c r="AD71" s="147"/>
      <c r="AE71" s="147"/>
      <c r="AF71" s="147"/>
      <c r="AG71" s="147" t="s">
        <v>188</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54"/>
      <c r="B72" s="155"/>
      <c r="C72" s="769"/>
      <c r="D72" s="770"/>
      <c r="E72" s="770"/>
      <c r="F72" s="770"/>
      <c r="G72" s="770"/>
      <c r="H72" s="156"/>
      <c r="I72" s="156"/>
      <c r="J72" s="156"/>
      <c r="K72" s="156"/>
      <c r="L72" s="156"/>
      <c r="M72" s="156"/>
      <c r="N72" s="156"/>
      <c r="O72" s="156"/>
      <c r="P72" s="156"/>
      <c r="Q72" s="156"/>
      <c r="R72" s="156"/>
      <c r="S72" s="156"/>
      <c r="T72" s="156"/>
      <c r="U72" s="156"/>
      <c r="V72" s="156"/>
      <c r="W72" s="156"/>
      <c r="X72" s="156"/>
      <c r="Y72" s="147"/>
      <c r="Z72" s="147"/>
      <c r="AA72" s="147"/>
      <c r="AB72" s="147"/>
      <c r="AC72" s="147"/>
      <c r="AD72" s="147"/>
      <c r="AE72" s="147"/>
      <c r="AF72" s="147"/>
      <c r="AG72" s="147" t="s">
        <v>190</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68">
        <v>21</v>
      </c>
      <c r="B73" s="169" t="s">
        <v>1410</v>
      </c>
      <c r="C73" s="178" t="s">
        <v>1411</v>
      </c>
      <c r="D73" s="170" t="s">
        <v>231</v>
      </c>
      <c r="E73" s="171">
        <v>16.09028</v>
      </c>
      <c r="F73" s="172"/>
      <c r="G73" s="173">
        <f>ROUND(E73*F73,2)</f>
        <v>0</v>
      </c>
      <c r="H73" s="172"/>
      <c r="I73" s="173">
        <f>ROUND(E73*H73,2)</f>
        <v>0</v>
      </c>
      <c r="J73" s="172"/>
      <c r="K73" s="173">
        <f>ROUND(E73*J73,2)</f>
        <v>0</v>
      </c>
      <c r="L73" s="173">
        <v>21</v>
      </c>
      <c r="M73" s="173">
        <f>G73*(1+L73/100)</f>
        <v>0</v>
      </c>
      <c r="N73" s="173">
        <v>0</v>
      </c>
      <c r="O73" s="173">
        <f>ROUND(E73*N73,2)</f>
        <v>0</v>
      </c>
      <c r="P73" s="173">
        <v>0</v>
      </c>
      <c r="Q73" s="173">
        <f>ROUND(E73*P73,2)</f>
        <v>0</v>
      </c>
      <c r="R73" s="173" t="s">
        <v>1412</v>
      </c>
      <c r="S73" s="173" t="s">
        <v>183</v>
      </c>
      <c r="T73" s="174" t="s">
        <v>1214</v>
      </c>
      <c r="U73" s="156">
        <v>2.4009999999999998</v>
      </c>
      <c r="V73" s="156">
        <f>ROUND(E73*U73,2)</f>
        <v>38.630000000000003</v>
      </c>
      <c r="W73" s="156"/>
      <c r="X73" s="156" t="s">
        <v>608</v>
      </c>
      <c r="Y73" s="147"/>
      <c r="Z73" s="147"/>
      <c r="AA73" s="147"/>
      <c r="AB73" s="147"/>
      <c r="AC73" s="147"/>
      <c r="AD73" s="147"/>
      <c r="AE73" s="147"/>
      <c r="AF73" s="147"/>
      <c r="AG73" s="147" t="s">
        <v>609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54"/>
      <c r="B74" s="155"/>
      <c r="C74" s="771" t="s">
        <v>656</v>
      </c>
      <c r="D74" s="772"/>
      <c r="E74" s="772"/>
      <c r="F74" s="772"/>
      <c r="G74" s="772"/>
      <c r="H74" s="156"/>
      <c r="I74" s="156"/>
      <c r="J74" s="156"/>
      <c r="K74" s="156"/>
      <c r="L74" s="156"/>
      <c r="M74" s="156"/>
      <c r="N74" s="156"/>
      <c r="O74" s="156"/>
      <c r="P74" s="156"/>
      <c r="Q74" s="156"/>
      <c r="R74" s="156"/>
      <c r="S74" s="156"/>
      <c r="T74" s="156"/>
      <c r="U74" s="156"/>
      <c r="V74" s="156"/>
      <c r="W74" s="156"/>
      <c r="X74" s="156"/>
      <c r="Y74" s="147"/>
      <c r="Z74" s="147"/>
      <c r="AA74" s="147"/>
      <c r="AB74" s="147"/>
      <c r="AC74" s="147"/>
      <c r="AD74" s="147"/>
      <c r="AE74" s="147"/>
      <c r="AF74" s="147"/>
      <c r="AG74" s="147" t="s">
        <v>196</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54"/>
      <c r="B75" s="155"/>
      <c r="C75" s="769"/>
      <c r="D75" s="770"/>
      <c r="E75" s="770"/>
      <c r="F75" s="770"/>
      <c r="G75" s="770"/>
      <c r="H75" s="156"/>
      <c r="I75" s="156"/>
      <c r="J75" s="156"/>
      <c r="K75" s="156"/>
      <c r="L75" s="156"/>
      <c r="M75" s="156"/>
      <c r="N75" s="156"/>
      <c r="O75" s="156"/>
      <c r="P75" s="156"/>
      <c r="Q75" s="156"/>
      <c r="R75" s="156"/>
      <c r="S75" s="156"/>
      <c r="T75" s="156"/>
      <c r="U75" s="156"/>
      <c r="V75" s="156"/>
      <c r="W75" s="156"/>
      <c r="X75" s="156"/>
      <c r="Y75" s="147"/>
      <c r="Z75" s="147"/>
      <c r="AA75" s="147"/>
      <c r="AB75" s="147"/>
      <c r="AC75" s="147"/>
      <c r="AD75" s="147"/>
      <c r="AE75" s="147"/>
      <c r="AF75" s="147"/>
      <c r="AG75" s="147" t="s">
        <v>190</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3"/>
      <c r="B76" s="4"/>
      <c r="C76" s="181"/>
      <c r="D76" s="6"/>
      <c r="E76" s="3"/>
      <c r="F76" s="3"/>
      <c r="G76" s="3"/>
      <c r="H76" s="3"/>
      <c r="I76" s="3"/>
      <c r="J76" s="3"/>
      <c r="K76" s="3"/>
      <c r="L76" s="3"/>
      <c r="M76" s="3"/>
      <c r="N76" s="3"/>
      <c r="O76" s="3"/>
      <c r="P76" s="3"/>
      <c r="Q76" s="3"/>
      <c r="R76" s="3"/>
      <c r="S76" s="3"/>
      <c r="T76" s="3"/>
      <c r="U76" s="3"/>
      <c r="V76" s="3"/>
      <c r="W76" s="3"/>
      <c r="X76" s="3"/>
      <c r="AE76">
        <v>15</v>
      </c>
      <c r="AF76">
        <v>21</v>
      </c>
      <c r="AG76" t="s">
        <v>164</v>
      </c>
    </row>
    <row r="77" spans="1:60" x14ac:dyDescent="0.2">
      <c r="A77" s="150"/>
      <c r="B77" s="151" t="s">
        <v>29</v>
      </c>
      <c r="C77" s="182"/>
      <c r="D77" s="152"/>
      <c r="E77" s="153"/>
      <c r="F77" s="153"/>
      <c r="G77" s="176">
        <f>G8+G22+G32</f>
        <v>0</v>
      </c>
      <c r="H77" s="3"/>
      <c r="I77" s="3"/>
      <c r="J77" s="3"/>
      <c r="K77" s="3"/>
      <c r="L77" s="3"/>
      <c r="M77" s="3"/>
      <c r="N77" s="3"/>
      <c r="O77" s="3"/>
      <c r="P77" s="3"/>
      <c r="Q77" s="3"/>
      <c r="R77" s="3"/>
      <c r="S77" s="3"/>
      <c r="T77" s="3"/>
      <c r="U77" s="3"/>
      <c r="V77" s="3"/>
      <c r="W77" s="3"/>
      <c r="X77" s="3"/>
      <c r="AE77">
        <f>SUMIF(L7:L75,AE76,G7:G75)</f>
        <v>0</v>
      </c>
      <c r="AF77">
        <f>SUMIF(L7:L75,AF76,G7:G75)</f>
        <v>0</v>
      </c>
      <c r="AG77" t="s">
        <v>985</v>
      </c>
    </row>
    <row r="78" spans="1:60" x14ac:dyDescent="0.2">
      <c r="C78" s="183"/>
      <c r="D78" s="10"/>
      <c r="AG78" t="s">
        <v>986</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5GYnFw9xIrK0txEQhRaU0dAWf85ngtkjVlPZTALMfiEX29zmjbcquUrBDln/54jw7m/Wo5ADZeMGqL/z4+Xkg==" saltValue="aDgVemx67litYf7DaGRa4g==" spinCount="100000" sheet="1"/>
  <mergeCells count="31">
    <mergeCell ref="C75:G75"/>
    <mergeCell ref="C61:G61"/>
    <mergeCell ref="C63:G63"/>
    <mergeCell ref="C65:G65"/>
    <mergeCell ref="C69:G69"/>
    <mergeCell ref="C72:G72"/>
    <mergeCell ref="C74:G74"/>
    <mergeCell ref="C60:G60"/>
    <mergeCell ref="C31:G31"/>
    <mergeCell ref="C34:G34"/>
    <mergeCell ref="C36:G36"/>
    <mergeCell ref="C39:G39"/>
    <mergeCell ref="C42:G42"/>
    <mergeCell ref="C45:G45"/>
    <mergeCell ref="C48:G48"/>
    <mergeCell ref="C51:G51"/>
    <mergeCell ref="C53:G53"/>
    <mergeCell ref="C55:G55"/>
    <mergeCell ref="C58:G58"/>
    <mergeCell ref="C30:G30"/>
    <mergeCell ref="A1:G1"/>
    <mergeCell ref="C2:G2"/>
    <mergeCell ref="C3:G3"/>
    <mergeCell ref="C4:G4"/>
    <mergeCell ref="C11:G11"/>
    <mergeCell ref="C15:G15"/>
    <mergeCell ref="C18:G18"/>
    <mergeCell ref="C20:G20"/>
    <mergeCell ref="C21:G21"/>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A4E8-4F03-4231-A974-896FE079FB1D}">
  <dimension ref="A2:F73"/>
  <sheetViews>
    <sheetView topLeftCell="A52" workbookViewId="0">
      <selection activeCell="E68" sqref="E68"/>
    </sheetView>
  </sheetViews>
  <sheetFormatPr defaultRowHeight="12.75" x14ac:dyDescent="0.2"/>
  <cols>
    <col min="1" max="1" width="5.140625" style="10" customWidth="1"/>
    <col min="2" max="2" width="60.85546875" customWidth="1"/>
    <col min="3" max="3" width="9.5703125" style="10" customWidth="1"/>
    <col min="4" max="4" width="10.42578125" style="10" customWidth="1"/>
    <col min="5" max="5" width="10.140625" style="191" customWidth="1"/>
    <col min="6" max="6" width="10.7109375" style="192" customWidth="1"/>
    <col min="257" max="257" width="5.140625" customWidth="1"/>
    <col min="258" max="258" width="60.85546875" customWidth="1"/>
    <col min="259" max="259" width="9.5703125" customWidth="1"/>
    <col min="260" max="260" width="10.42578125" customWidth="1"/>
    <col min="261" max="261" width="10.140625" customWidth="1"/>
    <col min="262" max="262" width="10.7109375" customWidth="1"/>
    <col min="513" max="513" width="5.140625" customWidth="1"/>
    <col min="514" max="514" width="60.85546875" customWidth="1"/>
    <col min="515" max="515" width="9.5703125" customWidth="1"/>
    <col min="516" max="516" width="10.42578125" customWidth="1"/>
    <col min="517" max="517" width="10.140625" customWidth="1"/>
    <col min="518" max="518" width="10.7109375" customWidth="1"/>
    <col min="769" max="769" width="5.140625" customWidth="1"/>
    <col min="770" max="770" width="60.85546875" customWidth="1"/>
    <col min="771" max="771" width="9.5703125" customWidth="1"/>
    <col min="772" max="772" width="10.42578125" customWidth="1"/>
    <col min="773" max="773" width="10.140625" customWidth="1"/>
    <col min="774" max="774" width="10.7109375" customWidth="1"/>
    <col min="1025" max="1025" width="5.140625" customWidth="1"/>
    <col min="1026" max="1026" width="60.85546875" customWidth="1"/>
    <col min="1027" max="1027" width="9.5703125" customWidth="1"/>
    <col min="1028" max="1028" width="10.42578125" customWidth="1"/>
    <col min="1029" max="1029" width="10.140625" customWidth="1"/>
    <col min="1030" max="1030" width="10.7109375" customWidth="1"/>
    <col min="1281" max="1281" width="5.140625" customWidth="1"/>
    <col min="1282" max="1282" width="60.85546875" customWidth="1"/>
    <col min="1283" max="1283" width="9.5703125" customWidth="1"/>
    <col min="1284" max="1284" width="10.42578125" customWidth="1"/>
    <col min="1285" max="1285" width="10.140625" customWidth="1"/>
    <col min="1286" max="1286" width="10.7109375" customWidth="1"/>
    <col min="1537" max="1537" width="5.140625" customWidth="1"/>
    <col min="1538" max="1538" width="60.85546875" customWidth="1"/>
    <col min="1539" max="1539" width="9.5703125" customWidth="1"/>
    <col min="1540" max="1540" width="10.42578125" customWidth="1"/>
    <col min="1541" max="1541" width="10.140625" customWidth="1"/>
    <col min="1542" max="1542" width="10.7109375" customWidth="1"/>
    <col min="1793" max="1793" width="5.140625" customWidth="1"/>
    <col min="1794" max="1794" width="60.85546875" customWidth="1"/>
    <col min="1795" max="1795" width="9.5703125" customWidth="1"/>
    <col min="1796" max="1796" width="10.42578125" customWidth="1"/>
    <col min="1797" max="1797" width="10.140625" customWidth="1"/>
    <col min="1798" max="1798" width="10.7109375" customWidth="1"/>
    <col min="2049" max="2049" width="5.140625" customWidth="1"/>
    <col min="2050" max="2050" width="60.85546875" customWidth="1"/>
    <col min="2051" max="2051" width="9.5703125" customWidth="1"/>
    <col min="2052" max="2052" width="10.42578125" customWidth="1"/>
    <col min="2053" max="2053" width="10.140625" customWidth="1"/>
    <col min="2054" max="2054" width="10.7109375" customWidth="1"/>
    <col min="2305" max="2305" width="5.140625" customWidth="1"/>
    <col min="2306" max="2306" width="60.85546875" customWidth="1"/>
    <col min="2307" max="2307" width="9.5703125" customWidth="1"/>
    <col min="2308" max="2308" width="10.42578125" customWidth="1"/>
    <col min="2309" max="2309" width="10.140625" customWidth="1"/>
    <col min="2310" max="2310" width="10.7109375" customWidth="1"/>
    <col min="2561" max="2561" width="5.140625" customWidth="1"/>
    <col min="2562" max="2562" width="60.85546875" customWidth="1"/>
    <col min="2563" max="2563" width="9.5703125" customWidth="1"/>
    <col min="2564" max="2564" width="10.42578125" customWidth="1"/>
    <col min="2565" max="2565" width="10.140625" customWidth="1"/>
    <col min="2566" max="2566" width="10.7109375" customWidth="1"/>
    <col min="2817" max="2817" width="5.140625" customWidth="1"/>
    <col min="2818" max="2818" width="60.85546875" customWidth="1"/>
    <col min="2819" max="2819" width="9.5703125" customWidth="1"/>
    <col min="2820" max="2820" width="10.42578125" customWidth="1"/>
    <col min="2821" max="2821" width="10.140625" customWidth="1"/>
    <col min="2822" max="2822" width="10.7109375" customWidth="1"/>
    <col min="3073" max="3073" width="5.140625" customWidth="1"/>
    <col min="3074" max="3074" width="60.85546875" customWidth="1"/>
    <col min="3075" max="3075" width="9.5703125" customWidth="1"/>
    <col min="3076" max="3076" width="10.42578125" customWidth="1"/>
    <col min="3077" max="3077" width="10.140625" customWidth="1"/>
    <col min="3078" max="3078" width="10.7109375" customWidth="1"/>
    <col min="3329" max="3329" width="5.140625" customWidth="1"/>
    <col min="3330" max="3330" width="60.85546875" customWidth="1"/>
    <col min="3331" max="3331" width="9.5703125" customWidth="1"/>
    <col min="3332" max="3332" width="10.42578125" customWidth="1"/>
    <col min="3333" max="3333" width="10.140625" customWidth="1"/>
    <col min="3334" max="3334" width="10.7109375" customWidth="1"/>
    <col min="3585" max="3585" width="5.140625" customWidth="1"/>
    <col min="3586" max="3586" width="60.85546875" customWidth="1"/>
    <col min="3587" max="3587" width="9.5703125" customWidth="1"/>
    <col min="3588" max="3588" width="10.42578125" customWidth="1"/>
    <col min="3589" max="3589" width="10.140625" customWidth="1"/>
    <col min="3590" max="3590" width="10.7109375" customWidth="1"/>
    <col min="3841" max="3841" width="5.140625" customWidth="1"/>
    <col min="3842" max="3842" width="60.85546875" customWidth="1"/>
    <col min="3843" max="3843" width="9.5703125" customWidth="1"/>
    <col min="3844" max="3844" width="10.42578125" customWidth="1"/>
    <col min="3845" max="3845" width="10.140625" customWidth="1"/>
    <col min="3846" max="3846" width="10.7109375" customWidth="1"/>
    <col min="4097" max="4097" width="5.140625" customWidth="1"/>
    <col min="4098" max="4098" width="60.85546875" customWidth="1"/>
    <col min="4099" max="4099" width="9.5703125" customWidth="1"/>
    <col min="4100" max="4100" width="10.42578125" customWidth="1"/>
    <col min="4101" max="4101" width="10.140625" customWidth="1"/>
    <col min="4102" max="4102" width="10.7109375" customWidth="1"/>
    <col min="4353" max="4353" width="5.140625" customWidth="1"/>
    <col min="4354" max="4354" width="60.85546875" customWidth="1"/>
    <col min="4355" max="4355" width="9.5703125" customWidth="1"/>
    <col min="4356" max="4356" width="10.42578125" customWidth="1"/>
    <col min="4357" max="4357" width="10.140625" customWidth="1"/>
    <col min="4358" max="4358" width="10.7109375" customWidth="1"/>
    <col min="4609" max="4609" width="5.140625" customWidth="1"/>
    <col min="4610" max="4610" width="60.85546875" customWidth="1"/>
    <col min="4611" max="4611" width="9.5703125" customWidth="1"/>
    <col min="4612" max="4612" width="10.42578125" customWidth="1"/>
    <col min="4613" max="4613" width="10.140625" customWidth="1"/>
    <col min="4614" max="4614" width="10.7109375" customWidth="1"/>
    <col min="4865" max="4865" width="5.140625" customWidth="1"/>
    <col min="4866" max="4866" width="60.85546875" customWidth="1"/>
    <col min="4867" max="4867" width="9.5703125" customWidth="1"/>
    <col min="4868" max="4868" width="10.42578125" customWidth="1"/>
    <col min="4869" max="4869" width="10.140625" customWidth="1"/>
    <col min="4870" max="4870" width="10.7109375" customWidth="1"/>
    <col min="5121" max="5121" width="5.140625" customWidth="1"/>
    <col min="5122" max="5122" width="60.85546875" customWidth="1"/>
    <col min="5123" max="5123" width="9.5703125" customWidth="1"/>
    <col min="5124" max="5124" width="10.42578125" customWidth="1"/>
    <col min="5125" max="5125" width="10.140625" customWidth="1"/>
    <col min="5126" max="5126" width="10.7109375" customWidth="1"/>
    <col min="5377" max="5377" width="5.140625" customWidth="1"/>
    <col min="5378" max="5378" width="60.85546875" customWidth="1"/>
    <col min="5379" max="5379" width="9.5703125" customWidth="1"/>
    <col min="5380" max="5380" width="10.42578125" customWidth="1"/>
    <col min="5381" max="5381" width="10.140625" customWidth="1"/>
    <col min="5382" max="5382" width="10.7109375" customWidth="1"/>
    <col min="5633" max="5633" width="5.140625" customWidth="1"/>
    <col min="5634" max="5634" width="60.85546875" customWidth="1"/>
    <col min="5635" max="5635" width="9.5703125" customWidth="1"/>
    <col min="5636" max="5636" width="10.42578125" customWidth="1"/>
    <col min="5637" max="5637" width="10.140625" customWidth="1"/>
    <col min="5638" max="5638" width="10.7109375" customWidth="1"/>
    <col min="5889" max="5889" width="5.140625" customWidth="1"/>
    <col min="5890" max="5890" width="60.85546875" customWidth="1"/>
    <col min="5891" max="5891" width="9.5703125" customWidth="1"/>
    <col min="5892" max="5892" width="10.42578125" customWidth="1"/>
    <col min="5893" max="5893" width="10.140625" customWidth="1"/>
    <col min="5894" max="5894" width="10.7109375" customWidth="1"/>
    <col min="6145" max="6145" width="5.140625" customWidth="1"/>
    <col min="6146" max="6146" width="60.85546875" customWidth="1"/>
    <col min="6147" max="6147" width="9.5703125" customWidth="1"/>
    <col min="6148" max="6148" width="10.42578125" customWidth="1"/>
    <col min="6149" max="6149" width="10.140625" customWidth="1"/>
    <col min="6150" max="6150" width="10.7109375" customWidth="1"/>
    <col min="6401" max="6401" width="5.140625" customWidth="1"/>
    <col min="6402" max="6402" width="60.85546875" customWidth="1"/>
    <col min="6403" max="6403" width="9.5703125" customWidth="1"/>
    <col min="6404" max="6404" width="10.42578125" customWidth="1"/>
    <col min="6405" max="6405" width="10.140625" customWidth="1"/>
    <col min="6406" max="6406" width="10.7109375" customWidth="1"/>
    <col min="6657" max="6657" width="5.140625" customWidth="1"/>
    <col min="6658" max="6658" width="60.85546875" customWidth="1"/>
    <col min="6659" max="6659" width="9.5703125" customWidth="1"/>
    <col min="6660" max="6660" width="10.42578125" customWidth="1"/>
    <col min="6661" max="6661" width="10.140625" customWidth="1"/>
    <col min="6662" max="6662" width="10.7109375" customWidth="1"/>
    <col min="6913" max="6913" width="5.140625" customWidth="1"/>
    <col min="6914" max="6914" width="60.85546875" customWidth="1"/>
    <col min="6915" max="6915" width="9.5703125" customWidth="1"/>
    <col min="6916" max="6916" width="10.42578125" customWidth="1"/>
    <col min="6917" max="6917" width="10.140625" customWidth="1"/>
    <col min="6918" max="6918" width="10.7109375" customWidth="1"/>
    <col min="7169" max="7169" width="5.140625" customWidth="1"/>
    <col min="7170" max="7170" width="60.85546875" customWidth="1"/>
    <col min="7171" max="7171" width="9.5703125" customWidth="1"/>
    <col min="7172" max="7172" width="10.42578125" customWidth="1"/>
    <col min="7173" max="7173" width="10.140625" customWidth="1"/>
    <col min="7174" max="7174" width="10.7109375" customWidth="1"/>
    <col min="7425" max="7425" width="5.140625" customWidth="1"/>
    <col min="7426" max="7426" width="60.85546875" customWidth="1"/>
    <col min="7427" max="7427" width="9.5703125" customWidth="1"/>
    <col min="7428" max="7428" width="10.42578125" customWidth="1"/>
    <col min="7429" max="7429" width="10.140625" customWidth="1"/>
    <col min="7430" max="7430" width="10.7109375" customWidth="1"/>
    <col min="7681" max="7681" width="5.140625" customWidth="1"/>
    <col min="7682" max="7682" width="60.85546875" customWidth="1"/>
    <col min="7683" max="7683" width="9.5703125" customWidth="1"/>
    <col min="7684" max="7684" width="10.42578125" customWidth="1"/>
    <col min="7685" max="7685" width="10.140625" customWidth="1"/>
    <col min="7686" max="7686" width="10.7109375" customWidth="1"/>
    <col min="7937" max="7937" width="5.140625" customWidth="1"/>
    <col min="7938" max="7938" width="60.85546875" customWidth="1"/>
    <col min="7939" max="7939" width="9.5703125" customWidth="1"/>
    <col min="7940" max="7940" width="10.42578125" customWidth="1"/>
    <col min="7941" max="7941" width="10.140625" customWidth="1"/>
    <col min="7942" max="7942" width="10.7109375" customWidth="1"/>
    <col min="8193" max="8193" width="5.140625" customWidth="1"/>
    <col min="8194" max="8194" width="60.85546875" customWidth="1"/>
    <col min="8195" max="8195" width="9.5703125" customWidth="1"/>
    <col min="8196" max="8196" width="10.42578125" customWidth="1"/>
    <col min="8197" max="8197" width="10.140625" customWidth="1"/>
    <col min="8198" max="8198" width="10.7109375" customWidth="1"/>
    <col min="8449" max="8449" width="5.140625" customWidth="1"/>
    <col min="8450" max="8450" width="60.85546875" customWidth="1"/>
    <col min="8451" max="8451" width="9.5703125" customWidth="1"/>
    <col min="8452" max="8452" width="10.42578125" customWidth="1"/>
    <col min="8453" max="8453" width="10.140625" customWidth="1"/>
    <col min="8454" max="8454" width="10.7109375" customWidth="1"/>
    <col min="8705" max="8705" width="5.140625" customWidth="1"/>
    <col min="8706" max="8706" width="60.85546875" customWidth="1"/>
    <col min="8707" max="8707" width="9.5703125" customWidth="1"/>
    <col min="8708" max="8708" width="10.42578125" customWidth="1"/>
    <col min="8709" max="8709" width="10.140625" customWidth="1"/>
    <col min="8710" max="8710" width="10.7109375" customWidth="1"/>
    <col min="8961" max="8961" width="5.140625" customWidth="1"/>
    <col min="8962" max="8962" width="60.85546875" customWidth="1"/>
    <col min="8963" max="8963" width="9.5703125" customWidth="1"/>
    <col min="8964" max="8964" width="10.42578125" customWidth="1"/>
    <col min="8965" max="8965" width="10.140625" customWidth="1"/>
    <col min="8966" max="8966" width="10.7109375" customWidth="1"/>
    <col min="9217" max="9217" width="5.140625" customWidth="1"/>
    <col min="9218" max="9218" width="60.85546875" customWidth="1"/>
    <col min="9219" max="9219" width="9.5703125" customWidth="1"/>
    <col min="9220" max="9220" width="10.42578125" customWidth="1"/>
    <col min="9221" max="9221" width="10.140625" customWidth="1"/>
    <col min="9222" max="9222" width="10.7109375" customWidth="1"/>
    <col min="9473" max="9473" width="5.140625" customWidth="1"/>
    <col min="9474" max="9474" width="60.85546875" customWidth="1"/>
    <col min="9475" max="9475" width="9.5703125" customWidth="1"/>
    <col min="9476" max="9476" width="10.42578125" customWidth="1"/>
    <col min="9477" max="9477" width="10.140625" customWidth="1"/>
    <col min="9478" max="9478" width="10.7109375" customWidth="1"/>
    <col min="9729" max="9729" width="5.140625" customWidth="1"/>
    <col min="9730" max="9730" width="60.85546875" customWidth="1"/>
    <col min="9731" max="9731" width="9.5703125" customWidth="1"/>
    <col min="9732" max="9732" width="10.42578125" customWidth="1"/>
    <col min="9733" max="9733" width="10.140625" customWidth="1"/>
    <col min="9734" max="9734" width="10.7109375" customWidth="1"/>
    <col min="9985" max="9985" width="5.140625" customWidth="1"/>
    <col min="9986" max="9986" width="60.85546875" customWidth="1"/>
    <col min="9987" max="9987" width="9.5703125" customWidth="1"/>
    <col min="9988" max="9988" width="10.42578125" customWidth="1"/>
    <col min="9989" max="9989" width="10.140625" customWidth="1"/>
    <col min="9990" max="9990" width="10.7109375" customWidth="1"/>
    <col min="10241" max="10241" width="5.140625" customWidth="1"/>
    <col min="10242" max="10242" width="60.85546875" customWidth="1"/>
    <col min="10243" max="10243" width="9.5703125" customWidth="1"/>
    <col min="10244" max="10244" width="10.42578125" customWidth="1"/>
    <col min="10245" max="10245" width="10.140625" customWidth="1"/>
    <col min="10246" max="10246" width="10.7109375" customWidth="1"/>
    <col min="10497" max="10497" width="5.140625" customWidth="1"/>
    <col min="10498" max="10498" width="60.85546875" customWidth="1"/>
    <col min="10499" max="10499" width="9.5703125" customWidth="1"/>
    <col min="10500" max="10500" width="10.42578125" customWidth="1"/>
    <col min="10501" max="10501" width="10.140625" customWidth="1"/>
    <col min="10502" max="10502" width="10.7109375" customWidth="1"/>
    <col min="10753" max="10753" width="5.140625" customWidth="1"/>
    <col min="10754" max="10754" width="60.85546875" customWidth="1"/>
    <col min="10755" max="10755" width="9.5703125" customWidth="1"/>
    <col min="10756" max="10756" width="10.42578125" customWidth="1"/>
    <col min="10757" max="10757" width="10.140625" customWidth="1"/>
    <col min="10758" max="10758" width="10.7109375" customWidth="1"/>
    <col min="11009" max="11009" width="5.140625" customWidth="1"/>
    <col min="11010" max="11010" width="60.85546875" customWidth="1"/>
    <col min="11011" max="11011" width="9.5703125" customWidth="1"/>
    <col min="11012" max="11012" width="10.42578125" customWidth="1"/>
    <col min="11013" max="11013" width="10.140625" customWidth="1"/>
    <col min="11014" max="11014" width="10.7109375" customWidth="1"/>
    <col min="11265" max="11265" width="5.140625" customWidth="1"/>
    <col min="11266" max="11266" width="60.85546875" customWidth="1"/>
    <col min="11267" max="11267" width="9.5703125" customWidth="1"/>
    <col min="11268" max="11268" width="10.42578125" customWidth="1"/>
    <col min="11269" max="11269" width="10.140625" customWidth="1"/>
    <col min="11270" max="11270" width="10.7109375" customWidth="1"/>
    <col min="11521" max="11521" width="5.140625" customWidth="1"/>
    <col min="11522" max="11522" width="60.85546875" customWidth="1"/>
    <col min="11523" max="11523" width="9.5703125" customWidth="1"/>
    <col min="11524" max="11524" width="10.42578125" customWidth="1"/>
    <col min="11525" max="11525" width="10.140625" customWidth="1"/>
    <col min="11526" max="11526" width="10.7109375" customWidth="1"/>
    <col min="11777" max="11777" width="5.140625" customWidth="1"/>
    <col min="11778" max="11778" width="60.85546875" customWidth="1"/>
    <col min="11779" max="11779" width="9.5703125" customWidth="1"/>
    <col min="11780" max="11780" width="10.42578125" customWidth="1"/>
    <col min="11781" max="11781" width="10.140625" customWidth="1"/>
    <col min="11782" max="11782" width="10.7109375" customWidth="1"/>
    <col min="12033" max="12033" width="5.140625" customWidth="1"/>
    <col min="12034" max="12034" width="60.85546875" customWidth="1"/>
    <col min="12035" max="12035" width="9.5703125" customWidth="1"/>
    <col min="12036" max="12036" width="10.42578125" customWidth="1"/>
    <col min="12037" max="12037" width="10.140625" customWidth="1"/>
    <col min="12038" max="12038" width="10.7109375" customWidth="1"/>
    <col min="12289" max="12289" width="5.140625" customWidth="1"/>
    <col min="12290" max="12290" width="60.85546875" customWidth="1"/>
    <col min="12291" max="12291" width="9.5703125" customWidth="1"/>
    <col min="12292" max="12292" width="10.42578125" customWidth="1"/>
    <col min="12293" max="12293" width="10.140625" customWidth="1"/>
    <col min="12294" max="12294" width="10.7109375" customWidth="1"/>
    <col min="12545" max="12545" width="5.140625" customWidth="1"/>
    <col min="12546" max="12546" width="60.85546875" customWidth="1"/>
    <col min="12547" max="12547" width="9.5703125" customWidth="1"/>
    <col min="12548" max="12548" width="10.42578125" customWidth="1"/>
    <col min="12549" max="12549" width="10.140625" customWidth="1"/>
    <col min="12550" max="12550" width="10.7109375" customWidth="1"/>
    <col min="12801" max="12801" width="5.140625" customWidth="1"/>
    <col min="12802" max="12802" width="60.85546875" customWidth="1"/>
    <col min="12803" max="12803" width="9.5703125" customWidth="1"/>
    <col min="12804" max="12804" width="10.42578125" customWidth="1"/>
    <col min="12805" max="12805" width="10.140625" customWidth="1"/>
    <col min="12806" max="12806" width="10.7109375" customWidth="1"/>
    <col min="13057" max="13057" width="5.140625" customWidth="1"/>
    <col min="13058" max="13058" width="60.85546875" customWidth="1"/>
    <col min="13059" max="13059" width="9.5703125" customWidth="1"/>
    <col min="13060" max="13060" width="10.42578125" customWidth="1"/>
    <col min="13061" max="13061" width="10.140625" customWidth="1"/>
    <col min="13062" max="13062" width="10.7109375" customWidth="1"/>
    <col min="13313" max="13313" width="5.140625" customWidth="1"/>
    <col min="13314" max="13314" width="60.85546875" customWidth="1"/>
    <col min="13315" max="13315" width="9.5703125" customWidth="1"/>
    <col min="13316" max="13316" width="10.42578125" customWidth="1"/>
    <col min="13317" max="13317" width="10.140625" customWidth="1"/>
    <col min="13318" max="13318" width="10.7109375" customWidth="1"/>
    <col min="13569" max="13569" width="5.140625" customWidth="1"/>
    <col min="13570" max="13570" width="60.85546875" customWidth="1"/>
    <col min="13571" max="13571" width="9.5703125" customWidth="1"/>
    <col min="13572" max="13572" width="10.42578125" customWidth="1"/>
    <col min="13573" max="13573" width="10.140625" customWidth="1"/>
    <col min="13574" max="13574" width="10.7109375" customWidth="1"/>
    <col min="13825" max="13825" width="5.140625" customWidth="1"/>
    <col min="13826" max="13826" width="60.85546875" customWidth="1"/>
    <col min="13827" max="13827" width="9.5703125" customWidth="1"/>
    <col min="13828" max="13828" width="10.42578125" customWidth="1"/>
    <col min="13829" max="13829" width="10.140625" customWidth="1"/>
    <col min="13830" max="13830" width="10.7109375" customWidth="1"/>
    <col min="14081" max="14081" width="5.140625" customWidth="1"/>
    <col min="14082" max="14082" width="60.85546875" customWidth="1"/>
    <col min="14083" max="14083" width="9.5703125" customWidth="1"/>
    <col min="14084" max="14084" width="10.42578125" customWidth="1"/>
    <col min="14085" max="14085" width="10.140625" customWidth="1"/>
    <col min="14086" max="14086" width="10.7109375" customWidth="1"/>
    <col min="14337" max="14337" width="5.140625" customWidth="1"/>
    <col min="14338" max="14338" width="60.85546875" customWidth="1"/>
    <col min="14339" max="14339" width="9.5703125" customWidth="1"/>
    <col min="14340" max="14340" width="10.42578125" customWidth="1"/>
    <col min="14341" max="14341" width="10.140625" customWidth="1"/>
    <col min="14342" max="14342" width="10.7109375" customWidth="1"/>
    <col min="14593" max="14593" width="5.140625" customWidth="1"/>
    <col min="14594" max="14594" width="60.85546875" customWidth="1"/>
    <col min="14595" max="14595" width="9.5703125" customWidth="1"/>
    <col min="14596" max="14596" width="10.42578125" customWidth="1"/>
    <col min="14597" max="14597" width="10.140625" customWidth="1"/>
    <col min="14598" max="14598" width="10.7109375" customWidth="1"/>
    <col min="14849" max="14849" width="5.140625" customWidth="1"/>
    <col min="14850" max="14850" width="60.85546875" customWidth="1"/>
    <col min="14851" max="14851" width="9.5703125" customWidth="1"/>
    <col min="14852" max="14852" width="10.42578125" customWidth="1"/>
    <col min="14853" max="14853" width="10.140625" customWidth="1"/>
    <col min="14854" max="14854" width="10.7109375" customWidth="1"/>
    <col min="15105" max="15105" width="5.140625" customWidth="1"/>
    <col min="15106" max="15106" width="60.85546875" customWidth="1"/>
    <col min="15107" max="15107" width="9.5703125" customWidth="1"/>
    <col min="15108" max="15108" width="10.42578125" customWidth="1"/>
    <col min="15109" max="15109" width="10.140625" customWidth="1"/>
    <col min="15110" max="15110" width="10.7109375" customWidth="1"/>
    <col min="15361" max="15361" width="5.140625" customWidth="1"/>
    <col min="15362" max="15362" width="60.85546875" customWidth="1"/>
    <col min="15363" max="15363" width="9.5703125" customWidth="1"/>
    <col min="15364" max="15364" width="10.42578125" customWidth="1"/>
    <col min="15365" max="15365" width="10.140625" customWidth="1"/>
    <col min="15366" max="15366" width="10.7109375" customWidth="1"/>
    <col min="15617" max="15617" width="5.140625" customWidth="1"/>
    <col min="15618" max="15618" width="60.85546875" customWidth="1"/>
    <col min="15619" max="15619" width="9.5703125" customWidth="1"/>
    <col min="15620" max="15620" width="10.42578125" customWidth="1"/>
    <col min="15621" max="15621" width="10.140625" customWidth="1"/>
    <col min="15622" max="15622" width="10.7109375" customWidth="1"/>
    <col min="15873" max="15873" width="5.140625" customWidth="1"/>
    <col min="15874" max="15874" width="60.85546875" customWidth="1"/>
    <col min="15875" max="15875" width="9.5703125" customWidth="1"/>
    <col min="15876" max="15876" width="10.42578125" customWidth="1"/>
    <col min="15877" max="15877" width="10.140625" customWidth="1"/>
    <col min="15878" max="15878" width="10.7109375" customWidth="1"/>
    <col min="16129" max="16129" width="5.140625" customWidth="1"/>
    <col min="16130" max="16130" width="60.85546875" customWidth="1"/>
    <col min="16131" max="16131" width="9.5703125" customWidth="1"/>
    <col min="16132" max="16132" width="10.42578125" customWidth="1"/>
    <col min="16133" max="16133" width="10.140625" customWidth="1"/>
    <col min="16134" max="16134" width="10.7109375" customWidth="1"/>
  </cols>
  <sheetData>
    <row r="2" spans="1:6" s="189" customFormat="1" ht="14.25" x14ac:dyDescent="0.2">
      <c r="A2" s="184"/>
      <c r="B2" s="185" t="s">
        <v>1413</v>
      </c>
      <c r="C2" s="184"/>
      <c r="D2" s="186"/>
      <c r="E2" s="187"/>
      <c r="F2" s="188"/>
    </row>
    <row r="3" spans="1:6" s="189" customFormat="1" ht="14.25" x14ac:dyDescent="0.2">
      <c r="A3" s="184"/>
      <c r="B3" s="185" t="s">
        <v>1414</v>
      </c>
      <c r="C3" s="184"/>
      <c r="D3" s="186"/>
      <c r="E3" s="187"/>
      <c r="F3" s="188"/>
    </row>
    <row r="4" spans="1:6" ht="14.25" x14ac:dyDescent="0.2">
      <c r="B4" s="185"/>
      <c r="D4" s="190"/>
    </row>
    <row r="5" spans="1:6" ht="14.25" x14ac:dyDescent="0.2">
      <c r="B5" s="185" t="s">
        <v>1415</v>
      </c>
      <c r="D5" s="190"/>
    </row>
    <row r="6" spans="1:6" ht="15" x14ac:dyDescent="0.25">
      <c r="B6" s="193" t="s">
        <v>1416</v>
      </c>
      <c r="D6" s="190"/>
    </row>
    <row r="7" spans="1:6" x14ac:dyDescent="0.2">
      <c r="D7" s="190"/>
    </row>
    <row r="8" spans="1:6" x14ac:dyDescent="0.2">
      <c r="D8" s="190"/>
    </row>
    <row r="9" spans="1:6" x14ac:dyDescent="0.2">
      <c r="B9" t="s">
        <v>1417</v>
      </c>
      <c r="C9" s="10" t="s">
        <v>1418</v>
      </c>
      <c r="D9" s="10" t="s">
        <v>1419</v>
      </c>
      <c r="F9" s="10"/>
    </row>
    <row r="11" spans="1:6" x14ac:dyDescent="0.2">
      <c r="A11" s="10">
        <v>1</v>
      </c>
      <c r="B11" t="s">
        <v>1420</v>
      </c>
      <c r="C11" s="10" t="s">
        <v>549</v>
      </c>
      <c r="D11" s="10">
        <v>1</v>
      </c>
      <c r="E11" s="194"/>
      <c r="F11" s="195">
        <f>SUM(D11*E11)</f>
        <v>0</v>
      </c>
    </row>
    <row r="12" spans="1:6" x14ac:dyDescent="0.2">
      <c r="A12" s="10">
        <f t="shared" ref="A12:A73" si="0">SUM(A11+1)</f>
        <v>2</v>
      </c>
      <c r="B12" t="s">
        <v>1421</v>
      </c>
      <c r="C12" s="10" t="s">
        <v>549</v>
      </c>
      <c r="D12" s="10">
        <v>1</v>
      </c>
      <c r="E12" s="194"/>
      <c r="F12" s="195">
        <f t="shared" ref="F12:F70" si="1">SUM(D12*E12)</f>
        <v>0</v>
      </c>
    </row>
    <row r="13" spans="1:6" x14ac:dyDescent="0.2">
      <c r="A13" s="10">
        <f t="shared" si="0"/>
        <v>3</v>
      </c>
      <c r="F13" s="195"/>
    </row>
    <row r="14" spans="1:6" x14ac:dyDescent="0.2">
      <c r="A14" s="10">
        <f t="shared" si="0"/>
        <v>4</v>
      </c>
      <c r="B14" t="s">
        <v>1422</v>
      </c>
      <c r="C14" s="10" t="s">
        <v>284</v>
      </c>
      <c r="D14" s="10">
        <v>50</v>
      </c>
      <c r="E14" s="194"/>
      <c r="F14" s="195">
        <f t="shared" si="1"/>
        <v>0</v>
      </c>
    </row>
    <row r="15" spans="1:6" x14ac:dyDescent="0.2">
      <c r="A15" s="10">
        <f t="shared" si="0"/>
        <v>5</v>
      </c>
      <c r="B15" t="s">
        <v>1423</v>
      </c>
      <c r="C15" s="10" t="s">
        <v>284</v>
      </c>
      <c r="D15" s="10">
        <v>1540</v>
      </c>
      <c r="E15" s="194"/>
      <c r="F15" s="195">
        <f t="shared" si="1"/>
        <v>0</v>
      </c>
    </row>
    <row r="16" spans="1:6" x14ac:dyDescent="0.2">
      <c r="A16" s="10">
        <f t="shared" si="0"/>
        <v>6</v>
      </c>
      <c r="B16" t="s">
        <v>1424</v>
      </c>
      <c r="C16" s="10" t="s">
        <v>284</v>
      </c>
      <c r="D16" s="10">
        <v>590</v>
      </c>
      <c r="E16" s="194"/>
      <c r="F16" s="195">
        <f t="shared" si="1"/>
        <v>0</v>
      </c>
    </row>
    <row r="17" spans="1:6" x14ac:dyDescent="0.2">
      <c r="A17" s="10">
        <f t="shared" si="0"/>
        <v>7</v>
      </c>
      <c r="B17" t="s">
        <v>1425</v>
      </c>
      <c r="C17" s="10" t="s">
        <v>284</v>
      </c>
      <c r="D17" s="10">
        <v>15</v>
      </c>
      <c r="E17" s="194"/>
      <c r="F17" s="195">
        <f t="shared" si="1"/>
        <v>0</v>
      </c>
    </row>
    <row r="18" spans="1:6" x14ac:dyDescent="0.2">
      <c r="A18" s="10">
        <f t="shared" si="0"/>
        <v>8</v>
      </c>
      <c r="B18" t="s">
        <v>1426</v>
      </c>
      <c r="C18" s="10" t="s">
        <v>284</v>
      </c>
      <c r="D18" s="10">
        <v>110</v>
      </c>
      <c r="E18" s="194"/>
      <c r="F18" s="195">
        <f t="shared" si="1"/>
        <v>0</v>
      </c>
    </row>
    <row r="19" spans="1:6" x14ac:dyDescent="0.2">
      <c r="A19" s="10">
        <f t="shared" si="0"/>
        <v>9</v>
      </c>
      <c r="B19" t="s">
        <v>1427</v>
      </c>
      <c r="C19" s="10" t="s">
        <v>284</v>
      </c>
      <c r="D19" s="10">
        <v>60</v>
      </c>
      <c r="E19" s="194"/>
      <c r="F19" s="195">
        <f t="shared" si="1"/>
        <v>0</v>
      </c>
    </row>
    <row r="20" spans="1:6" x14ac:dyDescent="0.2">
      <c r="A20" s="10">
        <f t="shared" si="0"/>
        <v>10</v>
      </c>
      <c r="F20" s="195"/>
    </row>
    <row r="21" spans="1:6" x14ac:dyDescent="0.2">
      <c r="A21" s="10">
        <f t="shared" si="0"/>
        <v>11</v>
      </c>
      <c r="B21" t="s">
        <v>1428</v>
      </c>
      <c r="C21" s="10" t="s">
        <v>284</v>
      </c>
      <c r="D21" s="10">
        <v>50</v>
      </c>
      <c r="E21" s="194"/>
      <c r="F21" s="195">
        <f t="shared" si="1"/>
        <v>0</v>
      </c>
    </row>
    <row r="22" spans="1:6" x14ac:dyDescent="0.2">
      <c r="A22" s="10">
        <f t="shared" si="0"/>
        <v>12</v>
      </c>
      <c r="B22" t="s">
        <v>1429</v>
      </c>
      <c r="C22" s="10" t="s">
        <v>284</v>
      </c>
      <c r="D22" s="10">
        <v>220</v>
      </c>
      <c r="E22" s="194"/>
      <c r="F22" s="195">
        <f t="shared" si="1"/>
        <v>0</v>
      </c>
    </row>
    <row r="23" spans="1:6" x14ac:dyDescent="0.2">
      <c r="A23" s="10">
        <f t="shared" si="0"/>
        <v>13</v>
      </c>
      <c r="F23" s="195"/>
    </row>
    <row r="24" spans="1:6" x14ac:dyDescent="0.2">
      <c r="A24" s="10">
        <f t="shared" si="0"/>
        <v>14</v>
      </c>
      <c r="B24" t="s">
        <v>1430</v>
      </c>
      <c r="C24" s="10" t="s">
        <v>549</v>
      </c>
      <c r="D24" s="10">
        <v>101</v>
      </c>
      <c r="E24" s="194"/>
      <c r="F24" s="195">
        <f t="shared" si="1"/>
        <v>0</v>
      </c>
    </row>
    <row r="25" spans="1:6" x14ac:dyDescent="0.2">
      <c r="A25" s="10">
        <f t="shared" si="0"/>
        <v>15</v>
      </c>
      <c r="B25" t="s">
        <v>1431</v>
      </c>
      <c r="C25" s="10" t="s">
        <v>549</v>
      </c>
      <c r="D25" s="10">
        <v>24</v>
      </c>
      <c r="E25" s="194"/>
      <c r="F25" s="195">
        <f t="shared" si="1"/>
        <v>0</v>
      </c>
    </row>
    <row r="26" spans="1:6" x14ac:dyDescent="0.2">
      <c r="A26" s="10">
        <f t="shared" si="0"/>
        <v>16</v>
      </c>
      <c r="F26" s="195"/>
    </row>
    <row r="27" spans="1:6" x14ac:dyDescent="0.2">
      <c r="A27" s="10">
        <f t="shared" si="0"/>
        <v>17</v>
      </c>
      <c r="B27" t="s">
        <v>1432</v>
      </c>
      <c r="C27" s="10" t="s">
        <v>549</v>
      </c>
      <c r="D27" s="10">
        <v>18</v>
      </c>
      <c r="E27" s="194"/>
      <c r="F27" s="195">
        <f t="shared" si="1"/>
        <v>0</v>
      </c>
    </row>
    <row r="28" spans="1:6" x14ac:dyDescent="0.2">
      <c r="A28" s="10">
        <f t="shared" si="0"/>
        <v>18</v>
      </c>
      <c r="B28" t="s">
        <v>1433</v>
      </c>
      <c r="C28" s="10" t="s">
        <v>549</v>
      </c>
      <c r="D28" s="10">
        <v>6</v>
      </c>
      <c r="E28" s="194"/>
      <c r="F28" s="195">
        <f t="shared" si="1"/>
        <v>0</v>
      </c>
    </row>
    <row r="29" spans="1:6" x14ac:dyDescent="0.2">
      <c r="A29" s="10">
        <f t="shared" si="0"/>
        <v>19</v>
      </c>
      <c r="B29" t="s">
        <v>1434</v>
      </c>
      <c r="C29" s="10" t="s">
        <v>549</v>
      </c>
      <c r="D29" s="10">
        <v>20</v>
      </c>
      <c r="E29" s="194"/>
      <c r="F29" s="195">
        <f t="shared" si="1"/>
        <v>0</v>
      </c>
    </row>
    <row r="30" spans="1:6" x14ac:dyDescent="0.2">
      <c r="A30" s="10">
        <f t="shared" si="0"/>
        <v>20</v>
      </c>
      <c r="B30" t="s">
        <v>1435</v>
      </c>
      <c r="C30" s="10" t="s">
        <v>549</v>
      </c>
      <c r="D30" s="10">
        <v>1</v>
      </c>
      <c r="E30" s="194"/>
      <c r="F30" s="195">
        <f t="shared" si="1"/>
        <v>0</v>
      </c>
    </row>
    <row r="31" spans="1:6" x14ac:dyDescent="0.2">
      <c r="A31" s="10">
        <f t="shared" si="0"/>
        <v>21</v>
      </c>
      <c r="B31" t="s">
        <v>1436</v>
      </c>
      <c r="C31" s="10" t="s">
        <v>549</v>
      </c>
      <c r="D31" s="10">
        <v>28</v>
      </c>
      <c r="E31" s="194"/>
      <c r="F31" s="195">
        <f t="shared" si="1"/>
        <v>0</v>
      </c>
    </row>
    <row r="32" spans="1:6" x14ac:dyDescent="0.2">
      <c r="A32" s="10">
        <f t="shared" si="0"/>
        <v>22</v>
      </c>
      <c r="B32" t="s">
        <v>1437</v>
      </c>
      <c r="C32" s="10" t="s">
        <v>549</v>
      </c>
      <c r="D32" s="10">
        <v>2</v>
      </c>
      <c r="E32" s="194"/>
      <c r="F32" s="195">
        <f t="shared" si="1"/>
        <v>0</v>
      </c>
    </row>
    <row r="33" spans="1:6" x14ac:dyDescent="0.2">
      <c r="A33" s="10">
        <f t="shared" si="0"/>
        <v>23</v>
      </c>
      <c r="B33" t="s">
        <v>1438</v>
      </c>
      <c r="C33" s="10" t="s">
        <v>549</v>
      </c>
      <c r="D33" s="10">
        <v>4</v>
      </c>
      <c r="E33" s="194"/>
      <c r="F33" s="195">
        <f t="shared" si="1"/>
        <v>0</v>
      </c>
    </row>
    <row r="34" spans="1:6" x14ac:dyDescent="0.2">
      <c r="A34" s="10">
        <f t="shared" si="0"/>
        <v>24</v>
      </c>
      <c r="B34" t="s">
        <v>1439</v>
      </c>
      <c r="C34" s="10" t="s">
        <v>549</v>
      </c>
      <c r="D34" s="10">
        <v>26</v>
      </c>
      <c r="E34" s="194"/>
      <c r="F34" s="195">
        <f t="shared" si="1"/>
        <v>0</v>
      </c>
    </row>
    <row r="35" spans="1:6" x14ac:dyDescent="0.2">
      <c r="A35" s="10">
        <f t="shared" si="0"/>
        <v>25</v>
      </c>
      <c r="B35" t="s">
        <v>1440</v>
      </c>
      <c r="C35" s="10" t="s">
        <v>549</v>
      </c>
      <c r="D35" s="10">
        <v>2</v>
      </c>
      <c r="E35" s="194"/>
      <c r="F35" s="195">
        <f t="shared" si="1"/>
        <v>0</v>
      </c>
    </row>
    <row r="36" spans="1:6" x14ac:dyDescent="0.2">
      <c r="A36" s="10">
        <f t="shared" si="0"/>
        <v>26</v>
      </c>
      <c r="F36" s="195"/>
    </row>
    <row r="37" spans="1:6" x14ac:dyDescent="0.2">
      <c r="A37" s="10">
        <f t="shared" si="0"/>
        <v>27</v>
      </c>
      <c r="B37" t="s">
        <v>1441</v>
      </c>
      <c r="C37" s="10" t="s">
        <v>549</v>
      </c>
      <c r="D37" s="10">
        <v>32</v>
      </c>
      <c r="E37" s="194"/>
      <c r="F37" s="195">
        <f t="shared" si="1"/>
        <v>0</v>
      </c>
    </row>
    <row r="38" spans="1:6" x14ac:dyDescent="0.2">
      <c r="A38" s="10">
        <f t="shared" si="0"/>
        <v>28</v>
      </c>
      <c r="B38" t="s">
        <v>1442</v>
      </c>
      <c r="C38" s="10" t="s">
        <v>549</v>
      </c>
      <c r="D38" s="10">
        <v>1</v>
      </c>
      <c r="E38" s="194"/>
      <c r="F38" s="195">
        <f t="shared" si="1"/>
        <v>0</v>
      </c>
    </row>
    <row r="39" spans="1:6" x14ac:dyDescent="0.2">
      <c r="A39" s="10">
        <f t="shared" si="0"/>
        <v>29</v>
      </c>
      <c r="F39" s="195"/>
    </row>
    <row r="40" spans="1:6" x14ac:dyDescent="0.2">
      <c r="A40" s="10">
        <f t="shared" si="0"/>
        <v>30</v>
      </c>
      <c r="B40" t="s">
        <v>1443</v>
      </c>
      <c r="C40" s="10" t="s">
        <v>549</v>
      </c>
      <c r="D40" s="10">
        <v>21</v>
      </c>
      <c r="E40" s="194"/>
      <c r="F40" s="195">
        <f t="shared" si="1"/>
        <v>0</v>
      </c>
    </row>
    <row r="41" spans="1:6" x14ac:dyDescent="0.2">
      <c r="A41" s="10">
        <f t="shared" si="0"/>
        <v>31</v>
      </c>
      <c r="B41" t="s">
        <v>1444</v>
      </c>
      <c r="C41" s="10" t="s">
        <v>549</v>
      </c>
      <c r="D41" s="10">
        <v>39</v>
      </c>
      <c r="E41" s="194"/>
      <c r="F41" s="195">
        <f>SUM(D41*E41)</f>
        <v>0</v>
      </c>
    </row>
    <row r="42" spans="1:6" x14ac:dyDescent="0.2">
      <c r="A42" s="10">
        <f t="shared" si="0"/>
        <v>32</v>
      </c>
      <c r="B42" t="s">
        <v>1445</v>
      </c>
      <c r="C42" s="10" t="s">
        <v>549</v>
      </c>
      <c r="D42" s="10">
        <v>9</v>
      </c>
      <c r="E42" s="194"/>
      <c r="F42" s="195">
        <f t="shared" si="1"/>
        <v>0</v>
      </c>
    </row>
    <row r="43" spans="1:6" x14ac:dyDescent="0.2">
      <c r="A43" s="10">
        <f t="shared" si="0"/>
        <v>33</v>
      </c>
      <c r="B43" t="s">
        <v>1446</v>
      </c>
      <c r="C43" s="10" t="s">
        <v>549</v>
      </c>
      <c r="D43" s="10">
        <v>33</v>
      </c>
      <c r="E43" s="194"/>
      <c r="F43" s="195">
        <f t="shared" si="1"/>
        <v>0</v>
      </c>
    </row>
    <row r="44" spans="1:6" x14ac:dyDescent="0.2">
      <c r="A44" s="10">
        <f t="shared" si="0"/>
        <v>34</v>
      </c>
      <c r="B44" t="s">
        <v>1447</v>
      </c>
      <c r="C44" s="10" t="s">
        <v>549</v>
      </c>
      <c r="D44" s="10">
        <v>6</v>
      </c>
      <c r="E44" s="194"/>
      <c r="F44" s="195">
        <f t="shared" si="1"/>
        <v>0</v>
      </c>
    </row>
    <row r="45" spans="1:6" x14ac:dyDescent="0.2">
      <c r="A45" s="10">
        <f t="shared" si="0"/>
        <v>35</v>
      </c>
      <c r="B45" t="s">
        <v>1448</v>
      </c>
      <c r="C45" s="10" t="s">
        <v>549</v>
      </c>
      <c r="D45" s="10">
        <v>4</v>
      </c>
      <c r="E45" s="194"/>
      <c r="F45" s="195">
        <f t="shared" si="1"/>
        <v>0</v>
      </c>
    </row>
    <row r="46" spans="1:6" x14ac:dyDescent="0.2">
      <c r="A46" s="10">
        <f t="shared" si="0"/>
        <v>36</v>
      </c>
      <c r="B46" t="s">
        <v>1449</v>
      </c>
      <c r="C46" s="10" t="s">
        <v>549</v>
      </c>
      <c r="D46" s="10">
        <v>4</v>
      </c>
      <c r="E46" s="194"/>
      <c r="F46" s="195">
        <f t="shared" si="1"/>
        <v>0</v>
      </c>
    </row>
    <row r="47" spans="1:6" x14ac:dyDescent="0.2">
      <c r="A47" s="10">
        <f t="shared" si="0"/>
        <v>37</v>
      </c>
      <c r="B47" t="s">
        <v>1450</v>
      </c>
      <c r="C47" s="10" t="s">
        <v>549</v>
      </c>
      <c r="D47" s="10">
        <v>15</v>
      </c>
      <c r="E47" s="194"/>
      <c r="F47" s="195">
        <f t="shared" si="1"/>
        <v>0</v>
      </c>
    </row>
    <row r="48" spans="1:6" x14ac:dyDescent="0.2">
      <c r="A48" s="10">
        <f t="shared" si="0"/>
        <v>38</v>
      </c>
      <c r="B48" t="s">
        <v>1451</v>
      </c>
      <c r="C48" s="10" t="s">
        <v>549</v>
      </c>
      <c r="D48" s="10">
        <v>2</v>
      </c>
      <c r="E48" s="194"/>
      <c r="F48" s="195">
        <f t="shared" si="1"/>
        <v>0</v>
      </c>
    </row>
    <row r="49" spans="1:6" x14ac:dyDescent="0.2">
      <c r="A49" s="10">
        <f t="shared" si="0"/>
        <v>39</v>
      </c>
      <c r="B49" t="s">
        <v>1452</v>
      </c>
      <c r="C49" s="10" t="s">
        <v>549</v>
      </c>
      <c r="D49" s="10">
        <v>20</v>
      </c>
      <c r="E49" s="194"/>
      <c r="F49" s="195">
        <f t="shared" si="1"/>
        <v>0</v>
      </c>
    </row>
    <row r="50" spans="1:6" x14ac:dyDescent="0.2">
      <c r="A50" s="10">
        <f t="shared" si="0"/>
        <v>40</v>
      </c>
      <c r="F50" s="195"/>
    </row>
    <row r="51" spans="1:6" x14ac:dyDescent="0.2">
      <c r="A51" s="10">
        <f t="shared" si="0"/>
        <v>41</v>
      </c>
      <c r="B51" t="s">
        <v>1453</v>
      </c>
      <c r="C51" s="10" t="s">
        <v>284</v>
      </c>
      <c r="D51" s="10">
        <v>50</v>
      </c>
      <c r="E51" s="196"/>
      <c r="F51" s="191">
        <f t="shared" ref="F51:F58" si="2">SUM(D51*E51)</f>
        <v>0</v>
      </c>
    </row>
    <row r="52" spans="1:6" x14ac:dyDescent="0.2">
      <c r="A52" s="10">
        <f t="shared" si="0"/>
        <v>42</v>
      </c>
      <c r="B52" t="s">
        <v>1454</v>
      </c>
      <c r="C52" s="10" t="s">
        <v>284</v>
      </c>
      <c r="D52" s="10">
        <v>35</v>
      </c>
      <c r="E52" s="196"/>
      <c r="F52" s="191">
        <f t="shared" si="2"/>
        <v>0</v>
      </c>
    </row>
    <row r="53" spans="1:6" x14ac:dyDescent="0.2">
      <c r="A53" s="10">
        <f t="shared" si="0"/>
        <v>43</v>
      </c>
      <c r="B53" t="s">
        <v>1455</v>
      </c>
      <c r="C53" s="10" t="s">
        <v>284</v>
      </c>
      <c r="D53" s="10">
        <v>80</v>
      </c>
      <c r="E53" s="196"/>
      <c r="F53" s="191">
        <f t="shared" si="2"/>
        <v>0</v>
      </c>
    </row>
    <row r="54" spans="1:6" x14ac:dyDescent="0.2">
      <c r="A54" s="10">
        <f t="shared" si="0"/>
        <v>44</v>
      </c>
      <c r="B54" t="s">
        <v>1456</v>
      </c>
      <c r="C54" s="10" t="s">
        <v>284</v>
      </c>
      <c r="D54" s="10">
        <v>40</v>
      </c>
      <c r="E54" s="196"/>
      <c r="F54" s="191">
        <f t="shared" si="2"/>
        <v>0</v>
      </c>
    </row>
    <row r="55" spans="1:6" x14ac:dyDescent="0.2">
      <c r="A55" s="10">
        <f t="shared" si="0"/>
        <v>45</v>
      </c>
      <c r="B55" t="s">
        <v>1457</v>
      </c>
      <c r="C55" s="10" t="s">
        <v>284</v>
      </c>
      <c r="D55" s="10">
        <v>140</v>
      </c>
      <c r="E55" s="196"/>
      <c r="F55" s="191">
        <f t="shared" si="2"/>
        <v>0</v>
      </c>
    </row>
    <row r="56" spans="1:6" x14ac:dyDescent="0.2">
      <c r="A56" s="10">
        <f t="shared" si="0"/>
        <v>46</v>
      </c>
      <c r="B56" t="s">
        <v>1458</v>
      </c>
      <c r="C56" s="10" t="s">
        <v>284</v>
      </c>
      <c r="D56" s="10">
        <v>40</v>
      </c>
      <c r="E56" s="196"/>
      <c r="F56" s="191">
        <f t="shared" si="2"/>
        <v>0</v>
      </c>
    </row>
    <row r="57" spans="1:6" x14ac:dyDescent="0.2">
      <c r="A57" s="10">
        <f t="shared" si="0"/>
        <v>47</v>
      </c>
      <c r="B57" t="s">
        <v>1459</v>
      </c>
      <c r="C57" s="10" t="s">
        <v>284</v>
      </c>
      <c r="D57" s="10">
        <v>75</v>
      </c>
      <c r="E57" s="194"/>
      <c r="F57" s="195">
        <f t="shared" si="2"/>
        <v>0</v>
      </c>
    </row>
    <row r="58" spans="1:6" x14ac:dyDescent="0.2">
      <c r="A58" s="10">
        <f t="shared" si="0"/>
        <v>48</v>
      </c>
      <c r="B58" t="s">
        <v>1460</v>
      </c>
      <c r="C58" s="10" t="s">
        <v>549</v>
      </c>
      <c r="D58" s="10">
        <v>21</v>
      </c>
      <c r="E58" s="194"/>
      <c r="F58" s="195">
        <f t="shared" si="2"/>
        <v>0</v>
      </c>
    </row>
    <row r="59" spans="1:6" x14ac:dyDescent="0.2">
      <c r="A59" s="10">
        <f t="shared" si="0"/>
        <v>49</v>
      </c>
      <c r="F59" s="195"/>
    </row>
    <row r="60" spans="1:6" x14ac:dyDescent="0.2">
      <c r="A60" s="10">
        <f t="shared" si="0"/>
        <v>50</v>
      </c>
      <c r="B60" t="s">
        <v>1461</v>
      </c>
      <c r="C60" s="10" t="s">
        <v>549</v>
      </c>
      <c r="D60" s="10">
        <v>27</v>
      </c>
      <c r="E60" s="194"/>
      <c r="F60" s="195">
        <f t="shared" si="1"/>
        <v>0</v>
      </c>
    </row>
    <row r="61" spans="1:6" x14ac:dyDescent="0.2">
      <c r="A61" s="10">
        <f t="shared" si="0"/>
        <v>51</v>
      </c>
      <c r="B61" t="s">
        <v>1462</v>
      </c>
      <c r="C61" s="10" t="s">
        <v>549</v>
      </c>
      <c r="D61" s="10">
        <v>52</v>
      </c>
      <c r="E61" s="194"/>
      <c r="F61" s="195">
        <f t="shared" si="1"/>
        <v>0</v>
      </c>
    </row>
    <row r="62" spans="1:6" x14ac:dyDescent="0.2">
      <c r="A62" s="10">
        <f t="shared" si="0"/>
        <v>52</v>
      </c>
      <c r="B62" t="s">
        <v>1463</v>
      </c>
      <c r="C62" s="10" t="s">
        <v>549</v>
      </c>
      <c r="D62" s="10">
        <v>2</v>
      </c>
      <c r="E62" s="194"/>
      <c r="F62" s="195">
        <f t="shared" si="1"/>
        <v>0</v>
      </c>
    </row>
    <row r="63" spans="1:6" x14ac:dyDescent="0.2">
      <c r="A63" s="10">
        <f t="shared" si="0"/>
        <v>53</v>
      </c>
      <c r="B63" t="s">
        <v>1464</v>
      </c>
      <c r="C63" s="10" t="s">
        <v>549</v>
      </c>
      <c r="D63" s="10">
        <v>24</v>
      </c>
      <c r="E63" s="194"/>
      <c r="F63" s="195">
        <f t="shared" si="1"/>
        <v>0</v>
      </c>
    </row>
    <row r="64" spans="1:6" x14ac:dyDescent="0.2">
      <c r="A64" s="10">
        <f t="shared" si="0"/>
        <v>54</v>
      </c>
      <c r="F64" s="195"/>
    </row>
    <row r="65" spans="1:6" x14ac:dyDescent="0.2">
      <c r="A65" s="10">
        <f t="shared" si="0"/>
        <v>55</v>
      </c>
      <c r="B65" t="s">
        <v>1465</v>
      </c>
      <c r="C65" s="10" t="s">
        <v>549</v>
      </c>
      <c r="D65" s="10">
        <v>10</v>
      </c>
      <c r="E65" s="194"/>
      <c r="F65" s="195">
        <f t="shared" si="1"/>
        <v>0</v>
      </c>
    </row>
    <row r="66" spans="1:6" x14ac:dyDescent="0.2">
      <c r="A66" s="10">
        <f t="shared" si="0"/>
        <v>56</v>
      </c>
      <c r="B66" t="s">
        <v>1466</v>
      </c>
      <c r="C66" s="10" t="s">
        <v>549</v>
      </c>
      <c r="D66" s="10">
        <v>2</v>
      </c>
      <c r="E66" s="194"/>
      <c r="F66" s="195">
        <f t="shared" si="1"/>
        <v>0</v>
      </c>
    </row>
    <row r="67" spans="1:6" x14ac:dyDescent="0.2">
      <c r="A67" s="10">
        <f t="shared" si="0"/>
        <v>57</v>
      </c>
      <c r="B67" t="s">
        <v>1467</v>
      </c>
      <c r="C67" s="10" t="s">
        <v>284</v>
      </c>
      <c r="D67" s="10">
        <v>120</v>
      </c>
      <c r="E67" s="194"/>
      <c r="F67" s="195">
        <f t="shared" si="1"/>
        <v>0</v>
      </c>
    </row>
    <row r="68" spans="1:6" x14ac:dyDescent="0.2">
      <c r="A68" s="10">
        <f t="shared" si="0"/>
        <v>58</v>
      </c>
      <c r="B68" t="s">
        <v>2308</v>
      </c>
      <c r="C68" s="10" t="s">
        <v>549</v>
      </c>
      <c r="D68" s="10">
        <v>2</v>
      </c>
      <c r="E68" s="194"/>
      <c r="F68" s="195">
        <f t="shared" si="1"/>
        <v>0</v>
      </c>
    </row>
    <row r="69" spans="1:6" x14ac:dyDescent="0.2">
      <c r="A69" s="10">
        <f t="shared" si="0"/>
        <v>59</v>
      </c>
      <c r="B69" t="s">
        <v>1468</v>
      </c>
      <c r="C69" s="10" t="s">
        <v>549</v>
      </c>
      <c r="D69" s="10">
        <v>1</v>
      </c>
      <c r="E69" s="194"/>
      <c r="F69" s="195">
        <f t="shared" si="1"/>
        <v>0</v>
      </c>
    </row>
    <row r="70" spans="1:6" x14ac:dyDescent="0.2">
      <c r="A70" s="10">
        <f t="shared" si="0"/>
        <v>60</v>
      </c>
      <c r="B70" t="s">
        <v>1469</v>
      </c>
      <c r="C70" s="10" t="s">
        <v>940</v>
      </c>
      <c r="D70" s="10">
        <v>35</v>
      </c>
      <c r="E70" s="194"/>
      <c r="F70" s="195">
        <f t="shared" si="1"/>
        <v>0</v>
      </c>
    </row>
    <row r="71" spans="1:6" x14ac:dyDescent="0.2">
      <c r="A71" s="10">
        <f t="shared" si="0"/>
        <v>61</v>
      </c>
      <c r="F71" s="195"/>
    </row>
    <row r="72" spans="1:6" x14ac:dyDescent="0.2">
      <c r="A72" s="10">
        <f t="shared" si="0"/>
        <v>62</v>
      </c>
    </row>
    <row r="73" spans="1:6" x14ac:dyDescent="0.2">
      <c r="A73" s="10">
        <f t="shared" si="0"/>
        <v>63</v>
      </c>
      <c r="B73" t="s">
        <v>1470</v>
      </c>
      <c r="F73" s="195">
        <f>SUM(F11:F70)</f>
        <v>0</v>
      </c>
    </row>
  </sheetData>
  <sheetProtection algorithmName="SHA-512" hashValue="LvQwtj0ehEryTSWFOhDGudq5RAZAGhGdJcuN69QOsdDJij1PgC0sXj6Q66gEIjZPzMGZ//22uapaQV8y/LUL3Q==" saltValue="yk9yrZs/EgwIHGsaYUbhFw==" spinCount="100000" sheet="1" objects="1" scenarios="1"/>
  <pageMargins left="0.78740157480314965" right="0.78740157480314965" top="0.98425196850393704" bottom="0.98425196850393704" header="0.51181102362204722" footer="0.51181102362204722"/>
  <pageSetup paperSize="9"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4C65-89F9-4F86-9C4E-B5DC4010C742}">
  <sheetPr>
    <pageSetUpPr fitToPage="1"/>
  </sheetPr>
  <dimension ref="A1:BR228"/>
  <sheetViews>
    <sheetView showGridLines="0" zoomScale="70" zoomScaleNormal="70" workbookViewId="0">
      <pane ySplit="1" topLeftCell="A63" activePane="bottomLeft" state="frozen"/>
      <selection activeCell="H73" sqref="H73"/>
      <selection pane="bottomLeft" activeCell="W85" sqref="W85"/>
    </sheetView>
  </sheetViews>
  <sheetFormatPr defaultRowHeight="13.5" x14ac:dyDescent="0.3"/>
  <cols>
    <col min="1" max="1" width="7.140625" style="202" customWidth="1"/>
    <col min="2" max="2" width="1.42578125" style="202" customWidth="1"/>
    <col min="3" max="3" width="3.5703125" style="202" customWidth="1"/>
    <col min="4" max="4" width="3.7109375" style="202" customWidth="1"/>
    <col min="5" max="5" width="14.7109375" style="202" customWidth="1"/>
    <col min="6" max="6" width="64.28515625" style="202" customWidth="1"/>
    <col min="7" max="7" width="7.42578125" style="202" customWidth="1"/>
    <col min="8" max="8" width="9.5703125" style="202" customWidth="1"/>
    <col min="9" max="9" width="10.85546875" style="202" customWidth="1"/>
    <col min="10" max="10" width="20.140625" style="202" customWidth="1"/>
    <col min="11" max="11" width="13.28515625" style="202" customWidth="1"/>
    <col min="12" max="12" width="9.140625" style="202"/>
    <col min="13" max="18" width="0" style="202" hidden="1" customWidth="1"/>
    <col min="19" max="19" width="7" style="202" hidden="1" customWidth="1"/>
    <col min="20" max="20" width="25.42578125" style="202" hidden="1" customWidth="1"/>
    <col min="21" max="21" width="14" style="202" hidden="1" customWidth="1"/>
    <col min="22" max="22" width="10.5703125" style="202" customWidth="1"/>
    <col min="23" max="24" width="14" style="202" customWidth="1"/>
    <col min="25" max="25" width="12.85546875" style="202" customWidth="1"/>
    <col min="26" max="26" width="9.42578125" style="202" customWidth="1"/>
    <col min="27" max="27" width="12.85546875" style="202" customWidth="1"/>
    <col min="28" max="28" width="14" style="202" customWidth="1"/>
    <col min="29" max="29" width="9.42578125" style="202" customWidth="1"/>
    <col min="30" max="30" width="12.85546875" style="202" customWidth="1"/>
    <col min="31" max="31" width="14" style="202" customWidth="1"/>
    <col min="32" max="16384" width="9.140625" style="202"/>
  </cols>
  <sheetData>
    <row r="1" spans="1:70" ht="21.75" customHeight="1" x14ac:dyDescent="0.3">
      <c r="A1" s="197"/>
      <c r="B1" s="198"/>
      <c r="C1" s="198"/>
      <c r="D1" s="199" t="s">
        <v>1471</v>
      </c>
      <c r="E1" s="198"/>
      <c r="F1" s="200" t="s">
        <v>1472</v>
      </c>
      <c r="G1" s="788" t="s">
        <v>1473</v>
      </c>
      <c r="H1" s="788"/>
      <c r="I1" s="198"/>
      <c r="J1" s="200" t="s">
        <v>1474</v>
      </c>
      <c r="K1" s="199" t="s">
        <v>1475</v>
      </c>
      <c r="L1" s="200" t="s">
        <v>1476</v>
      </c>
      <c r="M1" s="200"/>
      <c r="N1" s="200"/>
      <c r="O1" s="200"/>
      <c r="P1" s="200"/>
      <c r="Q1" s="200"/>
      <c r="R1" s="200"/>
      <c r="S1" s="200"/>
      <c r="T1" s="200"/>
      <c r="U1" s="201"/>
      <c r="V1" s="201"/>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row>
    <row r="2" spans="1:70" ht="36.950000000000003" customHeight="1" x14ac:dyDescent="0.3">
      <c r="L2" s="789" t="s">
        <v>1477</v>
      </c>
      <c r="M2" s="790"/>
      <c r="N2" s="790"/>
      <c r="O2" s="790"/>
      <c r="P2" s="790"/>
      <c r="Q2" s="790"/>
      <c r="R2" s="790"/>
      <c r="S2" s="790"/>
      <c r="T2" s="790"/>
      <c r="U2" s="790"/>
      <c r="V2" s="790"/>
      <c r="AT2" s="203" t="s">
        <v>1478</v>
      </c>
    </row>
    <row r="3" spans="1:70" ht="6.95" customHeight="1" x14ac:dyDescent="0.3">
      <c r="B3" s="204"/>
      <c r="C3" s="205"/>
      <c r="D3" s="205"/>
      <c r="E3" s="205"/>
      <c r="F3" s="205"/>
      <c r="G3" s="205"/>
      <c r="H3" s="205"/>
      <c r="I3" s="205"/>
      <c r="J3" s="205"/>
      <c r="K3" s="206"/>
      <c r="AT3" s="203" t="s">
        <v>59</v>
      </c>
    </row>
    <row r="4" spans="1:70" ht="36.950000000000003" customHeight="1" x14ac:dyDescent="0.3">
      <c r="B4" s="207"/>
      <c r="D4" s="208" t="s">
        <v>1479</v>
      </c>
      <c r="K4" s="209"/>
      <c r="M4" s="210" t="s">
        <v>1480</v>
      </c>
      <c r="AT4" s="203" t="s">
        <v>1481</v>
      </c>
    </row>
    <row r="5" spans="1:70" ht="6.95" customHeight="1" x14ac:dyDescent="0.3">
      <c r="B5" s="207"/>
      <c r="K5" s="209"/>
    </row>
    <row r="6" spans="1:70" s="211" customFormat="1" ht="15" x14ac:dyDescent="0.2">
      <c r="B6" s="212"/>
      <c r="D6" s="213" t="s">
        <v>22</v>
      </c>
      <c r="K6" s="214"/>
    </row>
    <row r="7" spans="1:70" s="211" customFormat="1" ht="36.950000000000003" customHeight="1" x14ac:dyDescent="0.2">
      <c r="B7" s="212"/>
      <c r="E7" s="786" t="s">
        <v>1482</v>
      </c>
      <c r="F7" s="787"/>
      <c r="G7" s="787"/>
      <c r="H7" s="787"/>
      <c r="K7" s="214"/>
    </row>
    <row r="8" spans="1:70" s="211" customFormat="1" x14ac:dyDescent="0.2">
      <c r="B8" s="212"/>
      <c r="K8" s="214"/>
    </row>
    <row r="9" spans="1:70" s="211" customFormat="1" ht="14.45" customHeight="1" x14ac:dyDescent="0.2">
      <c r="B9" s="212"/>
      <c r="D9" s="213" t="s">
        <v>1483</v>
      </c>
      <c r="F9" s="215" t="s">
        <v>1484</v>
      </c>
      <c r="I9" s="213" t="s">
        <v>1485</v>
      </c>
      <c r="J9" s="215" t="s">
        <v>1484</v>
      </c>
      <c r="K9" s="214"/>
    </row>
    <row r="10" spans="1:70" s="211" customFormat="1" ht="14.45" customHeight="1" x14ac:dyDescent="0.2">
      <c r="B10" s="212"/>
      <c r="D10" s="213" t="s">
        <v>1486</v>
      </c>
      <c r="F10" s="215" t="s">
        <v>1414</v>
      </c>
      <c r="I10" s="213" t="s">
        <v>1487</v>
      </c>
      <c r="J10" s="216" t="s">
        <v>1488</v>
      </c>
      <c r="K10" s="214"/>
    </row>
    <row r="11" spans="1:70" s="211" customFormat="1" ht="10.9" customHeight="1" x14ac:dyDescent="0.2">
      <c r="B11" s="212"/>
      <c r="K11" s="214"/>
    </row>
    <row r="12" spans="1:70" s="211" customFormat="1" ht="14.45" customHeight="1" x14ac:dyDescent="0.2">
      <c r="B12" s="212"/>
      <c r="D12" s="213" t="s">
        <v>1489</v>
      </c>
      <c r="I12" s="213" t="s">
        <v>1490</v>
      </c>
      <c r="J12" s="215" t="s">
        <v>1484</v>
      </c>
      <c r="K12" s="214"/>
    </row>
    <row r="13" spans="1:70" s="211" customFormat="1" ht="18" customHeight="1" x14ac:dyDescent="0.2">
      <c r="B13" s="212"/>
      <c r="E13" s="215" t="s">
        <v>1491</v>
      </c>
      <c r="I13" s="213" t="s">
        <v>34</v>
      </c>
      <c r="J13" s="215" t="s">
        <v>1484</v>
      </c>
      <c r="K13" s="214"/>
    </row>
    <row r="14" spans="1:70" s="211" customFormat="1" ht="6.95" customHeight="1" x14ac:dyDescent="0.2">
      <c r="B14" s="212"/>
      <c r="K14" s="214"/>
    </row>
    <row r="15" spans="1:70" s="211" customFormat="1" ht="14.45" customHeight="1" x14ac:dyDescent="0.2">
      <c r="B15" s="212"/>
      <c r="D15" s="213" t="s">
        <v>1492</v>
      </c>
      <c r="I15" s="213" t="s">
        <v>1490</v>
      </c>
      <c r="J15" s="215" t="s">
        <v>1484</v>
      </c>
      <c r="K15" s="214"/>
    </row>
    <row r="16" spans="1:70" s="211" customFormat="1" ht="18" customHeight="1" x14ac:dyDescent="0.2">
      <c r="B16" s="212"/>
      <c r="E16" s="215" t="s">
        <v>1484</v>
      </c>
      <c r="I16" s="213" t="s">
        <v>34</v>
      </c>
      <c r="J16" s="215" t="s">
        <v>1484</v>
      </c>
      <c r="K16" s="214"/>
      <c r="X16" s="217"/>
    </row>
    <row r="17" spans="2:11" s="211" customFormat="1" ht="6.95" customHeight="1" x14ac:dyDescent="0.2">
      <c r="B17" s="212"/>
      <c r="K17" s="214"/>
    </row>
    <row r="18" spans="2:11" s="211" customFormat="1" ht="14.45" customHeight="1" x14ac:dyDescent="0.2">
      <c r="B18" s="212"/>
      <c r="D18" s="213" t="s">
        <v>20</v>
      </c>
      <c r="I18" s="213" t="s">
        <v>1490</v>
      </c>
      <c r="J18" s="215" t="s">
        <v>1484</v>
      </c>
      <c r="K18" s="214"/>
    </row>
    <row r="19" spans="2:11" s="211" customFormat="1" ht="18" customHeight="1" x14ac:dyDescent="0.2">
      <c r="B19" s="212"/>
      <c r="E19" s="215" t="s">
        <v>1491</v>
      </c>
      <c r="I19" s="213" t="s">
        <v>34</v>
      </c>
      <c r="J19" s="215" t="s">
        <v>1484</v>
      </c>
      <c r="K19" s="214"/>
    </row>
    <row r="20" spans="2:11" s="211" customFormat="1" ht="6.95" customHeight="1" x14ac:dyDescent="0.2">
      <c r="B20" s="212"/>
      <c r="K20" s="214"/>
    </row>
    <row r="21" spans="2:11" s="211" customFormat="1" ht="14.45" customHeight="1" x14ac:dyDescent="0.2">
      <c r="B21" s="212"/>
      <c r="D21" s="213" t="s">
        <v>1493</v>
      </c>
      <c r="K21" s="214"/>
    </row>
    <row r="22" spans="2:11" s="219" customFormat="1" ht="16.5" customHeight="1" x14ac:dyDescent="0.2">
      <c r="B22" s="218"/>
      <c r="E22" s="791" t="s">
        <v>1484</v>
      </c>
      <c r="F22" s="791"/>
      <c r="G22" s="791"/>
      <c r="H22" s="791"/>
      <c r="K22" s="220"/>
    </row>
    <row r="23" spans="2:11" s="211" customFormat="1" ht="6.95" customHeight="1" x14ac:dyDescent="0.2">
      <c r="B23" s="212"/>
      <c r="K23" s="214"/>
    </row>
    <row r="24" spans="2:11" s="211" customFormat="1" ht="6.95" customHeight="1" x14ac:dyDescent="0.2">
      <c r="B24" s="212"/>
      <c r="D24" s="221"/>
      <c r="E24" s="221"/>
      <c r="F24" s="221"/>
      <c r="G24" s="221"/>
      <c r="H24" s="221"/>
      <c r="I24" s="221"/>
      <c r="J24" s="221"/>
      <c r="K24" s="222"/>
    </row>
    <row r="25" spans="2:11" s="211" customFormat="1" ht="25.35" customHeight="1" x14ac:dyDescent="0.2">
      <c r="B25" s="212"/>
      <c r="D25" s="223" t="s">
        <v>1494</v>
      </c>
      <c r="J25" s="224">
        <f>ROUND(J78,2)</f>
        <v>0</v>
      </c>
      <c r="K25" s="214"/>
    </row>
    <row r="26" spans="2:11" s="211" customFormat="1" ht="6.95" customHeight="1" x14ac:dyDescent="0.2">
      <c r="B26" s="212"/>
      <c r="D26" s="221"/>
      <c r="E26" s="221"/>
      <c r="F26" s="221"/>
      <c r="G26" s="221"/>
      <c r="H26" s="221"/>
      <c r="I26" s="221"/>
      <c r="J26" s="221"/>
      <c r="K26" s="222"/>
    </row>
    <row r="27" spans="2:11" s="211" customFormat="1" ht="14.45" customHeight="1" x14ac:dyDescent="0.2">
      <c r="B27" s="212"/>
      <c r="F27" s="225" t="s">
        <v>1495</v>
      </c>
      <c r="I27" s="225" t="s">
        <v>1496</v>
      </c>
      <c r="J27" s="225" t="s">
        <v>1497</v>
      </c>
      <c r="K27" s="214"/>
    </row>
    <row r="28" spans="2:11" s="211" customFormat="1" ht="14.45" customHeight="1" x14ac:dyDescent="0.2">
      <c r="B28" s="212"/>
      <c r="D28" s="226" t="s">
        <v>164</v>
      </c>
      <c r="E28" s="226" t="s">
        <v>1498</v>
      </c>
      <c r="F28" s="227">
        <f>ROUND(SUM(BE78:BE227), 2)</f>
        <v>0</v>
      </c>
      <c r="I28" s="228">
        <v>0.21</v>
      </c>
      <c r="J28" s="227">
        <f>ROUND(ROUND((SUM(BE78:BE227)), 2)*I28, 2)</f>
        <v>0</v>
      </c>
      <c r="K28" s="214"/>
    </row>
    <row r="29" spans="2:11" s="211" customFormat="1" ht="14.45" customHeight="1" x14ac:dyDescent="0.2">
      <c r="B29" s="212"/>
      <c r="E29" s="226" t="s">
        <v>1499</v>
      </c>
      <c r="F29" s="227">
        <f>ROUND(SUM(BF78:BF227), 2)</f>
        <v>0</v>
      </c>
      <c r="I29" s="228">
        <v>0.15</v>
      </c>
      <c r="J29" s="227">
        <f>ROUND(ROUND((SUM(BF78:BF227)), 2)*I29, 2)</f>
        <v>0</v>
      </c>
      <c r="K29" s="214"/>
    </row>
    <row r="30" spans="2:11" s="211" customFormat="1" ht="14.45" hidden="1" customHeight="1" x14ac:dyDescent="0.2">
      <c r="B30" s="212"/>
      <c r="E30" s="226" t="s">
        <v>1500</v>
      </c>
      <c r="F30" s="227">
        <f>ROUND(SUM(BG78:BG227), 2)</f>
        <v>0</v>
      </c>
      <c r="I30" s="228">
        <v>0.21</v>
      </c>
      <c r="J30" s="227">
        <v>0</v>
      </c>
      <c r="K30" s="214"/>
    </row>
    <row r="31" spans="2:11" s="211" customFormat="1" ht="14.45" hidden="1" customHeight="1" x14ac:dyDescent="0.2">
      <c r="B31" s="212"/>
      <c r="E31" s="226" t="s">
        <v>1501</v>
      </c>
      <c r="F31" s="227">
        <f>ROUND(SUM(BH78:BH227), 2)</f>
        <v>0</v>
      </c>
      <c r="I31" s="228">
        <v>0.15</v>
      </c>
      <c r="J31" s="227">
        <v>0</v>
      </c>
      <c r="K31" s="214"/>
    </row>
    <row r="32" spans="2:11" s="211" customFormat="1" ht="14.45" hidden="1" customHeight="1" x14ac:dyDescent="0.2">
      <c r="B32" s="212"/>
      <c r="E32" s="226" t="s">
        <v>1502</v>
      </c>
      <c r="F32" s="227">
        <f>ROUND(SUM(BI78:BI227), 2)</f>
        <v>0</v>
      </c>
      <c r="I32" s="228">
        <v>0</v>
      </c>
      <c r="J32" s="227">
        <v>0</v>
      </c>
      <c r="K32" s="214"/>
    </row>
    <row r="33" spans="2:11" s="211" customFormat="1" ht="6.95" customHeight="1" x14ac:dyDescent="0.2">
      <c r="B33" s="212"/>
      <c r="K33" s="214"/>
    </row>
    <row r="34" spans="2:11" s="211" customFormat="1" ht="25.35" customHeight="1" x14ac:dyDescent="0.2">
      <c r="B34" s="212"/>
      <c r="C34" s="229"/>
      <c r="D34" s="230" t="s">
        <v>165</v>
      </c>
      <c r="E34" s="231"/>
      <c r="F34" s="231"/>
      <c r="G34" s="232" t="s">
        <v>11</v>
      </c>
      <c r="H34" s="233" t="s">
        <v>62</v>
      </c>
      <c r="I34" s="231"/>
      <c r="J34" s="234">
        <f>SUM(J25:J32)</f>
        <v>0</v>
      </c>
      <c r="K34" s="235"/>
    </row>
    <row r="35" spans="2:11" s="211" customFormat="1" ht="14.45" customHeight="1" x14ac:dyDescent="0.2">
      <c r="B35" s="236"/>
      <c r="C35" s="237"/>
      <c r="D35" s="237"/>
      <c r="E35" s="237"/>
      <c r="F35" s="237"/>
      <c r="G35" s="237"/>
      <c r="H35" s="237"/>
      <c r="I35" s="237"/>
      <c r="J35" s="237"/>
      <c r="K35" s="238"/>
    </row>
    <row r="39" spans="2:11" s="211" customFormat="1" ht="6.95" customHeight="1" x14ac:dyDescent="0.2">
      <c r="B39" s="239"/>
      <c r="C39" s="240"/>
      <c r="D39" s="240"/>
      <c r="E39" s="240"/>
      <c r="F39" s="240"/>
      <c r="G39" s="240"/>
      <c r="H39" s="240"/>
      <c r="I39" s="240"/>
      <c r="J39" s="240"/>
      <c r="K39" s="241"/>
    </row>
    <row r="40" spans="2:11" s="211" customFormat="1" ht="36.950000000000003" customHeight="1" x14ac:dyDescent="0.2">
      <c r="B40" s="212"/>
      <c r="C40" s="208" t="s">
        <v>1503</v>
      </c>
      <c r="K40" s="214"/>
    </row>
    <row r="41" spans="2:11" s="211" customFormat="1" ht="6.95" customHeight="1" x14ac:dyDescent="0.2">
      <c r="B41" s="212"/>
      <c r="K41" s="214"/>
    </row>
    <row r="42" spans="2:11" s="211" customFormat="1" ht="14.45" customHeight="1" x14ac:dyDescent="0.2">
      <c r="B42" s="212"/>
      <c r="C42" s="213" t="s">
        <v>22</v>
      </c>
      <c r="K42" s="214"/>
    </row>
    <row r="43" spans="2:11" s="211" customFormat="1" ht="17.25" customHeight="1" x14ac:dyDescent="0.2">
      <c r="B43" s="212"/>
      <c r="E43" s="786" t="str">
        <f>E7</f>
        <v>Snížení energetické náročnosti objektu sportovní haly BIOS - COP, Nymburk</v>
      </c>
      <c r="F43" s="787"/>
      <c r="G43" s="787"/>
      <c r="H43" s="787"/>
      <c r="K43" s="214"/>
    </row>
    <row r="44" spans="2:11" s="211" customFormat="1" ht="6.95" customHeight="1" x14ac:dyDescent="0.2">
      <c r="B44" s="212"/>
      <c r="K44" s="214"/>
    </row>
    <row r="45" spans="2:11" s="211" customFormat="1" ht="18" customHeight="1" x14ac:dyDescent="0.2">
      <c r="B45" s="212"/>
      <c r="C45" s="213" t="s">
        <v>1486</v>
      </c>
      <c r="F45" s="215" t="str">
        <f>F10</f>
        <v>Nymburk</v>
      </c>
      <c r="I45" s="213" t="s">
        <v>1487</v>
      </c>
      <c r="J45" s="216" t="str">
        <f>IF(J10="","",J10)</f>
        <v>26. 9. 2018</v>
      </c>
      <c r="K45" s="214"/>
    </row>
    <row r="46" spans="2:11" s="211" customFormat="1" ht="6.95" customHeight="1" x14ac:dyDescent="0.2">
      <c r="B46" s="212"/>
      <c r="K46" s="214"/>
    </row>
    <row r="47" spans="2:11" s="211" customFormat="1" ht="15" x14ac:dyDescent="0.2">
      <c r="B47" s="212"/>
      <c r="C47" s="213" t="s">
        <v>1489</v>
      </c>
      <c r="F47" s="215" t="str">
        <f>E13</f>
        <v xml:space="preserve"> </v>
      </c>
      <c r="I47" s="213" t="s">
        <v>20</v>
      </c>
      <c r="J47" s="791" t="str">
        <f>E19</f>
        <v xml:space="preserve"> </v>
      </c>
      <c r="K47" s="214"/>
    </row>
    <row r="48" spans="2:11" s="211" customFormat="1" ht="14.45" customHeight="1" x14ac:dyDescent="0.2">
      <c r="B48" s="212"/>
      <c r="C48" s="213" t="s">
        <v>1492</v>
      </c>
      <c r="F48" s="215" t="str">
        <f>IF(E16="","",E16)</f>
        <v/>
      </c>
      <c r="J48" s="792"/>
      <c r="K48" s="214"/>
    </row>
    <row r="49" spans="2:47" s="211" customFormat="1" ht="10.35" customHeight="1" x14ac:dyDescent="0.2">
      <c r="B49" s="212"/>
      <c r="K49" s="214"/>
    </row>
    <row r="50" spans="2:47" s="211" customFormat="1" ht="29.25" customHeight="1" x14ac:dyDescent="0.2">
      <c r="B50" s="212"/>
      <c r="C50" s="242" t="s">
        <v>1504</v>
      </c>
      <c r="D50" s="229"/>
      <c r="E50" s="229"/>
      <c r="F50" s="229"/>
      <c r="G50" s="229"/>
      <c r="H50" s="229"/>
      <c r="I50" s="229"/>
      <c r="J50" s="243" t="s">
        <v>1505</v>
      </c>
      <c r="K50" s="244"/>
    </row>
    <row r="51" spans="2:47" s="211" customFormat="1" ht="10.35" customHeight="1" x14ac:dyDescent="0.2">
      <c r="B51" s="212"/>
      <c r="K51" s="214"/>
    </row>
    <row r="52" spans="2:47" s="211" customFormat="1" ht="29.25" customHeight="1" x14ac:dyDescent="0.2">
      <c r="B52" s="212"/>
      <c r="C52" s="245" t="s">
        <v>1506</v>
      </c>
      <c r="J52" s="224">
        <f>J78</f>
        <v>0</v>
      </c>
      <c r="K52" s="214"/>
      <c r="AU52" s="203" t="s">
        <v>1507</v>
      </c>
    </row>
    <row r="53" spans="2:47" s="247" customFormat="1" ht="24.95" customHeight="1" x14ac:dyDescent="0.2">
      <c r="B53" s="246"/>
      <c r="D53" s="248" t="s">
        <v>1508</v>
      </c>
      <c r="E53" s="249"/>
      <c r="F53" s="249"/>
      <c r="G53" s="249"/>
      <c r="H53" s="249"/>
      <c r="I53" s="249"/>
      <c r="J53" s="250">
        <f>J79</f>
        <v>0</v>
      </c>
      <c r="K53" s="251"/>
    </row>
    <row r="54" spans="2:47" s="253" customFormat="1" ht="19.899999999999999" customHeight="1" x14ac:dyDescent="0.2">
      <c r="B54" s="252"/>
      <c r="D54" s="254" t="s">
        <v>1509</v>
      </c>
      <c r="E54" s="255"/>
      <c r="F54" s="255"/>
      <c r="G54" s="255"/>
      <c r="H54" s="255"/>
      <c r="I54" s="255"/>
      <c r="J54" s="256">
        <f>J80</f>
        <v>0</v>
      </c>
      <c r="K54" s="257"/>
    </row>
    <row r="55" spans="2:47" s="253" customFormat="1" ht="19.899999999999999" customHeight="1" x14ac:dyDescent="0.2">
      <c r="B55" s="252"/>
      <c r="D55" s="254" t="s">
        <v>1510</v>
      </c>
      <c r="E55" s="255"/>
      <c r="F55" s="255"/>
      <c r="G55" s="255"/>
      <c r="H55" s="255"/>
      <c r="I55" s="255"/>
      <c r="J55" s="256">
        <f>J96</f>
        <v>0</v>
      </c>
      <c r="K55" s="257"/>
    </row>
    <row r="56" spans="2:47" s="253" customFormat="1" ht="19.899999999999999" customHeight="1" x14ac:dyDescent="0.2">
      <c r="B56" s="252"/>
      <c r="D56" s="254" t="s">
        <v>1511</v>
      </c>
      <c r="E56" s="255"/>
      <c r="F56" s="255"/>
      <c r="G56" s="255"/>
      <c r="H56" s="255"/>
      <c r="I56" s="255"/>
      <c r="J56" s="256">
        <f>J185</f>
        <v>0</v>
      </c>
      <c r="K56" s="257"/>
    </row>
    <row r="57" spans="2:47" s="253" customFormat="1" ht="19.899999999999999" customHeight="1" x14ac:dyDescent="0.2">
      <c r="B57" s="252"/>
      <c r="D57" s="254" t="s">
        <v>1512</v>
      </c>
      <c r="E57" s="255"/>
      <c r="F57" s="255"/>
      <c r="G57" s="255"/>
      <c r="H57" s="255"/>
      <c r="I57" s="255"/>
      <c r="J57" s="256">
        <f>J192</f>
        <v>0</v>
      </c>
      <c r="K57" s="257"/>
    </row>
    <row r="58" spans="2:47" s="253" customFormat="1" ht="19.899999999999999" customHeight="1" x14ac:dyDescent="0.2">
      <c r="B58" s="252"/>
      <c r="D58" s="254" t="s">
        <v>1513</v>
      </c>
      <c r="E58" s="255"/>
      <c r="F58" s="255"/>
      <c r="G58" s="255"/>
      <c r="H58" s="255"/>
      <c r="I58" s="255"/>
      <c r="J58" s="256">
        <f>J219</f>
        <v>0</v>
      </c>
      <c r="K58" s="257"/>
    </row>
    <row r="59" spans="2:47" s="253" customFormat="1" ht="19.899999999999999" customHeight="1" x14ac:dyDescent="0.2">
      <c r="B59" s="252"/>
      <c r="D59" s="254" t="s">
        <v>1514</v>
      </c>
      <c r="E59" s="255"/>
      <c r="F59" s="255"/>
      <c r="G59" s="255"/>
      <c r="H59" s="255"/>
      <c r="I59" s="255"/>
      <c r="J59" s="256">
        <f>J224</f>
        <v>0</v>
      </c>
      <c r="K59" s="257"/>
    </row>
    <row r="60" spans="2:47" s="247" customFormat="1" ht="24.95" customHeight="1" x14ac:dyDescent="0.2">
      <c r="B60" s="246"/>
      <c r="D60" s="248" t="s">
        <v>1515</v>
      </c>
      <c r="E60" s="249"/>
      <c r="F60" s="249"/>
      <c r="G60" s="249"/>
      <c r="H60" s="249"/>
      <c r="I60" s="249"/>
      <c r="J60" s="250">
        <f>J226</f>
        <v>0</v>
      </c>
      <c r="K60" s="251"/>
    </row>
    <row r="61" spans="2:47" s="211" customFormat="1" ht="21.75" customHeight="1" x14ac:dyDescent="0.2">
      <c r="B61" s="212"/>
      <c r="K61" s="214"/>
    </row>
    <row r="62" spans="2:47" s="211" customFormat="1" ht="6.95" customHeight="1" x14ac:dyDescent="0.2">
      <c r="B62" s="236"/>
      <c r="C62" s="237"/>
      <c r="D62" s="237"/>
      <c r="E62" s="237"/>
      <c r="F62" s="237"/>
      <c r="G62" s="237"/>
      <c r="H62" s="237"/>
      <c r="I62" s="237"/>
      <c r="J62" s="237"/>
      <c r="K62" s="238"/>
    </row>
    <row r="66" spans="2:63" s="211" customFormat="1" ht="6.95" customHeight="1" x14ac:dyDescent="0.2">
      <c r="B66" s="239"/>
      <c r="C66" s="240"/>
      <c r="D66" s="240"/>
      <c r="E66" s="240"/>
      <c r="F66" s="240"/>
      <c r="G66" s="240"/>
      <c r="H66" s="240"/>
      <c r="I66" s="240"/>
      <c r="J66" s="240"/>
      <c r="K66" s="240"/>
      <c r="L66" s="212"/>
    </row>
    <row r="67" spans="2:63" s="211" customFormat="1" ht="36.950000000000003" customHeight="1" x14ac:dyDescent="0.2">
      <c r="B67" s="212"/>
      <c r="C67" s="208" t="s">
        <v>1516</v>
      </c>
      <c r="L67" s="212"/>
    </row>
    <row r="68" spans="2:63" s="211" customFormat="1" ht="6.95" customHeight="1" x14ac:dyDescent="0.2">
      <c r="B68" s="212"/>
      <c r="L68" s="212"/>
    </row>
    <row r="69" spans="2:63" s="211" customFormat="1" ht="14.45" customHeight="1" x14ac:dyDescent="0.2">
      <c r="B69" s="212"/>
      <c r="C69" s="213" t="s">
        <v>22</v>
      </c>
      <c r="L69" s="212"/>
    </row>
    <row r="70" spans="2:63" s="211" customFormat="1" ht="17.25" customHeight="1" x14ac:dyDescent="0.2">
      <c r="B70" s="212"/>
      <c r="E70" s="786" t="str">
        <f>E7</f>
        <v>Snížení energetické náročnosti objektu sportovní haly BIOS - COP, Nymburk</v>
      </c>
      <c r="F70" s="787"/>
      <c r="G70" s="787"/>
      <c r="H70" s="787"/>
      <c r="L70" s="212"/>
    </row>
    <row r="71" spans="2:63" s="211" customFormat="1" ht="6.95" customHeight="1" x14ac:dyDescent="0.2">
      <c r="B71" s="212"/>
      <c r="L71" s="212"/>
    </row>
    <row r="72" spans="2:63" s="211" customFormat="1" ht="18" customHeight="1" x14ac:dyDescent="0.2">
      <c r="B72" s="212"/>
      <c r="C72" s="213" t="s">
        <v>1486</v>
      </c>
      <c r="F72" s="215" t="str">
        <f>F10</f>
        <v>Nymburk</v>
      </c>
      <c r="I72" s="213" t="s">
        <v>1487</v>
      </c>
      <c r="J72" s="216" t="str">
        <f>IF(J10="","",J10)</f>
        <v>26. 9. 2018</v>
      </c>
      <c r="L72" s="212"/>
    </row>
    <row r="73" spans="2:63" s="211" customFormat="1" ht="6.95" customHeight="1" x14ac:dyDescent="0.2">
      <c r="B73" s="212"/>
      <c r="L73" s="212"/>
    </row>
    <row r="74" spans="2:63" s="211" customFormat="1" ht="15" x14ac:dyDescent="0.2">
      <c r="B74" s="212"/>
      <c r="C74" s="213" t="s">
        <v>1489</v>
      </c>
      <c r="F74" s="215" t="str">
        <f>E13</f>
        <v xml:space="preserve"> </v>
      </c>
      <c r="I74" s="213" t="s">
        <v>20</v>
      </c>
      <c r="J74" s="215" t="str">
        <f>E19</f>
        <v xml:space="preserve"> </v>
      </c>
      <c r="L74" s="212"/>
    </row>
    <row r="75" spans="2:63" s="211" customFormat="1" ht="14.45" customHeight="1" x14ac:dyDescent="0.2">
      <c r="B75" s="212"/>
      <c r="C75" s="213" t="s">
        <v>1492</v>
      </c>
      <c r="F75" s="215" t="str">
        <f>IF(E16="","",E16)</f>
        <v/>
      </c>
      <c r="L75" s="212"/>
    </row>
    <row r="76" spans="2:63" s="211" customFormat="1" ht="10.35" customHeight="1" x14ac:dyDescent="0.2">
      <c r="B76" s="212"/>
      <c r="L76" s="212"/>
    </row>
    <row r="77" spans="2:63" s="265" customFormat="1" ht="29.25" customHeight="1" x14ac:dyDescent="0.2">
      <c r="B77" s="258"/>
      <c r="C77" s="259" t="s">
        <v>1517</v>
      </c>
      <c r="D77" s="260" t="s">
        <v>1518</v>
      </c>
      <c r="E77" s="260" t="s">
        <v>1519</v>
      </c>
      <c r="F77" s="260" t="s">
        <v>1520</v>
      </c>
      <c r="G77" s="260" t="s">
        <v>159</v>
      </c>
      <c r="H77" s="260" t="s">
        <v>160</v>
      </c>
      <c r="I77" s="260" t="s">
        <v>1521</v>
      </c>
      <c r="J77" s="260" t="s">
        <v>1505</v>
      </c>
      <c r="K77" s="261" t="s">
        <v>1522</v>
      </c>
      <c r="L77" s="258"/>
      <c r="M77" s="262" t="s">
        <v>1523</v>
      </c>
      <c r="N77" s="263" t="s">
        <v>164</v>
      </c>
      <c r="O77" s="263" t="s">
        <v>1524</v>
      </c>
      <c r="P77" s="263" t="s">
        <v>1525</v>
      </c>
      <c r="Q77" s="263" t="s">
        <v>1526</v>
      </c>
      <c r="R77" s="263" t="s">
        <v>1527</v>
      </c>
      <c r="S77" s="263" t="s">
        <v>1528</v>
      </c>
      <c r="T77" s="264" t="s">
        <v>1529</v>
      </c>
    </row>
    <row r="78" spans="2:63" s="211" customFormat="1" ht="29.25" customHeight="1" x14ac:dyDescent="0.35">
      <c r="B78" s="212"/>
      <c r="C78" s="266" t="s">
        <v>1506</v>
      </c>
      <c r="J78" s="267">
        <f>BK78</f>
        <v>0</v>
      </c>
      <c r="L78" s="212"/>
      <c r="M78" s="268"/>
      <c r="N78" s="221"/>
      <c r="O78" s="221"/>
      <c r="P78" s="269">
        <f>P79+P226</f>
        <v>0</v>
      </c>
      <c r="Q78" s="221"/>
      <c r="R78" s="269">
        <f>R79+R226</f>
        <v>3.04969</v>
      </c>
      <c r="S78" s="221"/>
      <c r="T78" s="270">
        <f>T79+T226</f>
        <v>3.1060400000000001</v>
      </c>
      <c r="AT78" s="203" t="s">
        <v>1530</v>
      </c>
      <c r="AU78" s="203" t="s">
        <v>1507</v>
      </c>
      <c r="BK78" s="271">
        <f>BK79+BK226</f>
        <v>0</v>
      </c>
    </row>
    <row r="79" spans="2:63" s="273" customFormat="1" ht="37.35" customHeight="1" x14ac:dyDescent="0.35">
      <c r="B79" s="272"/>
      <c r="D79" s="274" t="s">
        <v>1530</v>
      </c>
      <c r="E79" s="275" t="s">
        <v>25</v>
      </c>
      <c r="F79" s="275" t="s">
        <v>1531</v>
      </c>
      <c r="J79" s="276">
        <f>BK79</f>
        <v>0</v>
      </c>
      <c r="L79" s="272"/>
      <c r="M79" s="277"/>
      <c r="P79" s="278">
        <f>P80+P96+P185+P192+P219+P224</f>
        <v>0</v>
      </c>
      <c r="R79" s="278">
        <f>R80+R96+R185+R192+R219+R224</f>
        <v>3.04969</v>
      </c>
      <c r="T79" s="279">
        <f>T80+T96+T185+T192+T219+T224</f>
        <v>3.1060400000000001</v>
      </c>
      <c r="AR79" s="274" t="s">
        <v>59</v>
      </c>
      <c r="AT79" s="280" t="s">
        <v>1530</v>
      </c>
      <c r="AU79" s="280" t="s">
        <v>1532</v>
      </c>
      <c r="AY79" s="274" t="s">
        <v>1533</v>
      </c>
      <c r="BK79" s="281">
        <f>BK80+BK96+BK185+BK192+BK219+BK224</f>
        <v>0</v>
      </c>
    </row>
    <row r="80" spans="2:63" s="273" customFormat="1" ht="19.899999999999999" customHeight="1" x14ac:dyDescent="0.3">
      <c r="B80" s="272"/>
      <c r="D80" s="274" t="s">
        <v>1530</v>
      </c>
      <c r="E80" s="282" t="s">
        <v>107</v>
      </c>
      <c r="F80" s="282" t="s">
        <v>1534</v>
      </c>
      <c r="J80" s="283">
        <f>BK80</f>
        <v>0</v>
      </c>
      <c r="L80" s="272"/>
      <c r="M80" s="277"/>
      <c r="P80" s="278">
        <f>SUM(P81:P95)</f>
        <v>0</v>
      </c>
      <c r="R80" s="278">
        <f>SUM(R81:R95)</f>
        <v>7.3679999999999995E-2</v>
      </c>
      <c r="T80" s="279">
        <f>SUM(T81:T95)</f>
        <v>0.4798</v>
      </c>
      <c r="AR80" s="274" t="s">
        <v>59</v>
      </c>
      <c r="AT80" s="280" t="s">
        <v>1530</v>
      </c>
      <c r="AU80" s="280" t="s">
        <v>49</v>
      </c>
      <c r="AY80" s="274" t="s">
        <v>1533</v>
      </c>
      <c r="BK80" s="281">
        <f>SUM(BK81:BK95)</f>
        <v>0</v>
      </c>
    </row>
    <row r="81" spans="2:65" s="211" customFormat="1" ht="16.5" customHeight="1" x14ac:dyDescent="0.2">
      <c r="B81" s="212"/>
      <c r="C81" s="284" t="s">
        <v>49</v>
      </c>
      <c r="D81" s="284" t="s">
        <v>1535</v>
      </c>
      <c r="E81" s="285" t="s">
        <v>1536</v>
      </c>
      <c r="F81" s="286" t="s">
        <v>1537</v>
      </c>
      <c r="G81" s="287" t="s">
        <v>294</v>
      </c>
      <c r="H81" s="288">
        <v>17</v>
      </c>
      <c r="I81" s="289"/>
      <c r="J81" s="290">
        <f>ROUND(I81*H81,2)</f>
        <v>0</v>
      </c>
      <c r="K81" s="286" t="s">
        <v>1538</v>
      </c>
      <c r="L81" s="212"/>
      <c r="M81" s="291" t="s">
        <v>1484</v>
      </c>
      <c r="N81" s="292" t="s">
        <v>1498</v>
      </c>
      <c r="P81" s="293">
        <f>O81*H81</f>
        <v>0</v>
      </c>
      <c r="Q81" s="293">
        <v>2.7E-4</v>
      </c>
      <c r="R81" s="293">
        <f>Q81*H81</f>
        <v>4.5900000000000003E-3</v>
      </c>
      <c r="S81" s="293">
        <v>0</v>
      </c>
      <c r="T81" s="294">
        <f>S81*H81</f>
        <v>0</v>
      </c>
      <c r="AR81" s="203" t="s">
        <v>1539</v>
      </c>
      <c r="AT81" s="203" t="s">
        <v>1535</v>
      </c>
      <c r="AU81" s="203" t="s">
        <v>59</v>
      </c>
      <c r="AY81" s="203" t="s">
        <v>1533</v>
      </c>
      <c r="BE81" s="217">
        <f>IF(N81="základní",J81,0)</f>
        <v>0</v>
      </c>
      <c r="BF81" s="217">
        <f>IF(N81="snížená",J81,0)</f>
        <v>0</v>
      </c>
      <c r="BG81" s="217">
        <f>IF(N81="zákl. přenesená",J81,0)</f>
        <v>0</v>
      </c>
      <c r="BH81" s="217">
        <f>IF(N81="sníž. přenesená",J81,0)</f>
        <v>0</v>
      </c>
      <c r="BI81" s="217">
        <f>IF(N81="nulová",J81,0)</f>
        <v>0</v>
      </c>
      <c r="BJ81" s="203" t="s">
        <v>49</v>
      </c>
      <c r="BK81" s="217">
        <f>ROUND(I81*H81,2)</f>
        <v>0</v>
      </c>
      <c r="BL81" s="203" t="s">
        <v>1539</v>
      </c>
      <c r="BM81" s="203" t="s">
        <v>1540</v>
      </c>
    </row>
    <row r="82" spans="2:65" s="211" customFormat="1" ht="16.5" customHeight="1" x14ac:dyDescent="0.2">
      <c r="B82" s="212"/>
      <c r="C82" s="284" t="s">
        <v>59</v>
      </c>
      <c r="D82" s="284" t="s">
        <v>1535</v>
      </c>
      <c r="E82" s="285" t="s">
        <v>1541</v>
      </c>
      <c r="F82" s="286" t="s">
        <v>1542</v>
      </c>
      <c r="G82" s="287" t="s">
        <v>294</v>
      </c>
      <c r="H82" s="288">
        <v>7</v>
      </c>
      <c r="I82" s="289"/>
      <c r="J82" s="290">
        <f>ROUND(I82*H82,2)</f>
        <v>0</v>
      </c>
      <c r="K82" s="286" t="s">
        <v>1538</v>
      </c>
      <c r="L82" s="212"/>
      <c r="M82" s="291" t="s">
        <v>1484</v>
      </c>
      <c r="N82" s="292" t="s">
        <v>1498</v>
      </c>
      <c r="P82" s="293">
        <f>O82*H82</f>
        <v>0</v>
      </c>
      <c r="Q82" s="293">
        <v>3.1E-4</v>
      </c>
      <c r="R82" s="293">
        <f>Q82*H82</f>
        <v>2.1700000000000001E-3</v>
      </c>
      <c r="S82" s="293">
        <v>0</v>
      </c>
      <c r="T82" s="294">
        <f>S82*H82</f>
        <v>0</v>
      </c>
      <c r="AR82" s="203" t="s">
        <v>1539</v>
      </c>
      <c r="AT82" s="203" t="s">
        <v>1535</v>
      </c>
      <c r="AU82" s="203" t="s">
        <v>59</v>
      </c>
      <c r="AY82" s="203" t="s">
        <v>1533</v>
      </c>
      <c r="BE82" s="217">
        <f>IF(N82="základní",J82,0)</f>
        <v>0</v>
      </c>
      <c r="BF82" s="217">
        <f>IF(N82="snížená",J82,0)</f>
        <v>0</v>
      </c>
      <c r="BG82" s="217">
        <f>IF(N82="zákl. přenesená",J82,0)</f>
        <v>0</v>
      </c>
      <c r="BH82" s="217">
        <f>IF(N82="sníž. přenesená",J82,0)</f>
        <v>0</v>
      </c>
      <c r="BI82" s="217">
        <f>IF(N82="nulová",J82,0)</f>
        <v>0</v>
      </c>
      <c r="BJ82" s="203" t="s">
        <v>49</v>
      </c>
      <c r="BK82" s="217">
        <f>ROUND(I82*H82,2)</f>
        <v>0</v>
      </c>
      <c r="BL82" s="203" t="s">
        <v>1539</v>
      </c>
      <c r="BM82" s="203" t="s">
        <v>1543</v>
      </c>
    </row>
    <row r="83" spans="2:65" s="211" customFormat="1" ht="16.5" customHeight="1" x14ac:dyDescent="0.2">
      <c r="B83" s="212"/>
      <c r="C83" s="284" t="s">
        <v>68</v>
      </c>
      <c r="D83" s="284" t="s">
        <v>1535</v>
      </c>
      <c r="E83" s="285" t="s">
        <v>1544</v>
      </c>
      <c r="F83" s="286" t="s">
        <v>1545</v>
      </c>
      <c r="G83" s="287" t="s">
        <v>294</v>
      </c>
      <c r="H83" s="288">
        <v>22</v>
      </c>
      <c r="I83" s="289"/>
      <c r="J83" s="290">
        <f>ROUND(I83*H83,2)</f>
        <v>0</v>
      </c>
      <c r="K83" s="286" t="s">
        <v>1538</v>
      </c>
      <c r="L83" s="212"/>
      <c r="M83" s="291" t="s">
        <v>1484</v>
      </c>
      <c r="N83" s="292" t="s">
        <v>1498</v>
      </c>
      <c r="P83" s="293">
        <f>O83*H83</f>
        <v>0</v>
      </c>
      <c r="Q83" s="293">
        <v>1.01E-3</v>
      </c>
      <c r="R83" s="293">
        <f>Q83*H83</f>
        <v>2.222E-2</v>
      </c>
      <c r="S83" s="293">
        <v>0</v>
      </c>
      <c r="T83" s="294">
        <f>S83*H83</f>
        <v>0</v>
      </c>
      <c r="AR83" s="203" t="s">
        <v>1539</v>
      </c>
      <c r="AT83" s="203" t="s">
        <v>1535</v>
      </c>
      <c r="AU83" s="203" t="s">
        <v>59</v>
      </c>
      <c r="AY83" s="203" t="s">
        <v>1533</v>
      </c>
      <c r="BE83" s="217">
        <f>IF(N83="základní",J83,0)</f>
        <v>0</v>
      </c>
      <c r="BF83" s="217">
        <f>IF(N83="snížená",J83,0)</f>
        <v>0</v>
      </c>
      <c r="BG83" s="217">
        <f>IF(N83="zákl. přenesená",J83,0)</f>
        <v>0</v>
      </c>
      <c r="BH83" s="217">
        <f>IF(N83="sníž. přenesená",J83,0)</f>
        <v>0</v>
      </c>
      <c r="BI83" s="217">
        <f>IF(N83="nulová",J83,0)</f>
        <v>0</v>
      </c>
      <c r="BJ83" s="203" t="s">
        <v>49</v>
      </c>
      <c r="BK83" s="217">
        <f>ROUND(I83*H83,2)</f>
        <v>0</v>
      </c>
      <c r="BL83" s="203" t="s">
        <v>1539</v>
      </c>
      <c r="BM83" s="203" t="s">
        <v>1546</v>
      </c>
    </row>
    <row r="84" spans="2:65" s="211" customFormat="1" ht="16.5" customHeight="1" x14ac:dyDescent="0.2">
      <c r="B84" s="212"/>
      <c r="C84" s="284" t="s">
        <v>70</v>
      </c>
      <c r="D84" s="284" t="s">
        <v>1535</v>
      </c>
      <c r="E84" s="285" t="s">
        <v>1547</v>
      </c>
      <c r="F84" s="286" t="s">
        <v>1548</v>
      </c>
      <c r="G84" s="287" t="s">
        <v>284</v>
      </c>
      <c r="H84" s="288">
        <v>40</v>
      </c>
      <c r="I84" s="289"/>
      <c r="J84" s="290">
        <f>ROUND(I84*H84,2)</f>
        <v>0</v>
      </c>
      <c r="K84" s="286" t="s">
        <v>1538</v>
      </c>
      <c r="L84" s="212"/>
      <c r="M84" s="291" t="s">
        <v>1484</v>
      </c>
      <c r="N84" s="292" t="s">
        <v>1498</v>
      </c>
      <c r="P84" s="293">
        <f>O84*H84</f>
        <v>0</v>
      </c>
      <c r="Q84" s="293">
        <v>2.9E-4</v>
      </c>
      <c r="R84" s="293">
        <f>Q84*H84</f>
        <v>1.1599999999999999E-2</v>
      </c>
      <c r="S84" s="293">
        <v>0</v>
      </c>
      <c r="T84" s="294">
        <f>S84*H84</f>
        <v>0</v>
      </c>
      <c r="AR84" s="203" t="s">
        <v>1539</v>
      </c>
      <c r="AT84" s="203" t="s">
        <v>1535</v>
      </c>
      <c r="AU84" s="203" t="s">
        <v>59</v>
      </c>
      <c r="AY84" s="203" t="s">
        <v>1533</v>
      </c>
      <c r="BE84" s="217">
        <f>IF(N84="základní",J84,0)</f>
        <v>0</v>
      </c>
      <c r="BF84" s="217">
        <f>IF(N84="snížená",J84,0)</f>
        <v>0</v>
      </c>
      <c r="BG84" s="217">
        <f>IF(N84="zákl. přenesená",J84,0)</f>
        <v>0</v>
      </c>
      <c r="BH84" s="217">
        <f>IF(N84="sníž. přenesená",J84,0)</f>
        <v>0</v>
      </c>
      <c r="BI84" s="217">
        <f>IF(N84="nulová",J84,0)</f>
        <v>0</v>
      </c>
      <c r="BJ84" s="203" t="s">
        <v>49</v>
      </c>
      <c r="BK84" s="217">
        <f>ROUND(I84*H84,2)</f>
        <v>0</v>
      </c>
      <c r="BL84" s="203" t="s">
        <v>1539</v>
      </c>
      <c r="BM84" s="203" t="s">
        <v>1549</v>
      </c>
    </row>
    <row r="85" spans="2:65" s="211" customFormat="1" ht="67.5" x14ac:dyDescent="0.2">
      <c r="B85" s="212"/>
      <c r="D85" s="295" t="s">
        <v>1550</v>
      </c>
      <c r="F85" s="296" t="s">
        <v>1551</v>
      </c>
      <c r="L85" s="212"/>
      <c r="M85" s="297"/>
      <c r="T85" s="298"/>
      <c r="AT85" s="203" t="s">
        <v>1550</v>
      </c>
      <c r="AU85" s="203" t="s">
        <v>59</v>
      </c>
    </row>
    <row r="86" spans="2:65" s="211" customFormat="1" ht="16.5" customHeight="1" x14ac:dyDescent="0.2">
      <c r="B86" s="212"/>
      <c r="C86" s="284" t="s">
        <v>72</v>
      </c>
      <c r="D86" s="284" t="s">
        <v>1535</v>
      </c>
      <c r="E86" s="285" t="s">
        <v>1552</v>
      </c>
      <c r="F86" s="286" t="s">
        <v>1553</v>
      </c>
      <c r="G86" s="287" t="s">
        <v>294</v>
      </c>
      <c r="H86" s="288">
        <v>20</v>
      </c>
      <c r="I86" s="289"/>
      <c r="J86" s="290">
        <f>ROUND(I86*H86,2)</f>
        <v>0</v>
      </c>
      <c r="K86" s="286" t="s">
        <v>1538</v>
      </c>
      <c r="L86" s="212"/>
      <c r="M86" s="291" t="s">
        <v>1484</v>
      </c>
      <c r="N86" s="292" t="s">
        <v>1498</v>
      </c>
      <c r="P86" s="293">
        <f>O86*H86</f>
        <v>0</v>
      </c>
      <c r="Q86" s="293">
        <v>0</v>
      </c>
      <c r="R86" s="293">
        <f>Q86*H86</f>
        <v>0</v>
      </c>
      <c r="S86" s="293">
        <v>2.027E-2</v>
      </c>
      <c r="T86" s="294">
        <f>S86*H86</f>
        <v>0.40539999999999998</v>
      </c>
      <c r="AR86" s="203" t="s">
        <v>1539</v>
      </c>
      <c r="AT86" s="203" t="s">
        <v>1535</v>
      </c>
      <c r="AU86" s="203" t="s">
        <v>59</v>
      </c>
      <c r="AY86" s="203" t="s">
        <v>1533</v>
      </c>
      <c r="BE86" s="217">
        <f>IF(N86="základní",J86,0)</f>
        <v>0</v>
      </c>
      <c r="BF86" s="217">
        <f>IF(N86="snížená",J86,0)</f>
        <v>0</v>
      </c>
      <c r="BG86" s="217">
        <f>IF(N86="zákl. přenesená",J86,0)</f>
        <v>0</v>
      </c>
      <c r="BH86" s="217">
        <f>IF(N86="sníž. přenesená",J86,0)</f>
        <v>0</v>
      </c>
      <c r="BI86" s="217">
        <f>IF(N86="nulová",J86,0)</f>
        <v>0</v>
      </c>
      <c r="BJ86" s="203" t="s">
        <v>49</v>
      </c>
      <c r="BK86" s="217">
        <f>ROUND(I86*H86,2)</f>
        <v>0</v>
      </c>
      <c r="BL86" s="203" t="s">
        <v>1539</v>
      </c>
      <c r="BM86" s="203" t="s">
        <v>1554</v>
      </c>
    </row>
    <row r="87" spans="2:65" s="211" customFormat="1" ht="16.5" customHeight="1" x14ac:dyDescent="0.2">
      <c r="B87" s="212"/>
      <c r="C87" s="284" t="s">
        <v>1555</v>
      </c>
      <c r="D87" s="284" t="s">
        <v>1535</v>
      </c>
      <c r="E87" s="285" t="s">
        <v>1556</v>
      </c>
      <c r="F87" s="286" t="s">
        <v>1557</v>
      </c>
      <c r="G87" s="287" t="s">
        <v>294</v>
      </c>
      <c r="H87" s="288">
        <v>20</v>
      </c>
      <c r="I87" s="289"/>
      <c r="J87" s="290">
        <f>ROUND(I87*H87,2)</f>
        <v>0</v>
      </c>
      <c r="K87" s="286" t="s">
        <v>1538</v>
      </c>
      <c r="L87" s="212"/>
      <c r="M87" s="291" t="s">
        <v>1484</v>
      </c>
      <c r="N87" s="292" t="s">
        <v>1498</v>
      </c>
      <c r="P87" s="293">
        <f>O87*H87</f>
        <v>0</v>
      </c>
      <c r="Q87" s="293">
        <v>1.48E-3</v>
      </c>
      <c r="R87" s="293">
        <f>Q87*H87</f>
        <v>2.9600000000000001E-2</v>
      </c>
      <c r="S87" s="293">
        <v>0</v>
      </c>
      <c r="T87" s="294">
        <f>S87*H87</f>
        <v>0</v>
      </c>
      <c r="AR87" s="203" t="s">
        <v>1539</v>
      </c>
      <c r="AT87" s="203" t="s">
        <v>1535</v>
      </c>
      <c r="AU87" s="203" t="s">
        <v>59</v>
      </c>
      <c r="AY87" s="203" t="s">
        <v>1533</v>
      </c>
      <c r="BE87" s="217">
        <f>IF(N87="základní",J87,0)</f>
        <v>0</v>
      </c>
      <c r="BF87" s="217">
        <f>IF(N87="snížená",J87,0)</f>
        <v>0</v>
      </c>
      <c r="BG87" s="217">
        <f>IF(N87="zákl. přenesená",J87,0)</f>
        <v>0</v>
      </c>
      <c r="BH87" s="217">
        <f>IF(N87="sníž. přenesená",J87,0)</f>
        <v>0</v>
      </c>
      <c r="BI87" s="217">
        <f>IF(N87="nulová",J87,0)</f>
        <v>0</v>
      </c>
      <c r="BJ87" s="203" t="s">
        <v>49</v>
      </c>
      <c r="BK87" s="217">
        <f>ROUND(I87*H87,2)</f>
        <v>0</v>
      </c>
      <c r="BL87" s="203" t="s">
        <v>1539</v>
      </c>
      <c r="BM87" s="203" t="s">
        <v>1558</v>
      </c>
    </row>
    <row r="88" spans="2:65" s="211" customFormat="1" ht="16.5" customHeight="1" x14ac:dyDescent="0.2">
      <c r="B88" s="212"/>
      <c r="C88" s="284" t="s">
        <v>1559</v>
      </c>
      <c r="D88" s="284" t="s">
        <v>1535</v>
      </c>
      <c r="E88" s="285" t="s">
        <v>1560</v>
      </c>
      <c r="F88" s="286" t="s">
        <v>1561</v>
      </c>
      <c r="G88" s="287" t="s">
        <v>294</v>
      </c>
      <c r="H88" s="288">
        <v>24</v>
      </c>
      <c r="I88" s="289"/>
      <c r="J88" s="290">
        <f>ROUND(I88*H88,2)</f>
        <v>0</v>
      </c>
      <c r="K88" s="286" t="s">
        <v>1538</v>
      </c>
      <c r="L88" s="212"/>
      <c r="M88" s="291" t="s">
        <v>1484</v>
      </c>
      <c r="N88" s="292" t="s">
        <v>1498</v>
      </c>
      <c r="P88" s="293">
        <f>O88*H88</f>
        <v>0</v>
      </c>
      <c r="Q88" s="293">
        <v>0</v>
      </c>
      <c r="R88" s="293">
        <f>Q88*H88</f>
        <v>0</v>
      </c>
      <c r="S88" s="293">
        <v>3.0999999999999999E-3</v>
      </c>
      <c r="T88" s="294">
        <f>S88*H88</f>
        <v>7.4399999999999994E-2</v>
      </c>
      <c r="AR88" s="203" t="s">
        <v>1539</v>
      </c>
      <c r="AT88" s="203" t="s">
        <v>1535</v>
      </c>
      <c r="AU88" s="203" t="s">
        <v>59</v>
      </c>
      <c r="AY88" s="203" t="s">
        <v>1533</v>
      </c>
      <c r="BE88" s="217">
        <f>IF(N88="základní",J88,0)</f>
        <v>0</v>
      </c>
      <c r="BF88" s="217">
        <f>IF(N88="snížená",J88,0)</f>
        <v>0</v>
      </c>
      <c r="BG88" s="217">
        <f>IF(N88="zákl. přenesená",J88,0)</f>
        <v>0</v>
      </c>
      <c r="BH88" s="217">
        <f>IF(N88="sníž. přenesená",J88,0)</f>
        <v>0</v>
      </c>
      <c r="BI88" s="217">
        <f>IF(N88="nulová",J88,0)</f>
        <v>0</v>
      </c>
      <c r="BJ88" s="203" t="s">
        <v>49</v>
      </c>
      <c r="BK88" s="217">
        <f>ROUND(I88*H88,2)</f>
        <v>0</v>
      </c>
      <c r="BL88" s="203" t="s">
        <v>1539</v>
      </c>
      <c r="BM88" s="203" t="s">
        <v>1562</v>
      </c>
    </row>
    <row r="89" spans="2:65" s="211" customFormat="1" ht="16.5" customHeight="1" x14ac:dyDescent="0.2">
      <c r="B89" s="212"/>
      <c r="C89" s="284" t="s">
        <v>85</v>
      </c>
      <c r="D89" s="284" t="s">
        <v>1535</v>
      </c>
      <c r="E89" s="285" t="s">
        <v>1563</v>
      </c>
      <c r="F89" s="286" t="s">
        <v>1564</v>
      </c>
      <c r="G89" s="287" t="s">
        <v>294</v>
      </c>
      <c r="H89" s="288">
        <v>7</v>
      </c>
      <c r="I89" s="289"/>
      <c r="J89" s="290">
        <f>ROUND(I89*H89,2)</f>
        <v>0</v>
      </c>
      <c r="K89" s="286" t="s">
        <v>1538</v>
      </c>
      <c r="L89" s="212"/>
      <c r="M89" s="291" t="s">
        <v>1484</v>
      </c>
      <c r="N89" s="292" t="s">
        <v>1498</v>
      </c>
      <c r="P89" s="293">
        <f>O89*H89</f>
        <v>0</v>
      </c>
      <c r="Q89" s="293">
        <v>5.0000000000000001E-4</v>
      </c>
      <c r="R89" s="293">
        <f>Q89*H89</f>
        <v>3.5000000000000001E-3</v>
      </c>
      <c r="S89" s="293">
        <v>0</v>
      </c>
      <c r="T89" s="294">
        <f>S89*H89</f>
        <v>0</v>
      </c>
      <c r="AR89" s="203" t="s">
        <v>1539</v>
      </c>
      <c r="AT89" s="203" t="s">
        <v>1535</v>
      </c>
      <c r="AU89" s="203" t="s">
        <v>59</v>
      </c>
      <c r="AY89" s="203" t="s">
        <v>1533</v>
      </c>
      <c r="BE89" s="217">
        <f>IF(N89="základní",J89,0)</f>
        <v>0</v>
      </c>
      <c r="BF89" s="217">
        <f>IF(N89="snížená",J89,0)</f>
        <v>0</v>
      </c>
      <c r="BG89" s="217">
        <f>IF(N89="zákl. přenesená",J89,0)</f>
        <v>0</v>
      </c>
      <c r="BH89" s="217">
        <f>IF(N89="sníž. přenesená",J89,0)</f>
        <v>0</v>
      </c>
      <c r="BI89" s="217">
        <f>IF(N89="nulová",J89,0)</f>
        <v>0</v>
      </c>
      <c r="BJ89" s="203" t="s">
        <v>49</v>
      </c>
      <c r="BK89" s="217">
        <f>ROUND(I89*H89,2)</f>
        <v>0</v>
      </c>
      <c r="BL89" s="203" t="s">
        <v>1539</v>
      </c>
      <c r="BM89" s="203" t="s">
        <v>1565</v>
      </c>
    </row>
    <row r="90" spans="2:65" s="211" customFormat="1" ht="27" x14ac:dyDescent="0.2">
      <c r="B90" s="212"/>
      <c r="D90" s="295" t="s">
        <v>1566</v>
      </c>
      <c r="F90" s="296" t="s">
        <v>1567</v>
      </c>
      <c r="L90" s="212"/>
      <c r="M90" s="297"/>
      <c r="T90" s="298"/>
      <c r="AT90" s="203" t="s">
        <v>1566</v>
      </c>
      <c r="AU90" s="203" t="s">
        <v>59</v>
      </c>
    </row>
    <row r="91" spans="2:65" s="211" customFormat="1" ht="16.5" customHeight="1" x14ac:dyDescent="0.2">
      <c r="B91" s="212"/>
      <c r="C91" s="284" t="s">
        <v>1568</v>
      </c>
      <c r="D91" s="284" t="s">
        <v>1535</v>
      </c>
      <c r="E91" s="285" t="s">
        <v>1569</v>
      </c>
      <c r="F91" s="286" t="s">
        <v>1570</v>
      </c>
      <c r="G91" s="287" t="s">
        <v>284</v>
      </c>
      <c r="H91" s="288">
        <v>40</v>
      </c>
      <c r="I91" s="289"/>
      <c r="J91" s="290">
        <f>ROUND(I91*H91,2)</f>
        <v>0</v>
      </c>
      <c r="K91" s="286" t="s">
        <v>1538</v>
      </c>
      <c r="L91" s="212"/>
      <c r="M91" s="291" t="s">
        <v>1484</v>
      </c>
      <c r="N91" s="292" t="s">
        <v>1498</v>
      </c>
      <c r="P91" s="293">
        <f>O91*H91</f>
        <v>0</v>
      </c>
      <c r="Q91" s="293">
        <v>0</v>
      </c>
      <c r="R91" s="293">
        <f>Q91*H91</f>
        <v>0</v>
      </c>
      <c r="S91" s="293">
        <v>0</v>
      </c>
      <c r="T91" s="294">
        <f>S91*H91</f>
        <v>0</v>
      </c>
      <c r="AR91" s="203" t="s">
        <v>1539</v>
      </c>
      <c r="AT91" s="203" t="s">
        <v>1535</v>
      </c>
      <c r="AU91" s="203" t="s">
        <v>59</v>
      </c>
      <c r="AY91" s="203" t="s">
        <v>1533</v>
      </c>
      <c r="BE91" s="217">
        <f>IF(N91="základní",J91,0)</f>
        <v>0</v>
      </c>
      <c r="BF91" s="217">
        <f>IF(N91="snížená",J91,0)</f>
        <v>0</v>
      </c>
      <c r="BG91" s="217">
        <f>IF(N91="zákl. přenesená",J91,0)</f>
        <v>0</v>
      </c>
      <c r="BH91" s="217">
        <f>IF(N91="sníž. přenesená",J91,0)</f>
        <v>0</v>
      </c>
      <c r="BI91" s="217">
        <f>IF(N91="nulová",J91,0)</f>
        <v>0</v>
      </c>
      <c r="BJ91" s="203" t="s">
        <v>49</v>
      </c>
      <c r="BK91" s="217">
        <f>ROUND(I91*H91,2)</f>
        <v>0</v>
      </c>
      <c r="BL91" s="203" t="s">
        <v>1539</v>
      </c>
      <c r="BM91" s="203" t="s">
        <v>1571</v>
      </c>
    </row>
    <row r="92" spans="2:65" s="211" customFormat="1" ht="27" x14ac:dyDescent="0.2">
      <c r="B92" s="212"/>
      <c r="D92" s="295" t="s">
        <v>1550</v>
      </c>
      <c r="F92" s="296" t="s">
        <v>1572</v>
      </c>
      <c r="L92" s="212"/>
      <c r="M92" s="297"/>
      <c r="T92" s="298"/>
      <c r="AT92" s="203" t="s">
        <v>1550</v>
      </c>
      <c r="AU92" s="203" t="s">
        <v>59</v>
      </c>
    </row>
    <row r="93" spans="2:65" s="211" customFormat="1" ht="16.5" customHeight="1" x14ac:dyDescent="0.2">
      <c r="B93" s="212"/>
      <c r="C93" s="284" t="s">
        <v>1023</v>
      </c>
      <c r="D93" s="284" t="s">
        <v>1535</v>
      </c>
      <c r="E93" s="285" t="s">
        <v>1573</v>
      </c>
      <c r="F93" s="286" t="s">
        <v>1574</v>
      </c>
      <c r="G93" s="287" t="s">
        <v>284</v>
      </c>
      <c r="H93" s="288">
        <v>50</v>
      </c>
      <c r="I93" s="289"/>
      <c r="J93" s="290">
        <f>ROUND(I93*H93,2)</f>
        <v>0</v>
      </c>
      <c r="K93" s="286" t="s">
        <v>1538</v>
      </c>
      <c r="L93" s="212"/>
      <c r="M93" s="291" t="s">
        <v>1484</v>
      </c>
      <c r="N93" s="292" t="s">
        <v>1498</v>
      </c>
      <c r="P93" s="293">
        <f>O93*H93</f>
        <v>0</v>
      </c>
      <c r="Q93" s="293">
        <v>0</v>
      </c>
      <c r="R93" s="293">
        <f>Q93*H93</f>
        <v>0</v>
      </c>
      <c r="S93" s="293">
        <v>0</v>
      </c>
      <c r="T93" s="294">
        <f>S93*H93</f>
        <v>0</v>
      </c>
      <c r="AR93" s="203" t="s">
        <v>1539</v>
      </c>
      <c r="AT93" s="203" t="s">
        <v>1535</v>
      </c>
      <c r="AU93" s="203" t="s">
        <v>59</v>
      </c>
      <c r="AY93" s="203" t="s">
        <v>1533</v>
      </c>
      <c r="BE93" s="217">
        <f>IF(N93="základní",J93,0)</f>
        <v>0</v>
      </c>
      <c r="BF93" s="217">
        <f>IF(N93="snížená",J93,0)</f>
        <v>0</v>
      </c>
      <c r="BG93" s="217">
        <f>IF(N93="zákl. přenesená",J93,0)</f>
        <v>0</v>
      </c>
      <c r="BH93" s="217">
        <f>IF(N93="sníž. přenesená",J93,0)</f>
        <v>0</v>
      </c>
      <c r="BI93" s="217">
        <f>IF(N93="nulová",J93,0)</f>
        <v>0</v>
      </c>
      <c r="BJ93" s="203" t="s">
        <v>49</v>
      </c>
      <c r="BK93" s="217">
        <f>ROUND(I93*H93,2)</f>
        <v>0</v>
      </c>
      <c r="BL93" s="203" t="s">
        <v>1539</v>
      </c>
      <c r="BM93" s="203" t="s">
        <v>1575</v>
      </c>
    </row>
    <row r="94" spans="2:65" s="211" customFormat="1" ht="38.25" customHeight="1" x14ac:dyDescent="0.2">
      <c r="B94" s="212"/>
      <c r="C94" s="284" t="s">
        <v>1576</v>
      </c>
      <c r="D94" s="284" t="s">
        <v>1535</v>
      </c>
      <c r="E94" s="285" t="s">
        <v>1577</v>
      </c>
      <c r="F94" s="286" t="s">
        <v>1578</v>
      </c>
      <c r="G94" s="287" t="s">
        <v>231</v>
      </c>
      <c r="H94" s="288">
        <v>7.3999999999999996E-2</v>
      </c>
      <c r="I94" s="289"/>
      <c r="J94" s="290">
        <f>ROUND(I94*H94,2)</f>
        <v>0</v>
      </c>
      <c r="K94" s="286" t="s">
        <v>1538</v>
      </c>
      <c r="L94" s="212"/>
      <c r="M94" s="291" t="s">
        <v>1484</v>
      </c>
      <c r="N94" s="292" t="s">
        <v>1498</v>
      </c>
      <c r="P94" s="293">
        <f>O94*H94</f>
        <v>0</v>
      </c>
      <c r="Q94" s="293">
        <v>0</v>
      </c>
      <c r="R94" s="293">
        <f>Q94*H94</f>
        <v>0</v>
      </c>
      <c r="S94" s="293">
        <v>0</v>
      </c>
      <c r="T94" s="294">
        <f>S94*H94</f>
        <v>0</v>
      </c>
      <c r="AR94" s="203" t="s">
        <v>1539</v>
      </c>
      <c r="AT94" s="203" t="s">
        <v>1535</v>
      </c>
      <c r="AU94" s="203" t="s">
        <v>59</v>
      </c>
      <c r="AY94" s="203" t="s">
        <v>1533</v>
      </c>
      <c r="BE94" s="217">
        <f>IF(N94="základní",J94,0)</f>
        <v>0</v>
      </c>
      <c r="BF94" s="217">
        <f>IF(N94="snížená",J94,0)</f>
        <v>0</v>
      </c>
      <c r="BG94" s="217">
        <f>IF(N94="zákl. přenesená",J94,0)</f>
        <v>0</v>
      </c>
      <c r="BH94" s="217">
        <f>IF(N94="sníž. přenesená",J94,0)</f>
        <v>0</v>
      </c>
      <c r="BI94" s="217">
        <f>IF(N94="nulová",J94,0)</f>
        <v>0</v>
      </c>
      <c r="BJ94" s="203" t="s">
        <v>49</v>
      </c>
      <c r="BK94" s="217">
        <f>ROUND(I94*H94,2)</f>
        <v>0</v>
      </c>
      <c r="BL94" s="203" t="s">
        <v>1539</v>
      </c>
      <c r="BM94" s="203" t="s">
        <v>1579</v>
      </c>
    </row>
    <row r="95" spans="2:65" s="211" customFormat="1" ht="121.5" x14ac:dyDescent="0.2">
      <c r="B95" s="212"/>
      <c r="D95" s="295" t="s">
        <v>1550</v>
      </c>
      <c r="F95" s="296" t="s">
        <v>1580</v>
      </c>
      <c r="L95" s="212"/>
      <c r="M95" s="297"/>
      <c r="T95" s="298"/>
      <c r="AT95" s="203" t="s">
        <v>1550</v>
      </c>
      <c r="AU95" s="203" t="s">
        <v>59</v>
      </c>
    </row>
    <row r="96" spans="2:65" s="273" customFormat="1" ht="29.85" customHeight="1" x14ac:dyDescent="0.3">
      <c r="B96" s="272"/>
      <c r="D96" s="274" t="s">
        <v>1530</v>
      </c>
      <c r="E96" s="282" t="s">
        <v>1581</v>
      </c>
      <c r="F96" s="282" t="s">
        <v>1582</v>
      </c>
      <c r="J96" s="283">
        <f>BK96</f>
        <v>0</v>
      </c>
      <c r="L96" s="272"/>
      <c r="M96" s="277"/>
      <c r="P96" s="278">
        <f>SUM(P97:P184)</f>
        <v>0</v>
      </c>
      <c r="R96" s="278">
        <f>SUM(R97:R184)</f>
        <v>2.4361699999999997</v>
      </c>
      <c r="T96" s="279">
        <f>SUM(T97:T184)</f>
        <v>2.0223200000000001</v>
      </c>
      <c r="AR96" s="274" t="s">
        <v>59</v>
      </c>
      <c r="AT96" s="280" t="s">
        <v>1530</v>
      </c>
      <c r="AU96" s="280" t="s">
        <v>49</v>
      </c>
      <c r="AY96" s="274" t="s">
        <v>1533</v>
      </c>
      <c r="BK96" s="281">
        <f>SUM(BK97:BK184)</f>
        <v>0</v>
      </c>
    </row>
    <row r="97" spans="2:65" s="211" customFormat="1" ht="25.5" customHeight="1" x14ac:dyDescent="0.2">
      <c r="B97" s="212"/>
      <c r="C97" s="284" t="s">
        <v>1583</v>
      </c>
      <c r="D97" s="284" t="s">
        <v>1535</v>
      </c>
      <c r="E97" s="285" t="s">
        <v>1584</v>
      </c>
      <c r="F97" s="286" t="s">
        <v>1585</v>
      </c>
      <c r="G97" s="287" t="s">
        <v>284</v>
      </c>
      <c r="H97" s="288">
        <v>10</v>
      </c>
      <c r="I97" s="289"/>
      <c r="J97" s="290">
        <f t="shared" ref="J97:J103" si="0">ROUND(I97*H97,2)</f>
        <v>0</v>
      </c>
      <c r="K97" s="286" t="s">
        <v>1538</v>
      </c>
      <c r="L97" s="212"/>
      <c r="M97" s="291" t="s">
        <v>1484</v>
      </c>
      <c r="N97" s="292" t="s">
        <v>1498</v>
      </c>
      <c r="P97" s="293">
        <f t="shared" ref="P97:P103" si="1">O97*H97</f>
        <v>0</v>
      </c>
      <c r="Q97" s="293">
        <v>1.57E-3</v>
      </c>
      <c r="R97" s="293">
        <f t="shared" ref="R97:R103" si="2">Q97*H97</f>
        <v>1.5699999999999999E-2</v>
      </c>
      <c r="S97" s="293">
        <v>0</v>
      </c>
      <c r="T97" s="294">
        <f t="shared" ref="T97:T103" si="3">S97*H97</f>
        <v>0</v>
      </c>
      <c r="AR97" s="203" t="s">
        <v>1539</v>
      </c>
      <c r="AT97" s="203" t="s">
        <v>1535</v>
      </c>
      <c r="AU97" s="203" t="s">
        <v>59</v>
      </c>
      <c r="AY97" s="203" t="s">
        <v>1533</v>
      </c>
      <c r="BE97" s="217">
        <f t="shared" ref="BE97:BE103" si="4">IF(N97="základní",J97,0)</f>
        <v>0</v>
      </c>
      <c r="BF97" s="217">
        <f t="shared" ref="BF97:BF103" si="5">IF(N97="snížená",J97,0)</f>
        <v>0</v>
      </c>
      <c r="BG97" s="217">
        <f t="shared" ref="BG97:BG103" si="6">IF(N97="zákl. přenesená",J97,0)</f>
        <v>0</v>
      </c>
      <c r="BH97" s="217">
        <f t="shared" ref="BH97:BH103" si="7">IF(N97="sníž. přenesená",J97,0)</f>
        <v>0</v>
      </c>
      <c r="BI97" s="217">
        <f t="shared" ref="BI97:BI103" si="8">IF(N97="nulová",J97,0)</f>
        <v>0</v>
      </c>
      <c r="BJ97" s="203" t="s">
        <v>49</v>
      </c>
      <c r="BK97" s="217">
        <f t="shared" ref="BK97:BK103" si="9">ROUND(I97*H97,2)</f>
        <v>0</v>
      </c>
      <c r="BL97" s="203" t="s">
        <v>1539</v>
      </c>
      <c r="BM97" s="203" t="s">
        <v>1586</v>
      </c>
    </row>
    <row r="98" spans="2:65" s="211" customFormat="1" ht="25.5" customHeight="1" x14ac:dyDescent="0.2">
      <c r="B98" s="212"/>
      <c r="C98" s="284" t="s">
        <v>1587</v>
      </c>
      <c r="D98" s="284" t="s">
        <v>1535</v>
      </c>
      <c r="E98" s="285" t="s">
        <v>1588</v>
      </c>
      <c r="F98" s="286" t="s">
        <v>1589</v>
      </c>
      <c r="G98" s="287" t="s">
        <v>284</v>
      </c>
      <c r="H98" s="288">
        <v>15</v>
      </c>
      <c r="I98" s="289"/>
      <c r="J98" s="290">
        <f t="shared" si="0"/>
        <v>0</v>
      </c>
      <c r="K98" s="286" t="s">
        <v>1538</v>
      </c>
      <c r="L98" s="212"/>
      <c r="M98" s="291" t="s">
        <v>1484</v>
      </c>
      <c r="N98" s="292" t="s">
        <v>1498</v>
      </c>
      <c r="P98" s="293">
        <f t="shared" si="1"/>
        <v>0</v>
      </c>
      <c r="Q98" s="293">
        <v>2.4499999999999999E-3</v>
      </c>
      <c r="R98" s="293">
        <f t="shared" si="2"/>
        <v>3.6749999999999998E-2</v>
      </c>
      <c r="S98" s="293">
        <v>0</v>
      </c>
      <c r="T98" s="294">
        <f t="shared" si="3"/>
        <v>0</v>
      </c>
      <c r="AR98" s="203" t="s">
        <v>1539</v>
      </c>
      <c r="AT98" s="203" t="s">
        <v>1535</v>
      </c>
      <c r="AU98" s="203" t="s">
        <v>59</v>
      </c>
      <c r="AY98" s="203" t="s">
        <v>1533</v>
      </c>
      <c r="BE98" s="217">
        <f t="shared" si="4"/>
        <v>0</v>
      </c>
      <c r="BF98" s="217">
        <f t="shared" si="5"/>
        <v>0</v>
      </c>
      <c r="BG98" s="217">
        <f t="shared" si="6"/>
        <v>0</v>
      </c>
      <c r="BH98" s="217">
        <f t="shared" si="7"/>
        <v>0</v>
      </c>
      <c r="BI98" s="217">
        <f t="shared" si="8"/>
        <v>0</v>
      </c>
      <c r="BJ98" s="203" t="s">
        <v>49</v>
      </c>
      <c r="BK98" s="217">
        <f t="shared" si="9"/>
        <v>0</v>
      </c>
      <c r="BL98" s="203" t="s">
        <v>1539</v>
      </c>
      <c r="BM98" s="203" t="s">
        <v>1590</v>
      </c>
    </row>
    <row r="99" spans="2:65" s="211" customFormat="1" ht="25.5" customHeight="1" x14ac:dyDescent="0.2">
      <c r="B99" s="212"/>
      <c r="C99" s="284" t="s">
        <v>1591</v>
      </c>
      <c r="D99" s="284" t="s">
        <v>1535</v>
      </c>
      <c r="E99" s="285" t="s">
        <v>1592</v>
      </c>
      <c r="F99" s="286" t="s">
        <v>1593</v>
      </c>
      <c r="G99" s="287" t="s">
        <v>284</v>
      </c>
      <c r="H99" s="288">
        <v>60</v>
      </c>
      <c r="I99" s="289"/>
      <c r="J99" s="290">
        <f t="shared" si="0"/>
        <v>0</v>
      </c>
      <c r="K99" s="286" t="s">
        <v>1538</v>
      </c>
      <c r="L99" s="212"/>
      <c r="M99" s="291" t="s">
        <v>1484</v>
      </c>
      <c r="N99" s="292" t="s">
        <v>1498</v>
      </c>
      <c r="P99" s="293">
        <f t="shared" si="1"/>
        <v>0</v>
      </c>
      <c r="Q99" s="293">
        <v>3.0899999999999999E-3</v>
      </c>
      <c r="R99" s="293">
        <f t="shared" si="2"/>
        <v>0.18539999999999998</v>
      </c>
      <c r="S99" s="293">
        <v>0</v>
      </c>
      <c r="T99" s="294">
        <f t="shared" si="3"/>
        <v>0</v>
      </c>
      <c r="AR99" s="203" t="s">
        <v>1539</v>
      </c>
      <c r="AT99" s="203" t="s">
        <v>1535</v>
      </c>
      <c r="AU99" s="203" t="s">
        <v>59</v>
      </c>
      <c r="AY99" s="203" t="s">
        <v>1533</v>
      </c>
      <c r="BE99" s="217">
        <f t="shared" si="4"/>
        <v>0</v>
      </c>
      <c r="BF99" s="217">
        <f t="shared" si="5"/>
        <v>0</v>
      </c>
      <c r="BG99" s="217">
        <f t="shared" si="6"/>
        <v>0</v>
      </c>
      <c r="BH99" s="217">
        <f t="shared" si="7"/>
        <v>0</v>
      </c>
      <c r="BI99" s="217">
        <f t="shared" si="8"/>
        <v>0</v>
      </c>
      <c r="BJ99" s="203" t="s">
        <v>49</v>
      </c>
      <c r="BK99" s="217">
        <f t="shared" si="9"/>
        <v>0</v>
      </c>
      <c r="BL99" s="203" t="s">
        <v>1539</v>
      </c>
      <c r="BM99" s="203" t="s">
        <v>1594</v>
      </c>
    </row>
    <row r="100" spans="2:65" s="211" customFormat="1" ht="25.5" customHeight="1" x14ac:dyDescent="0.2">
      <c r="B100" s="212"/>
      <c r="C100" s="284" t="s">
        <v>1595</v>
      </c>
      <c r="D100" s="284" t="s">
        <v>1535</v>
      </c>
      <c r="E100" s="285" t="s">
        <v>1596</v>
      </c>
      <c r="F100" s="286" t="s">
        <v>1597</v>
      </c>
      <c r="G100" s="287" t="s">
        <v>284</v>
      </c>
      <c r="H100" s="288">
        <v>10</v>
      </c>
      <c r="I100" s="289"/>
      <c r="J100" s="290">
        <f t="shared" si="0"/>
        <v>0</v>
      </c>
      <c r="K100" s="286" t="s">
        <v>1538</v>
      </c>
      <c r="L100" s="212"/>
      <c r="M100" s="291" t="s">
        <v>1484</v>
      </c>
      <c r="N100" s="292" t="s">
        <v>1498</v>
      </c>
      <c r="P100" s="293">
        <f t="shared" si="1"/>
        <v>0</v>
      </c>
      <c r="Q100" s="293">
        <v>4.5100000000000001E-3</v>
      </c>
      <c r="R100" s="293">
        <f t="shared" si="2"/>
        <v>4.5100000000000001E-2</v>
      </c>
      <c r="S100" s="293">
        <v>0</v>
      </c>
      <c r="T100" s="294">
        <f t="shared" si="3"/>
        <v>0</v>
      </c>
      <c r="AR100" s="203" t="s">
        <v>1539</v>
      </c>
      <c r="AT100" s="203" t="s">
        <v>1535</v>
      </c>
      <c r="AU100" s="203" t="s">
        <v>59</v>
      </c>
      <c r="AY100" s="203" t="s">
        <v>1533</v>
      </c>
      <c r="BE100" s="217">
        <f t="shared" si="4"/>
        <v>0</v>
      </c>
      <c r="BF100" s="217">
        <f t="shared" si="5"/>
        <v>0</v>
      </c>
      <c r="BG100" s="217">
        <f t="shared" si="6"/>
        <v>0</v>
      </c>
      <c r="BH100" s="217">
        <f t="shared" si="7"/>
        <v>0</v>
      </c>
      <c r="BI100" s="217">
        <f t="shared" si="8"/>
        <v>0</v>
      </c>
      <c r="BJ100" s="203" t="s">
        <v>49</v>
      </c>
      <c r="BK100" s="217">
        <f t="shared" si="9"/>
        <v>0</v>
      </c>
      <c r="BL100" s="203" t="s">
        <v>1539</v>
      </c>
      <c r="BM100" s="203" t="s">
        <v>1598</v>
      </c>
    </row>
    <row r="101" spans="2:65" s="211" customFormat="1" ht="25.5" customHeight="1" x14ac:dyDescent="0.2">
      <c r="B101" s="212"/>
      <c r="C101" s="284" t="s">
        <v>1539</v>
      </c>
      <c r="D101" s="284" t="s">
        <v>1535</v>
      </c>
      <c r="E101" s="285" t="s">
        <v>1599</v>
      </c>
      <c r="F101" s="286" t="s">
        <v>1600</v>
      </c>
      <c r="G101" s="287" t="s">
        <v>284</v>
      </c>
      <c r="H101" s="288">
        <v>15</v>
      </c>
      <c r="I101" s="289"/>
      <c r="J101" s="290">
        <f t="shared" si="0"/>
        <v>0</v>
      </c>
      <c r="K101" s="286" t="s">
        <v>1538</v>
      </c>
      <c r="L101" s="212"/>
      <c r="M101" s="291" t="s">
        <v>1484</v>
      </c>
      <c r="N101" s="292" t="s">
        <v>1498</v>
      </c>
      <c r="P101" s="293">
        <f t="shared" si="1"/>
        <v>0</v>
      </c>
      <c r="Q101" s="293">
        <v>5.1799999999999997E-3</v>
      </c>
      <c r="R101" s="293">
        <f t="shared" si="2"/>
        <v>7.7699999999999991E-2</v>
      </c>
      <c r="S101" s="293">
        <v>0</v>
      </c>
      <c r="T101" s="294">
        <f t="shared" si="3"/>
        <v>0</v>
      </c>
      <c r="AR101" s="203" t="s">
        <v>1539</v>
      </c>
      <c r="AT101" s="203" t="s">
        <v>1535</v>
      </c>
      <c r="AU101" s="203" t="s">
        <v>59</v>
      </c>
      <c r="AY101" s="203" t="s">
        <v>1533</v>
      </c>
      <c r="BE101" s="217">
        <f t="shared" si="4"/>
        <v>0</v>
      </c>
      <c r="BF101" s="217">
        <f t="shared" si="5"/>
        <v>0</v>
      </c>
      <c r="BG101" s="217">
        <f t="shared" si="6"/>
        <v>0</v>
      </c>
      <c r="BH101" s="217">
        <f t="shared" si="7"/>
        <v>0</v>
      </c>
      <c r="BI101" s="217">
        <f t="shared" si="8"/>
        <v>0</v>
      </c>
      <c r="BJ101" s="203" t="s">
        <v>49</v>
      </c>
      <c r="BK101" s="217">
        <f t="shared" si="9"/>
        <v>0</v>
      </c>
      <c r="BL101" s="203" t="s">
        <v>1539</v>
      </c>
      <c r="BM101" s="203" t="s">
        <v>1601</v>
      </c>
    </row>
    <row r="102" spans="2:65" s="211" customFormat="1" ht="25.5" customHeight="1" x14ac:dyDescent="0.2">
      <c r="B102" s="212"/>
      <c r="C102" s="284" t="s">
        <v>1602</v>
      </c>
      <c r="D102" s="284" t="s">
        <v>1535</v>
      </c>
      <c r="E102" s="285" t="s">
        <v>1603</v>
      </c>
      <c r="F102" s="286" t="s">
        <v>1604</v>
      </c>
      <c r="G102" s="287" t="s">
        <v>284</v>
      </c>
      <c r="H102" s="288">
        <v>5</v>
      </c>
      <c r="I102" s="289"/>
      <c r="J102" s="290">
        <f t="shared" si="0"/>
        <v>0</v>
      </c>
      <c r="K102" s="286" t="s">
        <v>1538</v>
      </c>
      <c r="L102" s="212"/>
      <c r="M102" s="291" t="s">
        <v>1484</v>
      </c>
      <c r="N102" s="292" t="s">
        <v>1498</v>
      </c>
      <c r="P102" s="293">
        <f t="shared" si="1"/>
        <v>0</v>
      </c>
      <c r="Q102" s="293">
        <v>6.4000000000000003E-3</v>
      </c>
      <c r="R102" s="293">
        <f t="shared" si="2"/>
        <v>3.2000000000000001E-2</v>
      </c>
      <c r="S102" s="293">
        <v>0</v>
      </c>
      <c r="T102" s="294">
        <f t="shared" si="3"/>
        <v>0</v>
      </c>
      <c r="AR102" s="203" t="s">
        <v>1539</v>
      </c>
      <c r="AT102" s="203" t="s">
        <v>1535</v>
      </c>
      <c r="AU102" s="203" t="s">
        <v>59</v>
      </c>
      <c r="AY102" s="203" t="s">
        <v>1533</v>
      </c>
      <c r="BE102" s="217">
        <f t="shared" si="4"/>
        <v>0</v>
      </c>
      <c r="BF102" s="217">
        <f t="shared" si="5"/>
        <v>0</v>
      </c>
      <c r="BG102" s="217">
        <f t="shared" si="6"/>
        <v>0</v>
      </c>
      <c r="BH102" s="217">
        <f t="shared" si="7"/>
        <v>0</v>
      </c>
      <c r="BI102" s="217">
        <f t="shared" si="8"/>
        <v>0</v>
      </c>
      <c r="BJ102" s="203" t="s">
        <v>49</v>
      </c>
      <c r="BK102" s="217">
        <f t="shared" si="9"/>
        <v>0</v>
      </c>
      <c r="BL102" s="203" t="s">
        <v>1539</v>
      </c>
      <c r="BM102" s="203" t="s">
        <v>1605</v>
      </c>
    </row>
    <row r="103" spans="2:65" s="211" customFormat="1" ht="25.5" customHeight="1" x14ac:dyDescent="0.2">
      <c r="B103" s="212"/>
      <c r="C103" s="284" t="s">
        <v>1606</v>
      </c>
      <c r="D103" s="284" t="s">
        <v>1535</v>
      </c>
      <c r="E103" s="285" t="s">
        <v>1607</v>
      </c>
      <c r="F103" s="286" t="s">
        <v>1608</v>
      </c>
      <c r="G103" s="287" t="s">
        <v>284</v>
      </c>
      <c r="H103" s="288">
        <v>85</v>
      </c>
      <c r="I103" s="289"/>
      <c r="J103" s="290">
        <f t="shared" si="0"/>
        <v>0</v>
      </c>
      <c r="K103" s="286" t="s">
        <v>1484</v>
      </c>
      <c r="L103" s="212"/>
      <c r="M103" s="291" t="s">
        <v>1484</v>
      </c>
      <c r="N103" s="292" t="s">
        <v>1498</v>
      </c>
      <c r="P103" s="293">
        <f t="shared" si="1"/>
        <v>0</v>
      </c>
      <c r="Q103" s="293">
        <v>6.4000000000000003E-3</v>
      </c>
      <c r="R103" s="293">
        <f t="shared" si="2"/>
        <v>0.54400000000000004</v>
      </c>
      <c r="S103" s="293">
        <v>0</v>
      </c>
      <c r="T103" s="294">
        <f t="shared" si="3"/>
        <v>0</v>
      </c>
      <c r="AR103" s="203" t="s">
        <v>1539</v>
      </c>
      <c r="AT103" s="203" t="s">
        <v>1535</v>
      </c>
      <c r="AU103" s="203" t="s">
        <v>59</v>
      </c>
      <c r="AY103" s="203" t="s">
        <v>1533</v>
      </c>
      <c r="BE103" s="217">
        <f t="shared" si="4"/>
        <v>0</v>
      </c>
      <c r="BF103" s="217">
        <f t="shared" si="5"/>
        <v>0</v>
      </c>
      <c r="BG103" s="217">
        <f t="shared" si="6"/>
        <v>0</v>
      </c>
      <c r="BH103" s="217">
        <f t="shared" si="7"/>
        <v>0</v>
      </c>
      <c r="BI103" s="217">
        <f t="shared" si="8"/>
        <v>0</v>
      </c>
      <c r="BJ103" s="203" t="s">
        <v>49</v>
      </c>
      <c r="BK103" s="217">
        <f t="shared" si="9"/>
        <v>0</v>
      </c>
      <c r="BL103" s="203" t="s">
        <v>1539</v>
      </c>
      <c r="BM103" s="203" t="s">
        <v>1609</v>
      </c>
    </row>
    <row r="104" spans="2:65" s="211" customFormat="1" ht="27" x14ac:dyDescent="0.2">
      <c r="B104" s="212"/>
      <c r="D104" s="295" t="s">
        <v>1566</v>
      </c>
      <c r="F104" s="296" t="s">
        <v>1610</v>
      </c>
      <c r="L104" s="212"/>
      <c r="M104" s="297"/>
      <c r="T104" s="298"/>
      <c r="AT104" s="203" t="s">
        <v>1566</v>
      </c>
      <c r="AU104" s="203" t="s">
        <v>59</v>
      </c>
    </row>
    <row r="105" spans="2:65" s="211" customFormat="1" ht="16.5" customHeight="1" x14ac:dyDescent="0.2">
      <c r="B105" s="212"/>
      <c r="C105" s="284" t="s">
        <v>1611</v>
      </c>
      <c r="D105" s="284" t="s">
        <v>1535</v>
      </c>
      <c r="E105" s="285" t="s">
        <v>1612</v>
      </c>
      <c r="F105" s="286" t="s">
        <v>1613</v>
      </c>
      <c r="G105" s="287" t="s">
        <v>284</v>
      </c>
      <c r="H105" s="288">
        <v>100</v>
      </c>
      <c r="I105" s="289"/>
      <c r="J105" s="290">
        <f>ROUND(I105*H105,2)</f>
        <v>0</v>
      </c>
      <c r="K105" s="286" t="s">
        <v>1538</v>
      </c>
      <c r="L105" s="212"/>
      <c r="M105" s="291" t="s">
        <v>1484</v>
      </c>
      <c r="N105" s="292" t="s">
        <v>1498</v>
      </c>
      <c r="P105" s="293">
        <f>O105*H105</f>
        <v>0</v>
      </c>
      <c r="Q105" s="293">
        <v>0</v>
      </c>
      <c r="R105" s="293">
        <f>Q105*H105</f>
        <v>0</v>
      </c>
      <c r="S105" s="293">
        <v>2.1299999999999999E-3</v>
      </c>
      <c r="T105" s="294">
        <f>S105*H105</f>
        <v>0.21299999999999999</v>
      </c>
      <c r="AR105" s="203" t="s">
        <v>1539</v>
      </c>
      <c r="AT105" s="203" t="s">
        <v>1535</v>
      </c>
      <c r="AU105" s="203" t="s">
        <v>59</v>
      </c>
      <c r="AY105" s="203" t="s">
        <v>1533</v>
      </c>
      <c r="BE105" s="217">
        <f>IF(N105="základní",J105,0)</f>
        <v>0</v>
      </c>
      <c r="BF105" s="217">
        <f>IF(N105="snížená",J105,0)</f>
        <v>0</v>
      </c>
      <c r="BG105" s="217">
        <f>IF(N105="zákl. přenesená",J105,0)</f>
        <v>0</v>
      </c>
      <c r="BH105" s="217">
        <f>IF(N105="sníž. přenesená",J105,0)</f>
        <v>0</v>
      </c>
      <c r="BI105" s="217">
        <f>IF(N105="nulová",J105,0)</f>
        <v>0</v>
      </c>
      <c r="BJ105" s="203" t="s">
        <v>49</v>
      </c>
      <c r="BK105" s="217">
        <f>ROUND(I105*H105,2)</f>
        <v>0</v>
      </c>
      <c r="BL105" s="203" t="s">
        <v>1539</v>
      </c>
      <c r="BM105" s="203" t="s">
        <v>1614</v>
      </c>
    </row>
    <row r="106" spans="2:65" s="211" customFormat="1" ht="25.5" customHeight="1" x14ac:dyDescent="0.2">
      <c r="B106" s="212"/>
      <c r="C106" s="284" t="s">
        <v>1615</v>
      </c>
      <c r="D106" s="284" t="s">
        <v>1535</v>
      </c>
      <c r="E106" s="285" t="s">
        <v>1616</v>
      </c>
      <c r="F106" s="286" t="s">
        <v>1617</v>
      </c>
      <c r="G106" s="287" t="s">
        <v>284</v>
      </c>
      <c r="H106" s="288">
        <v>25</v>
      </c>
      <c r="I106" s="289"/>
      <c r="J106" s="290">
        <f>ROUND(I106*H106,2)</f>
        <v>0</v>
      </c>
      <c r="K106" s="286" t="s">
        <v>1538</v>
      </c>
      <c r="L106" s="212"/>
      <c r="M106" s="291" t="s">
        <v>1484</v>
      </c>
      <c r="N106" s="292" t="s">
        <v>1498</v>
      </c>
      <c r="P106" s="293">
        <f>O106*H106</f>
        <v>0</v>
      </c>
      <c r="Q106" s="293">
        <v>0</v>
      </c>
      <c r="R106" s="293">
        <f>Q106*H106</f>
        <v>0</v>
      </c>
      <c r="S106" s="293">
        <v>4.9699999999999996E-3</v>
      </c>
      <c r="T106" s="294">
        <f>S106*H106</f>
        <v>0.12424999999999999</v>
      </c>
      <c r="AR106" s="203" t="s">
        <v>1539</v>
      </c>
      <c r="AT106" s="203" t="s">
        <v>1535</v>
      </c>
      <c r="AU106" s="203" t="s">
        <v>59</v>
      </c>
      <c r="AY106" s="203" t="s">
        <v>1533</v>
      </c>
      <c r="BE106" s="217">
        <f>IF(N106="základní",J106,0)</f>
        <v>0</v>
      </c>
      <c r="BF106" s="217">
        <f>IF(N106="snížená",J106,0)</f>
        <v>0</v>
      </c>
      <c r="BG106" s="217">
        <f>IF(N106="zákl. přenesená",J106,0)</f>
        <v>0</v>
      </c>
      <c r="BH106" s="217">
        <f>IF(N106="sníž. přenesená",J106,0)</f>
        <v>0</v>
      </c>
      <c r="BI106" s="217">
        <f>IF(N106="nulová",J106,0)</f>
        <v>0</v>
      </c>
      <c r="BJ106" s="203" t="s">
        <v>49</v>
      </c>
      <c r="BK106" s="217">
        <f>ROUND(I106*H106,2)</f>
        <v>0</v>
      </c>
      <c r="BL106" s="203" t="s">
        <v>1539</v>
      </c>
      <c r="BM106" s="203" t="s">
        <v>1618</v>
      </c>
    </row>
    <row r="107" spans="2:65" s="211" customFormat="1" ht="25.5" customHeight="1" x14ac:dyDescent="0.2">
      <c r="B107" s="212"/>
      <c r="C107" s="284" t="s">
        <v>1619</v>
      </c>
      <c r="D107" s="284" t="s">
        <v>1535</v>
      </c>
      <c r="E107" s="285" t="s">
        <v>1620</v>
      </c>
      <c r="F107" s="286" t="s">
        <v>1621</v>
      </c>
      <c r="G107" s="287" t="s">
        <v>284</v>
      </c>
      <c r="H107" s="288">
        <v>5</v>
      </c>
      <c r="I107" s="289"/>
      <c r="J107" s="290">
        <f>ROUND(I107*H107,2)</f>
        <v>0</v>
      </c>
      <c r="K107" s="286" t="s">
        <v>1538</v>
      </c>
      <c r="L107" s="212"/>
      <c r="M107" s="291" t="s">
        <v>1484</v>
      </c>
      <c r="N107" s="292" t="s">
        <v>1498</v>
      </c>
      <c r="P107" s="293">
        <f>O107*H107</f>
        <v>0</v>
      </c>
      <c r="Q107" s="293">
        <v>0</v>
      </c>
      <c r="R107" s="293">
        <f>Q107*H107</f>
        <v>0</v>
      </c>
      <c r="S107" s="293">
        <v>6.7000000000000002E-3</v>
      </c>
      <c r="T107" s="294">
        <f>S107*H107</f>
        <v>3.3500000000000002E-2</v>
      </c>
      <c r="AR107" s="203" t="s">
        <v>1539</v>
      </c>
      <c r="AT107" s="203" t="s">
        <v>1535</v>
      </c>
      <c r="AU107" s="203" t="s">
        <v>59</v>
      </c>
      <c r="AY107" s="203" t="s">
        <v>1533</v>
      </c>
      <c r="BE107" s="217">
        <f>IF(N107="základní",J107,0)</f>
        <v>0</v>
      </c>
      <c r="BF107" s="217">
        <f>IF(N107="snížená",J107,0)</f>
        <v>0</v>
      </c>
      <c r="BG107" s="217">
        <f>IF(N107="zákl. přenesená",J107,0)</f>
        <v>0</v>
      </c>
      <c r="BH107" s="217">
        <f>IF(N107="sníž. přenesená",J107,0)</f>
        <v>0</v>
      </c>
      <c r="BI107" s="217">
        <f>IF(N107="nulová",J107,0)</f>
        <v>0</v>
      </c>
      <c r="BJ107" s="203" t="s">
        <v>49</v>
      </c>
      <c r="BK107" s="217">
        <f>ROUND(I107*H107,2)</f>
        <v>0</v>
      </c>
      <c r="BL107" s="203" t="s">
        <v>1539</v>
      </c>
      <c r="BM107" s="203" t="s">
        <v>1622</v>
      </c>
    </row>
    <row r="108" spans="2:65" s="211" customFormat="1" ht="25.5" customHeight="1" x14ac:dyDescent="0.2">
      <c r="B108" s="212"/>
      <c r="C108" s="284" t="s">
        <v>1623</v>
      </c>
      <c r="D108" s="284" t="s">
        <v>1535</v>
      </c>
      <c r="E108" s="285" t="s">
        <v>1624</v>
      </c>
      <c r="F108" s="286" t="s">
        <v>1625</v>
      </c>
      <c r="G108" s="287" t="s">
        <v>284</v>
      </c>
      <c r="H108" s="288">
        <v>85</v>
      </c>
      <c r="I108" s="289"/>
      <c r="J108" s="290">
        <f>ROUND(I108*H108,2)</f>
        <v>0</v>
      </c>
      <c r="K108" s="286" t="s">
        <v>1484</v>
      </c>
      <c r="L108" s="212"/>
      <c r="M108" s="291" t="s">
        <v>1484</v>
      </c>
      <c r="N108" s="292" t="s">
        <v>1498</v>
      </c>
      <c r="P108" s="293">
        <f>O108*H108</f>
        <v>0</v>
      </c>
      <c r="Q108" s="293">
        <v>0</v>
      </c>
      <c r="R108" s="293">
        <f>Q108*H108</f>
        <v>0</v>
      </c>
      <c r="S108" s="293">
        <v>4.9699999999999996E-3</v>
      </c>
      <c r="T108" s="294">
        <f>S108*H108</f>
        <v>0.42244999999999999</v>
      </c>
      <c r="AR108" s="203" t="s">
        <v>1539</v>
      </c>
      <c r="AT108" s="203" t="s">
        <v>1535</v>
      </c>
      <c r="AU108" s="203" t="s">
        <v>59</v>
      </c>
      <c r="AY108" s="203" t="s">
        <v>1533</v>
      </c>
      <c r="BE108" s="217">
        <f>IF(N108="základní",J108,0)</f>
        <v>0</v>
      </c>
      <c r="BF108" s="217">
        <f>IF(N108="snížená",J108,0)</f>
        <v>0</v>
      </c>
      <c r="BG108" s="217">
        <f>IF(N108="zákl. přenesená",J108,0)</f>
        <v>0</v>
      </c>
      <c r="BH108" s="217">
        <f>IF(N108="sníž. přenesená",J108,0)</f>
        <v>0</v>
      </c>
      <c r="BI108" s="217">
        <f>IF(N108="nulová",J108,0)</f>
        <v>0</v>
      </c>
      <c r="BJ108" s="203" t="s">
        <v>49</v>
      </c>
      <c r="BK108" s="217">
        <f>ROUND(I108*H108,2)</f>
        <v>0</v>
      </c>
      <c r="BL108" s="203" t="s">
        <v>1539</v>
      </c>
      <c r="BM108" s="203" t="s">
        <v>1626</v>
      </c>
    </row>
    <row r="109" spans="2:65" s="211" customFormat="1" ht="27" x14ac:dyDescent="0.2">
      <c r="B109" s="212"/>
      <c r="D109" s="295" t="s">
        <v>1566</v>
      </c>
      <c r="F109" s="296" t="s">
        <v>1627</v>
      </c>
      <c r="L109" s="212"/>
      <c r="M109" s="297"/>
      <c r="T109" s="298"/>
      <c r="AT109" s="203" t="s">
        <v>1566</v>
      </c>
      <c r="AU109" s="203" t="s">
        <v>59</v>
      </c>
    </row>
    <row r="110" spans="2:65" s="211" customFormat="1" ht="25.5" customHeight="1" x14ac:dyDescent="0.2">
      <c r="B110" s="212"/>
      <c r="C110" s="284" t="s">
        <v>1628</v>
      </c>
      <c r="D110" s="284" t="s">
        <v>1535</v>
      </c>
      <c r="E110" s="285" t="s">
        <v>1629</v>
      </c>
      <c r="F110" s="286" t="s">
        <v>1630</v>
      </c>
      <c r="G110" s="287" t="s">
        <v>284</v>
      </c>
      <c r="H110" s="288">
        <v>170</v>
      </c>
      <c r="I110" s="289"/>
      <c r="J110" s="290">
        <f>ROUND(I110*H110,2)</f>
        <v>0</v>
      </c>
      <c r="K110" s="286" t="s">
        <v>1484</v>
      </c>
      <c r="L110" s="212"/>
      <c r="M110" s="291" t="s">
        <v>1484</v>
      </c>
      <c r="N110" s="292" t="s">
        <v>1498</v>
      </c>
      <c r="P110" s="293">
        <f>O110*H110</f>
        <v>0</v>
      </c>
      <c r="Q110" s="293">
        <v>0</v>
      </c>
      <c r="R110" s="293">
        <f>Q110*H110</f>
        <v>0</v>
      </c>
      <c r="S110" s="293">
        <v>6.7000000000000002E-3</v>
      </c>
      <c r="T110" s="294">
        <f>S110*H110</f>
        <v>1.139</v>
      </c>
      <c r="AR110" s="203" t="s">
        <v>1539</v>
      </c>
      <c r="AT110" s="203" t="s">
        <v>1535</v>
      </c>
      <c r="AU110" s="203" t="s">
        <v>59</v>
      </c>
      <c r="AY110" s="203" t="s">
        <v>1533</v>
      </c>
      <c r="BE110" s="217">
        <f>IF(N110="základní",J110,0)</f>
        <v>0</v>
      </c>
      <c r="BF110" s="217">
        <f>IF(N110="snížená",J110,0)</f>
        <v>0</v>
      </c>
      <c r="BG110" s="217">
        <f>IF(N110="zákl. přenesená",J110,0)</f>
        <v>0</v>
      </c>
      <c r="BH110" s="217">
        <f>IF(N110="sníž. přenesená",J110,0)</f>
        <v>0</v>
      </c>
      <c r="BI110" s="217">
        <f>IF(N110="nulová",J110,0)</f>
        <v>0</v>
      </c>
      <c r="BJ110" s="203" t="s">
        <v>49</v>
      </c>
      <c r="BK110" s="217">
        <f>ROUND(I110*H110,2)</f>
        <v>0</v>
      </c>
      <c r="BL110" s="203" t="s">
        <v>1539</v>
      </c>
      <c r="BM110" s="203" t="s">
        <v>1631</v>
      </c>
    </row>
    <row r="111" spans="2:65" s="211" customFormat="1" ht="27" x14ac:dyDescent="0.2">
      <c r="B111" s="212"/>
      <c r="D111" s="295" t="s">
        <v>1566</v>
      </c>
      <c r="F111" s="296" t="s">
        <v>1632</v>
      </c>
      <c r="L111" s="212"/>
      <c r="M111" s="297"/>
      <c r="T111" s="298"/>
      <c r="AT111" s="203" t="s">
        <v>1566</v>
      </c>
      <c r="AU111" s="203" t="s">
        <v>59</v>
      </c>
    </row>
    <row r="112" spans="2:65" s="211" customFormat="1" ht="25.5" customHeight="1" x14ac:dyDescent="0.2">
      <c r="B112" s="212"/>
      <c r="C112" s="284" t="s">
        <v>1633</v>
      </c>
      <c r="D112" s="284" t="s">
        <v>1535</v>
      </c>
      <c r="E112" s="285" t="s">
        <v>1634</v>
      </c>
      <c r="F112" s="286" t="s">
        <v>1635</v>
      </c>
      <c r="G112" s="287" t="s">
        <v>294</v>
      </c>
      <c r="H112" s="288">
        <v>1</v>
      </c>
      <c r="I112" s="289"/>
      <c r="J112" s="290">
        <f>ROUND(I112*H112,2)</f>
        <v>0</v>
      </c>
      <c r="K112" s="286" t="s">
        <v>1538</v>
      </c>
      <c r="L112" s="212"/>
      <c r="M112" s="291" t="s">
        <v>1484</v>
      </c>
      <c r="N112" s="292" t="s">
        <v>1498</v>
      </c>
      <c r="P112" s="293">
        <f>O112*H112</f>
        <v>0</v>
      </c>
      <c r="Q112" s="293">
        <v>1.6900000000000001E-3</v>
      </c>
      <c r="R112" s="293">
        <f>Q112*H112</f>
        <v>1.6900000000000001E-3</v>
      </c>
      <c r="S112" s="293">
        <v>0</v>
      </c>
      <c r="T112" s="294">
        <f>S112*H112</f>
        <v>0</v>
      </c>
      <c r="AR112" s="203" t="s">
        <v>1539</v>
      </c>
      <c r="AT112" s="203" t="s">
        <v>1535</v>
      </c>
      <c r="AU112" s="203" t="s">
        <v>59</v>
      </c>
      <c r="AY112" s="203" t="s">
        <v>1533</v>
      </c>
      <c r="BE112" s="217">
        <f>IF(N112="základní",J112,0)</f>
        <v>0</v>
      </c>
      <c r="BF112" s="217">
        <f>IF(N112="snížená",J112,0)</f>
        <v>0</v>
      </c>
      <c r="BG112" s="217">
        <f>IF(N112="zákl. přenesená",J112,0)</f>
        <v>0</v>
      </c>
      <c r="BH112" s="217">
        <f>IF(N112="sníž. přenesená",J112,0)</f>
        <v>0</v>
      </c>
      <c r="BI112" s="217">
        <f>IF(N112="nulová",J112,0)</f>
        <v>0</v>
      </c>
      <c r="BJ112" s="203" t="s">
        <v>49</v>
      </c>
      <c r="BK112" s="217">
        <f>ROUND(I112*H112,2)</f>
        <v>0</v>
      </c>
      <c r="BL112" s="203" t="s">
        <v>1539</v>
      </c>
      <c r="BM112" s="203" t="s">
        <v>1636</v>
      </c>
    </row>
    <row r="113" spans="2:65" s="211" customFormat="1" ht="54" x14ac:dyDescent="0.2">
      <c r="B113" s="212"/>
      <c r="D113" s="295" t="s">
        <v>1550</v>
      </c>
      <c r="F113" s="296" t="s">
        <v>1637</v>
      </c>
      <c r="L113" s="212"/>
      <c r="M113" s="297"/>
      <c r="T113" s="298"/>
      <c r="AT113" s="203" t="s">
        <v>1550</v>
      </c>
      <c r="AU113" s="203" t="s">
        <v>59</v>
      </c>
    </row>
    <row r="114" spans="2:65" s="211" customFormat="1" ht="16.5" customHeight="1" x14ac:dyDescent="0.2">
      <c r="B114" s="212"/>
      <c r="C114" s="284" t="s">
        <v>1638</v>
      </c>
      <c r="D114" s="284" t="s">
        <v>1535</v>
      </c>
      <c r="E114" s="285" t="s">
        <v>1639</v>
      </c>
      <c r="F114" s="286" t="s">
        <v>1640</v>
      </c>
      <c r="G114" s="287" t="s">
        <v>284</v>
      </c>
      <c r="H114" s="288">
        <v>150</v>
      </c>
      <c r="I114" s="289"/>
      <c r="J114" s="290">
        <f>ROUND(I114*H114,2)</f>
        <v>0</v>
      </c>
      <c r="K114" s="286" t="s">
        <v>1538</v>
      </c>
      <c r="L114" s="212"/>
      <c r="M114" s="291" t="s">
        <v>1484</v>
      </c>
      <c r="N114" s="292" t="s">
        <v>1498</v>
      </c>
      <c r="P114" s="293">
        <f>O114*H114</f>
        <v>0</v>
      </c>
      <c r="Q114" s="293">
        <v>0</v>
      </c>
      <c r="R114" s="293">
        <f>Q114*H114</f>
        <v>0</v>
      </c>
      <c r="S114" s="293">
        <v>2.7999999999999998E-4</v>
      </c>
      <c r="T114" s="294">
        <f>S114*H114</f>
        <v>4.1999999999999996E-2</v>
      </c>
      <c r="AR114" s="203" t="s">
        <v>1539</v>
      </c>
      <c r="AT114" s="203" t="s">
        <v>1535</v>
      </c>
      <c r="AU114" s="203" t="s">
        <v>59</v>
      </c>
      <c r="AY114" s="203" t="s">
        <v>1533</v>
      </c>
      <c r="BE114" s="217">
        <f>IF(N114="základní",J114,0)</f>
        <v>0</v>
      </c>
      <c r="BF114" s="217">
        <f>IF(N114="snížená",J114,0)</f>
        <v>0</v>
      </c>
      <c r="BG114" s="217">
        <f>IF(N114="zákl. přenesená",J114,0)</f>
        <v>0</v>
      </c>
      <c r="BH114" s="217">
        <f>IF(N114="sníž. přenesená",J114,0)</f>
        <v>0</v>
      </c>
      <c r="BI114" s="217">
        <f>IF(N114="nulová",J114,0)</f>
        <v>0</v>
      </c>
      <c r="BJ114" s="203" t="s">
        <v>49</v>
      </c>
      <c r="BK114" s="217">
        <f>ROUND(I114*H114,2)</f>
        <v>0</v>
      </c>
      <c r="BL114" s="203" t="s">
        <v>1539</v>
      </c>
      <c r="BM114" s="203" t="s">
        <v>1641</v>
      </c>
    </row>
    <row r="115" spans="2:65" s="211" customFormat="1" ht="16.5" customHeight="1" x14ac:dyDescent="0.2">
      <c r="B115" s="212"/>
      <c r="C115" s="284" t="s">
        <v>1642</v>
      </c>
      <c r="D115" s="284" t="s">
        <v>1535</v>
      </c>
      <c r="E115" s="285" t="s">
        <v>1643</v>
      </c>
      <c r="F115" s="286" t="s">
        <v>1644</v>
      </c>
      <c r="G115" s="287" t="s">
        <v>284</v>
      </c>
      <c r="H115" s="288">
        <v>100</v>
      </c>
      <c r="I115" s="289"/>
      <c r="J115" s="290">
        <f>ROUND(I115*H115,2)</f>
        <v>0</v>
      </c>
      <c r="K115" s="286" t="s">
        <v>1538</v>
      </c>
      <c r="L115" s="212"/>
      <c r="M115" s="291" t="s">
        <v>1484</v>
      </c>
      <c r="N115" s="292" t="s">
        <v>1498</v>
      </c>
      <c r="P115" s="293">
        <f>O115*H115</f>
        <v>0</v>
      </c>
      <c r="Q115" s="293">
        <v>0</v>
      </c>
      <c r="R115" s="293">
        <f>Q115*H115</f>
        <v>0</v>
      </c>
      <c r="S115" s="293">
        <v>2.9E-4</v>
      </c>
      <c r="T115" s="294">
        <f>S115*H115</f>
        <v>2.9000000000000001E-2</v>
      </c>
      <c r="AR115" s="203" t="s">
        <v>1539</v>
      </c>
      <c r="AT115" s="203" t="s">
        <v>1535</v>
      </c>
      <c r="AU115" s="203" t="s">
        <v>59</v>
      </c>
      <c r="AY115" s="203" t="s">
        <v>1533</v>
      </c>
      <c r="BE115" s="217">
        <f>IF(N115="základní",J115,0)</f>
        <v>0</v>
      </c>
      <c r="BF115" s="217">
        <f>IF(N115="snížená",J115,0)</f>
        <v>0</v>
      </c>
      <c r="BG115" s="217">
        <f>IF(N115="zákl. přenesená",J115,0)</f>
        <v>0</v>
      </c>
      <c r="BH115" s="217">
        <f>IF(N115="sníž. přenesená",J115,0)</f>
        <v>0</v>
      </c>
      <c r="BI115" s="217">
        <f>IF(N115="nulová",J115,0)</f>
        <v>0</v>
      </c>
      <c r="BJ115" s="203" t="s">
        <v>49</v>
      </c>
      <c r="BK115" s="217">
        <f>ROUND(I115*H115,2)</f>
        <v>0</v>
      </c>
      <c r="BL115" s="203" t="s">
        <v>1539</v>
      </c>
      <c r="BM115" s="203" t="s">
        <v>1645</v>
      </c>
    </row>
    <row r="116" spans="2:65" s="211" customFormat="1" ht="16.5" customHeight="1" x14ac:dyDescent="0.2">
      <c r="B116" s="212"/>
      <c r="C116" s="284" t="s">
        <v>1646</v>
      </c>
      <c r="D116" s="284" t="s">
        <v>1535</v>
      </c>
      <c r="E116" s="285" t="s">
        <v>1647</v>
      </c>
      <c r="F116" s="286" t="s">
        <v>1648</v>
      </c>
      <c r="G116" s="287" t="s">
        <v>284</v>
      </c>
      <c r="H116" s="288">
        <v>5</v>
      </c>
      <c r="I116" s="289"/>
      <c r="J116" s="290">
        <f>ROUND(I116*H116,2)</f>
        <v>0</v>
      </c>
      <c r="K116" s="286" t="s">
        <v>1538</v>
      </c>
      <c r="L116" s="212"/>
      <c r="M116" s="291" t="s">
        <v>1484</v>
      </c>
      <c r="N116" s="292" t="s">
        <v>1498</v>
      </c>
      <c r="P116" s="293">
        <f>O116*H116</f>
        <v>0</v>
      </c>
      <c r="Q116" s="293">
        <v>0</v>
      </c>
      <c r="R116" s="293">
        <f>Q116*H116</f>
        <v>0</v>
      </c>
      <c r="S116" s="293">
        <v>3.2000000000000003E-4</v>
      </c>
      <c r="T116" s="294">
        <f>S116*H116</f>
        <v>1.6000000000000001E-3</v>
      </c>
      <c r="AR116" s="203" t="s">
        <v>1539</v>
      </c>
      <c r="AT116" s="203" t="s">
        <v>1535</v>
      </c>
      <c r="AU116" s="203" t="s">
        <v>59</v>
      </c>
      <c r="AY116" s="203" t="s">
        <v>1533</v>
      </c>
      <c r="BE116" s="217">
        <f>IF(N116="základní",J116,0)</f>
        <v>0</v>
      </c>
      <c r="BF116" s="217">
        <f>IF(N116="snížená",J116,0)</f>
        <v>0</v>
      </c>
      <c r="BG116" s="217">
        <f>IF(N116="zákl. přenesená",J116,0)</f>
        <v>0</v>
      </c>
      <c r="BH116" s="217">
        <f>IF(N116="sníž. přenesená",J116,0)</f>
        <v>0</v>
      </c>
      <c r="BI116" s="217">
        <f>IF(N116="nulová",J116,0)</f>
        <v>0</v>
      </c>
      <c r="BJ116" s="203" t="s">
        <v>49</v>
      </c>
      <c r="BK116" s="217">
        <f>ROUND(I116*H116,2)</f>
        <v>0</v>
      </c>
      <c r="BL116" s="203" t="s">
        <v>1539</v>
      </c>
      <c r="BM116" s="203" t="s">
        <v>1649</v>
      </c>
    </row>
    <row r="117" spans="2:65" s="211" customFormat="1" ht="16.5" customHeight="1" x14ac:dyDescent="0.2">
      <c r="B117" s="212"/>
      <c r="C117" s="284" t="s">
        <v>1650</v>
      </c>
      <c r="D117" s="284" t="s">
        <v>1535</v>
      </c>
      <c r="E117" s="285" t="s">
        <v>1651</v>
      </c>
      <c r="F117" s="286" t="s">
        <v>1652</v>
      </c>
      <c r="G117" s="287" t="s">
        <v>294</v>
      </c>
      <c r="H117" s="288">
        <v>2</v>
      </c>
      <c r="I117" s="289"/>
      <c r="J117" s="290">
        <f>ROUND(I117*H117,2)</f>
        <v>0</v>
      </c>
      <c r="K117" s="286" t="s">
        <v>1538</v>
      </c>
      <c r="L117" s="212"/>
      <c r="M117" s="291" t="s">
        <v>1484</v>
      </c>
      <c r="N117" s="292" t="s">
        <v>1498</v>
      </c>
      <c r="P117" s="293">
        <f>O117*H117</f>
        <v>0</v>
      </c>
      <c r="Q117" s="293">
        <v>0</v>
      </c>
      <c r="R117" s="293">
        <f>Q117*H117</f>
        <v>0</v>
      </c>
      <c r="S117" s="293">
        <v>0</v>
      </c>
      <c r="T117" s="294">
        <f>S117*H117</f>
        <v>0</v>
      </c>
      <c r="AR117" s="203" t="s">
        <v>1539</v>
      </c>
      <c r="AT117" s="203" t="s">
        <v>1535</v>
      </c>
      <c r="AU117" s="203" t="s">
        <v>59</v>
      </c>
      <c r="AY117" s="203" t="s">
        <v>1533</v>
      </c>
      <c r="BE117" s="217">
        <f>IF(N117="základní",J117,0)</f>
        <v>0</v>
      </c>
      <c r="BF117" s="217">
        <f>IF(N117="snížená",J117,0)</f>
        <v>0</v>
      </c>
      <c r="BG117" s="217">
        <f>IF(N117="zákl. přenesená",J117,0)</f>
        <v>0</v>
      </c>
      <c r="BH117" s="217">
        <f>IF(N117="sníž. přenesená",J117,0)</f>
        <v>0</v>
      </c>
      <c r="BI117" s="217">
        <f>IF(N117="nulová",J117,0)</f>
        <v>0</v>
      </c>
      <c r="BJ117" s="203" t="s">
        <v>49</v>
      </c>
      <c r="BK117" s="217">
        <f>ROUND(I117*H117,2)</f>
        <v>0</v>
      </c>
      <c r="BL117" s="203" t="s">
        <v>1539</v>
      </c>
      <c r="BM117" s="203" t="s">
        <v>1653</v>
      </c>
    </row>
    <row r="118" spans="2:65" s="211" customFormat="1" ht="27" x14ac:dyDescent="0.2">
      <c r="B118" s="212"/>
      <c r="D118" s="295" t="s">
        <v>1550</v>
      </c>
      <c r="F118" s="296" t="s">
        <v>1654</v>
      </c>
      <c r="L118" s="212"/>
      <c r="M118" s="297"/>
      <c r="T118" s="298"/>
      <c r="AT118" s="203" t="s">
        <v>1550</v>
      </c>
      <c r="AU118" s="203" t="s">
        <v>59</v>
      </c>
    </row>
    <row r="119" spans="2:65" s="211" customFormat="1" ht="16.5" customHeight="1" x14ac:dyDescent="0.2">
      <c r="B119" s="212"/>
      <c r="C119" s="284" t="s">
        <v>1655</v>
      </c>
      <c r="D119" s="284" t="s">
        <v>1535</v>
      </c>
      <c r="E119" s="285" t="s">
        <v>1656</v>
      </c>
      <c r="F119" s="286" t="s">
        <v>1657</v>
      </c>
      <c r="G119" s="287" t="s">
        <v>294</v>
      </c>
      <c r="H119" s="288">
        <v>1</v>
      </c>
      <c r="I119" s="289"/>
      <c r="J119" s="290">
        <f>ROUND(I119*H119,2)</f>
        <v>0</v>
      </c>
      <c r="K119" s="286" t="s">
        <v>1538</v>
      </c>
      <c r="L119" s="212"/>
      <c r="M119" s="291" t="s">
        <v>1484</v>
      </c>
      <c r="N119" s="292" t="s">
        <v>1498</v>
      </c>
      <c r="P119" s="293">
        <f>O119*H119</f>
        <v>0</v>
      </c>
      <c r="Q119" s="293">
        <v>0</v>
      </c>
      <c r="R119" s="293">
        <f>Q119*H119</f>
        <v>0</v>
      </c>
      <c r="S119" s="293">
        <v>0</v>
      </c>
      <c r="T119" s="294">
        <f>S119*H119</f>
        <v>0</v>
      </c>
      <c r="AR119" s="203" t="s">
        <v>1539</v>
      </c>
      <c r="AT119" s="203" t="s">
        <v>1535</v>
      </c>
      <c r="AU119" s="203" t="s">
        <v>59</v>
      </c>
      <c r="AY119" s="203" t="s">
        <v>1533</v>
      </c>
      <c r="BE119" s="217">
        <f>IF(N119="základní",J119,0)</f>
        <v>0</v>
      </c>
      <c r="BF119" s="217">
        <f>IF(N119="snížená",J119,0)</f>
        <v>0</v>
      </c>
      <c r="BG119" s="217">
        <f>IF(N119="zákl. přenesená",J119,0)</f>
        <v>0</v>
      </c>
      <c r="BH119" s="217">
        <f>IF(N119="sníž. přenesená",J119,0)</f>
        <v>0</v>
      </c>
      <c r="BI119" s="217">
        <f>IF(N119="nulová",J119,0)</f>
        <v>0</v>
      </c>
      <c r="BJ119" s="203" t="s">
        <v>49</v>
      </c>
      <c r="BK119" s="217">
        <f>ROUND(I119*H119,2)</f>
        <v>0</v>
      </c>
      <c r="BL119" s="203" t="s">
        <v>1539</v>
      </c>
      <c r="BM119" s="203" t="s">
        <v>1658</v>
      </c>
    </row>
    <row r="120" spans="2:65" s="211" customFormat="1" ht="27" x14ac:dyDescent="0.2">
      <c r="B120" s="212"/>
      <c r="D120" s="295" t="s">
        <v>1550</v>
      </c>
      <c r="F120" s="296" t="s">
        <v>1654</v>
      </c>
      <c r="L120" s="212"/>
      <c r="M120" s="297"/>
      <c r="T120" s="298"/>
      <c r="AT120" s="203" t="s">
        <v>1550</v>
      </c>
      <c r="AU120" s="203" t="s">
        <v>59</v>
      </c>
    </row>
    <row r="121" spans="2:65" s="211" customFormat="1" ht="16.5" customHeight="1" x14ac:dyDescent="0.2">
      <c r="B121" s="212"/>
      <c r="C121" s="284" t="s">
        <v>1659</v>
      </c>
      <c r="D121" s="284" t="s">
        <v>1535</v>
      </c>
      <c r="E121" s="285" t="s">
        <v>1660</v>
      </c>
      <c r="F121" s="286" t="s">
        <v>1661</v>
      </c>
      <c r="G121" s="287" t="s">
        <v>294</v>
      </c>
      <c r="H121" s="288">
        <v>1</v>
      </c>
      <c r="I121" s="289"/>
      <c r="J121" s="290">
        <f>ROUND(I121*H121,2)</f>
        <v>0</v>
      </c>
      <c r="K121" s="286" t="s">
        <v>1538</v>
      </c>
      <c r="L121" s="212"/>
      <c r="M121" s="291" t="s">
        <v>1484</v>
      </c>
      <c r="N121" s="292" t="s">
        <v>1498</v>
      </c>
      <c r="P121" s="293">
        <f>O121*H121</f>
        <v>0</v>
      </c>
      <c r="Q121" s="293">
        <v>0</v>
      </c>
      <c r="R121" s="293">
        <f>Q121*H121</f>
        <v>0</v>
      </c>
      <c r="S121" s="293">
        <v>0</v>
      </c>
      <c r="T121" s="294">
        <f>S121*H121</f>
        <v>0</v>
      </c>
      <c r="AR121" s="203" t="s">
        <v>1539</v>
      </c>
      <c r="AT121" s="203" t="s">
        <v>1535</v>
      </c>
      <c r="AU121" s="203" t="s">
        <v>59</v>
      </c>
      <c r="AY121" s="203" t="s">
        <v>1533</v>
      </c>
      <c r="BE121" s="217">
        <f>IF(N121="základní",J121,0)</f>
        <v>0</v>
      </c>
      <c r="BF121" s="217">
        <f>IF(N121="snížená",J121,0)</f>
        <v>0</v>
      </c>
      <c r="BG121" s="217">
        <f>IF(N121="zákl. přenesená",J121,0)</f>
        <v>0</v>
      </c>
      <c r="BH121" s="217">
        <f>IF(N121="sníž. přenesená",J121,0)</f>
        <v>0</v>
      </c>
      <c r="BI121" s="217">
        <f>IF(N121="nulová",J121,0)</f>
        <v>0</v>
      </c>
      <c r="BJ121" s="203" t="s">
        <v>49</v>
      </c>
      <c r="BK121" s="217">
        <f>ROUND(I121*H121,2)</f>
        <v>0</v>
      </c>
      <c r="BL121" s="203" t="s">
        <v>1539</v>
      </c>
      <c r="BM121" s="203" t="s">
        <v>1662</v>
      </c>
    </row>
    <row r="122" spans="2:65" s="211" customFormat="1" ht="27" x14ac:dyDescent="0.2">
      <c r="B122" s="212"/>
      <c r="D122" s="295" t="s">
        <v>1550</v>
      </c>
      <c r="F122" s="296" t="s">
        <v>1654</v>
      </c>
      <c r="L122" s="212"/>
      <c r="M122" s="297"/>
      <c r="T122" s="298"/>
      <c r="AT122" s="203" t="s">
        <v>1550</v>
      </c>
      <c r="AU122" s="203" t="s">
        <v>59</v>
      </c>
    </row>
    <row r="123" spans="2:65" s="211" customFormat="1" ht="25.5" customHeight="1" x14ac:dyDescent="0.2">
      <c r="B123" s="212"/>
      <c r="C123" s="284" t="s">
        <v>1663</v>
      </c>
      <c r="D123" s="284" t="s">
        <v>1535</v>
      </c>
      <c r="E123" s="285" t="s">
        <v>1664</v>
      </c>
      <c r="F123" s="286" t="s">
        <v>1665</v>
      </c>
      <c r="G123" s="287" t="s">
        <v>284</v>
      </c>
      <c r="H123" s="288">
        <v>85</v>
      </c>
      <c r="I123" s="289"/>
      <c r="J123" s="290">
        <f>ROUND(I123*H123,2)</f>
        <v>0</v>
      </c>
      <c r="K123" s="286" t="s">
        <v>1484</v>
      </c>
      <c r="L123" s="212"/>
      <c r="M123" s="291" t="s">
        <v>1484</v>
      </c>
      <c r="N123" s="292" t="s">
        <v>1498</v>
      </c>
      <c r="P123" s="293">
        <f>O123*H123</f>
        <v>0</v>
      </c>
      <c r="Q123" s="293">
        <v>2.5200000000000001E-3</v>
      </c>
      <c r="R123" s="293">
        <f>Q123*H123</f>
        <v>0.2142</v>
      </c>
      <c r="S123" s="293">
        <v>0</v>
      </c>
      <c r="T123" s="294">
        <f>S123*H123</f>
        <v>0</v>
      </c>
      <c r="AR123" s="203" t="s">
        <v>1539</v>
      </c>
      <c r="AT123" s="203" t="s">
        <v>1535</v>
      </c>
      <c r="AU123" s="203" t="s">
        <v>59</v>
      </c>
      <c r="AY123" s="203" t="s">
        <v>1533</v>
      </c>
      <c r="BE123" s="217">
        <f>IF(N123="základní",J123,0)</f>
        <v>0</v>
      </c>
      <c r="BF123" s="217">
        <f>IF(N123="snížená",J123,0)</f>
        <v>0</v>
      </c>
      <c r="BG123" s="217">
        <f>IF(N123="zákl. přenesená",J123,0)</f>
        <v>0</v>
      </c>
      <c r="BH123" s="217">
        <f>IF(N123="sníž. přenesená",J123,0)</f>
        <v>0</v>
      </c>
      <c r="BI123" s="217">
        <f>IF(N123="nulová",J123,0)</f>
        <v>0</v>
      </c>
      <c r="BJ123" s="203" t="s">
        <v>49</v>
      </c>
      <c r="BK123" s="217">
        <f>ROUND(I123*H123,2)</f>
        <v>0</v>
      </c>
      <c r="BL123" s="203" t="s">
        <v>1539</v>
      </c>
      <c r="BM123" s="203" t="s">
        <v>1666</v>
      </c>
    </row>
    <row r="124" spans="2:65" s="211" customFormat="1" ht="27" x14ac:dyDescent="0.2">
      <c r="B124" s="212"/>
      <c r="D124" s="295" t="s">
        <v>1550</v>
      </c>
      <c r="F124" s="296" t="s">
        <v>1667</v>
      </c>
      <c r="L124" s="212"/>
      <c r="M124" s="297"/>
      <c r="T124" s="298"/>
      <c r="AT124" s="203" t="s">
        <v>1550</v>
      </c>
      <c r="AU124" s="203" t="s">
        <v>59</v>
      </c>
    </row>
    <row r="125" spans="2:65" s="211" customFormat="1" ht="27" x14ac:dyDescent="0.2">
      <c r="B125" s="212"/>
      <c r="D125" s="295" t="s">
        <v>1566</v>
      </c>
      <c r="F125" s="296" t="s">
        <v>1668</v>
      </c>
      <c r="L125" s="212"/>
      <c r="M125" s="297"/>
      <c r="T125" s="298"/>
      <c r="AT125" s="203" t="s">
        <v>1566</v>
      </c>
      <c r="AU125" s="203" t="s">
        <v>59</v>
      </c>
    </row>
    <row r="126" spans="2:65" s="211" customFormat="1" ht="25.5" customHeight="1" x14ac:dyDescent="0.2">
      <c r="B126" s="212"/>
      <c r="C126" s="284" t="s">
        <v>1669</v>
      </c>
      <c r="D126" s="284" t="s">
        <v>1535</v>
      </c>
      <c r="E126" s="285" t="s">
        <v>1670</v>
      </c>
      <c r="F126" s="286" t="s">
        <v>1671</v>
      </c>
      <c r="G126" s="287" t="s">
        <v>284</v>
      </c>
      <c r="H126" s="288">
        <v>85</v>
      </c>
      <c r="I126" s="289"/>
      <c r="J126" s="290">
        <f>ROUND(I126*H126,2)</f>
        <v>0</v>
      </c>
      <c r="K126" s="286" t="s">
        <v>1484</v>
      </c>
      <c r="L126" s="212"/>
      <c r="M126" s="291" t="s">
        <v>1484</v>
      </c>
      <c r="N126" s="292" t="s">
        <v>1498</v>
      </c>
      <c r="P126" s="293">
        <f>O126*H126</f>
        <v>0</v>
      </c>
      <c r="Q126" s="293">
        <v>5.8599999999999998E-3</v>
      </c>
      <c r="R126" s="293">
        <f>Q126*H126</f>
        <v>0.49809999999999999</v>
      </c>
      <c r="S126" s="293">
        <v>0</v>
      </c>
      <c r="T126" s="294">
        <f>S126*H126</f>
        <v>0</v>
      </c>
      <c r="AR126" s="203" t="s">
        <v>1539</v>
      </c>
      <c r="AT126" s="203" t="s">
        <v>1535</v>
      </c>
      <c r="AU126" s="203" t="s">
        <v>59</v>
      </c>
      <c r="AY126" s="203" t="s">
        <v>1533</v>
      </c>
      <c r="BE126" s="217">
        <f>IF(N126="základní",J126,0)</f>
        <v>0</v>
      </c>
      <c r="BF126" s="217">
        <f>IF(N126="snížená",J126,0)</f>
        <v>0</v>
      </c>
      <c r="BG126" s="217">
        <f>IF(N126="zákl. přenesená",J126,0)</f>
        <v>0</v>
      </c>
      <c r="BH126" s="217">
        <f>IF(N126="sníž. přenesená",J126,0)</f>
        <v>0</v>
      </c>
      <c r="BI126" s="217">
        <f>IF(N126="nulová",J126,0)</f>
        <v>0</v>
      </c>
      <c r="BJ126" s="203" t="s">
        <v>49</v>
      </c>
      <c r="BK126" s="217">
        <f>ROUND(I126*H126,2)</f>
        <v>0</v>
      </c>
      <c r="BL126" s="203" t="s">
        <v>1539</v>
      </c>
      <c r="BM126" s="203" t="s">
        <v>1672</v>
      </c>
    </row>
    <row r="127" spans="2:65" s="211" customFormat="1" ht="27" x14ac:dyDescent="0.2">
      <c r="B127" s="212"/>
      <c r="D127" s="295" t="s">
        <v>1550</v>
      </c>
      <c r="F127" s="296" t="s">
        <v>1667</v>
      </c>
      <c r="L127" s="212"/>
      <c r="M127" s="297"/>
      <c r="T127" s="298"/>
      <c r="AT127" s="203" t="s">
        <v>1550</v>
      </c>
      <c r="AU127" s="203" t="s">
        <v>59</v>
      </c>
    </row>
    <row r="128" spans="2:65" s="211" customFormat="1" ht="27" x14ac:dyDescent="0.2">
      <c r="B128" s="212"/>
      <c r="D128" s="295" t="s">
        <v>1566</v>
      </c>
      <c r="F128" s="296" t="s">
        <v>1673</v>
      </c>
      <c r="L128" s="212"/>
      <c r="M128" s="297"/>
      <c r="T128" s="298"/>
      <c r="AT128" s="203" t="s">
        <v>1566</v>
      </c>
      <c r="AU128" s="203" t="s">
        <v>59</v>
      </c>
    </row>
    <row r="129" spans="2:65" s="211" customFormat="1" ht="25.5" customHeight="1" x14ac:dyDescent="0.2">
      <c r="B129" s="212"/>
      <c r="C129" s="284" t="s">
        <v>1674</v>
      </c>
      <c r="D129" s="284" t="s">
        <v>1535</v>
      </c>
      <c r="E129" s="285" t="s">
        <v>1675</v>
      </c>
      <c r="F129" s="286" t="s">
        <v>1676</v>
      </c>
      <c r="G129" s="287" t="s">
        <v>284</v>
      </c>
      <c r="H129" s="288">
        <v>40</v>
      </c>
      <c r="I129" s="289"/>
      <c r="J129" s="290">
        <f>ROUND(I129*H129,2)</f>
        <v>0</v>
      </c>
      <c r="K129" s="286" t="s">
        <v>1538</v>
      </c>
      <c r="L129" s="212"/>
      <c r="M129" s="291" t="s">
        <v>1484</v>
      </c>
      <c r="N129" s="292" t="s">
        <v>1498</v>
      </c>
      <c r="P129" s="293">
        <f>O129*H129</f>
        <v>0</v>
      </c>
      <c r="Q129" s="293">
        <v>7.7999999999999999E-4</v>
      </c>
      <c r="R129" s="293">
        <f>Q129*H129</f>
        <v>3.1199999999999999E-2</v>
      </c>
      <c r="S129" s="293">
        <v>0</v>
      </c>
      <c r="T129" s="294">
        <f>S129*H129</f>
        <v>0</v>
      </c>
      <c r="AR129" s="203" t="s">
        <v>1539</v>
      </c>
      <c r="AT129" s="203" t="s">
        <v>1535</v>
      </c>
      <c r="AU129" s="203" t="s">
        <v>59</v>
      </c>
      <c r="AY129" s="203" t="s">
        <v>1533</v>
      </c>
      <c r="BE129" s="217">
        <f>IF(N129="základní",J129,0)</f>
        <v>0</v>
      </c>
      <c r="BF129" s="217">
        <f>IF(N129="snížená",J129,0)</f>
        <v>0</v>
      </c>
      <c r="BG129" s="217">
        <f>IF(N129="zákl. přenesená",J129,0)</f>
        <v>0</v>
      </c>
      <c r="BH129" s="217">
        <f>IF(N129="sníž. přenesená",J129,0)</f>
        <v>0</v>
      </c>
      <c r="BI129" s="217">
        <f>IF(N129="nulová",J129,0)</f>
        <v>0</v>
      </c>
      <c r="BJ129" s="203" t="s">
        <v>49</v>
      </c>
      <c r="BK129" s="217">
        <f>ROUND(I129*H129,2)</f>
        <v>0</v>
      </c>
      <c r="BL129" s="203" t="s">
        <v>1539</v>
      </c>
      <c r="BM129" s="203" t="s">
        <v>1677</v>
      </c>
    </row>
    <row r="130" spans="2:65" s="211" customFormat="1" ht="27" x14ac:dyDescent="0.2">
      <c r="B130" s="212"/>
      <c r="D130" s="295" t="s">
        <v>1550</v>
      </c>
      <c r="F130" s="296" t="s">
        <v>1667</v>
      </c>
      <c r="L130" s="212"/>
      <c r="M130" s="297"/>
      <c r="T130" s="298"/>
      <c r="AT130" s="203" t="s">
        <v>1550</v>
      </c>
      <c r="AU130" s="203" t="s">
        <v>59</v>
      </c>
    </row>
    <row r="131" spans="2:65" s="211" customFormat="1" ht="25.5" customHeight="1" x14ac:dyDescent="0.2">
      <c r="B131" s="212"/>
      <c r="C131" s="284" t="s">
        <v>1678</v>
      </c>
      <c r="D131" s="284" t="s">
        <v>1535</v>
      </c>
      <c r="E131" s="285" t="s">
        <v>1679</v>
      </c>
      <c r="F131" s="286" t="s">
        <v>1680</v>
      </c>
      <c r="G131" s="287" t="s">
        <v>284</v>
      </c>
      <c r="H131" s="288">
        <v>100</v>
      </c>
      <c r="I131" s="289"/>
      <c r="J131" s="290">
        <f>ROUND(I131*H131,2)</f>
        <v>0</v>
      </c>
      <c r="K131" s="286" t="s">
        <v>1538</v>
      </c>
      <c r="L131" s="212"/>
      <c r="M131" s="291" t="s">
        <v>1484</v>
      </c>
      <c r="N131" s="292" t="s">
        <v>1498</v>
      </c>
      <c r="P131" s="293">
        <f>O131*H131</f>
        <v>0</v>
      </c>
      <c r="Q131" s="293">
        <v>9.6000000000000002E-4</v>
      </c>
      <c r="R131" s="293">
        <f>Q131*H131</f>
        <v>9.6000000000000002E-2</v>
      </c>
      <c r="S131" s="293">
        <v>0</v>
      </c>
      <c r="T131" s="294">
        <f>S131*H131</f>
        <v>0</v>
      </c>
      <c r="AR131" s="203" t="s">
        <v>1539</v>
      </c>
      <c r="AT131" s="203" t="s">
        <v>1535</v>
      </c>
      <c r="AU131" s="203" t="s">
        <v>59</v>
      </c>
      <c r="AY131" s="203" t="s">
        <v>1533</v>
      </c>
      <c r="BE131" s="217">
        <f>IF(N131="základní",J131,0)</f>
        <v>0</v>
      </c>
      <c r="BF131" s="217">
        <f>IF(N131="snížená",J131,0)</f>
        <v>0</v>
      </c>
      <c r="BG131" s="217">
        <f>IF(N131="zákl. přenesená",J131,0)</f>
        <v>0</v>
      </c>
      <c r="BH131" s="217">
        <f>IF(N131="sníž. přenesená",J131,0)</f>
        <v>0</v>
      </c>
      <c r="BI131" s="217">
        <f>IF(N131="nulová",J131,0)</f>
        <v>0</v>
      </c>
      <c r="BJ131" s="203" t="s">
        <v>49</v>
      </c>
      <c r="BK131" s="217">
        <f>ROUND(I131*H131,2)</f>
        <v>0</v>
      </c>
      <c r="BL131" s="203" t="s">
        <v>1539</v>
      </c>
      <c r="BM131" s="203" t="s">
        <v>1681</v>
      </c>
    </row>
    <row r="132" spans="2:65" s="211" customFormat="1" ht="27" x14ac:dyDescent="0.2">
      <c r="B132" s="212"/>
      <c r="D132" s="295" t="s">
        <v>1550</v>
      </c>
      <c r="F132" s="296" t="s">
        <v>1667</v>
      </c>
      <c r="L132" s="212"/>
      <c r="M132" s="297"/>
      <c r="T132" s="298"/>
      <c r="AT132" s="203" t="s">
        <v>1550</v>
      </c>
      <c r="AU132" s="203" t="s">
        <v>59</v>
      </c>
    </row>
    <row r="133" spans="2:65" s="211" customFormat="1" ht="25.5" customHeight="1" x14ac:dyDescent="0.2">
      <c r="B133" s="212"/>
      <c r="C133" s="284" t="s">
        <v>1682</v>
      </c>
      <c r="D133" s="284" t="s">
        <v>1535</v>
      </c>
      <c r="E133" s="285" t="s">
        <v>1683</v>
      </c>
      <c r="F133" s="286" t="s">
        <v>1684</v>
      </c>
      <c r="G133" s="287" t="s">
        <v>284</v>
      </c>
      <c r="H133" s="288">
        <v>30</v>
      </c>
      <c r="I133" s="289"/>
      <c r="J133" s="290">
        <f>ROUND(I133*H133,2)</f>
        <v>0</v>
      </c>
      <c r="K133" s="286" t="s">
        <v>1538</v>
      </c>
      <c r="L133" s="212"/>
      <c r="M133" s="291" t="s">
        <v>1484</v>
      </c>
      <c r="N133" s="292" t="s">
        <v>1498</v>
      </c>
      <c r="P133" s="293">
        <f>O133*H133</f>
        <v>0</v>
      </c>
      <c r="Q133" s="293">
        <v>1.25E-3</v>
      </c>
      <c r="R133" s="293">
        <f>Q133*H133</f>
        <v>3.7499999999999999E-2</v>
      </c>
      <c r="S133" s="293">
        <v>0</v>
      </c>
      <c r="T133" s="294">
        <f>S133*H133</f>
        <v>0</v>
      </c>
      <c r="AR133" s="203" t="s">
        <v>1539</v>
      </c>
      <c r="AT133" s="203" t="s">
        <v>1535</v>
      </c>
      <c r="AU133" s="203" t="s">
        <v>59</v>
      </c>
      <c r="AY133" s="203" t="s">
        <v>1533</v>
      </c>
      <c r="BE133" s="217">
        <f>IF(N133="základní",J133,0)</f>
        <v>0</v>
      </c>
      <c r="BF133" s="217">
        <f>IF(N133="snížená",J133,0)</f>
        <v>0</v>
      </c>
      <c r="BG133" s="217">
        <f>IF(N133="zákl. přenesená",J133,0)</f>
        <v>0</v>
      </c>
      <c r="BH133" s="217">
        <f>IF(N133="sníž. přenesená",J133,0)</f>
        <v>0</v>
      </c>
      <c r="BI133" s="217">
        <f>IF(N133="nulová",J133,0)</f>
        <v>0</v>
      </c>
      <c r="BJ133" s="203" t="s">
        <v>49</v>
      </c>
      <c r="BK133" s="217">
        <f>ROUND(I133*H133,2)</f>
        <v>0</v>
      </c>
      <c r="BL133" s="203" t="s">
        <v>1539</v>
      </c>
      <c r="BM133" s="203" t="s">
        <v>1685</v>
      </c>
    </row>
    <row r="134" spans="2:65" s="211" customFormat="1" ht="27" x14ac:dyDescent="0.2">
      <c r="B134" s="212"/>
      <c r="D134" s="295" t="s">
        <v>1550</v>
      </c>
      <c r="F134" s="296" t="s">
        <v>1667</v>
      </c>
      <c r="L134" s="212"/>
      <c r="M134" s="297"/>
      <c r="T134" s="298"/>
      <c r="AT134" s="203" t="s">
        <v>1550</v>
      </c>
      <c r="AU134" s="203" t="s">
        <v>59</v>
      </c>
    </row>
    <row r="135" spans="2:65" s="211" customFormat="1" ht="25.5" customHeight="1" x14ac:dyDescent="0.2">
      <c r="B135" s="212"/>
      <c r="C135" s="284" t="s">
        <v>1686</v>
      </c>
      <c r="D135" s="284" t="s">
        <v>1535</v>
      </c>
      <c r="E135" s="285" t="s">
        <v>1687</v>
      </c>
      <c r="F135" s="286" t="s">
        <v>1688</v>
      </c>
      <c r="G135" s="287" t="s">
        <v>284</v>
      </c>
      <c r="H135" s="288">
        <v>40</v>
      </c>
      <c r="I135" s="289"/>
      <c r="J135" s="290">
        <f>ROUND(I135*H135,2)</f>
        <v>0</v>
      </c>
      <c r="K135" s="286" t="s">
        <v>1538</v>
      </c>
      <c r="L135" s="212"/>
      <c r="M135" s="291" t="s">
        <v>1484</v>
      </c>
      <c r="N135" s="292" t="s">
        <v>1498</v>
      </c>
      <c r="P135" s="293">
        <f>O135*H135</f>
        <v>0</v>
      </c>
      <c r="Q135" s="293">
        <v>2.5600000000000002E-3</v>
      </c>
      <c r="R135" s="293">
        <f>Q135*H135</f>
        <v>0.1024</v>
      </c>
      <c r="S135" s="293">
        <v>0</v>
      </c>
      <c r="T135" s="294">
        <f>S135*H135</f>
        <v>0</v>
      </c>
      <c r="AR135" s="203" t="s">
        <v>1539</v>
      </c>
      <c r="AT135" s="203" t="s">
        <v>1535</v>
      </c>
      <c r="AU135" s="203" t="s">
        <v>59</v>
      </c>
      <c r="AY135" s="203" t="s">
        <v>1533</v>
      </c>
      <c r="BE135" s="217">
        <f>IF(N135="základní",J135,0)</f>
        <v>0</v>
      </c>
      <c r="BF135" s="217">
        <f>IF(N135="snížená",J135,0)</f>
        <v>0</v>
      </c>
      <c r="BG135" s="217">
        <f>IF(N135="zákl. přenesená",J135,0)</f>
        <v>0</v>
      </c>
      <c r="BH135" s="217">
        <f>IF(N135="sníž. přenesená",J135,0)</f>
        <v>0</v>
      </c>
      <c r="BI135" s="217">
        <f>IF(N135="nulová",J135,0)</f>
        <v>0</v>
      </c>
      <c r="BJ135" s="203" t="s">
        <v>49</v>
      </c>
      <c r="BK135" s="217">
        <f>ROUND(I135*H135,2)</f>
        <v>0</v>
      </c>
      <c r="BL135" s="203" t="s">
        <v>1539</v>
      </c>
      <c r="BM135" s="203" t="s">
        <v>1689</v>
      </c>
    </row>
    <row r="136" spans="2:65" s="211" customFormat="1" ht="27" x14ac:dyDescent="0.2">
      <c r="B136" s="212"/>
      <c r="D136" s="295" t="s">
        <v>1550</v>
      </c>
      <c r="F136" s="296" t="s">
        <v>1667</v>
      </c>
      <c r="L136" s="212"/>
      <c r="M136" s="297"/>
      <c r="T136" s="298"/>
      <c r="AT136" s="203" t="s">
        <v>1550</v>
      </c>
      <c r="AU136" s="203" t="s">
        <v>59</v>
      </c>
    </row>
    <row r="137" spans="2:65" s="211" customFormat="1" ht="25.5" customHeight="1" x14ac:dyDescent="0.2">
      <c r="B137" s="212"/>
      <c r="C137" s="284" t="s">
        <v>1690</v>
      </c>
      <c r="D137" s="284" t="s">
        <v>1535</v>
      </c>
      <c r="E137" s="285" t="s">
        <v>1691</v>
      </c>
      <c r="F137" s="286" t="s">
        <v>1692</v>
      </c>
      <c r="G137" s="287" t="s">
        <v>284</v>
      </c>
      <c r="H137" s="288">
        <v>15</v>
      </c>
      <c r="I137" s="289"/>
      <c r="J137" s="290">
        <f>ROUND(I137*H137,2)</f>
        <v>0</v>
      </c>
      <c r="K137" s="286" t="s">
        <v>1538</v>
      </c>
      <c r="L137" s="212"/>
      <c r="M137" s="291" t="s">
        <v>1484</v>
      </c>
      <c r="N137" s="292" t="s">
        <v>1498</v>
      </c>
      <c r="P137" s="293">
        <f>O137*H137</f>
        <v>0</v>
      </c>
      <c r="Q137" s="293">
        <v>3.64E-3</v>
      </c>
      <c r="R137" s="293">
        <f>Q137*H137</f>
        <v>5.4600000000000003E-2</v>
      </c>
      <c r="S137" s="293">
        <v>0</v>
      </c>
      <c r="T137" s="294">
        <f>S137*H137</f>
        <v>0</v>
      </c>
      <c r="AR137" s="203" t="s">
        <v>1539</v>
      </c>
      <c r="AT137" s="203" t="s">
        <v>1535</v>
      </c>
      <c r="AU137" s="203" t="s">
        <v>59</v>
      </c>
      <c r="AY137" s="203" t="s">
        <v>1533</v>
      </c>
      <c r="BE137" s="217">
        <f>IF(N137="základní",J137,0)</f>
        <v>0</v>
      </c>
      <c r="BF137" s="217">
        <f>IF(N137="snížená",J137,0)</f>
        <v>0</v>
      </c>
      <c r="BG137" s="217">
        <f>IF(N137="zákl. přenesená",J137,0)</f>
        <v>0</v>
      </c>
      <c r="BH137" s="217">
        <f>IF(N137="sníž. přenesená",J137,0)</f>
        <v>0</v>
      </c>
      <c r="BI137" s="217">
        <f>IF(N137="nulová",J137,0)</f>
        <v>0</v>
      </c>
      <c r="BJ137" s="203" t="s">
        <v>49</v>
      </c>
      <c r="BK137" s="217">
        <f>ROUND(I137*H137,2)</f>
        <v>0</v>
      </c>
      <c r="BL137" s="203" t="s">
        <v>1539</v>
      </c>
      <c r="BM137" s="203" t="s">
        <v>1693</v>
      </c>
    </row>
    <row r="138" spans="2:65" s="211" customFormat="1" ht="27" x14ac:dyDescent="0.2">
      <c r="B138" s="212"/>
      <c r="D138" s="295" t="s">
        <v>1550</v>
      </c>
      <c r="F138" s="296" t="s">
        <v>1667</v>
      </c>
      <c r="L138" s="212"/>
      <c r="M138" s="297"/>
      <c r="T138" s="298"/>
      <c r="AT138" s="203" t="s">
        <v>1550</v>
      </c>
      <c r="AU138" s="203" t="s">
        <v>59</v>
      </c>
    </row>
    <row r="139" spans="2:65" s="211" customFormat="1" ht="25.5" customHeight="1" x14ac:dyDescent="0.2">
      <c r="B139" s="212"/>
      <c r="C139" s="284" t="s">
        <v>1694</v>
      </c>
      <c r="D139" s="284" t="s">
        <v>1535</v>
      </c>
      <c r="E139" s="285" t="s">
        <v>1695</v>
      </c>
      <c r="F139" s="286" t="s">
        <v>1696</v>
      </c>
      <c r="G139" s="287" t="s">
        <v>284</v>
      </c>
      <c r="H139" s="288">
        <v>5</v>
      </c>
      <c r="I139" s="289"/>
      <c r="J139" s="290">
        <f>ROUND(I139*H139,2)</f>
        <v>0</v>
      </c>
      <c r="K139" s="286" t="s">
        <v>1538</v>
      </c>
      <c r="L139" s="212"/>
      <c r="M139" s="291" t="s">
        <v>1484</v>
      </c>
      <c r="N139" s="292" t="s">
        <v>1498</v>
      </c>
      <c r="P139" s="293">
        <f>O139*H139</f>
        <v>0</v>
      </c>
      <c r="Q139" s="293">
        <v>6.1000000000000004E-3</v>
      </c>
      <c r="R139" s="293">
        <f>Q139*H139</f>
        <v>3.0500000000000003E-2</v>
      </c>
      <c r="S139" s="293">
        <v>0</v>
      </c>
      <c r="T139" s="294">
        <f>S139*H139</f>
        <v>0</v>
      </c>
      <c r="AR139" s="203" t="s">
        <v>1539</v>
      </c>
      <c r="AT139" s="203" t="s">
        <v>1535</v>
      </c>
      <c r="AU139" s="203" t="s">
        <v>59</v>
      </c>
      <c r="AY139" s="203" t="s">
        <v>1533</v>
      </c>
      <c r="BE139" s="217">
        <f>IF(N139="základní",J139,0)</f>
        <v>0</v>
      </c>
      <c r="BF139" s="217">
        <f>IF(N139="snížená",J139,0)</f>
        <v>0</v>
      </c>
      <c r="BG139" s="217">
        <f>IF(N139="zákl. přenesená",J139,0)</f>
        <v>0</v>
      </c>
      <c r="BH139" s="217">
        <f>IF(N139="sníž. přenesená",J139,0)</f>
        <v>0</v>
      </c>
      <c r="BI139" s="217">
        <f>IF(N139="nulová",J139,0)</f>
        <v>0</v>
      </c>
      <c r="BJ139" s="203" t="s">
        <v>49</v>
      </c>
      <c r="BK139" s="217">
        <f>ROUND(I139*H139,2)</f>
        <v>0</v>
      </c>
      <c r="BL139" s="203" t="s">
        <v>1539</v>
      </c>
      <c r="BM139" s="203" t="s">
        <v>1697</v>
      </c>
    </row>
    <row r="140" spans="2:65" s="211" customFormat="1" ht="27" x14ac:dyDescent="0.2">
      <c r="B140" s="212"/>
      <c r="D140" s="295" t="s">
        <v>1550</v>
      </c>
      <c r="F140" s="296" t="s">
        <v>1667</v>
      </c>
      <c r="L140" s="212"/>
      <c r="M140" s="297"/>
      <c r="T140" s="298"/>
      <c r="AT140" s="203" t="s">
        <v>1550</v>
      </c>
      <c r="AU140" s="203" t="s">
        <v>59</v>
      </c>
    </row>
    <row r="141" spans="2:65" s="211" customFormat="1" ht="38.25" customHeight="1" x14ac:dyDescent="0.2">
      <c r="B141" s="212"/>
      <c r="C141" s="284" t="s">
        <v>1698</v>
      </c>
      <c r="D141" s="284" t="s">
        <v>1535</v>
      </c>
      <c r="E141" s="285" t="s">
        <v>1699</v>
      </c>
      <c r="F141" s="286" t="s">
        <v>1700</v>
      </c>
      <c r="G141" s="287" t="s">
        <v>284</v>
      </c>
      <c r="H141" s="288">
        <v>50</v>
      </c>
      <c r="I141" s="289"/>
      <c r="J141" s="290">
        <f>ROUND(I141*H141,2)</f>
        <v>0</v>
      </c>
      <c r="K141" s="286" t="s">
        <v>1538</v>
      </c>
      <c r="L141" s="212"/>
      <c r="M141" s="291" t="s">
        <v>1484</v>
      </c>
      <c r="N141" s="292" t="s">
        <v>1498</v>
      </c>
      <c r="P141" s="293">
        <f>O141*H141</f>
        <v>0</v>
      </c>
      <c r="Q141" s="293">
        <v>2.0000000000000001E-4</v>
      </c>
      <c r="R141" s="293">
        <f>Q141*H141</f>
        <v>0.01</v>
      </c>
      <c r="S141" s="293">
        <v>0</v>
      </c>
      <c r="T141" s="294">
        <f>S141*H141</f>
        <v>0</v>
      </c>
      <c r="AR141" s="203" t="s">
        <v>1539</v>
      </c>
      <c r="AT141" s="203" t="s">
        <v>1535</v>
      </c>
      <c r="AU141" s="203" t="s">
        <v>59</v>
      </c>
      <c r="AY141" s="203" t="s">
        <v>1533</v>
      </c>
      <c r="BE141" s="217">
        <f>IF(N141="základní",J141,0)</f>
        <v>0</v>
      </c>
      <c r="BF141" s="217">
        <f>IF(N141="snížená",J141,0)</f>
        <v>0</v>
      </c>
      <c r="BG141" s="217">
        <f>IF(N141="zákl. přenesená",J141,0)</f>
        <v>0</v>
      </c>
      <c r="BH141" s="217">
        <f>IF(N141="sníž. přenesená",J141,0)</f>
        <v>0</v>
      </c>
      <c r="BI141" s="217">
        <f>IF(N141="nulová",J141,0)</f>
        <v>0</v>
      </c>
      <c r="BJ141" s="203" t="s">
        <v>49</v>
      </c>
      <c r="BK141" s="217">
        <f>ROUND(I141*H141,2)</f>
        <v>0</v>
      </c>
      <c r="BL141" s="203" t="s">
        <v>1539</v>
      </c>
      <c r="BM141" s="203" t="s">
        <v>1701</v>
      </c>
    </row>
    <row r="142" spans="2:65" s="211" customFormat="1" ht="27" x14ac:dyDescent="0.2">
      <c r="B142" s="212"/>
      <c r="D142" s="295" t="s">
        <v>1550</v>
      </c>
      <c r="F142" s="296" t="s">
        <v>1702</v>
      </c>
      <c r="L142" s="212"/>
      <c r="M142" s="297"/>
      <c r="T142" s="298"/>
      <c r="AT142" s="203" t="s">
        <v>1550</v>
      </c>
      <c r="AU142" s="203" t="s">
        <v>59</v>
      </c>
    </row>
    <row r="143" spans="2:65" s="211" customFormat="1" ht="38.25" customHeight="1" x14ac:dyDescent="0.2">
      <c r="B143" s="212"/>
      <c r="C143" s="284" t="s">
        <v>1703</v>
      </c>
      <c r="D143" s="284" t="s">
        <v>1535</v>
      </c>
      <c r="E143" s="285" t="s">
        <v>1704</v>
      </c>
      <c r="F143" s="286" t="s">
        <v>1705</v>
      </c>
      <c r="G143" s="287" t="s">
        <v>284</v>
      </c>
      <c r="H143" s="288">
        <v>255</v>
      </c>
      <c r="I143" s="289"/>
      <c r="J143" s="290">
        <f>ROUND(I143*H143,2)</f>
        <v>0</v>
      </c>
      <c r="K143" s="286" t="s">
        <v>1538</v>
      </c>
      <c r="L143" s="212"/>
      <c r="M143" s="291" t="s">
        <v>1484</v>
      </c>
      <c r="N143" s="292" t="s">
        <v>1498</v>
      </c>
      <c r="P143" s="293">
        <f>O143*H143</f>
        <v>0</v>
      </c>
      <c r="Q143" s="293">
        <v>2.4000000000000001E-4</v>
      </c>
      <c r="R143" s="293">
        <f>Q143*H143</f>
        <v>6.1200000000000004E-2</v>
      </c>
      <c r="S143" s="293">
        <v>0</v>
      </c>
      <c r="T143" s="294">
        <f>S143*H143</f>
        <v>0</v>
      </c>
      <c r="AR143" s="203" t="s">
        <v>1539</v>
      </c>
      <c r="AT143" s="203" t="s">
        <v>1535</v>
      </c>
      <c r="AU143" s="203" t="s">
        <v>59</v>
      </c>
      <c r="AY143" s="203" t="s">
        <v>1533</v>
      </c>
      <c r="BE143" s="217">
        <f>IF(N143="základní",J143,0)</f>
        <v>0</v>
      </c>
      <c r="BF143" s="217">
        <f>IF(N143="snížená",J143,0)</f>
        <v>0</v>
      </c>
      <c r="BG143" s="217">
        <f>IF(N143="zákl. přenesená",J143,0)</f>
        <v>0</v>
      </c>
      <c r="BH143" s="217">
        <f>IF(N143="sníž. přenesená",J143,0)</f>
        <v>0</v>
      </c>
      <c r="BI143" s="217">
        <f>IF(N143="nulová",J143,0)</f>
        <v>0</v>
      </c>
      <c r="BJ143" s="203" t="s">
        <v>49</v>
      </c>
      <c r="BK143" s="217">
        <f>ROUND(I143*H143,2)</f>
        <v>0</v>
      </c>
      <c r="BL143" s="203" t="s">
        <v>1539</v>
      </c>
      <c r="BM143" s="203" t="s">
        <v>1706</v>
      </c>
    </row>
    <row r="144" spans="2:65" s="211" customFormat="1" ht="27" x14ac:dyDescent="0.2">
      <c r="B144" s="212"/>
      <c r="D144" s="295" t="s">
        <v>1550</v>
      </c>
      <c r="F144" s="296" t="s">
        <v>1702</v>
      </c>
      <c r="L144" s="212"/>
      <c r="M144" s="297"/>
      <c r="T144" s="298"/>
      <c r="AT144" s="203" t="s">
        <v>1550</v>
      </c>
      <c r="AU144" s="203" t="s">
        <v>59</v>
      </c>
    </row>
    <row r="145" spans="2:65" s="211" customFormat="1" ht="38.25" customHeight="1" x14ac:dyDescent="0.2">
      <c r="B145" s="212"/>
      <c r="C145" s="284" t="s">
        <v>1707</v>
      </c>
      <c r="D145" s="284" t="s">
        <v>1535</v>
      </c>
      <c r="E145" s="285" t="s">
        <v>1708</v>
      </c>
      <c r="F145" s="286" t="s">
        <v>1709</v>
      </c>
      <c r="G145" s="287" t="s">
        <v>284</v>
      </c>
      <c r="H145" s="288">
        <v>40</v>
      </c>
      <c r="I145" s="289"/>
      <c r="J145" s="290">
        <f>ROUND(I145*H145,2)</f>
        <v>0</v>
      </c>
      <c r="K145" s="286" t="s">
        <v>1538</v>
      </c>
      <c r="L145" s="212"/>
      <c r="M145" s="291" t="s">
        <v>1484</v>
      </c>
      <c r="N145" s="292" t="s">
        <v>1498</v>
      </c>
      <c r="P145" s="293">
        <f>O145*H145</f>
        <v>0</v>
      </c>
      <c r="Q145" s="293">
        <v>2.7E-4</v>
      </c>
      <c r="R145" s="293">
        <f>Q145*H145</f>
        <v>1.0800000000000001E-2</v>
      </c>
      <c r="S145" s="293">
        <v>0</v>
      </c>
      <c r="T145" s="294">
        <f>S145*H145</f>
        <v>0</v>
      </c>
      <c r="AR145" s="203" t="s">
        <v>1539</v>
      </c>
      <c r="AT145" s="203" t="s">
        <v>1535</v>
      </c>
      <c r="AU145" s="203" t="s">
        <v>59</v>
      </c>
      <c r="AY145" s="203" t="s">
        <v>1533</v>
      </c>
      <c r="BE145" s="217">
        <f>IF(N145="základní",J145,0)</f>
        <v>0</v>
      </c>
      <c r="BF145" s="217">
        <f>IF(N145="snížená",J145,0)</f>
        <v>0</v>
      </c>
      <c r="BG145" s="217">
        <f>IF(N145="zákl. přenesená",J145,0)</f>
        <v>0</v>
      </c>
      <c r="BH145" s="217">
        <f>IF(N145="sníž. přenesená",J145,0)</f>
        <v>0</v>
      </c>
      <c r="BI145" s="217">
        <f>IF(N145="nulová",J145,0)</f>
        <v>0</v>
      </c>
      <c r="BJ145" s="203" t="s">
        <v>49</v>
      </c>
      <c r="BK145" s="217">
        <f>ROUND(I145*H145,2)</f>
        <v>0</v>
      </c>
      <c r="BL145" s="203" t="s">
        <v>1539</v>
      </c>
      <c r="BM145" s="203" t="s">
        <v>1710</v>
      </c>
    </row>
    <row r="146" spans="2:65" s="211" customFormat="1" ht="27" x14ac:dyDescent="0.2">
      <c r="B146" s="212"/>
      <c r="D146" s="295" t="s">
        <v>1550</v>
      </c>
      <c r="F146" s="296" t="s">
        <v>1702</v>
      </c>
      <c r="L146" s="212"/>
      <c r="M146" s="297"/>
      <c r="T146" s="298"/>
      <c r="AT146" s="203" t="s">
        <v>1550</v>
      </c>
      <c r="AU146" s="203" t="s">
        <v>59</v>
      </c>
    </row>
    <row r="147" spans="2:65" s="211" customFormat="1" ht="25.5" customHeight="1" x14ac:dyDescent="0.2">
      <c r="B147" s="212"/>
      <c r="C147" s="284" t="s">
        <v>1711</v>
      </c>
      <c r="D147" s="284" t="s">
        <v>1535</v>
      </c>
      <c r="E147" s="285" t="s">
        <v>1712</v>
      </c>
      <c r="F147" s="286" t="s">
        <v>1713</v>
      </c>
      <c r="G147" s="287" t="s">
        <v>284</v>
      </c>
      <c r="H147" s="288">
        <v>85</v>
      </c>
      <c r="I147" s="289"/>
      <c r="J147" s="290">
        <f>ROUND(I147*H147,2)</f>
        <v>0</v>
      </c>
      <c r="K147" s="286" t="s">
        <v>1484</v>
      </c>
      <c r="L147" s="212"/>
      <c r="M147" s="291" t="s">
        <v>1484</v>
      </c>
      <c r="N147" s="292" t="s">
        <v>1498</v>
      </c>
      <c r="P147" s="293">
        <f>O147*H147</f>
        <v>0</v>
      </c>
      <c r="Q147" s="293">
        <v>2.4000000000000001E-4</v>
      </c>
      <c r="R147" s="293">
        <f>Q147*H147</f>
        <v>2.0400000000000001E-2</v>
      </c>
      <c r="S147" s="293">
        <v>0</v>
      </c>
      <c r="T147" s="294">
        <f>S147*H147</f>
        <v>0</v>
      </c>
      <c r="AR147" s="203" t="s">
        <v>1539</v>
      </c>
      <c r="AT147" s="203" t="s">
        <v>1535</v>
      </c>
      <c r="AU147" s="203" t="s">
        <v>59</v>
      </c>
      <c r="AY147" s="203" t="s">
        <v>1533</v>
      </c>
      <c r="BE147" s="217">
        <f>IF(N147="základní",J147,0)</f>
        <v>0</v>
      </c>
      <c r="BF147" s="217">
        <f>IF(N147="snížená",J147,0)</f>
        <v>0</v>
      </c>
      <c r="BG147" s="217">
        <f>IF(N147="zákl. přenesená",J147,0)</f>
        <v>0</v>
      </c>
      <c r="BH147" s="217">
        <f>IF(N147="sníž. přenesená",J147,0)</f>
        <v>0</v>
      </c>
      <c r="BI147" s="217">
        <f>IF(N147="nulová",J147,0)</f>
        <v>0</v>
      </c>
      <c r="BJ147" s="203" t="s">
        <v>49</v>
      </c>
      <c r="BK147" s="217">
        <f>ROUND(I147*H147,2)</f>
        <v>0</v>
      </c>
      <c r="BL147" s="203" t="s">
        <v>1539</v>
      </c>
      <c r="BM147" s="203" t="s">
        <v>1714</v>
      </c>
    </row>
    <row r="148" spans="2:65" s="211" customFormat="1" ht="27" x14ac:dyDescent="0.2">
      <c r="B148" s="212"/>
      <c r="D148" s="295" t="s">
        <v>1550</v>
      </c>
      <c r="F148" s="296" t="s">
        <v>1702</v>
      </c>
      <c r="L148" s="212"/>
      <c r="M148" s="297"/>
      <c r="T148" s="298"/>
      <c r="AT148" s="203" t="s">
        <v>1550</v>
      </c>
      <c r="AU148" s="203" t="s">
        <v>59</v>
      </c>
    </row>
    <row r="149" spans="2:65" s="211" customFormat="1" ht="40.5" x14ac:dyDescent="0.2">
      <c r="B149" s="212"/>
      <c r="D149" s="295" t="s">
        <v>1566</v>
      </c>
      <c r="F149" s="296" t="s">
        <v>1715</v>
      </c>
      <c r="L149" s="212"/>
      <c r="M149" s="297"/>
      <c r="T149" s="298"/>
      <c r="AT149" s="203" t="s">
        <v>1566</v>
      </c>
      <c r="AU149" s="203" t="s">
        <v>59</v>
      </c>
    </row>
    <row r="150" spans="2:65" s="211" customFormat="1" ht="25.5" customHeight="1" x14ac:dyDescent="0.2">
      <c r="B150" s="212"/>
      <c r="C150" s="284" t="s">
        <v>1716</v>
      </c>
      <c r="D150" s="284" t="s">
        <v>1535</v>
      </c>
      <c r="E150" s="285" t="s">
        <v>1717</v>
      </c>
      <c r="F150" s="286" t="s">
        <v>1718</v>
      </c>
      <c r="G150" s="287" t="s">
        <v>284</v>
      </c>
      <c r="H150" s="288">
        <v>170</v>
      </c>
      <c r="I150" s="289"/>
      <c r="J150" s="290">
        <f>ROUND(I150*H150,2)</f>
        <v>0</v>
      </c>
      <c r="K150" s="286" t="s">
        <v>1484</v>
      </c>
      <c r="L150" s="212"/>
      <c r="M150" s="291" t="s">
        <v>1484</v>
      </c>
      <c r="N150" s="292" t="s">
        <v>1498</v>
      </c>
      <c r="P150" s="293">
        <f>O150*H150</f>
        <v>0</v>
      </c>
      <c r="Q150" s="293">
        <v>2.7E-4</v>
      </c>
      <c r="R150" s="293">
        <f>Q150*H150</f>
        <v>4.5900000000000003E-2</v>
      </c>
      <c r="S150" s="293">
        <v>0</v>
      </c>
      <c r="T150" s="294">
        <f>S150*H150</f>
        <v>0</v>
      </c>
      <c r="AR150" s="203" t="s">
        <v>1539</v>
      </c>
      <c r="AT150" s="203" t="s">
        <v>1535</v>
      </c>
      <c r="AU150" s="203" t="s">
        <v>59</v>
      </c>
      <c r="AY150" s="203" t="s">
        <v>1533</v>
      </c>
      <c r="BE150" s="217">
        <f>IF(N150="základní",J150,0)</f>
        <v>0</v>
      </c>
      <c r="BF150" s="217">
        <f>IF(N150="snížená",J150,0)</f>
        <v>0</v>
      </c>
      <c r="BG150" s="217">
        <f>IF(N150="zákl. přenesená",J150,0)</f>
        <v>0</v>
      </c>
      <c r="BH150" s="217">
        <f>IF(N150="sníž. přenesená",J150,0)</f>
        <v>0</v>
      </c>
      <c r="BI150" s="217">
        <f>IF(N150="nulová",J150,0)</f>
        <v>0</v>
      </c>
      <c r="BJ150" s="203" t="s">
        <v>49</v>
      </c>
      <c r="BK150" s="217">
        <f>ROUND(I150*H150,2)</f>
        <v>0</v>
      </c>
      <c r="BL150" s="203" t="s">
        <v>1539</v>
      </c>
      <c r="BM150" s="203" t="s">
        <v>1719</v>
      </c>
    </row>
    <row r="151" spans="2:65" s="211" customFormat="1" ht="27" x14ac:dyDescent="0.2">
      <c r="B151" s="212"/>
      <c r="D151" s="295" t="s">
        <v>1550</v>
      </c>
      <c r="F151" s="296" t="s">
        <v>1702</v>
      </c>
      <c r="L151" s="212"/>
      <c r="M151" s="297"/>
      <c r="T151" s="298"/>
      <c r="AT151" s="203" t="s">
        <v>1550</v>
      </c>
      <c r="AU151" s="203" t="s">
        <v>59</v>
      </c>
    </row>
    <row r="152" spans="2:65" s="211" customFormat="1" ht="40.5" x14ac:dyDescent="0.2">
      <c r="B152" s="212"/>
      <c r="D152" s="295" t="s">
        <v>1566</v>
      </c>
      <c r="F152" s="296" t="s">
        <v>1720</v>
      </c>
      <c r="L152" s="212"/>
      <c r="M152" s="297"/>
      <c r="T152" s="298"/>
      <c r="AT152" s="203" t="s">
        <v>1566</v>
      </c>
      <c r="AU152" s="203" t="s">
        <v>59</v>
      </c>
    </row>
    <row r="153" spans="2:65" s="211" customFormat="1" ht="16.5" customHeight="1" x14ac:dyDescent="0.2">
      <c r="B153" s="212"/>
      <c r="C153" s="284" t="s">
        <v>1721</v>
      </c>
      <c r="D153" s="284" t="s">
        <v>1535</v>
      </c>
      <c r="E153" s="285" t="s">
        <v>1722</v>
      </c>
      <c r="F153" s="286" t="s">
        <v>1723</v>
      </c>
      <c r="G153" s="287" t="s">
        <v>284</v>
      </c>
      <c r="H153" s="288">
        <v>40</v>
      </c>
      <c r="I153" s="289"/>
      <c r="J153" s="290">
        <f>ROUND(I153*H153,2)</f>
        <v>0</v>
      </c>
      <c r="K153" s="286" t="s">
        <v>1538</v>
      </c>
      <c r="L153" s="212"/>
      <c r="M153" s="291" t="s">
        <v>1484</v>
      </c>
      <c r="N153" s="292" t="s">
        <v>1498</v>
      </c>
      <c r="P153" s="293">
        <f>O153*H153</f>
        <v>0</v>
      </c>
      <c r="Q153" s="293">
        <v>1.8000000000000001E-4</v>
      </c>
      <c r="R153" s="293">
        <f>Q153*H153</f>
        <v>7.2000000000000007E-3</v>
      </c>
      <c r="S153" s="293">
        <v>0</v>
      </c>
      <c r="T153" s="294">
        <f>S153*H153</f>
        <v>0</v>
      </c>
      <c r="AR153" s="203" t="s">
        <v>1539</v>
      </c>
      <c r="AT153" s="203" t="s">
        <v>1535</v>
      </c>
      <c r="AU153" s="203" t="s">
        <v>59</v>
      </c>
      <c r="AY153" s="203" t="s">
        <v>1533</v>
      </c>
      <c r="BE153" s="217">
        <f>IF(N153="základní",J153,0)</f>
        <v>0</v>
      </c>
      <c r="BF153" s="217">
        <f>IF(N153="snížená",J153,0)</f>
        <v>0</v>
      </c>
      <c r="BG153" s="217">
        <f>IF(N153="zákl. přenesená",J153,0)</f>
        <v>0</v>
      </c>
      <c r="BH153" s="217">
        <f>IF(N153="sníž. přenesená",J153,0)</f>
        <v>0</v>
      </c>
      <c r="BI153" s="217">
        <f>IF(N153="nulová",J153,0)</f>
        <v>0</v>
      </c>
      <c r="BJ153" s="203" t="s">
        <v>49</v>
      </c>
      <c r="BK153" s="217">
        <f>ROUND(I153*H153,2)</f>
        <v>0</v>
      </c>
      <c r="BL153" s="203" t="s">
        <v>1539</v>
      </c>
      <c r="BM153" s="203" t="s">
        <v>1724</v>
      </c>
    </row>
    <row r="154" spans="2:65" s="211" customFormat="1" ht="40.5" x14ac:dyDescent="0.2">
      <c r="B154" s="212"/>
      <c r="D154" s="295" t="s">
        <v>1550</v>
      </c>
      <c r="F154" s="296" t="s">
        <v>1725</v>
      </c>
      <c r="L154" s="212"/>
      <c r="M154" s="297"/>
      <c r="T154" s="298"/>
      <c r="AT154" s="203" t="s">
        <v>1550</v>
      </c>
      <c r="AU154" s="203" t="s">
        <v>59</v>
      </c>
    </row>
    <row r="155" spans="2:65" s="211" customFormat="1" ht="16.5" customHeight="1" x14ac:dyDescent="0.2">
      <c r="B155" s="212"/>
      <c r="C155" s="284" t="s">
        <v>1726</v>
      </c>
      <c r="D155" s="284" t="s">
        <v>1535</v>
      </c>
      <c r="E155" s="285" t="s">
        <v>1727</v>
      </c>
      <c r="F155" s="286" t="s">
        <v>1728</v>
      </c>
      <c r="G155" s="287" t="s">
        <v>284</v>
      </c>
      <c r="H155" s="288">
        <v>100</v>
      </c>
      <c r="I155" s="289"/>
      <c r="J155" s="290">
        <f>ROUND(I155*H155,2)</f>
        <v>0</v>
      </c>
      <c r="K155" s="286" t="s">
        <v>1538</v>
      </c>
      <c r="L155" s="212"/>
      <c r="M155" s="291" t="s">
        <v>1484</v>
      </c>
      <c r="N155" s="292" t="s">
        <v>1498</v>
      </c>
      <c r="P155" s="293">
        <f>O155*H155</f>
        <v>0</v>
      </c>
      <c r="Q155" s="293">
        <v>2.1000000000000001E-4</v>
      </c>
      <c r="R155" s="293">
        <f>Q155*H155</f>
        <v>2.1000000000000001E-2</v>
      </c>
      <c r="S155" s="293">
        <v>0</v>
      </c>
      <c r="T155" s="294">
        <f>S155*H155</f>
        <v>0</v>
      </c>
      <c r="AR155" s="203" t="s">
        <v>1539</v>
      </c>
      <c r="AT155" s="203" t="s">
        <v>1535</v>
      </c>
      <c r="AU155" s="203" t="s">
        <v>59</v>
      </c>
      <c r="AY155" s="203" t="s">
        <v>1533</v>
      </c>
      <c r="BE155" s="217">
        <f>IF(N155="základní",J155,0)</f>
        <v>0</v>
      </c>
      <c r="BF155" s="217">
        <f>IF(N155="snížená",J155,0)</f>
        <v>0</v>
      </c>
      <c r="BG155" s="217">
        <f>IF(N155="zákl. přenesená",J155,0)</f>
        <v>0</v>
      </c>
      <c r="BH155" s="217">
        <f>IF(N155="sníž. přenesená",J155,0)</f>
        <v>0</v>
      </c>
      <c r="BI155" s="217">
        <f>IF(N155="nulová",J155,0)</f>
        <v>0</v>
      </c>
      <c r="BJ155" s="203" t="s">
        <v>49</v>
      </c>
      <c r="BK155" s="217">
        <f>ROUND(I155*H155,2)</f>
        <v>0</v>
      </c>
      <c r="BL155" s="203" t="s">
        <v>1539</v>
      </c>
      <c r="BM155" s="203" t="s">
        <v>1729</v>
      </c>
    </row>
    <row r="156" spans="2:65" s="211" customFormat="1" ht="40.5" x14ac:dyDescent="0.2">
      <c r="B156" s="212"/>
      <c r="D156" s="295" t="s">
        <v>1550</v>
      </c>
      <c r="F156" s="296" t="s">
        <v>1725</v>
      </c>
      <c r="L156" s="212"/>
      <c r="M156" s="297"/>
      <c r="T156" s="298"/>
      <c r="AT156" s="203" t="s">
        <v>1550</v>
      </c>
      <c r="AU156" s="203" t="s">
        <v>59</v>
      </c>
    </row>
    <row r="157" spans="2:65" s="211" customFormat="1" ht="16.5" customHeight="1" x14ac:dyDescent="0.2">
      <c r="B157" s="212"/>
      <c r="C157" s="284" t="s">
        <v>1730</v>
      </c>
      <c r="D157" s="284" t="s">
        <v>1535</v>
      </c>
      <c r="E157" s="285" t="s">
        <v>1731</v>
      </c>
      <c r="F157" s="286" t="s">
        <v>1732</v>
      </c>
      <c r="G157" s="287" t="s">
        <v>284</v>
      </c>
      <c r="H157" s="288">
        <v>30</v>
      </c>
      <c r="I157" s="289"/>
      <c r="J157" s="290">
        <f>ROUND(I157*H157,2)</f>
        <v>0</v>
      </c>
      <c r="K157" s="286" t="s">
        <v>1538</v>
      </c>
      <c r="L157" s="212"/>
      <c r="M157" s="291" t="s">
        <v>1484</v>
      </c>
      <c r="N157" s="292" t="s">
        <v>1498</v>
      </c>
      <c r="P157" s="293">
        <f>O157*H157</f>
        <v>0</v>
      </c>
      <c r="Q157" s="293">
        <v>2.5999999999999998E-4</v>
      </c>
      <c r="R157" s="293">
        <f>Q157*H157</f>
        <v>7.7999999999999996E-3</v>
      </c>
      <c r="S157" s="293">
        <v>0</v>
      </c>
      <c r="T157" s="294">
        <f>S157*H157</f>
        <v>0</v>
      </c>
      <c r="AR157" s="203" t="s">
        <v>1539</v>
      </c>
      <c r="AT157" s="203" t="s">
        <v>1535</v>
      </c>
      <c r="AU157" s="203" t="s">
        <v>59</v>
      </c>
      <c r="AY157" s="203" t="s">
        <v>1533</v>
      </c>
      <c r="BE157" s="217">
        <f>IF(N157="základní",J157,0)</f>
        <v>0</v>
      </c>
      <c r="BF157" s="217">
        <f>IF(N157="snížená",J157,0)</f>
        <v>0</v>
      </c>
      <c r="BG157" s="217">
        <f>IF(N157="zákl. přenesená",J157,0)</f>
        <v>0</v>
      </c>
      <c r="BH157" s="217">
        <f>IF(N157="sníž. přenesená",J157,0)</f>
        <v>0</v>
      </c>
      <c r="BI157" s="217">
        <f>IF(N157="nulová",J157,0)</f>
        <v>0</v>
      </c>
      <c r="BJ157" s="203" t="s">
        <v>49</v>
      </c>
      <c r="BK157" s="217">
        <f>ROUND(I157*H157,2)</f>
        <v>0</v>
      </c>
      <c r="BL157" s="203" t="s">
        <v>1539</v>
      </c>
      <c r="BM157" s="203" t="s">
        <v>1733</v>
      </c>
    </row>
    <row r="158" spans="2:65" s="211" customFormat="1" ht="40.5" x14ac:dyDescent="0.2">
      <c r="B158" s="212"/>
      <c r="D158" s="295" t="s">
        <v>1550</v>
      </c>
      <c r="F158" s="296" t="s">
        <v>1725</v>
      </c>
      <c r="L158" s="212"/>
      <c r="M158" s="297"/>
      <c r="T158" s="298"/>
      <c r="AT158" s="203" t="s">
        <v>1550</v>
      </c>
      <c r="AU158" s="203" t="s">
        <v>59</v>
      </c>
    </row>
    <row r="159" spans="2:65" s="211" customFormat="1" ht="16.5" customHeight="1" x14ac:dyDescent="0.2">
      <c r="B159" s="212"/>
      <c r="C159" s="284" t="s">
        <v>1734</v>
      </c>
      <c r="D159" s="284" t="s">
        <v>1535</v>
      </c>
      <c r="E159" s="285" t="s">
        <v>1735</v>
      </c>
      <c r="F159" s="286" t="s">
        <v>1736</v>
      </c>
      <c r="G159" s="287" t="s">
        <v>284</v>
      </c>
      <c r="H159" s="288">
        <v>40</v>
      </c>
      <c r="I159" s="289"/>
      <c r="J159" s="290">
        <f>ROUND(I159*H159,2)</f>
        <v>0</v>
      </c>
      <c r="K159" s="286" t="s">
        <v>1538</v>
      </c>
      <c r="L159" s="212"/>
      <c r="M159" s="291" t="s">
        <v>1484</v>
      </c>
      <c r="N159" s="292" t="s">
        <v>1498</v>
      </c>
      <c r="P159" s="293">
        <f>O159*H159</f>
        <v>0</v>
      </c>
      <c r="Q159" s="293">
        <v>2.9E-4</v>
      </c>
      <c r="R159" s="293">
        <f>Q159*H159</f>
        <v>1.1599999999999999E-2</v>
      </c>
      <c r="S159" s="293">
        <v>0</v>
      </c>
      <c r="T159" s="294">
        <f>S159*H159</f>
        <v>0</v>
      </c>
      <c r="AR159" s="203" t="s">
        <v>1539</v>
      </c>
      <c r="AT159" s="203" t="s">
        <v>1535</v>
      </c>
      <c r="AU159" s="203" t="s">
        <v>59</v>
      </c>
      <c r="AY159" s="203" t="s">
        <v>1533</v>
      </c>
      <c r="BE159" s="217">
        <f>IF(N159="základní",J159,0)</f>
        <v>0</v>
      </c>
      <c r="BF159" s="217">
        <f>IF(N159="snížená",J159,0)</f>
        <v>0</v>
      </c>
      <c r="BG159" s="217">
        <f>IF(N159="zákl. přenesená",J159,0)</f>
        <v>0</v>
      </c>
      <c r="BH159" s="217">
        <f>IF(N159="sníž. přenesená",J159,0)</f>
        <v>0</v>
      </c>
      <c r="BI159" s="217">
        <f>IF(N159="nulová",J159,0)</f>
        <v>0</v>
      </c>
      <c r="BJ159" s="203" t="s">
        <v>49</v>
      </c>
      <c r="BK159" s="217">
        <f>ROUND(I159*H159,2)</f>
        <v>0</v>
      </c>
      <c r="BL159" s="203" t="s">
        <v>1539</v>
      </c>
      <c r="BM159" s="203" t="s">
        <v>1737</v>
      </c>
    </row>
    <row r="160" spans="2:65" s="211" customFormat="1" ht="40.5" x14ac:dyDescent="0.2">
      <c r="B160" s="212"/>
      <c r="D160" s="295" t="s">
        <v>1550</v>
      </c>
      <c r="F160" s="296" t="s">
        <v>1725</v>
      </c>
      <c r="L160" s="212"/>
      <c r="M160" s="297"/>
      <c r="T160" s="298"/>
      <c r="AT160" s="203" t="s">
        <v>1550</v>
      </c>
      <c r="AU160" s="203" t="s">
        <v>59</v>
      </c>
    </row>
    <row r="161" spans="2:65" s="211" customFormat="1" ht="16.5" customHeight="1" x14ac:dyDescent="0.2">
      <c r="B161" s="212"/>
      <c r="C161" s="284" t="s">
        <v>1738</v>
      </c>
      <c r="D161" s="284" t="s">
        <v>1535</v>
      </c>
      <c r="E161" s="285" t="s">
        <v>1739</v>
      </c>
      <c r="F161" s="286" t="s">
        <v>1740</v>
      </c>
      <c r="G161" s="287" t="s">
        <v>284</v>
      </c>
      <c r="H161" s="288">
        <v>15</v>
      </c>
      <c r="I161" s="289"/>
      <c r="J161" s="290">
        <f>ROUND(I161*H161,2)</f>
        <v>0</v>
      </c>
      <c r="K161" s="286" t="s">
        <v>1538</v>
      </c>
      <c r="L161" s="212"/>
      <c r="M161" s="291" t="s">
        <v>1484</v>
      </c>
      <c r="N161" s="292" t="s">
        <v>1498</v>
      </c>
      <c r="P161" s="293">
        <f>O161*H161</f>
        <v>0</v>
      </c>
      <c r="Q161" s="293">
        <v>4.2999999999999999E-4</v>
      </c>
      <c r="R161" s="293">
        <f>Q161*H161</f>
        <v>6.45E-3</v>
      </c>
      <c r="S161" s="293">
        <v>0</v>
      </c>
      <c r="T161" s="294">
        <f>S161*H161</f>
        <v>0</v>
      </c>
      <c r="AR161" s="203" t="s">
        <v>1539</v>
      </c>
      <c r="AT161" s="203" t="s">
        <v>1535</v>
      </c>
      <c r="AU161" s="203" t="s">
        <v>59</v>
      </c>
      <c r="AY161" s="203" t="s">
        <v>1533</v>
      </c>
      <c r="BE161" s="217">
        <f>IF(N161="základní",J161,0)</f>
        <v>0</v>
      </c>
      <c r="BF161" s="217">
        <f>IF(N161="snížená",J161,0)</f>
        <v>0</v>
      </c>
      <c r="BG161" s="217">
        <f>IF(N161="zákl. přenesená",J161,0)</f>
        <v>0</v>
      </c>
      <c r="BH161" s="217">
        <f>IF(N161="sníž. přenesená",J161,0)</f>
        <v>0</v>
      </c>
      <c r="BI161" s="217">
        <f>IF(N161="nulová",J161,0)</f>
        <v>0</v>
      </c>
      <c r="BJ161" s="203" t="s">
        <v>49</v>
      </c>
      <c r="BK161" s="217">
        <f>ROUND(I161*H161,2)</f>
        <v>0</v>
      </c>
      <c r="BL161" s="203" t="s">
        <v>1539</v>
      </c>
      <c r="BM161" s="203" t="s">
        <v>1741</v>
      </c>
    </row>
    <row r="162" spans="2:65" s="211" customFormat="1" ht="40.5" x14ac:dyDescent="0.2">
      <c r="B162" s="212"/>
      <c r="D162" s="295" t="s">
        <v>1550</v>
      </c>
      <c r="F162" s="296" t="s">
        <v>1725</v>
      </c>
      <c r="L162" s="212"/>
      <c r="M162" s="297"/>
      <c r="T162" s="298"/>
      <c r="AT162" s="203" t="s">
        <v>1550</v>
      </c>
      <c r="AU162" s="203" t="s">
        <v>59</v>
      </c>
    </row>
    <row r="163" spans="2:65" s="211" customFormat="1" ht="16.5" customHeight="1" x14ac:dyDescent="0.2">
      <c r="B163" s="212"/>
      <c r="C163" s="284" t="s">
        <v>1742</v>
      </c>
      <c r="D163" s="284" t="s">
        <v>1535</v>
      </c>
      <c r="E163" s="285" t="s">
        <v>1743</v>
      </c>
      <c r="F163" s="286" t="s">
        <v>1744</v>
      </c>
      <c r="G163" s="287" t="s">
        <v>284</v>
      </c>
      <c r="H163" s="288">
        <v>5</v>
      </c>
      <c r="I163" s="289"/>
      <c r="J163" s="290">
        <f>ROUND(I163*H163,2)</f>
        <v>0</v>
      </c>
      <c r="K163" s="286" t="s">
        <v>1538</v>
      </c>
      <c r="L163" s="212"/>
      <c r="M163" s="291" t="s">
        <v>1484</v>
      </c>
      <c r="N163" s="292" t="s">
        <v>1498</v>
      </c>
      <c r="P163" s="293">
        <f>O163*H163</f>
        <v>0</v>
      </c>
      <c r="Q163" s="293">
        <v>4.6999999999999999E-4</v>
      </c>
      <c r="R163" s="293">
        <f>Q163*H163</f>
        <v>2.3500000000000001E-3</v>
      </c>
      <c r="S163" s="293">
        <v>0</v>
      </c>
      <c r="T163" s="294">
        <f>S163*H163</f>
        <v>0</v>
      </c>
      <c r="AR163" s="203" t="s">
        <v>1539</v>
      </c>
      <c r="AT163" s="203" t="s">
        <v>1535</v>
      </c>
      <c r="AU163" s="203" t="s">
        <v>59</v>
      </c>
      <c r="AY163" s="203" t="s">
        <v>1533</v>
      </c>
      <c r="BE163" s="217">
        <f>IF(N163="základní",J163,0)</f>
        <v>0</v>
      </c>
      <c r="BF163" s="217">
        <f>IF(N163="snížená",J163,0)</f>
        <v>0</v>
      </c>
      <c r="BG163" s="217">
        <f>IF(N163="zákl. přenesená",J163,0)</f>
        <v>0</v>
      </c>
      <c r="BH163" s="217">
        <f>IF(N163="sníž. přenesená",J163,0)</f>
        <v>0</v>
      </c>
      <c r="BI163" s="217">
        <f>IF(N163="nulová",J163,0)</f>
        <v>0</v>
      </c>
      <c r="BJ163" s="203" t="s">
        <v>49</v>
      </c>
      <c r="BK163" s="217">
        <f>ROUND(I163*H163,2)</f>
        <v>0</v>
      </c>
      <c r="BL163" s="203" t="s">
        <v>1539</v>
      </c>
      <c r="BM163" s="203" t="s">
        <v>1745</v>
      </c>
    </row>
    <row r="164" spans="2:65" s="211" customFormat="1" ht="40.5" x14ac:dyDescent="0.2">
      <c r="B164" s="212"/>
      <c r="D164" s="295" t="s">
        <v>1550</v>
      </c>
      <c r="F164" s="296" t="s">
        <v>1725</v>
      </c>
      <c r="L164" s="212"/>
      <c r="M164" s="297"/>
      <c r="T164" s="298"/>
      <c r="AT164" s="203" t="s">
        <v>1550</v>
      </c>
      <c r="AU164" s="203" t="s">
        <v>59</v>
      </c>
    </row>
    <row r="165" spans="2:65" s="211" customFormat="1" ht="16.5" customHeight="1" x14ac:dyDescent="0.2">
      <c r="B165" s="212"/>
      <c r="C165" s="284" t="s">
        <v>1746</v>
      </c>
      <c r="D165" s="284" t="s">
        <v>1535</v>
      </c>
      <c r="E165" s="285" t="s">
        <v>1747</v>
      </c>
      <c r="F165" s="286" t="s">
        <v>1748</v>
      </c>
      <c r="G165" s="287" t="s">
        <v>294</v>
      </c>
      <c r="H165" s="288">
        <v>95</v>
      </c>
      <c r="I165" s="289"/>
      <c r="J165" s="290">
        <f>ROUND(I165*H165,2)</f>
        <v>0</v>
      </c>
      <c r="K165" s="286" t="s">
        <v>1538</v>
      </c>
      <c r="L165" s="212"/>
      <c r="M165" s="291" t="s">
        <v>1484</v>
      </c>
      <c r="N165" s="292" t="s">
        <v>1498</v>
      </c>
      <c r="P165" s="293">
        <f>O165*H165</f>
        <v>0</v>
      </c>
      <c r="Q165" s="293">
        <v>0</v>
      </c>
      <c r="R165" s="293">
        <f>Q165*H165</f>
        <v>0</v>
      </c>
      <c r="S165" s="293">
        <v>0</v>
      </c>
      <c r="T165" s="294">
        <f>S165*H165</f>
        <v>0</v>
      </c>
      <c r="AR165" s="203" t="s">
        <v>1539</v>
      </c>
      <c r="AT165" s="203" t="s">
        <v>1535</v>
      </c>
      <c r="AU165" s="203" t="s">
        <v>59</v>
      </c>
      <c r="AY165" s="203" t="s">
        <v>1533</v>
      </c>
      <c r="BE165" s="217">
        <f>IF(N165="základní",J165,0)</f>
        <v>0</v>
      </c>
      <c r="BF165" s="217">
        <f>IF(N165="snížená",J165,0)</f>
        <v>0</v>
      </c>
      <c r="BG165" s="217">
        <f>IF(N165="zákl. přenesená",J165,0)</f>
        <v>0</v>
      </c>
      <c r="BH165" s="217">
        <f>IF(N165="sníž. přenesená",J165,0)</f>
        <v>0</v>
      </c>
      <c r="BI165" s="217">
        <f>IF(N165="nulová",J165,0)</f>
        <v>0</v>
      </c>
      <c r="BJ165" s="203" t="s">
        <v>49</v>
      </c>
      <c r="BK165" s="217">
        <f>ROUND(I165*H165,2)</f>
        <v>0</v>
      </c>
      <c r="BL165" s="203" t="s">
        <v>1539</v>
      </c>
      <c r="BM165" s="203" t="s">
        <v>1749</v>
      </c>
    </row>
    <row r="166" spans="2:65" s="211" customFormat="1" ht="54" x14ac:dyDescent="0.2">
      <c r="B166" s="212"/>
      <c r="D166" s="295" t="s">
        <v>1550</v>
      </c>
      <c r="F166" s="296" t="s">
        <v>1750</v>
      </c>
      <c r="L166" s="212"/>
      <c r="M166" s="297"/>
      <c r="T166" s="298"/>
      <c r="AT166" s="203" t="s">
        <v>1550</v>
      </c>
      <c r="AU166" s="203" t="s">
        <v>59</v>
      </c>
    </row>
    <row r="167" spans="2:65" s="211" customFormat="1" ht="25.5" customHeight="1" x14ac:dyDescent="0.2">
      <c r="B167" s="212"/>
      <c r="C167" s="284" t="s">
        <v>1751</v>
      </c>
      <c r="D167" s="284" t="s">
        <v>1535</v>
      </c>
      <c r="E167" s="285" t="s">
        <v>1752</v>
      </c>
      <c r="F167" s="286" t="s">
        <v>1753</v>
      </c>
      <c r="G167" s="287" t="s">
        <v>294</v>
      </c>
      <c r="H167" s="288">
        <v>6</v>
      </c>
      <c r="I167" s="289"/>
      <c r="J167" s="290">
        <f>ROUND(I167*H167,2)</f>
        <v>0</v>
      </c>
      <c r="K167" s="286" t="s">
        <v>1538</v>
      </c>
      <c r="L167" s="212"/>
      <c r="M167" s="291" t="s">
        <v>1484</v>
      </c>
      <c r="N167" s="292" t="s">
        <v>1498</v>
      </c>
      <c r="P167" s="293">
        <f>O167*H167</f>
        <v>0</v>
      </c>
      <c r="Q167" s="293">
        <v>0</v>
      </c>
      <c r="R167" s="293">
        <f>Q167*H167</f>
        <v>0</v>
      </c>
      <c r="S167" s="293">
        <v>0</v>
      </c>
      <c r="T167" s="294">
        <f>S167*H167</f>
        <v>0</v>
      </c>
      <c r="AR167" s="203" t="s">
        <v>1539</v>
      </c>
      <c r="AT167" s="203" t="s">
        <v>1535</v>
      </c>
      <c r="AU167" s="203" t="s">
        <v>59</v>
      </c>
      <c r="AY167" s="203" t="s">
        <v>1533</v>
      </c>
      <c r="BE167" s="217">
        <f>IF(N167="základní",J167,0)</f>
        <v>0</v>
      </c>
      <c r="BF167" s="217">
        <f>IF(N167="snížená",J167,0)</f>
        <v>0</v>
      </c>
      <c r="BG167" s="217">
        <f>IF(N167="zákl. přenesená",J167,0)</f>
        <v>0</v>
      </c>
      <c r="BH167" s="217">
        <f>IF(N167="sníž. přenesená",J167,0)</f>
        <v>0</v>
      </c>
      <c r="BI167" s="217">
        <f>IF(N167="nulová",J167,0)</f>
        <v>0</v>
      </c>
      <c r="BJ167" s="203" t="s">
        <v>49</v>
      </c>
      <c r="BK167" s="217">
        <f>ROUND(I167*H167,2)</f>
        <v>0</v>
      </c>
      <c r="BL167" s="203" t="s">
        <v>1539</v>
      </c>
      <c r="BM167" s="203" t="s">
        <v>1754</v>
      </c>
    </row>
    <row r="168" spans="2:65" s="211" customFormat="1" ht="94.5" x14ac:dyDescent="0.2">
      <c r="B168" s="212"/>
      <c r="D168" s="295" t="s">
        <v>1550</v>
      </c>
      <c r="F168" s="296" t="s">
        <v>1755</v>
      </c>
      <c r="L168" s="212"/>
      <c r="M168" s="297"/>
      <c r="T168" s="298"/>
      <c r="AT168" s="203" t="s">
        <v>1550</v>
      </c>
      <c r="AU168" s="203" t="s">
        <v>59</v>
      </c>
    </row>
    <row r="169" spans="2:65" s="211" customFormat="1" ht="16.5" customHeight="1" x14ac:dyDescent="0.2">
      <c r="B169" s="212"/>
      <c r="C169" s="284" t="s">
        <v>1756</v>
      </c>
      <c r="D169" s="284" t="s">
        <v>1535</v>
      </c>
      <c r="E169" s="285" t="s">
        <v>1757</v>
      </c>
      <c r="F169" s="286" t="s">
        <v>1758</v>
      </c>
      <c r="G169" s="287" t="s">
        <v>294</v>
      </c>
      <c r="H169" s="288">
        <v>10</v>
      </c>
      <c r="I169" s="289"/>
      <c r="J169" s="290">
        <f t="shared" ref="J169:J179" si="10">ROUND(I169*H169,2)</f>
        <v>0</v>
      </c>
      <c r="K169" s="286" t="s">
        <v>1538</v>
      </c>
      <c r="L169" s="212"/>
      <c r="M169" s="291" t="s">
        <v>1484</v>
      </c>
      <c r="N169" s="292" t="s">
        <v>1498</v>
      </c>
      <c r="P169" s="293">
        <f t="shared" ref="P169:P179" si="11">O169*H169</f>
        <v>0</v>
      </c>
      <c r="Q169" s="293">
        <v>0</v>
      </c>
      <c r="R169" s="293">
        <f t="shared" ref="R169:R179" si="12">Q169*H169</f>
        <v>0</v>
      </c>
      <c r="S169" s="293">
        <v>5.2999999999999998E-4</v>
      </c>
      <c r="T169" s="294">
        <f t="shared" ref="T169:T179" si="13">S169*H169</f>
        <v>5.3E-3</v>
      </c>
      <c r="AR169" s="203" t="s">
        <v>1539</v>
      </c>
      <c r="AT169" s="203" t="s">
        <v>1535</v>
      </c>
      <c r="AU169" s="203" t="s">
        <v>59</v>
      </c>
      <c r="AY169" s="203" t="s">
        <v>1533</v>
      </c>
      <c r="BE169" s="217">
        <f t="shared" ref="BE169:BE179" si="14">IF(N169="základní",J169,0)</f>
        <v>0</v>
      </c>
      <c r="BF169" s="217">
        <f t="shared" ref="BF169:BF179" si="15">IF(N169="snížená",J169,0)</f>
        <v>0</v>
      </c>
      <c r="BG169" s="217">
        <f t="shared" ref="BG169:BG179" si="16">IF(N169="zákl. přenesená",J169,0)</f>
        <v>0</v>
      </c>
      <c r="BH169" s="217">
        <f t="shared" ref="BH169:BH179" si="17">IF(N169="sníž. přenesená",J169,0)</f>
        <v>0</v>
      </c>
      <c r="BI169" s="217">
        <f t="shared" ref="BI169:BI179" si="18">IF(N169="nulová",J169,0)</f>
        <v>0</v>
      </c>
      <c r="BJ169" s="203" t="s">
        <v>49</v>
      </c>
      <c r="BK169" s="217">
        <f t="shared" ref="BK169:BK179" si="19">ROUND(I169*H169,2)</f>
        <v>0</v>
      </c>
      <c r="BL169" s="203" t="s">
        <v>1539</v>
      </c>
      <c r="BM169" s="203" t="s">
        <v>1759</v>
      </c>
    </row>
    <row r="170" spans="2:65" s="211" customFormat="1" ht="16.5" customHeight="1" x14ac:dyDescent="0.2">
      <c r="B170" s="212"/>
      <c r="C170" s="284" t="s">
        <v>1760</v>
      </c>
      <c r="D170" s="284" t="s">
        <v>1535</v>
      </c>
      <c r="E170" s="285" t="s">
        <v>1761</v>
      </c>
      <c r="F170" s="286" t="s">
        <v>1762</v>
      </c>
      <c r="G170" s="287" t="s">
        <v>294</v>
      </c>
      <c r="H170" s="288">
        <v>2</v>
      </c>
      <c r="I170" s="289"/>
      <c r="J170" s="290">
        <f t="shared" si="10"/>
        <v>0</v>
      </c>
      <c r="K170" s="286" t="s">
        <v>1538</v>
      </c>
      <c r="L170" s="212"/>
      <c r="M170" s="291" t="s">
        <v>1484</v>
      </c>
      <c r="N170" s="292" t="s">
        <v>1498</v>
      </c>
      <c r="P170" s="293">
        <f t="shared" si="11"/>
        <v>0</v>
      </c>
      <c r="Q170" s="293">
        <v>0</v>
      </c>
      <c r="R170" s="293">
        <f t="shared" si="12"/>
        <v>0</v>
      </c>
      <c r="S170" s="293">
        <v>1.23E-3</v>
      </c>
      <c r="T170" s="294">
        <f t="shared" si="13"/>
        <v>2.4599999999999999E-3</v>
      </c>
      <c r="AR170" s="203" t="s">
        <v>1539</v>
      </c>
      <c r="AT170" s="203" t="s">
        <v>1535</v>
      </c>
      <c r="AU170" s="203" t="s">
        <v>59</v>
      </c>
      <c r="AY170" s="203" t="s">
        <v>1533</v>
      </c>
      <c r="BE170" s="217">
        <f t="shared" si="14"/>
        <v>0</v>
      </c>
      <c r="BF170" s="217">
        <f t="shared" si="15"/>
        <v>0</v>
      </c>
      <c r="BG170" s="217">
        <f t="shared" si="16"/>
        <v>0</v>
      </c>
      <c r="BH170" s="217">
        <f t="shared" si="17"/>
        <v>0</v>
      </c>
      <c r="BI170" s="217">
        <f t="shared" si="18"/>
        <v>0</v>
      </c>
      <c r="BJ170" s="203" t="s">
        <v>49</v>
      </c>
      <c r="BK170" s="217">
        <f t="shared" si="19"/>
        <v>0</v>
      </c>
      <c r="BL170" s="203" t="s">
        <v>1539</v>
      </c>
      <c r="BM170" s="203" t="s">
        <v>1763</v>
      </c>
    </row>
    <row r="171" spans="2:65" s="211" customFormat="1" ht="16.5" customHeight="1" x14ac:dyDescent="0.2">
      <c r="B171" s="212"/>
      <c r="C171" s="284" t="s">
        <v>1764</v>
      </c>
      <c r="D171" s="284" t="s">
        <v>1535</v>
      </c>
      <c r="E171" s="285" t="s">
        <v>1765</v>
      </c>
      <c r="F171" s="286" t="s">
        <v>1766</v>
      </c>
      <c r="G171" s="287" t="s">
        <v>294</v>
      </c>
      <c r="H171" s="288">
        <v>4</v>
      </c>
      <c r="I171" s="289"/>
      <c r="J171" s="290">
        <f t="shared" si="10"/>
        <v>0</v>
      </c>
      <c r="K171" s="286" t="s">
        <v>1538</v>
      </c>
      <c r="L171" s="212"/>
      <c r="M171" s="291" t="s">
        <v>1484</v>
      </c>
      <c r="N171" s="292" t="s">
        <v>1498</v>
      </c>
      <c r="P171" s="293">
        <f t="shared" si="11"/>
        <v>0</v>
      </c>
      <c r="Q171" s="293">
        <v>0</v>
      </c>
      <c r="R171" s="293">
        <f t="shared" si="12"/>
        <v>0</v>
      </c>
      <c r="S171" s="293">
        <v>2.4399999999999999E-3</v>
      </c>
      <c r="T171" s="294">
        <f t="shared" si="13"/>
        <v>9.7599999999999996E-3</v>
      </c>
      <c r="AR171" s="203" t="s">
        <v>1539</v>
      </c>
      <c r="AT171" s="203" t="s">
        <v>1535</v>
      </c>
      <c r="AU171" s="203" t="s">
        <v>59</v>
      </c>
      <c r="AY171" s="203" t="s">
        <v>1533</v>
      </c>
      <c r="BE171" s="217">
        <f t="shared" si="14"/>
        <v>0</v>
      </c>
      <c r="BF171" s="217">
        <f t="shared" si="15"/>
        <v>0</v>
      </c>
      <c r="BG171" s="217">
        <f t="shared" si="16"/>
        <v>0</v>
      </c>
      <c r="BH171" s="217">
        <f t="shared" si="17"/>
        <v>0</v>
      </c>
      <c r="BI171" s="217">
        <f t="shared" si="18"/>
        <v>0</v>
      </c>
      <c r="BJ171" s="203" t="s">
        <v>49</v>
      </c>
      <c r="BK171" s="217">
        <f t="shared" si="19"/>
        <v>0</v>
      </c>
      <c r="BL171" s="203" t="s">
        <v>1539</v>
      </c>
      <c r="BM171" s="203" t="s">
        <v>1767</v>
      </c>
    </row>
    <row r="172" spans="2:65" s="211" customFormat="1" ht="25.5" customHeight="1" x14ac:dyDescent="0.2">
      <c r="B172" s="212"/>
      <c r="C172" s="284" t="s">
        <v>1768</v>
      </c>
      <c r="D172" s="284" t="s">
        <v>1535</v>
      </c>
      <c r="E172" s="285" t="s">
        <v>1769</v>
      </c>
      <c r="F172" s="286" t="s">
        <v>1770</v>
      </c>
      <c r="G172" s="287" t="s">
        <v>294</v>
      </c>
      <c r="H172" s="288">
        <v>4</v>
      </c>
      <c r="I172" s="289"/>
      <c r="J172" s="290">
        <f t="shared" si="10"/>
        <v>0</v>
      </c>
      <c r="K172" s="286" t="s">
        <v>1538</v>
      </c>
      <c r="L172" s="212"/>
      <c r="M172" s="291" t="s">
        <v>1484</v>
      </c>
      <c r="N172" s="292" t="s">
        <v>1498</v>
      </c>
      <c r="P172" s="293">
        <f t="shared" si="11"/>
        <v>0</v>
      </c>
      <c r="Q172" s="293">
        <v>3.4000000000000002E-4</v>
      </c>
      <c r="R172" s="293">
        <f t="shared" si="12"/>
        <v>1.3600000000000001E-3</v>
      </c>
      <c r="S172" s="293">
        <v>0</v>
      </c>
      <c r="T172" s="294">
        <f t="shared" si="13"/>
        <v>0</v>
      </c>
      <c r="AR172" s="203" t="s">
        <v>1539</v>
      </c>
      <c r="AT172" s="203" t="s">
        <v>1535</v>
      </c>
      <c r="AU172" s="203" t="s">
        <v>59</v>
      </c>
      <c r="AY172" s="203" t="s">
        <v>1533</v>
      </c>
      <c r="BE172" s="217">
        <f t="shared" si="14"/>
        <v>0</v>
      </c>
      <c r="BF172" s="217">
        <f t="shared" si="15"/>
        <v>0</v>
      </c>
      <c r="BG172" s="217">
        <f t="shared" si="16"/>
        <v>0</v>
      </c>
      <c r="BH172" s="217">
        <f t="shared" si="17"/>
        <v>0</v>
      </c>
      <c r="BI172" s="217">
        <f t="shared" si="18"/>
        <v>0</v>
      </c>
      <c r="BJ172" s="203" t="s">
        <v>49</v>
      </c>
      <c r="BK172" s="217">
        <f t="shared" si="19"/>
        <v>0</v>
      </c>
      <c r="BL172" s="203" t="s">
        <v>1539</v>
      </c>
      <c r="BM172" s="203" t="s">
        <v>1771</v>
      </c>
    </row>
    <row r="173" spans="2:65" s="211" customFormat="1" ht="25.5" customHeight="1" x14ac:dyDescent="0.2">
      <c r="B173" s="212"/>
      <c r="C173" s="284" t="s">
        <v>1772</v>
      </c>
      <c r="D173" s="284" t="s">
        <v>1535</v>
      </c>
      <c r="E173" s="285" t="s">
        <v>1773</v>
      </c>
      <c r="F173" s="286" t="s">
        <v>1774</v>
      </c>
      <c r="G173" s="287" t="s">
        <v>294</v>
      </c>
      <c r="H173" s="288">
        <v>13</v>
      </c>
      <c r="I173" s="289"/>
      <c r="J173" s="290">
        <f t="shared" si="10"/>
        <v>0</v>
      </c>
      <c r="K173" s="286" t="s">
        <v>1538</v>
      </c>
      <c r="L173" s="212"/>
      <c r="M173" s="291" t="s">
        <v>1484</v>
      </c>
      <c r="N173" s="292" t="s">
        <v>1498</v>
      </c>
      <c r="P173" s="293">
        <f t="shared" si="11"/>
        <v>0</v>
      </c>
      <c r="Q173" s="293">
        <v>5.0000000000000001E-4</v>
      </c>
      <c r="R173" s="293">
        <f t="shared" si="12"/>
        <v>6.5000000000000006E-3</v>
      </c>
      <c r="S173" s="293">
        <v>0</v>
      </c>
      <c r="T173" s="294">
        <f t="shared" si="13"/>
        <v>0</v>
      </c>
      <c r="AR173" s="203" t="s">
        <v>1539</v>
      </c>
      <c r="AT173" s="203" t="s">
        <v>1535</v>
      </c>
      <c r="AU173" s="203" t="s">
        <v>59</v>
      </c>
      <c r="AY173" s="203" t="s">
        <v>1533</v>
      </c>
      <c r="BE173" s="217">
        <f t="shared" si="14"/>
        <v>0</v>
      </c>
      <c r="BF173" s="217">
        <f t="shared" si="15"/>
        <v>0</v>
      </c>
      <c r="BG173" s="217">
        <f t="shared" si="16"/>
        <v>0</v>
      </c>
      <c r="BH173" s="217">
        <f t="shared" si="17"/>
        <v>0</v>
      </c>
      <c r="BI173" s="217">
        <f t="shared" si="18"/>
        <v>0</v>
      </c>
      <c r="BJ173" s="203" t="s">
        <v>49</v>
      </c>
      <c r="BK173" s="217">
        <f t="shared" si="19"/>
        <v>0</v>
      </c>
      <c r="BL173" s="203" t="s">
        <v>1539</v>
      </c>
      <c r="BM173" s="203" t="s">
        <v>1775</v>
      </c>
    </row>
    <row r="174" spans="2:65" s="211" customFormat="1" ht="25.5" customHeight="1" x14ac:dyDescent="0.2">
      <c r="B174" s="212"/>
      <c r="C174" s="284" t="s">
        <v>1776</v>
      </c>
      <c r="D174" s="284" t="s">
        <v>1535</v>
      </c>
      <c r="E174" s="285" t="s">
        <v>1777</v>
      </c>
      <c r="F174" s="286" t="s">
        <v>1778</v>
      </c>
      <c r="G174" s="287" t="s">
        <v>294</v>
      </c>
      <c r="H174" s="288">
        <v>1</v>
      </c>
      <c r="I174" s="289"/>
      <c r="J174" s="290">
        <f t="shared" si="10"/>
        <v>0</v>
      </c>
      <c r="K174" s="286" t="s">
        <v>1538</v>
      </c>
      <c r="L174" s="212"/>
      <c r="M174" s="291" t="s">
        <v>1484</v>
      </c>
      <c r="N174" s="292" t="s">
        <v>1498</v>
      </c>
      <c r="P174" s="293">
        <f t="shared" si="11"/>
        <v>0</v>
      </c>
      <c r="Q174" s="293">
        <v>6.9999999999999999E-4</v>
      </c>
      <c r="R174" s="293">
        <f t="shared" si="12"/>
        <v>6.9999999999999999E-4</v>
      </c>
      <c r="S174" s="293">
        <v>0</v>
      </c>
      <c r="T174" s="294">
        <f t="shared" si="13"/>
        <v>0</v>
      </c>
      <c r="AR174" s="203" t="s">
        <v>1539</v>
      </c>
      <c r="AT174" s="203" t="s">
        <v>1535</v>
      </c>
      <c r="AU174" s="203" t="s">
        <v>59</v>
      </c>
      <c r="AY174" s="203" t="s">
        <v>1533</v>
      </c>
      <c r="BE174" s="217">
        <f t="shared" si="14"/>
        <v>0</v>
      </c>
      <c r="BF174" s="217">
        <f t="shared" si="15"/>
        <v>0</v>
      </c>
      <c r="BG174" s="217">
        <f t="shared" si="16"/>
        <v>0</v>
      </c>
      <c r="BH174" s="217">
        <f t="shared" si="17"/>
        <v>0</v>
      </c>
      <c r="BI174" s="217">
        <f t="shared" si="18"/>
        <v>0</v>
      </c>
      <c r="BJ174" s="203" t="s">
        <v>49</v>
      </c>
      <c r="BK174" s="217">
        <f t="shared" si="19"/>
        <v>0</v>
      </c>
      <c r="BL174" s="203" t="s">
        <v>1539</v>
      </c>
      <c r="BM174" s="203" t="s">
        <v>1779</v>
      </c>
    </row>
    <row r="175" spans="2:65" s="211" customFormat="1" ht="25.5" customHeight="1" x14ac:dyDescent="0.2">
      <c r="B175" s="212"/>
      <c r="C175" s="284" t="s">
        <v>1780</v>
      </c>
      <c r="D175" s="284" t="s">
        <v>1535</v>
      </c>
      <c r="E175" s="285" t="s">
        <v>1781</v>
      </c>
      <c r="F175" s="286" t="s">
        <v>1782</v>
      </c>
      <c r="G175" s="287" t="s">
        <v>294</v>
      </c>
      <c r="H175" s="288">
        <v>2</v>
      </c>
      <c r="I175" s="289"/>
      <c r="J175" s="290">
        <f t="shared" si="10"/>
        <v>0</v>
      </c>
      <c r="K175" s="286" t="s">
        <v>1538</v>
      </c>
      <c r="L175" s="212"/>
      <c r="M175" s="291" t="s">
        <v>1484</v>
      </c>
      <c r="N175" s="292" t="s">
        <v>1498</v>
      </c>
      <c r="P175" s="293">
        <f t="shared" si="11"/>
        <v>0</v>
      </c>
      <c r="Q175" s="293">
        <v>1.6800000000000001E-3</v>
      </c>
      <c r="R175" s="293">
        <f t="shared" si="12"/>
        <v>3.3600000000000001E-3</v>
      </c>
      <c r="S175" s="293">
        <v>0</v>
      </c>
      <c r="T175" s="294">
        <f t="shared" si="13"/>
        <v>0</v>
      </c>
      <c r="AR175" s="203" t="s">
        <v>1539</v>
      </c>
      <c r="AT175" s="203" t="s">
        <v>1535</v>
      </c>
      <c r="AU175" s="203" t="s">
        <v>59</v>
      </c>
      <c r="AY175" s="203" t="s">
        <v>1533</v>
      </c>
      <c r="BE175" s="217">
        <f t="shared" si="14"/>
        <v>0</v>
      </c>
      <c r="BF175" s="217">
        <f t="shared" si="15"/>
        <v>0</v>
      </c>
      <c r="BG175" s="217">
        <f t="shared" si="16"/>
        <v>0</v>
      </c>
      <c r="BH175" s="217">
        <f t="shared" si="17"/>
        <v>0</v>
      </c>
      <c r="BI175" s="217">
        <f t="shared" si="18"/>
        <v>0</v>
      </c>
      <c r="BJ175" s="203" t="s">
        <v>49</v>
      </c>
      <c r="BK175" s="217">
        <f t="shared" si="19"/>
        <v>0</v>
      </c>
      <c r="BL175" s="203" t="s">
        <v>1539</v>
      </c>
      <c r="BM175" s="203" t="s">
        <v>1783</v>
      </c>
    </row>
    <row r="176" spans="2:65" s="211" customFormat="1" ht="16.5" customHeight="1" x14ac:dyDescent="0.2">
      <c r="B176" s="212"/>
      <c r="C176" s="284" t="s">
        <v>1784</v>
      </c>
      <c r="D176" s="284" t="s">
        <v>1535</v>
      </c>
      <c r="E176" s="285" t="s">
        <v>1785</v>
      </c>
      <c r="F176" s="286" t="s">
        <v>1786</v>
      </c>
      <c r="G176" s="287" t="s">
        <v>294</v>
      </c>
      <c r="H176" s="288">
        <v>1</v>
      </c>
      <c r="I176" s="289"/>
      <c r="J176" s="290">
        <f t="shared" si="10"/>
        <v>0</v>
      </c>
      <c r="K176" s="286" t="s">
        <v>1538</v>
      </c>
      <c r="L176" s="212"/>
      <c r="M176" s="291" t="s">
        <v>1484</v>
      </c>
      <c r="N176" s="292" t="s">
        <v>1498</v>
      </c>
      <c r="P176" s="293">
        <f t="shared" si="11"/>
        <v>0</v>
      </c>
      <c r="Q176" s="293">
        <v>3.1E-4</v>
      </c>
      <c r="R176" s="293">
        <f t="shared" si="12"/>
        <v>3.1E-4</v>
      </c>
      <c r="S176" s="293">
        <v>0</v>
      </c>
      <c r="T176" s="294">
        <f t="shared" si="13"/>
        <v>0</v>
      </c>
      <c r="AR176" s="203" t="s">
        <v>1539</v>
      </c>
      <c r="AT176" s="203" t="s">
        <v>1535</v>
      </c>
      <c r="AU176" s="203" t="s">
        <v>59</v>
      </c>
      <c r="AY176" s="203" t="s">
        <v>1533</v>
      </c>
      <c r="BE176" s="217">
        <f t="shared" si="14"/>
        <v>0</v>
      </c>
      <c r="BF176" s="217">
        <f t="shared" si="15"/>
        <v>0</v>
      </c>
      <c r="BG176" s="217">
        <f t="shared" si="16"/>
        <v>0</v>
      </c>
      <c r="BH176" s="217">
        <f t="shared" si="17"/>
        <v>0</v>
      </c>
      <c r="BI176" s="217">
        <f t="shared" si="18"/>
        <v>0</v>
      </c>
      <c r="BJ176" s="203" t="s">
        <v>49</v>
      </c>
      <c r="BK176" s="217">
        <f t="shared" si="19"/>
        <v>0</v>
      </c>
      <c r="BL176" s="203" t="s">
        <v>1539</v>
      </c>
      <c r="BM176" s="203" t="s">
        <v>1787</v>
      </c>
    </row>
    <row r="177" spans="2:65" s="211" customFormat="1" ht="16.5" customHeight="1" x14ac:dyDescent="0.2">
      <c r="B177" s="212"/>
      <c r="C177" s="284" t="s">
        <v>1788</v>
      </c>
      <c r="D177" s="284" t="s">
        <v>1535</v>
      </c>
      <c r="E177" s="285" t="s">
        <v>1789</v>
      </c>
      <c r="F177" s="286" t="s">
        <v>1790</v>
      </c>
      <c r="G177" s="287" t="s">
        <v>294</v>
      </c>
      <c r="H177" s="288">
        <v>2</v>
      </c>
      <c r="I177" s="289"/>
      <c r="J177" s="290">
        <f t="shared" si="10"/>
        <v>0</v>
      </c>
      <c r="K177" s="286" t="s">
        <v>1538</v>
      </c>
      <c r="L177" s="212"/>
      <c r="M177" s="291" t="s">
        <v>1484</v>
      </c>
      <c r="N177" s="292" t="s">
        <v>1498</v>
      </c>
      <c r="P177" s="293">
        <f t="shared" si="11"/>
        <v>0</v>
      </c>
      <c r="Q177" s="293">
        <v>8.4999999999999995E-4</v>
      </c>
      <c r="R177" s="293">
        <f t="shared" si="12"/>
        <v>1.6999999999999999E-3</v>
      </c>
      <c r="S177" s="293">
        <v>0</v>
      </c>
      <c r="T177" s="294">
        <f t="shared" si="13"/>
        <v>0</v>
      </c>
      <c r="AR177" s="203" t="s">
        <v>1539</v>
      </c>
      <c r="AT177" s="203" t="s">
        <v>1535</v>
      </c>
      <c r="AU177" s="203" t="s">
        <v>59</v>
      </c>
      <c r="AY177" s="203" t="s">
        <v>1533</v>
      </c>
      <c r="BE177" s="217">
        <f t="shared" si="14"/>
        <v>0</v>
      </c>
      <c r="BF177" s="217">
        <f t="shared" si="15"/>
        <v>0</v>
      </c>
      <c r="BG177" s="217">
        <f t="shared" si="16"/>
        <v>0</v>
      </c>
      <c r="BH177" s="217">
        <f t="shared" si="17"/>
        <v>0</v>
      </c>
      <c r="BI177" s="217">
        <f t="shared" si="18"/>
        <v>0</v>
      </c>
      <c r="BJ177" s="203" t="s">
        <v>49</v>
      </c>
      <c r="BK177" s="217">
        <f t="shared" si="19"/>
        <v>0</v>
      </c>
      <c r="BL177" s="203" t="s">
        <v>1539</v>
      </c>
      <c r="BM177" s="203" t="s">
        <v>1791</v>
      </c>
    </row>
    <row r="178" spans="2:65" s="211" customFormat="1" ht="25.5" customHeight="1" x14ac:dyDescent="0.2">
      <c r="B178" s="212"/>
      <c r="C178" s="284" t="s">
        <v>74</v>
      </c>
      <c r="D178" s="284" t="s">
        <v>1535</v>
      </c>
      <c r="E178" s="285" t="s">
        <v>1792</v>
      </c>
      <c r="F178" s="286" t="s">
        <v>1793</v>
      </c>
      <c r="G178" s="287" t="s">
        <v>990</v>
      </c>
      <c r="H178" s="288">
        <v>5</v>
      </c>
      <c r="I178" s="289"/>
      <c r="J178" s="290">
        <f t="shared" si="10"/>
        <v>0</v>
      </c>
      <c r="K178" s="286" t="s">
        <v>1538</v>
      </c>
      <c r="L178" s="212"/>
      <c r="M178" s="291" t="s">
        <v>1484</v>
      </c>
      <c r="N178" s="292" t="s">
        <v>1498</v>
      </c>
      <c r="P178" s="293">
        <f t="shared" si="11"/>
        <v>0</v>
      </c>
      <c r="Q178" s="293">
        <v>2.9139999999999999E-2</v>
      </c>
      <c r="R178" s="293">
        <f t="shared" si="12"/>
        <v>0.1457</v>
      </c>
      <c r="S178" s="293">
        <v>0</v>
      </c>
      <c r="T178" s="294">
        <f t="shared" si="13"/>
        <v>0</v>
      </c>
      <c r="AR178" s="203" t="s">
        <v>1539</v>
      </c>
      <c r="AT178" s="203" t="s">
        <v>1535</v>
      </c>
      <c r="AU178" s="203" t="s">
        <v>59</v>
      </c>
      <c r="AY178" s="203" t="s">
        <v>1533</v>
      </c>
      <c r="BE178" s="217">
        <f t="shared" si="14"/>
        <v>0</v>
      </c>
      <c r="BF178" s="217">
        <f t="shared" si="15"/>
        <v>0</v>
      </c>
      <c r="BG178" s="217">
        <f t="shared" si="16"/>
        <v>0</v>
      </c>
      <c r="BH178" s="217">
        <f t="shared" si="17"/>
        <v>0</v>
      </c>
      <c r="BI178" s="217">
        <f t="shared" si="18"/>
        <v>0</v>
      </c>
      <c r="BJ178" s="203" t="s">
        <v>49</v>
      </c>
      <c r="BK178" s="217">
        <f t="shared" si="19"/>
        <v>0</v>
      </c>
      <c r="BL178" s="203" t="s">
        <v>1539</v>
      </c>
      <c r="BM178" s="203" t="s">
        <v>1794</v>
      </c>
    </row>
    <row r="179" spans="2:65" s="211" customFormat="1" ht="25.5" customHeight="1" x14ac:dyDescent="0.2">
      <c r="B179" s="212"/>
      <c r="C179" s="284" t="s">
        <v>77</v>
      </c>
      <c r="D179" s="284" t="s">
        <v>1535</v>
      </c>
      <c r="E179" s="285" t="s">
        <v>1795</v>
      </c>
      <c r="F179" s="286" t="s">
        <v>1796</v>
      </c>
      <c r="G179" s="287" t="s">
        <v>284</v>
      </c>
      <c r="H179" s="288">
        <v>345</v>
      </c>
      <c r="I179" s="289"/>
      <c r="J179" s="290">
        <f t="shared" si="10"/>
        <v>0</v>
      </c>
      <c r="K179" s="286" t="s">
        <v>1538</v>
      </c>
      <c r="L179" s="212"/>
      <c r="M179" s="291" t="s">
        <v>1484</v>
      </c>
      <c r="N179" s="292" t="s">
        <v>1498</v>
      </c>
      <c r="P179" s="293">
        <f t="shared" si="11"/>
        <v>0</v>
      </c>
      <c r="Q179" s="293">
        <v>1.9000000000000001E-4</v>
      </c>
      <c r="R179" s="293">
        <f t="shared" si="12"/>
        <v>6.5549999999999997E-2</v>
      </c>
      <c r="S179" s="293">
        <v>0</v>
      </c>
      <c r="T179" s="294">
        <f t="shared" si="13"/>
        <v>0</v>
      </c>
      <c r="AR179" s="203" t="s">
        <v>1539</v>
      </c>
      <c r="AT179" s="203" t="s">
        <v>1535</v>
      </c>
      <c r="AU179" s="203" t="s">
        <v>59</v>
      </c>
      <c r="AY179" s="203" t="s">
        <v>1533</v>
      </c>
      <c r="BE179" s="217">
        <f t="shared" si="14"/>
        <v>0</v>
      </c>
      <c r="BF179" s="217">
        <f t="shared" si="15"/>
        <v>0</v>
      </c>
      <c r="BG179" s="217">
        <f t="shared" si="16"/>
        <v>0</v>
      </c>
      <c r="BH179" s="217">
        <f t="shared" si="17"/>
        <v>0</v>
      </c>
      <c r="BI179" s="217">
        <f t="shared" si="18"/>
        <v>0</v>
      </c>
      <c r="BJ179" s="203" t="s">
        <v>49</v>
      </c>
      <c r="BK179" s="217">
        <f t="shared" si="19"/>
        <v>0</v>
      </c>
      <c r="BL179" s="203" t="s">
        <v>1539</v>
      </c>
      <c r="BM179" s="203" t="s">
        <v>1797</v>
      </c>
    </row>
    <row r="180" spans="2:65" s="211" customFormat="1" ht="67.5" x14ac:dyDescent="0.2">
      <c r="B180" s="212"/>
      <c r="D180" s="295" t="s">
        <v>1550</v>
      </c>
      <c r="F180" s="296" t="s">
        <v>1798</v>
      </c>
      <c r="L180" s="212"/>
      <c r="M180" s="297"/>
      <c r="T180" s="298"/>
      <c r="AT180" s="203" t="s">
        <v>1550</v>
      </c>
      <c r="AU180" s="203" t="s">
        <v>59</v>
      </c>
    </row>
    <row r="181" spans="2:65" s="211" customFormat="1" ht="25.5" customHeight="1" x14ac:dyDescent="0.2">
      <c r="B181" s="212"/>
      <c r="C181" s="284" t="s">
        <v>81</v>
      </c>
      <c r="D181" s="284" t="s">
        <v>1535</v>
      </c>
      <c r="E181" s="285" t="s">
        <v>1799</v>
      </c>
      <c r="F181" s="286" t="s">
        <v>1800</v>
      </c>
      <c r="G181" s="287" t="s">
        <v>284</v>
      </c>
      <c r="H181" s="288">
        <v>345</v>
      </c>
      <c r="I181" s="289"/>
      <c r="J181" s="290">
        <f>ROUND(I181*H181,2)</f>
        <v>0</v>
      </c>
      <c r="K181" s="286" t="s">
        <v>1538</v>
      </c>
      <c r="L181" s="212"/>
      <c r="M181" s="291" t="s">
        <v>1484</v>
      </c>
      <c r="N181" s="292" t="s">
        <v>1498</v>
      </c>
      <c r="P181" s="293">
        <f>O181*H181</f>
        <v>0</v>
      </c>
      <c r="Q181" s="293">
        <v>1.0000000000000001E-5</v>
      </c>
      <c r="R181" s="293">
        <f>Q181*H181</f>
        <v>3.4500000000000004E-3</v>
      </c>
      <c r="S181" s="293">
        <v>0</v>
      </c>
      <c r="T181" s="294">
        <f>S181*H181</f>
        <v>0</v>
      </c>
      <c r="AR181" s="203" t="s">
        <v>1539</v>
      </c>
      <c r="AT181" s="203" t="s">
        <v>1535</v>
      </c>
      <c r="AU181" s="203" t="s">
        <v>59</v>
      </c>
      <c r="AY181" s="203" t="s">
        <v>1533</v>
      </c>
      <c r="BE181" s="217">
        <f>IF(N181="základní",J181,0)</f>
        <v>0</v>
      </c>
      <c r="BF181" s="217">
        <f>IF(N181="snížená",J181,0)</f>
        <v>0</v>
      </c>
      <c r="BG181" s="217">
        <f>IF(N181="zákl. přenesená",J181,0)</f>
        <v>0</v>
      </c>
      <c r="BH181" s="217">
        <f>IF(N181="sníž. přenesená",J181,0)</f>
        <v>0</v>
      </c>
      <c r="BI181" s="217">
        <f>IF(N181="nulová",J181,0)</f>
        <v>0</v>
      </c>
      <c r="BJ181" s="203" t="s">
        <v>49</v>
      </c>
      <c r="BK181" s="217">
        <f>ROUND(I181*H181,2)</f>
        <v>0</v>
      </c>
      <c r="BL181" s="203" t="s">
        <v>1539</v>
      </c>
      <c r="BM181" s="203" t="s">
        <v>1801</v>
      </c>
    </row>
    <row r="182" spans="2:65" s="211" customFormat="1" ht="67.5" x14ac:dyDescent="0.2">
      <c r="B182" s="212"/>
      <c r="D182" s="295" t="s">
        <v>1550</v>
      </c>
      <c r="F182" s="296" t="s">
        <v>1798</v>
      </c>
      <c r="L182" s="212"/>
      <c r="M182" s="297"/>
      <c r="T182" s="298"/>
      <c r="AT182" s="203" t="s">
        <v>1550</v>
      </c>
      <c r="AU182" s="203" t="s">
        <v>59</v>
      </c>
    </row>
    <row r="183" spans="2:65" s="211" customFormat="1" ht="38.25" customHeight="1" x14ac:dyDescent="0.2">
      <c r="B183" s="212"/>
      <c r="C183" s="284" t="s">
        <v>83</v>
      </c>
      <c r="D183" s="284" t="s">
        <v>1535</v>
      </c>
      <c r="E183" s="285" t="s">
        <v>1802</v>
      </c>
      <c r="F183" s="286" t="s">
        <v>1803</v>
      </c>
      <c r="G183" s="287" t="s">
        <v>231</v>
      </c>
      <c r="H183" s="288">
        <v>2.4359999999999999</v>
      </c>
      <c r="I183" s="289"/>
      <c r="J183" s="290">
        <f>ROUND(I183*H183,2)</f>
        <v>0</v>
      </c>
      <c r="K183" s="286" t="s">
        <v>1538</v>
      </c>
      <c r="L183" s="212"/>
      <c r="M183" s="291" t="s">
        <v>1484</v>
      </c>
      <c r="N183" s="292" t="s">
        <v>1498</v>
      </c>
      <c r="P183" s="293">
        <f>O183*H183</f>
        <v>0</v>
      </c>
      <c r="Q183" s="293">
        <v>0</v>
      </c>
      <c r="R183" s="293">
        <f>Q183*H183</f>
        <v>0</v>
      </c>
      <c r="S183" s="293">
        <v>0</v>
      </c>
      <c r="T183" s="294">
        <f>S183*H183</f>
        <v>0</v>
      </c>
      <c r="AR183" s="203" t="s">
        <v>1539</v>
      </c>
      <c r="AT183" s="203" t="s">
        <v>1535</v>
      </c>
      <c r="AU183" s="203" t="s">
        <v>59</v>
      </c>
      <c r="AY183" s="203" t="s">
        <v>1533</v>
      </c>
      <c r="BE183" s="217">
        <f>IF(N183="základní",J183,0)</f>
        <v>0</v>
      </c>
      <c r="BF183" s="217">
        <f>IF(N183="snížená",J183,0)</f>
        <v>0</v>
      </c>
      <c r="BG183" s="217">
        <f>IF(N183="zákl. přenesená",J183,0)</f>
        <v>0</v>
      </c>
      <c r="BH183" s="217">
        <f>IF(N183="sníž. přenesená",J183,0)</f>
        <v>0</v>
      </c>
      <c r="BI183" s="217">
        <f>IF(N183="nulová",J183,0)</f>
        <v>0</v>
      </c>
      <c r="BJ183" s="203" t="s">
        <v>49</v>
      </c>
      <c r="BK183" s="217">
        <f>ROUND(I183*H183,2)</f>
        <v>0</v>
      </c>
      <c r="BL183" s="203" t="s">
        <v>1539</v>
      </c>
      <c r="BM183" s="203" t="s">
        <v>1804</v>
      </c>
    </row>
    <row r="184" spans="2:65" s="211" customFormat="1" ht="121.5" x14ac:dyDescent="0.2">
      <c r="B184" s="212"/>
      <c r="D184" s="295" t="s">
        <v>1550</v>
      </c>
      <c r="F184" s="296" t="s">
        <v>1805</v>
      </c>
      <c r="L184" s="212"/>
      <c r="M184" s="297"/>
      <c r="T184" s="298"/>
      <c r="AT184" s="203" t="s">
        <v>1550</v>
      </c>
      <c r="AU184" s="203" t="s">
        <v>59</v>
      </c>
    </row>
    <row r="185" spans="2:65" s="273" customFormat="1" ht="29.85" customHeight="1" x14ac:dyDescent="0.3">
      <c r="B185" s="272"/>
      <c r="D185" s="274" t="s">
        <v>1530</v>
      </c>
      <c r="E185" s="282" t="s">
        <v>1806</v>
      </c>
      <c r="F185" s="282" t="s">
        <v>1807</v>
      </c>
      <c r="J185" s="283">
        <f>BK185</f>
        <v>0</v>
      </c>
      <c r="L185" s="272"/>
      <c r="M185" s="277"/>
      <c r="P185" s="278">
        <f>SUM(P186:P191)</f>
        <v>0</v>
      </c>
      <c r="R185" s="278">
        <f>SUM(R186:R191)</f>
        <v>3.2000000000000002E-3</v>
      </c>
      <c r="T185" s="279">
        <f>SUM(T186:T191)</f>
        <v>0</v>
      </c>
      <c r="AR185" s="274" t="s">
        <v>59</v>
      </c>
      <c r="AT185" s="280" t="s">
        <v>1530</v>
      </c>
      <c r="AU185" s="280" t="s">
        <v>49</v>
      </c>
      <c r="AY185" s="274" t="s">
        <v>1533</v>
      </c>
      <c r="BK185" s="281">
        <f>SUM(BK186:BK191)</f>
        <v>0</v>
      </c>
    </row>
    <row r="186" spans="2:65" s="211" customFormat="1" ht="16.5" customHeight="1" x14ac:dyDescent="0.2">
      <c r="B186" s="212"/>
      <c r="C186" s="284" t="s">
        <v>1808</v>
      </c>
      <c r="D186" s="284" t="s">
        <v>1535</v>
      </c>
      <c r="E186" s="285" t="s">
        <v>1809</v>
      </c>
      <c r="F186" s="286" t="s">
        <v>1810</v>
      </c>
      <c r="G186" s="287" t="s">
        <v>990</v>
      </c>
      <c r="H186" s="288">
        <v>1</v>
      </c>
      <c r="I186" s="289"/>
      <c r="J186" s="290">
        <f>ROUND(I186*H186,2)</f>
        <v>0</v>
      </c>
      <c r="K186" s="286" t="s">
        <v>1538</v>
      </c>
      <c r="L186" s="212"/>
      <c r="M186" s="291" t="s">
        <v>1484</v>
      </c>
      <c r="N186" s="292" t="s">
        <v>1498</v>
      </c>
      <c r="P186" s="293">
        <f>O186*H186</f>
        <v>0</v>
      </c>
      <c r="Q186" s="293">
        <v>1.6000000000000001E-3</v>
      </c>
      <c r="R186" s="293">
        <f>Q186*H186</f>
        <v>1.6000000000000001E-3</v>
      </c>
      <c r="S186" s="293">
        <v>0</v>
      </c>
      <c r="T186" s="294">
        <f>S186*H186</f>
        <v>0</v>
      </c>
      <c r="AR186" s="203" t="s">
        <v>1539</v>
      </c>
      <c r="AT186" s="203" t="s">
        <v>1535</v>
      </c>
      <c r="AU186" s="203" t="s">
        <v>59</v>
      </c>
      <c r="AY186" s="203" t="s">
        <v>1533</v>
      </c>
      <c r="BE186" s="217">
        <f>IF(N186="základní",J186,0)</f>
        <v>0</v>
      </c>
      <c r="BF186" s="217">
        <f>IF(N186="snížená",J186,0)</f>
        <v>0</v>
      </c>
      <c r="BG186" s="217">
        <f>IF(N186="zákl. přenesená",J186,0)</f>
        <v>0</v>
      </c>
      <c r="BH186" s="217">
        <f>IF(N186="sníž. přenesená",J186,0)</f>
        <v>0</v>
      </c>
      <c r="BI186" s="217">
        <f>IF(N186="nulová",J186,0)</f>
        <v>0</v>
      </c>
      <c r="BJ186" s="203" t="s">
        <v>49</v>
      </c>
      <c r="BK186" s="217">
        <f>ROUND(I186*H186,2)</f>
        <v>0</v>
      </c>
      <c r="BL186" s="203" t="s">
        <v>1539</v>
      </c>
      <c r="BM186" s="203" t="s">
        <v>1811</v>
      </c>
    </row>
    <row r="187" spans="2:65" s="211" customFormat="1" ht="27" x14ac:dyDescent="0.2">
      <c r="B187" s="212"/>
      <c r="D187" s="295" t="s">
        <v>1566</v>
      </c>
      <c r="F187" s="296" t="s">
        <v>1812</v>
      </c>
      <c r="L187" s="212"/>
      <c r="M187" s="297"/>
      <c r="T187" s="298"/>
      <c r="AT187" s="203" t="s">
        <v>1566</v>
      </c>
      <c r="AU187" s="203" t="s">
        <v>59</v>
      </c>
    </row>
    <row r="188" spans="2:65" s="211" customFormat="1" ht="16.5" customHeight="1" x14ac:dyDescent="0.2">
      <c r="B188" s="212"/>
      <c r="C188" s="284" t="s">
        <v>1813</v>
      </c>
      <c r="D188" s="284" t="s">
        <v>1535</v>
      </c>
      <c r="E188" s="285" t="s">
        <v>1814</v>
      </c>
      <c r="F188" s="286" t="s">
        <v>1815</v>
      </c>
      <c r="G188" s="287" t="s">
        <v>294</v>
      </c>
      <c r="H188" s="288">
        <v>1</v>
      </c>
      <c r="I188" s="289"/>
      <c r="J188" s="290">
        <f>ROUND(I188*H188,2)</f>
        <v>0</v>
      </c>
      <c r="K188" s="286" t="s">
        <v>1484</v>
      </c>
      <c r="L188" s="212"/>
      <c r="M188" s="291" t="s">
        <v>1484</v>
      </c>
      <c r="N188" s="292" t="s">
        <v>1498</v>
      </c>
      <c r="P188" s="293">
        <f>O188*H188</f>
        <v>0</v>
      </c>
      <c r="Q188" s="293">
        <v>1.6000000000000001E-3</v>
      </c>
      <c r="R188" s="293">
        <f>Q188*H188</f>
        <v>1.6000000000000001E-3</v>
      </c>
      <c r="S188" s="293">
        <v>0</v>
      </c>
      <c r="T188" s="294">
        <f>S188*H188</f>
        <v>0</v>
      </c>
      <c r="AR188" s="203" t="s">
        <v>1539</v>
      </c>
      <c r="AT188" s="203" t="s">
        <v>1535</v>
      </c>
      <c r="AU188" s="203" t="s">
        <v>59</v>
      </c>
      <c r="AY188" s="203" t="s">
        <v>1533</v>
      </c>
      <c r="BE188" s="217">
        <f>IF(N188="základní",J188,0)</f>
        <v>0</v>
      </c>
      <c r="BF188" s="217">
        <f>IF(N188="snížená",J188,0)</f>
        <v>0</v>
      </c>
      <c r="BG188" s="217">
        <f>IF(N188="zákl. přenesená",J188,0)</f>
        <v>0</v>
      </c>
      <c r="BH188" s="217">
        <f>IF(N188="sníž. přenesená",J188,0)</f>
        <v>0</v>
      </c>
      <c r="BI188" s="217">
        <f>IF(N188="nulová",J188,0)</f>
        <v>0</v>
      </c>
      <c r="BJ188" s="203" t="s">
        <v>49</v>
      </c>
      <c r="BK188" s="217">
        <f>ROUND(I188*H188,2)</f>
        <v>0</v>
      </c>
      <c r="BL188" s="203" t="s">
        <v>1539</v>
      </c>
      <c r="BM188" s="203" t="s">
        <v>1816</v>
      </c>
    </row>
    <row r="189" spans="2:65" s="211" customFormat="1" ht="27" x14ac:dyDescent="0.2">
      <c r="B189" s="212"/>
      <c r="D189" s="295" t="s">
        <v>1566</v>
      </c>
      <c r="F189" s="296" t="s">
        <v>1817</v>
      </c>
      <c r="L189" s="212"/>
      <c r="M189" s="297"/>
      <c r="T189" s="298"/>
      <c r="AT189" s="203" t="s">
        <v>1566</v>
      </c>
      <c r="AU189" s="203" t="s">
        <v>59</v>
      </c>
    </row>
    <row r="190" spans="2:65" s="211" customFormat="1" ht="25.5" customHeight="1" x14ac:dyDescent="0.2">
      <c r="B190" s="212"/>
      <c r="C190" s="284" t="s">
        <v>1818</v>
      </c>
      <c r="D190" s="284" t="s">
        <v>1535</v>
      </c>
      <c r="E190" s="285" t="s">
        <v>1819</v>
      </c>
      <c r="F190" s="286" t="s">
        <v>1820</v>
      </c>
      <c r="G190" s="287" t="s">
        <v>231</v>
      </c>
      <c r="H190" s="288">
        <v>3.0000000000000001E-3</v>
      </c>
      <c r="I190" s="289"/>
      <c r="J190" s="290">
        <f>ROUND(I190*H190,2)</f>
        <v>0</v>
      </c>
      <c r="K190" s="286" t="s">
        <v>1538</v>
      </c>
      <c r="L190" s="212"/>
      <c r="M190" s="291" t="s">
        <v>1484</v>
      </c>
      <c r="N190" s="292" t="s">
        <v>1498</v>
      </c>
      <c r="P190" s="293">
        <f>O190*H190</f>
        <v>0</v>
      </c>
      <c r="Q190" s="293">
        <v>0</v>
      </c>
      <c r="R190" s="293">
        <f>Q190*H190</f>
        <v>0</v>
      </c>
      <c r="S190" s="293">
        <v>0</v>
      </c>
      <c r="T190" s="294">
        <f>S190*H190</f>
        <v>0</v>
      </c>
      <c r="AR190" s="203" t="s">
        <v>1539</v>
      </c>
      <c r="AT190" s="203" t="s">
        <v>1535</v>
      </c>
      <c r="AU190" s="203" t="s">
        <v>59</v>
      </c>
      <c r="AY190" s="203" t="s">
        <v>1533</v>
      </c>
      <c r="BE190" s="217">
        <f>IF(N190="základní",J190,0)</f>
        <v>0</v>
      </c>
      <c r="BF190" s="217">
        <f>IF(N190="snížená",J190,0)</f>
        <v>0</v>
      </c>
      <c r="BG190" s="217">
        <f>IF(N190="zákl. přenesená",J190,0)</f>
        <v>0</v>
      </c>
      <c r="BH190" s="217">
        <f>IF(N190="sníž. přenesená",J190,0)</f>
        <v>0</v>
      </c>
      <c r="BI190" s="217">
        <f>IF(N190="nulová",J190,0)</f>
        <v>0</v>
      </c>
      <c r="BJ190" s="203" t="s">
        <v>49</v>
      </c>
      <c r="BK190" s="217">
        <f>ROUND(I190*H190,2)</f>
        <v>0</v>
      </c>
      <c r="BL190" s="203" t="s">
        <v>1539</v>
      </c>
      <c r="BM190" s="203" t="s">
        <v>1821</v>
      </c>
    </row>
    <row r="191" spans="2:65" s="211" customFormat="1" ht="121.5" x14ac:dyDescent="0.2">
      <c r="B191" s="212"/>
      <c r="D191" s="295" t="s">
        <v>1550</v>
      </c>
      <c r="F191" s="296" t="s">
        <v>1822</v>
      </c>
      <c r="L191" s="212"/>
      <c r="M191" s="297"/>
      <c r="T191" s="298"/>
      <c r="AT191" s="203" t="s">
        <v>1550</v>
      </c>
      <c r="AU191" s="203" t="s">
        <v>59</v>
      </c>
    </row>
    <row r="192" spans="2:65" s="273" customFormat="1" ht="29.85" customHeight="1" x14ac:dyDescent="0.3">
      <c r="B192" s="272"/>
      <c r="D192" s="274" t="s">
        <v>1530</v>
      </c>
      <c r="E192" s="282" t="s">
        <v>1823</v>
      </c>
      <c r="F192" s="282" t="s">
        <v>1824</v>
      </c>
      <c r="J192" s="283">
        <f>BK192</f>
        <v>0</v>
      </c>
      <c r="L192" s="272"/>
      <c r="M192" s="277"/>
      <c r="P192" s="278">
        <f>SUM(P193:P218)</f>
        <v>0</v>
      </c>
      <c r="R192" s="278">
        <f>SUM(R193:R218)</f>
        <v>0.49634</v>
      </c>
      <c r="T192" s="279">
        <f>SUM(T193:T218)</f>
        <v>0.60392000000000001</v>
      </c>
      <c r="AR192" s="274" t="s">
        <v>59</v>
      </c>
      <c r="AT192" s="280" t="s">
        <v>1530</v>
      </c>
      <c r="AU192" s="280" t="s">
        <v>49</v>
      </c>
      <c r="AY192" s="274" t="s">
        <v>1533</v>
      </c>
      <c r="BK192" s="281">
        <f>SUM(BK193:BK218)</f>
        <v>0</v>
      </c>
    </row>
    <row r="193" spans="2:65" s="211" customFormat="1" ht="16.5" customHeight="1" x14ac:dyDescent="0.2">
      <c r="B193" s="212"/>
      <c r="C193" s="284" t="s">
        <v>1825</v>
      </c>
      <c r="D193" s="284" t="s">
        <v>1535</v>
      </c>
      <c r="E193" s="285" t="s">
        <v>1826</v>
      </c>
      <c r="F193" s="286" t="s">
        <v>1827</v>
      </c>
      <c r="G193" s="287" t="s">
        <v>990</v>
      </c>
      <c r="H193" s="288">
        <v>2</v>
      </c>
      <c r="I193" s="289"/>
      <c r="J193" s="290">
        <f>ROUND(I193*H193,2)</f>
        <v>0</v>
      </c>
      <c r="K193" s="286" t="s">
        <v>1538</v>
      </c>
      <c r="L193" s="212"/>
      <c r="M193" s="291" t="s">
        <v>1484</v>
      </c>
      <c r="N193" s="292" t="s">
        <v>1498</v>
      </c>
      <c r="P193" s="293">
        <f>O193*H193</f>
        <v>0</v>
      </c>
      <c r="Q193" s="293">
        <v>0</v>
      </c>
      <c r="R193" s="293">
        <f>Q193*H193</f>
        <v>0</v>
      </c>
      <c r="S193" s="293">
        <v>1.933E-2</v>
      </c>
      <c r="T193" s="294">
        <f>S193*H193</f>
        <v>3.866E-2</v>
      </c>
      <c r="AR193" s="203" t="s">
        <v>1539</v>
      </c>
      <c r="AT193" s="203" t="s">
        <v>1535</v>
      </c>
      <c r="AU193" s="203" t="s">
        <v>59</v>
      </c>
      <c r="AY193" s="203" t="s">
        <v>1533</v>
      </c>
      <c r="BE193" s="217">
        <f>IF(N193="základní",J193,0)</f>
        <v>0</v>
      </c>
      <c r="BF193" s="217">
        <f>IF(N193="snížená",J193,0)</f>
        <v>0</v>
      </c>
      <c r="BG193" s="217">
        <f>IF(N193="zákl. přenesená",J193,0)</f>
        <v>0</v>
      </c>
      <c r="BH193" s="217">
        <f>IF(N193="sníž. přenesená",J193,0)</f>
        <v>0</v>
      </c>
      <c r="BI193" s="217">
        <f>IF(N193="nulová",J193,0)</f>
        <v>0</v>
      </c>
      <c r="BJ193" s="203" t="s">
        <v>49</v>
      </c>
      <c r="BK193" s="217">
        <f>ROUND(I193*H193,2)</f>
        <v>0</v>
      </c>
      <c r="BL193" s="203" t="s">
        <v>1539</v>
      </c>
      <c r="BM193" s="203" t="s">
        <v>1828</v>
      </c>
    </row>
    <row r="194" spans="2:65" s="211" customFormat="1" ht="25.5" customHeight="1" x14ac:dyDescent="0.2">
      <c r="B194" s="212"/>
      <c r="C194" s="284" t="s">
        <v>1829</v>
      </c>
      <c r="D194" s="284" t="s">
        <v>1535</v>
      </c>
      <c r="E194" s="285" t="s">
        <v>1830</v>
      </c>
      <c r="F194" s="286" t="s">
        <v>1831</v>
      </c>
      <c r="G194" s="287" t="s">
        <v>990</v>
      </c>
      <c r="H194" s="288">
        <v>2</v>
      </c>
      <c r="I194" s="289"/>
      <c r="J194" s="290">
        <f>ROUND(I194*H194,2)</f>
        <v>0</v>
      </c>
      <c r="K194" s="286" t="s">
        <v>1538</v>
      </c>
      <c r="L194" s="212"/>
      <c r="M194" s="291" t="s">
        <v>1484</v>
      </c>
      <c r="N194" s="292" t="s">
        <v>1498</v>
      </c>
      <c r="P194" s="293">
        <f>O194*H194</f>
        <v>0</v>
      </c>
      <c r="Q194" s="293">
        <v>1.6920000000000001E-2</v>
      </c>
      <c r="R194" s="293">
        <f>Q194*H194</f>
        <v>3.3840000000000002E-2</v>
      </c>
      <c r="S194" s="293">
        <v>0</v>
      </c>
      <c r="T194" s="294">
        <f>S194*H194</f>
        <v>0</v>
      </c>
      <c r="AR194" s="203" t="s">
        <v>1539</v>
      </c>
      <c r="AT194" s="203" t="s">
        <v>1535</v>
      </c>
      <c r="AU194" s="203" t="s">
        <v>59</v>
      </c>
      <c r="AY194" s="203" t="s">
        <v>1533</v>
      </c>
      <c r="BE194" s="217">
        <f>IF(N194="základní",J194,0)</f>
        <v>0</v>
      </c>
      <c r="BF194" s="217">
        <f>IF(N194="snížená",J194,0)</f>
        <v>0</v>
      </c>
      <c r="BG194" s="217">
        <f>IF(N194="zákl. přenesená",J194,0)</f>
        <v>0</v>
      </c>
      <c r="BH194" s="217">
        <f>IF(N194="sníž. přenesená",J194,0)</f>
        <v>0</v>
      </c>
      <c r="BI194" s="217">
        <f>IF(N194="nulová",J194,0)</f>
        <v>0</v>
      </c>
      <c r="BJ194" s="203" t="s">
        <v>49</v>
      </c>
      <c r="BK194" s="217">
        <f>ROUND(I194*H194,2)</f>
        <v>0</v>
      </c>
      <c r="BL194" s="203" t="s">
        <v>1539</v>
      </c>
      <c r="BM194" s="203" t="s">
        <v>1832</v>
      </c>
    </row>
    <row r="195" spans="2:65" s="211" customFormat="1" ht="40.5" x14ac:dyDescent="0.2">
      <c r="B195" s="212"/>
      <c r="D195" s="295" t="s">
        <v>1550</v>
      </c>
      <c r="F195" s="296" t="s">
        <v>1833</v>
      </c>
      <c r="L195" s="212"/>
      <c r="M195" s="297"/>
      <c r="T195" s="298"/>
      <c r="AT195" s="203" t="s">
        <v>1550</v>
      </c>
      <c r="AU195" s="203" t="s">
        <v>59</v>
      </c>
    </row>
    <row r="196" spans="2:65" s="211" customFormat="1" ht="16.5" customHeight="1" x14ac:dyDescent="0.2">
      <c r="B196" s="212"/>
      <c r="C196" s="284" t="s">
        <v>1834</v>
      </c>
      <c r="D196" s="284" t="s">
        <v>1535</v>
      </c>
      <c r="E196" s="285" t="s">
        <v>1835</v>
      </c>
      <c r="F196" s="286" t="s">
        <v>1836</v>
      </c>
      <c r="G196" s="287" t="s">
        <v>990</v>
      </c>
      <c r="H196" s="288">
        <v>17</v>
      </c>
      <c r="I196" s="289"/>
      <c r="J196" s="290">
        <f>ROUND(I196*H196,2)</f>
        <v>0</v>
      </c>
      <c r="K196" s="286" t="s">
        <v>1538</v>
      </c>
      <c r="L196" s="212"/>
      <c r="M196" s="291" t="s">
        <v>1484</v>
      </c>
      <c r="N196" s="292" t="s">
        <v>1498</v>
      </c>
      <c r="P196" s="293">
        <f>O196*H196</f>
        <v>0</v>
      </c>
      <c r="Q196" s="293">
        <v>0</v>
      </c>
      <c r="R196" s="293">
        <f>Q196*H196</f>
        <v>0</v>
      </c>
      <c r="S196" s="293">
        <v>1.9460000000000002E-2</v>
      </c>
      <c r="T196" s="294">
        <f>S196*H196</f>
        <v>0.33082</v>
      </c>
      <c r="AR196" s="203" t="s">
        <v>1539</v>
      </c>
      <c r="AT196" s="203" t="s">
        <v>1535</v>
      </c>
      <c r="AU196" s="203" t="s">
        <v>59</v>
      </c>
      <c r="AY196" s="203" t="s">
        <v>1533</v>
      </c>
      <c r="BE196" s="217">
        <f>IF(N196="základní",J196,0)</f>
        <v>0</v>
      </c>
      <c r="BF196" s="217">
        <f>IF(N196="snížená",J196,0)</f>
        <v>0</v>
      </c>
      <c r="BG196" s="217">
        <f>IF(N196="zákl. přenesená",J196,0)</f>
        <v>0</v>
      </c>
      <c r="BH196" s="217">
        <f>IF(N196="sníž. přenesená",J196,0)</f>
        <v>0</v>
      </c>
      <c r="BI196" s="217">
        <f>IF(N196="nulová",J196,0)</f>
        <v>0</v>
      </c>
      <c r="BJ196" s="203" t="s">
        <v>49</v>
      </c>
      <c r="BK196" s="217">
        <f>ROUND(I196*H196,2)</f>
        <v>0</v>
      </c>
      <c r="BL196" s="203" t="s">
        <v>1539</v>
      </c>
      <c r="BM196" s="203" t="s">
        <v>1837</v>
      </c>
    </row>
    <row r="197" spans="2:65" s="211" customFormat="1" ht="25.5" customHeight="1" x14ac:dyDescent="0.2">
      <c r="B197" s="212"/>
      <c r="C197" s="284" t="s">
        <v>1838</v>
      </c>
      <c r="D197" s="284" t="s">
        <v>1535</v>
      </c>
      <c r="E197" s="285" t="s">
        <v>1839</v>
      </c>
      <c r="F197" s="286" t="s">
        <v>1840</v>
      </c>
      <c r="G197" s="287" t="s">
        <v>990</v>
      </c>
      <c r="H197" s="288">
        <v>17</v>
      </c>
      <c r="I197" s="289"/>
      <c r="J197" s="290">
        <f>ROUND(I197*H197,2)</f>
        <v>0</v>
      </c>
      <c r="K197" s="286" t="s">
        <v>1538</v>
      </c>
      <c r="L197" s="212"/>
      <c r="M197" s="291" t="s">
        <v>1484</v>
      </c>
      <c r="N197" s="292" t="s">
        <v>1498</v>
      </c>
      <c r="P197" s="293">
        <f>O197*H197</f>
        <v>0</v>
      </c>
      <c r="Q197" s="293">
        <v>1.525E-2</v>
      </c>
      <c r="R197" s="293">
        <f>Q197*H197</f>
        <v>0.25924999999999998</v>
      </c>
      <c r="S197" s="293">
        <v>0</v>
      </c>
      <c r="T197" s="294">
        <f>S197*H197</f>
        <v>0</v>
      </c>
      <c r="AR197" s="203" t="s">
        <v>1539</v>
      </c>
      <c r="AT197" s="203" t="s">
        <v>1535</v>
      </c>
      <c r="AU197" s="203" t="s">
        <v>59</v>
      </c>
      <c r="AY197" s="203" t="s">
        <v>1533</v>
      </c>
      <c r="BE197" s="217">
        <f>IF(N197="základní",J197,0)</f>
        <v>0</v>
      </c>
      <c r="BF197" s="217">
        <f>IF(N197="snížená",J197,0)</f>
        <v>0</v>
      </c>
      <c r="BG197" s="217">
        <f>IF(N197="zákl. přenesená",J197,0)</f>
        <v>0</v>
      </c>
      <c r="BH197" s="217">
        <f>IF(N197="sníž. přenesená",J197,0)</f>
        <v>0</v>
      </c>
      <c r="BI197" s="217">
        <f>IF(N197="nulová",J197,0)</f>
        <v>0</v>
      </c>
      <c r="BJ197" s="203" t="s">
        <v>49</v>
      </c>
      <c r="BK197" s="217">
        <f>ROUND(I197*H197,2)</f>
        <v>0</v>
      </c>
      <c r="BL197" s="203" t="s">
        <v>1539</v>
      </c>
      <c r="BM197" s="203" t="s">
        <v>1841</v>
      </c>
    </row>
    <row r="198" spans="2:65" s="211" customFormat="1" ht="54" x14ac:dyDescent="0.2">
      <c r="B198" s="212"/>
      <c r="D198" s="295" t="s">
        <v>1550</v>
      </c>
      <c r="F198" s="296" t="s">
        <v>1842</v>
      </c>
      <c r="L198" s="212"/>
      <c r="M198" s="297"/>
      <c r="T198" s="298"/>
      <c r="AT198" s="203" t="s">
        <v>1550</v>
      </c>
      <c r="AU198" s="203" t="s">
        <v>59</v>
      </c>
    </row>
    <row r="199" spans="2:65" s="211" customFormat="1" ht="25.5" customHeight="1" x14ac:dyDescent="0.2">
      <c r="B199" s="212"/>
      <c r="C199" s="284" t="s">
        <v>1843</v>
      </c>
      <c r="D199" s="284" t="s">
        <v>1535</v>
      </c>
      <c r="E199" s="285" t="s">
        <v>1844</v>
      </c>
      <c r="F199" s="286" t="s">
        <v>1845</v>
      </c>
      <c r="G199" s="287" t="s">
        <v>990</v>
      </c>
      <c r="H199" s="288">
        <v>11</v>
      </c>
      <c r="I199" s="289"/>
      <c r="J199" s="290">
        <f t="shared" ref="J199:J205" si="20">ROUND(I199*H199,2)</f>
        <v>0</v>
      </c>
      <c r="K199" s="286" t="s">
        <v>1538</v>
      </c>
      <c r="L199" s="212"/>
      <c r="M199" s="291" t="s">
        <v>1484</v>
      </c>
      <c r="N199" s="292" t="s">
        <v>1498</v>
      </c>
      <c r="P199" s="293">
        <f t="shared" ref="P199:P205" si="21">O199*H199</f>
        <v>0</v>
      </c>
      <c r="Q199" s="293">
        <v>5.1999999999999995E-4</v>
      </c>
      <c r="R199" s="293">
        <f t="shared" ref="R199:R205" si="22">Q199*H199</f>
        <v>5.7199999999999994E-3</v>
      </c>
      <c r="S199" s="293">
        <v>0</v>
      </c>
      <c r="T199" s="294">
        <f t="shared" ref="T199:T205" si="23">S199*H199</f>
        <v>0</v>
      </c>
      <c r="AR199" s="203" t="s">
        <v>1539</v>
      </c>
      <c r="AT199" s="203" t="s">
        <v>1535</v>
      </c>
      <c r="AU199" s="203" t="s">
        <v>59</v>
      </c>
      <c r="AY199" s="203" t="s">
        <v>1533</v>
      </c>
      <c r="BE199" s="217">
        <f t="shared" ref="BE199:BE205" si="24">IF(N199="základní",J199,0)</f>
        <v>0</v>
      </c>
      <c r="BF199" s="217">
        <f t="shared" ref="BF199:BF205" si="25">IF(N199="snížená",J199,0)</f>
        <v>0</v>
      </c>
      <c r="BG199" s="217">
        <f t="shared" ref="BG199:BG205" si="26">IF(N199="zákl. přenesená",J199,0)</f>
        <v>0</v>
      </c>
      <c r="BH199" s="217">
        <f t="shared" ref="BH199:BH205" si="27">IF(N199="sníž. přenesená",J199,0)</f>
        <v>0</v>
      </c>
      <c r="BI199" s="217">
        <f t="shared" ref="BI199:BI205" si="28">IF(N199="nulová",J199,0)</f>
        <v>0</v>
      </c>
      <c r="BJ199" s="203" t="s">
        <v>49</v>
      </c>
      <c r="BK199" s="217">
        <f t="shared" ref="BK199:BK205" si="29">ROUND(I199*H199,2)</f>
        <v>0</v>
      </c>
      <c r="BL199" s="203" t="s">
        <v>1539</v>
      </c>
      <c r="BM199" s="203" t="s">
        <v>1846</v>
      </c>
    </row>
    <row r="200" spans="2:65" s="211" customFormat="1" ht="16.5" customHeight="1" x14ac:dyDescent="0.2">
      <c r="B200" s="212"/>
      <c r="C200" s="284" t="s">
        <v>1847</v>
      </c>
      <c r="D200" s="284" t="s">
        <v>1535</v>
      </c>
      <c r="E200" s="285" t="s">
        <v>1848</v>
      </c>
      <c r="F200" s="286" t="s">
        <v>1849</v>
      </c>
      <c r="G200" s="287" t="s">
        <v>990</v>
      </c>
      <c r="H200" s="288">
        <v>2</v>
      </c>
      <c r="I200" s="289"/>
      <c r="J200" s="290">
        <f t="shared" si="20"/>
        <v>0</v>
      </c>
      <c r="K200" s="286" t="s">
        <v>1538</v>
      </c>
      <c r="L200" s="212"/>
      <c r="M200" s="291" t="s">
        <v>1484</v>
      </c>
      <c r="N200" s="292" t="s">
        <v>1498</v>
      </c>
      <c r="P200" s="293">
        <f t="shared" si="21"/>
        <v>0</v>
      </c>
      <c r="Q200" s="293">
        <v>5.1999999999999995E-4</v>
      </c>
      <c r="R200" s="293">
        <f t="shared" si="22"/>
        <v>1.0399999999999999E-3</v>
      </c>
      <c r="S200" s="293">
        <v>0</v>
      </c>
      <c r="T200" s="294">
        <f t="shared" si="23"/>
        <v>0</v>
      </c>
      <c r="AR200" s="203" t="s">
        <v>1539</v>
      </c>
      <c r="AT200" s="203" t="s">
        <v>1535</v>
      </c>
      <c r="AU200" s="203" t="s">
        <v>59</v>
      </c>
      <c r="AY200" s="203" t="s">
        <v>1533</v>
      </c>
      <c r="BE200" s="217">
        <f t="shared" si="24"/>
        <v>0</v>
      </c>
      <c r="BF200" s="217">
        <f t="shared" si="25"/>
        <v>0</v>
      </c>
      <c r="BG200" s="217">
        <f t="shared" si="26"/>
        <v>0</v>
      </c>
      <c r="BH200" s="217">
        <f t="shared" si="27"/>
        <v>0</v>
      </c>
      <c r="BI200" s="217">
        <f t="shared" si="28"/>
        <v>0</v>
      </c>
      <c r="BJ200" s="203" t="s">
        <v>49</v>
      </c>
      <c r="BK200" s="217">
        <f t="shared" si="29"/>
        <v>0</v>
      </c>
      <c r="BL200" s="203" t="s">
        <v>1539</v>
      </c>
      <c r="BM200" s="203" t="s">
        <v>1850</v>
      </c>
    </row>
    <row r="201" spans="2:65" s="211" customFormat="1" ht="16.5" customHeight="1" x14ac:dyDescent="0.2">
      <c r="B201" s="212"/>
      <c r="C201" s="284" t="s">
        <v>1851</v>
      </c>
      <c r="D201" s="284" t="s">
        <v>1535</v>
      </c>
      <c r="E201" s="285" t="s">
        <v>1852</v>
      </c>
      <c r="F201" s="286" t="s">
        <v>1853</v>
      </c>
      <c r="G201" s="287" t="s">
        <v>990</v>
      </c>
      <c r="H201" s="288">
        <v>11</v>
      </c>
      <c r="I201" s="289"/>
      <c r="J201" s="290">
        <f t="shared" si="20"/>
        <v>0</v>
      </c>
      <c r="K201" s="286" t="s">
        <v>1538</v>
      </c>
      <c r="L201" s="212"/>
      <c r="M201" s="291" t="s">
        <v>1484</v>
      </c>
      <c r="N201" s="292" t="s">
        <v>1498</v>
      </c>
      <c r="P201" s="293">
        <f t="shared" si="21"/>
        <v>0</v>
      </c>
      <c r="Q201" s="293">
        <v>5.1999999999999995E-4</v>
      </c>
      <c r="R201" s="293">
        <f t="shared" si="22"/>
        <v>5.7199999999999994E-3</v>
      </c>
      <c r="S201" s="293">
        <v>0</v>
      </c>
      <c r="T201" s="294">
        <f t="shared" si="23"/>
        <v>0</v>
      </c>
      <c r="AR201" s="203" t="s">
        <v>1539</v>
      </c>
      <c r="AT201" s="203" t="s">
        <v>1535</v>
      </c>
      <c r="AU201" s="203" t="s">
        <v>59</v>
      </c>
      <c r="AY201" s="203" t="s">
        <v>1533</v>
      </c>
      <c r="BE201" s="217">
        <f t="shared" si="24"/>
        <v>0</v>
      </c>
      <c r="BF201" s="217">
        <f t="shared" si="25"/>
        <v>0</v>
      </c>
      <c r="BG201" s="217">
        <f t="shared" si="26"/>
        <v>0</v>
      </c>
      <c r="BH201" s="217">
        <f t="shared" si="27"/>
        <v>0</v>
      </c>
      <c r="BI201" s="217">
        <f t="shared" si="28"/>
        <v>0</v>
      </c>
      <c r="BJ201" s="203" t="s">
        <v>49</v>
      </c>
      <c r="BK201" s="217">
        <f t="shared" si="29"/>
        <v>0</v>
      </c>
      <c r="BL201" s="203" t="s">
        <v>1539</v>
      </c>
      <c r="BM201" s="203" t="s">
        <v>1854</v>
      </c>
    </row>
    <row r="202" spans="2:65" s="211" customFormat="1" ht="25.5" customHeight="1" x14ac:dyDescent="0.2">
      <c r="B202" s="212"/>
      <c r="C202" s="284" t="s">
        <v>1855</v>
      </c>
      <c r="D202" s="284" t="s">
        <v>1535</v>
      </c>
      <c r="E202" s="285" t="s">
        <v>1856</v>
      </c>
      <c r="F202" s="286" t="s">
        <v>1857</v>
      </c>
      <c r="G202" s="287" t="s">
        <v>990</v>
      </c>
      <c r="H202" s="288">
        <v>7</v>
      </c>
      <c r="I202" s="289"/>
      <c r="J202" s="290">
        <f t="shared" si="20"/>
        <v>0</v>
      </c>
      <c r="K202" s="286" t="s">
        <v>1538</v>
      </c>
      <c r="L202" s="212"/>
      <c r="M202" s="291" t="s">
        <v>1484</v>
      </c>
      <c r="N202" s="292" t="s">
        <v>1498</v>
      </c>
      <c r="P202" s="293">
        <f t="shared" si="21"/>
        <v>0</v>
      </c>
      <c r="Q202" s="293">
        <v>0</v>
      </c>
      <c r="R202" s="293">
        <f t="shared" si="22"/>
        <v>0</v>
      </c>
      <c r="S202" s="293">
        <v>1.8800000000000001E-2</v>
      </c>
      <c r="T202" s="294">
        <f t="shared" si="23"/>
        <v>0.13159999999999999</v>
      </c>
      <c r="AR202" s="203" t="s">
        <v>1539</v>
      </c>
      <c r="AT202" s="203" t="s">
        <v>1535</v>
      </c>
      <c r="AU202" s="203" t="s">
        <v>59</v>
      </c>
      <c r="AY202" s="203" t="s">
        <v>1533</v>
      </c>
      <c r="BE202" s="217">
        <f t="shared" si="24"/>
        <v>0</v>
      </c>
      <c r="BF202" s="217">
        <f t="shared" si="25"/>
        <v>0</v>
      </c>
      <c r="BG202" s="217">
        <f t="shared" si="26"/>
        <v>0</v>
      </c>
      <c r="BH202" s="217">
        <f t="shared" si="27"/>
        <v>0</v>
      </c>
      <c r="BI202" s="217">
        <f t="shared" si="28"/>
        <v>0</v>
      </c>
      <c r="BJ202" s="203" t="s">
        <v>49</v>
      </c>
      <c r="BK202" s="217">
        <f t="shared" si="29"/>
        <v>0</v>
      </c>
      <c r="BL202" s="203" t="s">
        <v>1539</v>
      </c>
      <c r="BM202" s="203" t="s">
        <v>1858</v>
      </c>
    </row>
    <row r="203" spans="2:65" s="211" customFormat="1" ht="25.5" customHeight="1" x14ac:dyDescent="0.2">
      <c r="B203" s="212"/>
      <c r="C203" s="284" t="s">
        <v>1859</v>
      </c>
      <c r="D203" s="284" t="s">
        <v>1535</v>
      </c>
      <c r="E203" s="285" t="s">
        <v>1860</v>
      </c>
      <c r="F203" s="286" t="s">
        <v>1861</v>
      </c>
      <c r="G203" s="287" t="s">
        <v>990</v>
      </c>
      <c r="H203" s="288">
        <v>7</v>
      </c>
      <c r="I203" s="289"/>
      <c r="J203" s="290">
        <f t="shared" si="20"/>
        <v>0</v>
      </c>
      <c r="K203" s="286" t="s">
        <v>1538</v>
      </c>
      <c r="L203" s="212"/>
      <c r="M203" s="291" t="s">
        <v>1484</v>
      </c>
      <c r="N203" s="292" t="s">
        <v>1498</v>
      </c>
      <c r="P203" s="293">
        <f t="shared" si="21"/>
        <v>0</v>
      </c>
      <c r="Q203" s="293">
        <v>1.47E-2</v>
      </c>
      <c r="R203" s="293">
        <f t="shared" si="22"/>
        <v>0.10289999999999999</v>
      </c>
      <c r="S203" s="293">
        <v>0</v>
      </c>
      <c r="T203" s="294">
        <f t="shared" si="23"/>
        <v>0</v>
      </c>
      <c r="AR203" s="203" t="s">
        <v>1539</v>
      </c>
      <c r="AT203" s="203" t="s">
        <v>1535</v>
      </c>
      <c r="AU203" s="203" t="s">
        <v>59</v>
      </c>
      <c r="AY203" s="203" t="s">
        <v>1533</v>
      </c>
      <c r="BE203" s="217">
        <f t="shared" si="24"/>
        <v>0</v>
      </c>
      <c r="BF203" s="217">
        <f t="shared" si="25"/>
        <v>0</v>
      </c>
      <c r="BG203" s="217">
        <f t="shared" si="26"/>
        <v>0</v>
      </c>
      <c r="BH203" s="217">
        <f t="shared" si="27"/>
        <v>0</v>
      </c>
      <c r="BI203" s="217">
        <f t="shared" si="28"/>
        <v>0</v>
      </c>
      <c r="BJ203" s="203" t="s">
        <v>49</v>
      </c>
      <c r="BK203" s="217">
        <f t="shared" si="29"/>
        <v>0</v>
      </c>
      <c r="BL203" s="203" t="s">
        <v>1539</v>
      </c>
      <c r="BM203" s="203" t="s">
        <v>1862</v>
      </c>
    </row>
    <row r="204" spans="2:65" s="211" customFormat="1" ht="16.5" customHeight="1" x14ac:dyDescent="0.2">
      <c r="B204" s="212"/>
      <c r="C204" s="284" t="s">
        <v>1863</v>
      </c>
      <c r="D204" s="284" t="s">
        <v>1535</v>
      </c>
      <c r="E204" s="285" t="s">
        <v>1864</v>
      </c>
      <c r="F204" s="286" t="s">
        <v>1865</v>
      </c>
      <c r="G204" s="287" t="s">
        <v>990</v>
      </c>
      <c r="H204" s="288">
        <v>24</v>
      </c>
      <c r="I204" s="289"/>
      <c r="J204" s="290">
        <f t="shared" si="20"/>
        <v>0</v>
      </c>
      <c r="K204" s="286" t="s">
        <v>1538</v>
      </c>
      <c r="L204" s="212"/>
      <c r="M204" s="291" t="s">
        <v>1484</v>
      </c>
      <c r="N204" s="292" t="s">
        <v>1498</v>
      </c>
      <c r="P204" s="293">
        <f t="shared" si="21"/>
        <v>0</v>
      </c>
      <c r="Q204" s="293">
        <v>0</v>
      </c>
      <c r="R204" s="293">
        <f t="shared" si="22"/>
        <v>0</v>
      </c>
      <c r="S204" s="293">
        <v>1.56E-3</v>
      </c>
      <c r="T204" s="294">
        <f t="shared" si="23"/>
        <v>3.7440000000000001E-2</v>
      </c>
      <c r="AR204" s="203" t="s">
        <v>1539</v>
      </c>
      <c r="AT204" s="203" t="s">
        <v>1535</v>
      </c>
      <c r="AU204" s="203" t="s">
        <v>59</v>
      </c>
      <c r="AY204" s="203" t="s">
        <v>1533</v>
      </c>
      <c r="BE204" s="217">
        <f t="shared" si="24"/>
        <v>0</v>
      </c>
      <c r="BF204" s="217">
        <f t="shared" si="25"/>
        <v>0</v>
      </c>
      <c r="BG204" s="217">
        <f t="shared" si="26"/>
        <v>0</v>
      </c>
      <c r="BH204" s="217">
        <f t="shared" si="27"/>
        <v>0</v>
      </c>
      <c r="BI204" s="217">
        <f t="shared" si="28"/>
        <v>0</v>
      </c>
      <c r="BJ204" s="203" t="s">
        <v>49</v>
      </c>
      <c r="BK204" s="217">
        <f t="shared" si="29"/>
        <v>0</v>
      </c>
      <c r="BL204" s="203" t="s">
        <v>1539</v>
      </c>
      <c r="BM204" s="203" t="s">
        <v>1866</v>
      </c>
    </row>
    <row r="205" spans="2:65" s="211" customFormat="1" ht="25.5" customHeight="1" x14ac:dyDescent="0.2">
      <c r="B205" s="212"/>
      <c r="C205" s="284" t="s">
        <v>1867</v>
      </c>
      <c r="D205" s="284" t="s">
        <v>1535</v>
      </c>
      <c r="E205" s="285" t="s">
        <v>1868</v>
      </c>
      <c r="F205" s="286" t="s">
        <v>1869</v>
      </c>
      <c r="G205" s="287" t="s">
        <v>990</v>
      </c>
      <c r="H205" s="288">
        <v>7</v>
      </c>
      <c r="I205" s="289"/>
      <c r="J205" s="290">
        <f t="shared" si="20"/>
        <v>0</v>
      </c>
      <c r="K205" s="286" t="s">
        <v>1538</v>
      </c>
      <c r="L205" s="212"/>
      <c r="M205" s="291" t="s">
        <v>1484</v>
      </c>
      <c r="N205" s="292" t="s">
        <v>1498</v>
      </c>
      <c r="P205" s="293">
        <f t="shared" si="21"/>
        <v>0</v>
      </c>
      <c r="Q205" s="293">
        <v>1.9599999999999999E-3</v>
      </c>
      <c r="R205" s="293">
        <f t="shared" si="22"/>
        <v>1.372E-2</v>
      </c>
      <c r="S205" s="293">
        <v>0</v>
      </c>
      <c r="T205" s="294">
        <f t="shared" si="23"/>
        <v>0</v>
      </c>
      <c r="AR205" s="203" t="s">
        <v>1539</v>
      </c>
      <c r="AT205" s="203" t="s">
        <v>1535</v>
      </c>
      <c r="AU205" s="203" t="s">
        <v>59</v>
      </c>
      <c r="AY205" s="203" t="s">
        <v>1533</v>
      </c>
      <c r="BE205" s="217">
        <f t="shared" si="24"/>
        <v>0</v>
      </c>
      <c r="BF205" s="217">
        <f t="shared" si="25"/>
        <v>0</v>
      </c>
      <c r="BG205" s="217">
        <f t="shared" si="26"/>
        <v>0</v>
      </c>
      <c r="BH205" s="217">
        <f t="shared" si="27"/>
        <v>0</v>
      </c>
      <c r="BI205" s="217">
        <f t="shared" si="28"/>
        <v>0</v>
      </c>
      <c r="BJ205" s="203" t="s">
        <v>49</v>
      </c>
      <c r="BK205" s="217">
        <f t="shared" si="29"/>
        <v>0</v>
      </c>
      <c r="BL205" s="203" t="s">
        <v>1539</v>
      </c>
      <c r="BM205" s="203" t="s">
        <v>1870</v>
      </c>
    </row>
    <row r="206" spans="2:65" s="211" customFormat="1" ht="27" x14ac:dyDescent="0.2">
      <c r="B206" s="212"/>
      <c r="D206" s="295" t="s">
        <v>1550</v>
      </c>
      <c r="F206" s="296" t="s">
        <v>1871</v>
      </c>
      <c r="L206" s="212"/>
      <c r="M206" s="297"/>
      <c r="T206" s="298"/>
      <c r="AT206" s="203" t="s">
        <v>1550</v>
      </c>
      <c r="AU206" s="203" t="s">
        <v>59</v>
      </c>
    </row>
    <row r="207" spans="2:65" s="211" customFormat="1" ht="16.5" customHeight="1" x14ac:dyDescent="0.2">
      <c r="B207" s="212"/>
      <c r="C207" s="284" t="s">
        <v>1872</v>
      </c>
      <c r="D207" s="284" t="s">
        <v>1535</v>
      </c>
      <c r="E207" s="285" t="s">
        <v>1873</v>
      </c>
      <c r="F207" s="286" t="s">
        <v>1874</v>
      </c>
      <c r="G207" s="287" t="s">
        <v>990</v>
      </c>
      <c r="H207" s="288">
        <v>17</v>
      </c>
      <c r="I207" s="289"/>
      <c r="J207" s="290">
        <f>ROUND(I207*H207,2)</f>
        <v>0</v>
      </c>
      <c r="K207" s="286" t="s">
        <v>1538</v>
      </c>
      <c r="L207" s="212"/>
      <c r="M207" s="291" t="s">
        <v>1484</v>
      </c>
      <c r="N207" s="292" t="s">
        <v>1498</v>
      </c>
      <c r="P207" s="293">
        <f>O207*H207</f>
        <v>0</v>
      </c>
      <c r="Q207" s="293">
        <v>1.8400000000000001E-3</v>
      </c>
      <c r="R207" s="293">
        <f>Q207*H207</f>
        <v>3.1280000000000002E-2</v>
      </c>
      <c r="S207" s="293">
        <v>0</v>
      </c>
      <c r="T207" s="294">
        <f>S207*H207</f>
        <v>0</v>
      </c>
      <c r="AR207" s="203" t="s">
        <v>1539</v>
      </c>
      <c r="AT207" s="203" t="s">
        <v>1535</v>
      </c>
      <c r="AU207" s="203" t="s">
        <v>59</v>
      </c>
      <c r="AY207" s="203" t="s">
        <v>1533</v>
      </c>
      <c r="BE207" s="217">
        <f>IF(N207="základní",J207,0)</f>
        <v>0</v>
      </c>
      <c r="BF207" s="217">
        <f>IF(N207="snížená",J207,0)</f>
        <v>0</v>
      </c>
      <c r="BG207" s="217">
        <f>IF(N207="zákl. přenesená",J207,0)</f>
        <v>0</v>
      </c>
      <c r="BH207" s="217">
        <f>IF(N207="sníž. přenesená",J207,0)</f>
        <v>0</v>
      </c>
      <c r="BI207" s="217">
        <f>IF(N207="nulová",J207,0)</f>
        <v>0</v>
      </c>
      <c r="BJ207" s="203" t="s">
        <v>49</v>
      </c>
      <c r="BK207" s="217">
        <f>ROUND(I207*H207,2)</f>
        <v>0</v>
      </c>
      <c r="BL207" s="203" t="s">
        <v>1539</v>
      </c>
      <c r="BM207" s="203" t="s">
        <v>1875</v>
      </c>
    </row>
    <row r="208" spans="2:65" s="211" customFormat="1" ht="27" x14ac:dyDescent="0.2">
      <c r="B208" s="212"/>
      <c r="D208" s="295" t="s">
        <v>1550</v>
      </c>
      <c r="F208" s="296" t="s">
        <v>1876</v>
      </c>
      <c r="L208" s="212"/>
      <c r="M208" s="297"/>
      <c r="T208" s="298"/>
      <c r="AT208" s="203" t="s">
        <v>1550</v>
      </c>
      <c r="AU208" s="203" t="s">
        <v>59</v>
      </c>
    </row>
    <row r="209" spans="2:65" s="211" customFormat="1" ht="16.5" customHeight="1" x14ac:dyDescent="0.2">
      <c r="B209" s="212"/>
      <c r="C209" s="284" t="s">
        <v>1877</v>
      </c>
      <c r="D209" s="284" t="s">
        <v>1535</v>
      </c>
      <c r="E209" s="285" t="s">
        <v>1878</v>
      </c>
      <c r="F209" s="286" t="s">
        <v>1879</v>
      </c>
      <c r="G209" s="287" t="s">
        <v>294</v>
      </c>
      <c r="H209" s="288">
        <v>20</v>
      </c>
      <c r="I209" s="289"/>
      <c r="J209" s="290">
        <f>ROUND(I209*H209,2)</f>
        <v>0</v>
      </c>
      <c r="K209" s="286" t="s">
        <v>1538</v>
      </c>
      <c r="L209" s="212"/>
      <c r="M209" s="291" t="s">
        <v>1484</v>
      </c>
      <c r="N209" s="292" t="s">
        <v>1498</v>
      </c>
      <c r="P209" s="293">
        <f>O209*H209</f>
        <v>0</v>
      </c>
      <c r="Q209" s="293">
        <v>0</v>
      </c>
      <c r="R209" s="293">
        <f>Q209*H209</f>
        <v>0</v>
      </c>
      <c r="S209" s="293">
        <v>2.2499999999999998E-3</v>
      </c>
      <c r="T209" s="294">
        <f>S209*H209</f>
        <v>4.4999999999999998E-2</v>
      </c>
      <c r="AR209" s="203" t="s">
        <v>1539</v>
      </c>
      <c r="AT209" s="203" t="s">
        <v>1535</v>
      </c>
      <c r="AU209" s="203" t="s">
        <v>59</v>
      </c>
      <c r="AY209" s="203" t="s">
        <v>1533</v>
      </c>
      <c r="BE209" s="217">
        <f>IF(N209="základní",J209,0)</f>
        <v>0</v>
      </c>
      <c r="BF209" s="217">
        <f>IF(N209="snížená",J209,0)</f>
        <v>0</v>
      </c>
      <c r="BG209" s="217">
        <f>IF(N209="zákl. přenesená",J209,0)</f>
        <v>0</v>
      </c>
      <c r="BH209" s="217">
        <f>IF(N209="sníž. přenesená",J209,0)</f>
        <v>0</v>
      </c>
      <c r="BI209" s="217">
        <f>IF(N209="nulová",J209,0)</f>
        <v>0</v>
      </c>
      <c r="BJ209" s="203" t="s">
        <v>49</v>
      </c>
      <c r="BK209" s="217">
        <f>ROUND(I209*H209,2)</f>
        <v>0</v>
      </c>
      <c r="BL209" s="203" t="s">
        <v>1539</v>
      </c>
      <c r="BM209" s="203" t="s">
        <v>1880</v>
      </c>
    </row>
    <row r="210" spans="2:65" s="211" customFormat="1" ht="16.5" customHeight="1" x14ac:dyDescent="0.2">
      <c r="B210" s="212"/>
      <c r="C210" s="284" t="s">
        <v>1881</v>
      </c>
      <c r="D210" s="284" t="s">
        <v>1535</v>
      </c>
      <c r="E210" s="285" t="s">
        <v>1882</v>
      </c>
      <c r="F210" s="286" t="s">
        <v>1883</v>
      </c>
      <c r="G210" s="287" t="s">
        <v>990</v>
      </c>
      <c r="H210" s="288">
        <v>20</v>
      </c>
      <c r="I210" s="289"/>
      <c r="J210" s="290">
        <f>ROUND(I210*H210,2)</f>
        <v>0</v>
      </c>
      <c r="K210" s="286" t="s">
        <v>1538</v>
      </c>
      <c r="L210" s="212"/>
      <c r="M210" s="291" t="s">
        <v>1484</v>
      </c>
      <c r="N210" s="292" t="s">
        <v>1498</v>
      </c>
      <c r="P210" s="293">
        <f>O210*H210</f>
        <v>0</v>
      </c>
      <c r="Q210" s="293">
        <v>1.8500000000000001E-3</v>
      </c>
      <c r="R210" s="293">
        <f>Q210*H210</f>
        <v>3.7000000000000005E-2</v>
      </c>
      <c r="S210" s="293">
        <v>0</v>
      </c>
      <c r="T210" s="294">
        <f>S210*H210</f>
        <v>0</v>
      </c>
      <c r="AR210" s="203" t="s">
        <v>1539</v>
      </c>
      <c r="AT210" s="203" t="s">
        <v>1535</v>
      </c>
      <c r="AU210" s="203" t="s">
        <v>59</v>
      </c>
      <c r="AY210" s="203" t="s">
        <v>1533</v>
      </c>
      <c r="BE210" s="217">
        <f>IF(N210="základní",J210,0)</f>
        <v>0</v>
      </c>
      <c r="BF210" s="217">
        <f>IF(N210="snížená",J210,0)</f>
        <v>0</v>
      </c>
      <c r="BG210" s="217">
        <f>IF(N210="zákl. přenesená",J210,0)</f>
        <v>0</v>
      </c>
      <c r="BH210" s="217">
        <f>IF(N210="sníž. přenesená",J210,0)</f>
        <v>0</v>
      </c>
      <c r="BI210" s="217">
        <f>IF(N210="nulová",J210,0)</f>
        <v>0</v>
      </c>
      <c r="BJ210" s="203" t="s">
        <v>49</v>
      </c>
      <c r="BK210" s="217">
        <f>ROUND(I210*H210,2)</f>
        <v>0</v>
      </c>
      <c r="BL210" s="203" t="s">
        <v>1539</v>
      </c>
      <c r="BM210" s="203" t="s">
        <v>1884</v>
      </c>
    </row>
    <row r="211" spans="2:65" s="211" customFormat="1" ht="27" x14ac:dyDescent="0.2">
      <c r="B211" s="212"/>
      <c r="D211" s="295" t="s">
        <v>1550</v>
      </c>
      <c r="F211" s="296" t="s">
        <v>1885</v>
      </c>
      <c r="L211" s="212"/>
      <c r="M211" s="297"/>
      <c r="T211" s="298"/>
      <c r="AT211" s="203" t="s">
        <v>1550</v>
      </c>
      <c r="AU211" s="203" t="s">
        <v>59</v>
      </c>
    </row>
    <row r="212" spans="2:65" s="211" customFormat="1" ht="16.5" customHeight="1" x14ac:dyDescent="0.2">
      <c r="B212" s="212"/>
      <c r="C212" s="284" t="s">
        <v>1886</v>
      </c>
      <c r="D212" s="284" t="s">
        <v>1535</v>
      </c>
      <c r="E212" s="285" t="s">
        <v>1887</v>
      </c>
      <c r="F212" s="286" t="s">
        <v>1888</v>
      </c>
      <c r="G212" s="287" t="s">
        <v>294</v>
      </c>
      <c r="H212" s="288">
        <v>24</v>
      </c>
      <c r="I212" s="289"/>
      <c r="J212" s="290">
        <f>ROUND(I212*H212,2)</f>
        <v>0</v>
      </c>
      <c r="K212" s="286" t="s">
        <v>1538</v>
      </c>
      <c r="L212" s="212"/>
      <c r="M212" s="291" t="s">
        <v>1484</v>
      </c>
      <c r="N212" s="292" t="s">
        <v>1498</v>
      </c>
      <c r="P212" s="293">
        <f>O212*H212</f>
        <v>0</v>
      </c>
      <c r="Q212" s="293">
        <v>0</v>
      </c>
      <c r="R212" s="293">
        <f>Q212*H212</f>
        <v>0</v>
      </c>
      <c r="S212" s="293">
        <v>8.4999999999999995E-4</v>
      </c>
      <c r="T212" s="294">
        <f>S212*H212</f>
        <v>2.0399999999999998E-2</v>
      </c>
      <c r="AR212" s="203" t="s">
        <v>1539</v>
      </c>
      <c r="AT212" s="203" t="s">
        <v>1535</v>
      </c>
      <c r="AU212" s="203" t="s">
        <v>59</v>
      </c>
      <c r="AY212" s="203" t="s">
        <v>1533</v>
      </c>
      <c r="BE212" s="217">
        <f>IF(N212="základní",J212,0)</f>
        <v>0</v>
      </c>
      <c r="BF212" s="217">
        <f>IF(N212="snížená",J212,0)</f>
        <v>0</v>
      </c>
      <c r="BG212" s="217">
        <f>IF(N212="zákl. přenesená",J212,0)</f>
        <v>0</v>
      </c>
      <c r="BH212" s="217">
        <f>IF(N212="sníž. přenesená",J212,0)</f>
        <v>0</v>
      </c>
      <c r="BI212" s="217">
        <f>IF(N212="nulová",J212,0)</f>
        <v>0</v>
      </c>
      <c r="BJ212" s="203" t="s">
        <v>49</v>
      </c>
      <c r="BK212" s="217">
        <f>ROUND(I212*H212,2)</f>
        <v>0</v>
      </c>
      <c r="BL212" s="203" t="s">
        <v>1539</v>
      </c>
      <c r="BM212" s="203" t="s">
        <v>1889</v>
      </c>
    </row>
    <row r="213" spans="2:65" s="211" customFormat="1" ht="16.5" customHeight="1" x14ac:dyDescent="0.2">
      <c r="B213" s="212"/>
      <c r="C213" s="284" t="s">
        <v>1890</v>
      </c>
      <c r="D213" s="284" t="s">
        <v>1535</v>
      </c>
      <c r="E213" s="285" t="s">
        <v>1891</v>
      </c>
      <c r="F213" s="286" t="s">
        <v>1892</v>
      </c>
      <c r="G213" s="287" t="s">
        <v>294</v>
      </c>
      <c r="H213" s="288">
        <v>17</v>
      </c>
      <c r="I213" s="289"/>
      <c r="J213" s="290">
        <f>ROUND(I213*H213,2)</f>
        <v>0</v>
      </c>
      <c r="K213" s="286" t="s">
        <v>1538</v>
      </c>
      <c r="L213" s="212"/>
      <c r="M213" s="291" t="s">
        <v>1484</v>
      </c>
      <c r="N213" s="292" t="s">
        <v>1498</v>
      </c>
      <c r="P213" s="293">
        <f>O213*H213</f>
        <v>0</v>
      </c>
      <c r="Q213" s="293">
        <v>2.3000000000000001E-4</v>
      </c>
      <c r="R213" s="293">
        <f>Q213*H213</f>
        <v>3.9100000000000003E-3</v>
      </c>
      <c r="S213" s="293">
        <v>0</v>
      </c>
      <c r="T213" s="294">
        <f>S213*H213</f>
        <v>0</v>
      </c>
      <c r="AR213" s="203" t="s">
        <v>1539</v>
      </c>
      <c r="AT213" s="203" t="s">
        <v>1535</v>
      </c>
      <c r="AU213" s="203" t="s">
        <v>59</v>
      </c>
      <c r="AY213" s="203" t="s">
        <v>1533</v>
      </c>
      <c r="BE213" s="217">
        <f>IF(N213="základní",J213,0)</f>
        <v>0</v>
      </c>
      <c r="BF213" s="217">
        <f>IF(N213="snížená",J213,0)</f>
        <v>0</v>
      </c>
      <c r="BG213" s="217">
        <f>IF(N213="zákl. přenesená",J213,0)</f>
        <v>0</v>
      </c>
      <c r="BH213" s="217">
        <f>IF(N213="sníž. přenesená",J213,0)</f>
        <v>0</v>
      </c>
      <c r="BI213" s="217">
        <f>IF(N213="nulová",J213,0)</f>
        <v>0</v>
      </c>
      <c r="BJ213" s="203" t="s">
        <v>49</v>
      </c>
      <c r="BK213" s="217">
        <f>ROUND(I213*H213,2)</f>
        <v>0</v>
      </c>
      <c r="BL213" s="203" t="s">
        <v>1539</v>
      </c>
      <c r="BM213" s="203" t="s">
        <v>1893</v>
      </c>
    </row>
    <row r="214" spans="2:65" s="211" customFormat="1" ht="81" x14ac:dyDescent="0.2">
      <c r="B214" s="212"/>
      <c r="D214" s="295" t="s">
        <v>1550</v>
      </c>
      <c r="F214" s="296" t="s">
        <v>1894</v>
      </c>
      <c r="L214" s="212"/>
      <c r="M214" s="297"/>
      <c r="T214" s="298"/>
      <c r="AT214" s="203" t="s">
        <v>1550</v>
      </c>
      <c r="AU214" s="203" t="s">
        <v>59</v>
      </c>
    </row>
    <row r="215" spans="2:65" s="211" customFormat="1" ht="16.5" customHeight="1" x14ac:dyDescent="0.2">
      <c r="B215" s="212"/>
      <c r="C215" s="284" t="s">
        <v>1895</v>
      </c>
      <c r="D215" s="284" t="s">
        <v>1535</v>
      </c>
      <c r="E215" s="285" t="s">
        <v>1896</v>
      </c>
      <c r="F215" s="286" t="s">
        <v>1897</v>
      </c>
      <c r="G215" s="287" t="s">
        <v>294</v>
      </c>
      <c r="H215" s="288">
        <v>7</v>
      </c>
      <c r="I215" s="289"/>
      <c r="J215" s="290">
        <f>ROUND(I215*H215,2)</f>
        <v>0</v>
      </c>
      <c r="K215" s="286" t="s">
        <v>1538</v>
      </c>
      <c r="L215" s="212"/>
      <c r="M215" s="291" t="s">
        <v>1484</v>
      </c>
      <c r="N215" s="292" t="s">
        <v>1498</v>
      </c>
      <c r="P215" s="293">
        <f>O215*H215</f>
        <v>0</v>
      </c>
      <c r="Q215" s="293">
        <v>2.7999999999999998E-4</v>
      </c>
      <c r="R215" s="293">
        <f>Q215*H215</f>
        <v>1.9599999999999999E-3</v>
      </c>
      <c r="S215" s="293">
        <v>0</v>
      </c>
      <c r="T215" s="294">
        <f>S215*H215</f>
        <v>0</v>
      </c>
      <c r="AR215" s="203" t="s">
        <v>1539</v>
      </c>
      <c r="AT215" s="203" t="s">
        <v>1535</v>
      </c>
      <c r="AU215" s="203" t="s">
        <v>59</v>
      </c>
      <c r="AY215" s="203" t="s">
        <v>1533</v>
      </c>
      <c r="BE215" s="217">
        <f>IF(N215="základní",J215,0)</f>
        <v>0</v>
      </c>
      <c r="BF215" s="217">
        <f>IF(N215="snížená",J215,0)</f>
        <v>0</v>
      </c>
      <c r="BG215" s="217">
        <f>IF(N215="zákl. přenesená",J215,0)</f>
        <v>0</v>
      </c>
      <c r="BH215" s="217">
        <f>IF(N215="sníž. přenesená",J215,0)</f>
        <v>0</v>
      </c>
      <c r="BI215" s="217">
        <f>IF(N215="nulová",J215,0)</f>
        <v>0</v>
      </c>
      <c r="BJ215" s="203" t="s">
        <v>49</v>
      </c>
      <c r="BK215" s="217">
        <f>ROUND(I215*H215,2)</f>
        <v>0</v>
      </c>
      <c r="BL215" s="203" t="s">
        <v>1539</v>
      </c>
      <c r="BM215" s="203" t="s">
        <v>1898</v>
      </c>
    </row>
    <row r="216" spans="2:65" s="211" customFormat="1" ht="81" x14ac:dyDescent="0.2">
      <c r="B216" s="212"/>
      <c r="D216" s="295" t="s">
        <v>1550</v>
      </c>
      <c r="F216" s="296" t="s">
        <v>1894</v>
      </c>
      <c r="L216" s="212"/>
      <c r="M216" s="297"/>
      <c r="T216" s="298"/>
      <c r="AT216" s="203" t="s">
        <v>1550</v>
      </c>
      <c r="AU216" s="203" t="s">
        <v>59</v>
      </c>
    </row>
    <row r="217" spans="2:65" s="211" customFormat="1" ht="38.25" customHeight="1" x14ac:dyDescent="0.2">
      <c r="B217" s="212"/>
      <c r="C217" s="284" t="s">
        <v>1899</v>
      </c>
      <c r="D217" s="284" t="s">
        <v>1535</v>
      </c>
      <c r="E217" s="285" t="s">
        <v>1900</v>
      </c>
      <c r="F217" s="286" t="s">
        <v>1901</v>
      </c>
      <c r="G217" s="287" t="s">
        <v>231</v>
      </c>
      <c r="H217" s="288">
        <v>0.496</v>
      </c>
      <c r="I217" s="289"/>
      <c r="J217" s="290">
        <f>ROUND(I217*H217,2)</f>
        <v>0</v>
      </c>
      <c r="K217" s="286" t="s">
        <v>1538</v>
      </c>
      <c r="L217" s="212"/>
      <c r="M217" s="291" t="s">
        <v>1484</v>
      </c>
      <c r="N217" s="292" t="s">
        <v>1498</v>
      </c>
      <c r="P217" s="293">
        <f>O217*H217</f>
        <v>0</v>
      </c>
      <c r="Q217" s="293">
        <v>0</v>
      </c>
      <c r="R217" s="293">
        <f>Q217*H217</f>
        <v>0</v>
      </c>
      <c r="S217" s="293">
        <v>0</v>
      </c>
      <c r="T217" s="294">
        <f>S217*H217</f>
        <v>0</v>
      </c>
      <c r="AR217" s="203" t="s">
        <v>1539</v>
      </c>
      <c r="AT217" s="203" t="s">
        <v>1535</v>
      </c>
      <c r="AU217" s="203" t="s">
        <v>59</v>
      </c>
      <c r="AY217" s="203" t="s">
        <v>1533</v>
      </c>
      <c r="BE217" s="217">
        <f>IF(N217="základní",J217,0)</f>
        <v>0</v>
      </c>
      <c r="BF217" s="217">
        <f>IF(N217="snížená",J217,0)</f>
        <v>0</v>
      </c>
      <c r="BG217" s="217">
        <f>IF(N217="zákl. přenesená",J217,0)</f>
        <v>0</v>
      </c>
      <c r="BH217" s="217">
        <f>IF(N217="sníž. přenesená",J217,0)</f>
        <v>0</v>
      </c>
      <c r="BI217" s="217">
        <f>IF(N217="nulová",J217,0)</f>
        <v>0</v>
      </c>
      <c r="BJ217" s="203" t="s">
        <v>49</v>
      </c>
      <c r="BK217" s="217">
        <f>ROUND(I217*H217,2)</f>
        <v>0</v>
      </c>
      <c r="BL217" s="203" t="s">
        <v>1539</v>
      </c>
      <c r="BM217" s="203" t="s">
        <v>1902</v>
      </c>
    </row>
    <row r="218" spans="2:65" s="211" customFormat="1" ht="121.5" x14ac:dyDescent="0.2">
      <c r="B218" s="212"/>
      <c r="D218" s="295" t="s">
        <v>1550</v>
      </c>
      <c r="F218" s="296" t="s">
        <v>1903</v>
      </c>
      <c r="L218" s="212"/>
      <c r="M218" s="297"/>
      <c r="T218" s="298"/>
      <c r="AT218" s="203" t="s">
        <v>1550</v>
      </c>
      <c r="AU218" s="203" t="s">
        <v>59</v>
      </c>
    </row>
    <row r="219" spans="2:65" s="273" customFormat="1" ht="29.85" customHeight="1" x14ac:dyDescent="0.3">
      <c r="B219" s="272"/>
      <c r="D219" s="274" t="s">
        <v>1530</v>
      </c>
      <c r="E219" s="282" t="s">
        <v>1904</v>
      </c>
      <c r="F219" s="282" t="s">
        <v>1905</v>
      </c>
      <c r="J219" s="283">
        <f>BK219</f>
        <v>0</v>
      </c>
      <c r="L219" s="272"/>
      <c r="M219" s="277"/>
      <c r="P219" s="278">
        <f>SUM(P220:P223)</f>
        <v>0</v>
      </c>
      <c r="R219" s="278">
        <f>SUM(R220:R223)</f>
        <v>3.73E-2</v>
      </c>
      <c r="T219" s="279">
        <f>SUM(T220:T223)</f>
        <v>0</v>
      </c>
      <c r="AR219" s="274" t="s">
        <v>59</v>
      </c>
      <c r="AT219" s="280" t="s">
        <v>1530</v>
      </c>
      <c r="AU219" s="280" t="s">
        <v>49</v>
      </c>
      <c r="AY219" s="274" t="s">
        <v>1533</v>
      </c>
      <c r="BK219" s="281">
        <f>SUM(BK220:BK223)</f>
        <v>0</v>
      </c>
    </row>
    <row r="220" spans="2:65" s="211" customFormat="1" ht="25.5" customHeight="1" x14ac:dyDescent="0.2">
      <c r="B220" s="212"/>
      <c r="C220" s="284" t="s">
        <v>1906</v>
      </c>
      <c r="D220" s="284" t="s">
        <v>1535</v>
      </c>
      <c r="E220" s="285" t="s">
        <v>1907</v>
      </c>
      <c r="F220" s="286" t="s">
        <v>1908</v>
      </c>
      <c r="G220" s="287" t="s">
        <v>990</v>
      </c>
      <c r="H220" s="288">
        <v>2</v>
      </c>
      <c r="I220" s="289"/>
      <c r="J220" s="290">
        <f>ROUND(I220*H220,2)</f>
        <v>0</v>
      </c>
      <c r="K220" s="286" t="s">
        <v>1538</v>
      </c>
      <c r="L220" s="212"/>
      <c r="M220" s="291" t="s">
        <v>1484</v>
      </c>
      <c r="N220" s="292" t="s">
        <v>1498</v>
      </c>
      <c r="P220" s="293">
        <f>O220*H220</f>
        <v>0</v>
      </c>
      <c r="Q220" s="293">
        <v>1.865E-2</v>
      </c>
      <c r="R220" s="293">
        <f>Q220*H220</f>
        <v>3.73E-2</v>
      </c>
      <c r="S220" s="293">
        <v>0</v>
      </c>
      <c r="T220" s="294">
        <f>S220*H220</f>
        <v>0</v>
      </c>
      <c r="AR220" s="203" t="s">
        <v>1539</v>
      </c>
      <c r="AT220" s="203" t="s">
        <v>1535</v>
      </c>
      <c r="AU220" s="203" t="s">
        <v>59</v>
      </c>
      <c r="AY220" s="203" t="s">
        <v>1533</v>
      </c>
      <c r="BE220" s="217">
        <f>IF(N220="základní",J220,0)</f>
        <v>0</v>
      </c>
      <c r="BF220" s="217">
        <f>IF(N220="snížená",J220,0)</f>
        <v>0</v>
      </c>
      <c r="BG220" s="217">
        <f>IF(N220="zákl. přenesená",J220,0)</f>
        <v>0</v>
      </c>
      <c r="BH220" s="217">
        <f>IF(N220="sníž. přenesená",J220,0)</f>
        <v>0</v>
      </c>
      <c r="BI220" s="217">
        <f>IF(N220="nulová",J220,0)</f>
        <v>0</v>
      </c>
      <c r="BJ220" s="203" t="s">
        <v>49</v>
      </c>
      <c r="BK220" s="217">
        <f>ROUND(I220*H220,2)</f>
        <v>0</v>
      </c>
      <c r="BL220" s="203" t="s">
        <v>1539</v>
      </c>
      <c r="BM220" s="203" t="s">
        <v>1909</v>
      </c>
    </row>
    <row r="221" spans="2:65" s="211" customFormat="1" ht="94.5" x14ac:dyDescent="0.2">
      <c r="B221" s="212"/>
      <c r="D221" s="295" t="s">
        <v>1550</v>
      </c>
      <c r="F221" s="296" t="s">
        <v>1910</v>
      </c>
      <c r="L221" s="212"/>
      <c r="M221" s="297"/>
      <c r="T221" s="298"/>
      <c r="AT221" s="203" t="s">
        <v>1550</v>
      </c>
      <c r="AU221" s="203" t="s">
        <v>59</v>
      </c>
    </row>
    <row r="222" spans="2:65" s="211" customFormat="1" ht="38.25" customHeight="1" x14ac:dyDescent="0.2">
      <c r="B222" s="212"/>
      <c r="C222" s="284" t="s">
        <v>1911</v>
      </c>
      <c r="D222" s="284" t="s">
        <v>1535</v>
      </c>
      <c r="E222" s="285" t="s">
        <v>1912</v>
      </c>
      <c r="F222" s="286" t="s">
        <v>1913</v>
      </c>
      <c r="G222" s="287" t="s">
        <v>231</v>
      </c>
      <c r="H222" s="288">
        <v>3.6999999999999998E-2</v>
      </c>
      <c r="I222" s="289"/>
      <c r="J222" s="290">
        <f>ROUND(I222*H222,2)</f>
        <v>0</v>
      </c>
      <c r="K222" s="286" t="s">
        <v>1538</v>
      </c>
      <c r="L222" s="212"/>
      <c r="M222" s="291" t="s">
        <v>1484</v>
      </c>
      <c r="N222" s="292" t="s">
        <v>1498</v>
      </c>
      <c r="P222" s="293">
        <f>O222*H222</f>
        <v>0</v>
      </c>
      <c r="Q222" s="293">
        <v>0</v>
      </c>
      <c r="R222" s="293">
        <f>Q222*H222</f>
        <v>0</v>
      </c>
      <c r="S222" s="293">
        <v>0</v>
      </c>
      <c r="T222" s="294">
        <f>S222*H222</f>
        <v>0</v>
      </c>
      <c r="AR222" s="203" t="s">
        <v>1539</v>
      </c>
      <c r="AT222" s="203" t="s">
        <v>1535</v>
      </c>
      <c r="AU222" s="203" t="s">
        <v>59</v>
      </c>
      <c r="AY222" s="203" t="s">
        <v>1533</v>
      </c>
      <c r="BE222" s="217">
        <f>IF(N222="základní",J222,0)</f>
        <v>0</v>
      </c>
      <c r="BF222" s="217">
        <f>IF(N222="snížená",J222,0)</f>
        <v>0</v>
      </c>
      <c r="BG222" s="217">
        <f>IF(N222="zákl. přenesená",J222,0)</f>
        <v>0</v>
      </c>
      <c r="BH222" s="217">
        <f>IF(N222="sníž. přenesená",J222,0)</f>
        <v>0</v>
      </c>
      <c r="BI222" s="217">
        <f>IF(N222="nulová",J222,0)</f>
        <v>0</v>
      </c>
      <c r="BJ222" s="203" t="s">
        <v>49</v>
      </c>
      <c r="BK222" s="217">
        <f>ROUND(I222*H222,2)</f>
        <v>0</v>
      </c>
      <c r="BL222" s="203" t="s">
        <v>1539</v>
      </c>
      <c r="BM222" s="203" t="s">
        <v>1914</v>
      </c>
    </row>
    <row r="223" spans="2:65" s="211" customFormat="1" ht="121.5" x14ac:dyDescent="0.2">
      <c r="B223" s="212"/>
      <c r="D223" s="295" t="s">
        <v>1550</v>
      </c>
      <c r="F223" s="296" t="s">
        <v>1915</v>
      </c>
      <c r="L223" s="212"/>
      <c r="M223" s="297"/>
      <c r="T223" s="298"/>
      <c r="AT223" s="203" t="s">
        <v>1550</v>
      </c>
      <c r="AU223" s="203" t="s">
        <v>59</v>
      </c>
    </row>
    <row r="224" spans="2:65" s="273" customFormat="1" ht="29.85" customHeight="1" x14ac:dyDescent="0.3">
      <c r="B224" s="272"/>
      <c r="D224" s="274" t="s">
        <v>1530</v>
      </c>
      <c r="E224" s="282" t="s">
        <v>1916</v>
      </c>
      <c r="F224" s="282" t="s">
        <v>1917</v>
      </c>
      <c r="J224" s="283">
        <f>BK224</f>
        <v>0</v>
      </c>
      <c r="L224" s="272"/>
      <c r="M224" s="277"/>
      <c r="P224" s="278">
        <f>P225</f>
        <v>0</v>
      </c>
      <c r="R224" s="278">
        <f>R225</f>
        <v>3.0000000000000001E-3</v>
      </c>
      <c r="T224" s="279">
        <f>T225</f>
        <v>0</v>
      </c>
      <c r="AR224" s="274" t="s">
        <v>59</v>
      </c>
      <c r="AT224" s="280" t="s">
        <v>1530</v>
      </c>
      <c r="AU224" s="280" t="s">
        <v>49</v>
      </c>
      <c r="AY224" s="274" t="s">
        <v>1533</v>
      </c>
      <c r="BK224" s="281">
        <f>BK225</f>
        <v>0</v>
      </c>
    </row>
    <row r="225" spans="2:65" s="211" customFormat="1" ht="25.5" customHeight="1" x14ac:dyDescent="0.2">
      <c r="B225" s="212"/>
      <c r="C225" s="284" t="s">
        <v>1918</v>
      </c>
      <c r="D225" s="284" t="s">
        <v>1535</v>
      </c>
      <c r="E225" s="285" t="s">
        <v>1919</v>
      </c>
      <c r="F225" s="286" t="s">
        <v>1920</v>
      </c>
      <c r="G225" s="287" t="s">
        <v>294</v>
      </c>
      <c r="H225" s="288">
        <v>12</v>
      </c>
      <c r="I225" s="289"/>
      <c r="J225" s="290">
        <f>ROUND(I225*H225,2)</f>
        <v>0</v>
      </c>
      <c r="K225" s="286" t="s">
        <v>1538</v>
      </c>
      <c r="L225" s="212"/>
      <c r="M225" s="291" t="s">
        <v>1484</v>
      </c>
      <c r="N225" s="292" t="s">
        <v>1498</v>
      </c>
      <c r="P225" s="293">
        <f>O225*H225</f>
        <v>0</v>
      </c>
      <c r="Q225" s="293">
        <v>2.5000000000000001E-4</v>
      </c>
      <c r="R225" s="293">
        <f>Q225*H225</f>
        <v>3.0000000000000001E-3</v>
      </c>
      <c r="S225" s="293">
        <v>0</v>
      </c>
      <c r="T225" s="294">
        <f>S225*H225</f>
        <v>0</v>
      </c>
      <c r="AR225" s="203" t="s">
        <v>1539</v>
      </c>
      <c r="AT225" s="203" t="s">
        <v>1535</v>
      </c>
      <c r="AU225" s="203" t="s">
        <v>59</v>
      </c>
      <c r="AY225" s="203" t="s">
        <v>1533</v>
      </c>
      <c r="BE225" s="217">
        <f>IF(N225="základní",J225,0)</f>
        <v>0</v>
      </c>
      <c r="BF225" s="217">
        <f>IF(N225="snížená",J225,0)</f>
        <v>0</v>
      </c>
      <c r="BG225" s="217">
        <f>IF(N225="zákl. přenesená",J225,0)</f>
        <v>0</v>
      </c>
      <c r="BH225" s="217">
        <f>IF(N225="sníž. přenesená",J225,0)</f>
        <v>0</v>
      </c>
      <c r="BI225" s="217">
        <f>IF(N225="nulová",J225,0)</f>
        <v>0</v>
      </c>
      <c r="BJ225" s="203" t="s">
        <v>49</v>
      </c>
      <c r="BK225" s="217">
        <f>ROUND(I225*H225,2)</f>
        <v>0</v>
      </c>
      <c r="BL225" s="203" t="s">
        <v>1539</v>
      </c>
      <c r="BM225" s="203" t="s">
        <v>1921</v>
      </c>
    </row>
    <row r="226" spans="2:65" s="273" customFormat="1" ht="37.35" customHeight="1" x14ac:dyDescent="0.35">
      <c r="B226" s="272"/>
      <c r="D226" s="274" t="s">
        <v>1530</v>
      </c>
      <c r="E226" s="275" t="s">
        <v>1922</v>
      </c>
      <c r="F226" s="275" t="s">
        <v>1923</v>
      </c>
      <c r="J226" s="276">
        <f>BK226</f>
        <v>0</v>
      </c>
      <c r="L226" s="272"/>
      <c r="M226" s="277"/>
      <c r="P226" s="278">
        <f>P227</f>
        <v>0</v>
      </c>
      <c r="R226" s="278">
        <f>R227</f>
        <v>0</v>
      </c>
      <c r="T226" s="279">
        <f>T227</f>
        <v>0</v>
      </c>
      <c r="AR226" s="274" t="s">
        <v>70</v>
      </c>
      <c r="AT226" s="280" t="s">
        <v>1530</v>
      </c>
      <c r="AU226" s="280" t="s">
        <v>1532</v>
      </c>
      <c r="AY226" s="274" t="s">
        <v>1533</v>
      </c>
      <c r="BK226" s="281">
        <f>BK227</f>
        <v>0</v>
      </c>
    </row>
    <row r="227" spans="2:65" s="211" customFormat="1" ht="25.5" customHeight="1" x14ac:dyDescent="0.2">
      <c r="B227" s="212"/>
      <c r="C227" s="284" t="s">
        <v>1924</v>
      </c>
      <c r="D227" s="284" t="s">
        <v>1535</v>
      </c>
      <c r="E227" s="285" t="s">
        <v>1925</v>
      </c>
      <c r="F227" s="286" t="s">
        <v>1926</v>
      </c>
      <c r="G227" s="287" t="s">
        <v>940</v>
      </c>
      <c r="H227" s="288">
        <v>20</v>
      </c>
      <c r="I227" s="289"/>
      <c r="J227" s="290">
        <f>ROUND(I227*H227,2)</f>
        <v>0</v>
      </c>
      <c r="K227" s="286" t="s">
        <v>1538</v>
      </c>
      <c r="L227" s="212"/>
      <c r="M227" s="291" t="s">
        <v>1484</v>
      </c>
      <c r="N227" s="299" t="s">
        <v>1498</v>
      </c>
      <c r="O227" s="300"/>
      <c r="P227" s="301">
        <f>O227*H227</f>
        <v>0</v>
      </c>
      <c r="Q227" s="301">
        <v>0</v>
      </c>
      <c r="R227" s="301">
        <f>Q227*H227</f>
        <v>0</v>
      </c>
      <c r="S227" s="301">
        <v>0</v>
      </c>
      <c r="T227" s="302">
        <f>S227*H227</f>
        <v>0</v>
      </c>
      <c r="AR227" s="203" t="s">
        <v>1927</v>
      </c>
      <c r="AT227" s="203" t="s">
        <v>1535</v>
      </c>
      <c r="AU227" s="203" t="s">
        <v>49</v>
      </c>
      <c r="AY227" s="203" t="s">
        <v>1533</v>
      </c>
      <c r="BE227" s="217">
        <f>IF(N227="základní",J227,0)</f>
        <v>0</v>
      </c>
      <c r="BF227" s="217">
        <f>IF(N227="snížená",J227,0)</f>
        <v>0</v>
      </c>
      <c r="BG227" s="217">
        <f>IF(N227="zákl. přenesená",J227,0)</f>
        <v>0</v>
      </c>
      <c r="BH227" s="217">
        <f>IF(N227="sníž. přenesená",J227,0)</f>
        <v>0</v>
      </c>
      <c r="BI227" s="217">
        <f>IF(N227="nulová",J227,0)</f>
        <v>0</v>
      </c>
      <c r="BJ227" s="203" t="s">
        <v>49</v>
      </c>
      <c r="BK227" s="217">
        <f>ROUND(I227*H227,2)</f>
        <v>0</v>
      </c>
      <c r="BL227" s="203" t="s">
        <v>1927</v>
      </c>
      <c r="BM227" s="203" t="s">
        <v>1928</v>
      </c>
    </row>
    <row r="228" spans="2:65" s="211" customFormat="1" ht="6.95" customHeight="1" x14ac:dyDescent="0.2">
      <c r="B228" s="236"/>
      <c r="C228" s="237"/>
      <c r="D228" s="237"/>
      <c r="E228" s="237"/>
      <c r="F228" s="237"/>
      <c r="G228" s="237"/>
      <c r="H228" s="237"/>
      <c r="I228" s="237"/>
      <c r="J228" s="237"/>
      <c r="K228" s="237"/>
      <c r="L228" s="212"/>
    </row>
  </sheetData>
  <sheetProtection algorithmName="SHA-512" hashValue="1FehVtwDZvaLR/FqO4d0Uvb4tbHlue9fQoRsPjUsQHVhH4uuXfVTGGDhu/OwEfnQb7S91K8kDJgganWbZbKBbw==" saltValue="MHjTvyH+vAjlasbNKZcE6g==" spinCount="100000" sheet="1" objects="1" scenarios="1"/>
  <autoFilter ref="C77:K227" xr:uid="{00000000-0009-0000-0000-000001000000}"/>
  <mergeCells count="7">
    <mergeCell ref="E70:H70"/>
    <mergeCell ref="G1:H1"/>
    <mergeCell ref="L2:V2"/>
    <mergeCell ref="E7:H7"/>
    <mergeCell ref="E22:H22"/>
    <mergeCell ref="E43:H43"/>
    <mergeCell ref="J47:J48"/>
  </mergeCells>
  <hyperlinks>
    <hyperlink ref="F1:G1" location="C2" display="1) Krycí list soupisu" xr:uid="{C2F9CC74-C675-4207-96AE-4901703B376F}"/>
    <hyperlink ref="G1:H1" location="C50" display="2) Rekapitulace" xr:uid="{B82344DA-AB09-4DC1-A90C-1A0E2513DAF2}"/>
    <hyperlink ref="J1" location="C77" display="3) Soupis prací" xr:uid="{F8F402F1-A1A7-4A52-98A7-A725579D5613}"/>
    <hyperlink ref="L1:V1" location="'Rekapitulace stavby'!C2" display="Rekapitulace stavby" xr:uid="{C4BAE6E6-F598-4CC4-AAC3-CA9DF68BE1D1}"/>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B3BA-EECE-4859-BBCC-251BAEA8E4D2}">
  <dimension ref="A1:F13"/>
  <sheetViews>
    <sheetView workbookViewId="0">
      <selection activeCell="E11" sqref="E11"/>
    </sheetView>
  </sheetViews>
  <sheetFormatPr defaultColWidth="8.7109375" defaultRowHeight="15" x14ac:dyDescent="0.25"/>
  <cols>
    <col min="1" max="1" width="21.5703125" style="303" customWidth="1"/>
    <col min="2" max="2" width="63" style="303" customWidth="1"/>
    <col min="3" max="3" width="8.7109375" style="303"/>
    <col min="4" max="4" width="10.5703125" style="303" customWidth="1"/>
    <col min="5" max="5" width="13.85546875" style="303" customWidth="1"/>
    <col min="6" max="6" width="15" style="303" bestFit="1" customWidth="1"/>
    <col min="7" max="7" width="8.7109375" style="303"/>
    <col min="8" max="8" width="11.140625" style="303" bestFit="1" customWidth="1"/>
    <col min="9" max="9" width="15" style="303" bestFit="1" customWidth="1"/>
    <col min="10" max="256" width="8.7109375" style="303"/>
    <col min="257" max="257" width="21.5703125" style="303" customWidth="1"/>
    <col min="258" max="258" width="63" style="303" customWidth="1"/>
    <col min="259" max="259" width="8.7109375" style="303"/>
    <col min="260" max="260" width="10.5703125" style="303" customWidth="1"/>
    <col min="261" max="261" width="13.85546875" style="303" customWidth="1"/>
    <col min="262" max="262" width="15" style="303" bestFit="1" customWidth="1"/>
    <col min="263" max="263" width="8.7109375" style="303"/>
    <col min="264" max="264" width="11.140625" style="303" bestFit="1" customWidth="1"/>
    <col min="265" max="265" width="15" style="303" bestFit="1" customWidth="1"/>
    <col min="266" max="512" width="8.7109375" style="303"/>
    <col min="513" max="513" width="21.5703125" style="303" customWidth="1"/>
    <col min="514" max="514" width="63" style="303" customWidth="1"/>
    <col min="515" max="515" width="8.7109375" style="303"/>
    <col min="516" max="516" width="10.5703125" style="303" customWidth="1"/>
    <col min="517" max="517" width="13.85546875" style="303" customWidth="1"/>
    <col min="518" max="518" width="15" style="303" bestFit="1" customWidth="1"/>
    <col min="519" max="519" width="8.7109375" style="303"/>
    <col min="520" max="520" width="11.140625" style="303" bestFit="1" customWidth="1"/>
    <col min="521" max="521" width="15" style="303" bestFit="1" customWidth="1"/>
    <col min="522" max="768" width="8.7109375" style="303"/>
    <col min="769" max="769" width="21.5703125" style="303" customWidth="1"/>
    <col min="770" max="770" width="63" style="303" customWidth="1"/>
    <col min="771" max="771" width="8.7109375" style="303"/>
    <col min="772" max="772" width="10.5703125" style="303" customWidth="1"/>
    <col min="773" max="773" width="13.85546875" style="303" customWidth="1"/>
    <col min="774" max="774" width="15" style="303" bestFit="1" customWidth="1"/>
    <col min="775" max="775" width="8.7109375" style="303"/>
    <col min="776" max="776" width="11.140625" style="303" bestFit="1" customWidth="1"/>
    <col min="777" max="777" width="15" style="303" bestFit="1" customWidth="1"/>
    <col min="778" max="1024" width="8.7109375" style="303"/>
    <col min="1025" max="1025" width="21.5703125" style="303" customWidth="1"/>
    <col min="1026" max="1026" width="63" style="303" customWidth="1"/>
    <col min="1027" max="1027" width="8.7109375" style="303"/>
    <col min="1028" max="1028" width="10.5703125" style="303" customWidth="1"/>
    <col min="1029" max="1029" width="13.85546875" style="303" customWidth="1"/>
    <col min="1030" max="1030" width="15" style="303" bestFit="1" customWidth="1"/>
    <col min="1031" max="1031" width="8.7109375" style="303"/>
    <col min="1032" max="1032" width="11.140625" style="303" bestFit="1" customWidth="1"/>
    <col min="1033" max="1033" width="15" style="303" bestFit="1" customWidth="1"/>
    <col min="1034" max="1280" width="8.7109375" style="303"/>
    <col min="1281" max="1281" width="21.5703125" style="303" customWidth="1"/>
    <col min="1282" max="1282" width="63" style="303" customWidth="1"/>
    <col min="1283" max="1283" width="8.7109375" style="303"/>
    <col min="1284" max="1284" width="10.5703125" style="303" customWidth="1"/>
    <col min="1285" max="1285" width="13.85546875" style="303" customWidth="1"/>
    <col min="1286" max="1286" width="15" style="303" bestFit="1" customWidth="1"/>
    <col min="1287" max="1287" width="8.7109375" style="303"/>
    <col min="1288" max="1288" width="11.140625" style="303" bestFit="1" customWidth="1"/>
    <col min="1289" max="1289" width="15" style="303" bestFit="1" customWidth="1"/>
    <col min="1290" max="1536" width="8.7109375" style="303"/>
    <col min="1537" max="1537" width="21.5703125" style="303" customWidth="1"/>
    <col min="1538" max="1538" width="63" style="303" customWidth="1"/>
    <col min="1539" max="1539" width="8.7109375" style="303"/>
    <col min="1540" max="1540" width="10.5703125" style="303" customWidth="1"/>
    <col min="1541" max="1541" width="13.85546875" style="303" customWidth="1"/>
    <col min="1542" max="1542" width="15" style="303" bestFit="1" customWidth="1"/>
    <col min="1543" max="1543" width="8.7109375" style="303"/>
    <col min="1544" max="1544" width="11.140625" style="303" bestFit="1" customWidth="1"/>
    <col min="1545" max="1545" width="15" style="303" bestFit="1" customWidth="1"/>
    <col min="1546" max="1792" width="8.7109375" style="303"/>
    <col min="1793" max="1793" width="21.5703125" style="303" customWidth="1"/>
    <col min="1794" max="1794" width="63" style="303" customWidth="1"/>
    <col min="1795" max="1795" width="8.7109375" style="303"/>
    <col min="1796" max="1796" width="10.5703125" style="303" customWidth="1"/>
    <col min="1797" max="1797" width="13.85546875" style="303" customWidth="1"/>
    <col min="1798" max="1798" width="15" style="303" bestFit="1" customWidth="1"/>
    <col min="1799" max="1799" width="8.7109375" style="303"/>
    <col min="1800" max="1800" width="11.140625" style="303" bestFit="1" customWidth="1"/>
    <col min="1801" max="1801" width="15" style="303" bestFit="1" customWidth="1"/>
    <col min="1802" max="2048" width="8.7109375" style="303"/>
    <col min="2049" max="2049" width="21.5703125" style="303" customWidth="1"/>
    <col min="2050" max="2050" width="63" style="303" customWidth="1"/>
    <col min="2051" max="2051" width="8.7109375" style="303"/>
    <col min="2052" max="2052" width="10.5703125" style="303" customWidth="1"/>
    <col min="2053" max="2053" width="13.85546875" style="303" customWidth="1"/>
    <col min="2054" max="2054" width="15" style="303" bestFit="1" customWidth="1"/>
    <col min="2055" max="2055" width="8.7109375" style="303"/>
    <col min="2056" max="2056" width="11.140625" style="303" bestFit="1" customWidth="1"/>
    <col min="2057" max="2057" width="15" style="303" bestFit="1" customWidth="1"/>
    <col min="2058" max="2304" width="8.7109375" style="303"/>
    <col min="2305" max="2305" width="21.5703125" style="303" customWidth="1"/>
    <col min="2306" max="2306" width="63" style="303" customWidth="1"/>
    <col min="2307" max="2307" width="8.7109375" style="303"/>
    <col min="2308" max="2308" width="10.5703125" style="303" customWidth="1"/>
    <col min="2309" max="2309" width="13.85546875" style="303" customWidth="1"/>
    <col min="2310" max="2310" width="15" style="303" bestFit="1" customWidth="1"/>
    <col min="2311" max="2311" width="8.7109375" style="303"/>
    <col min="2312" max="2312" width="11.140625" style="303" bestFit="1" customWidth="1"/>
    <col min="2313" max="2313" width="15" style="303" bestFit="1" customWidth="1"/>
    <col min="2314" max="2560" width="8.7109375" style="303"/>
    <col min="2561" max="2561" width="21.5703125" style="303" customWidth="1"/>
    <col min="2562" max="2562" width="63" style="303" customWidth="1"/>
    <col min="2563" max="2563" width="8.7109375" style="303"/>
    <col min="2564" max="2564" width="10.5703125" style="303" customWidth="1"/>
    <col min="2565" max="2565" width="13.85546875" style="303" customWidth="1"/>
    <col min="2566" max="2566" width="15" style="303" bestFit="1" customWidth="1"/>
    <col min="2567" max="2567" width="8.7109375" style="303"/>
    <col min="2568" max="2568" width="11.140625" style="303" bestFit="1" customWidth="1"/>
    <col min="2569" max="2569" width="15" style="303" bestFit="1" customWidth="1"/>
    <col min="2570" max="2816" width="8.7109375" style="303"/>
    <col min="2817" max="2817" width="21.5703125" style="303" customWidth="1"/>
    <col min="2818" max="2818" width="63" style="303" customWidth="1"/>
    <col min="2819" max="2819" width="8.7109375" style="303"/>
    <col min="2820" max="2820" width="10.5703125" style="303" customWidth="1"/>
    <col min="2821" max="2821" width="13.85546875" style="303" customWidth="1"/>
    <col min="2822" max="2822" width="15" style="303" bestFit="1" customWidth="1"/>
    <col min="2823" max="2823" width="8.7109375" style="303"/>
    <col min="2824" max="2824" width="11.140625" style="303" bestFit="1" customWidth="1"/>
    <col min="2825" max="2825" width="15" style="303" bestFit="1" customWidth="1"/>
    <col min="2826" max="3072" width="8.7109375" style="303"/>
    <col min="3073" max="3073" width="21.5703125" style="303" customWidth="1"/>
    <col min="3074" max="3074" width="63" style="303" customWidth="1"/>
    <col min="3075" max="3075" width="8.7109375" style="303"/>
    <col min="3076" max="3076" width="10.5703125" style="303" customWidth="1"/>
    <col min="3077" max="3077" width="13.85546875" style="303" customWidth="1"/>
    <col min="3078" max="3078" width="15" style="303" bestFit="1" customWidth="1"/>
    <col min="3079" max="3079" width="8.7109375" style="303"/>
    <col min="3080" max="3080" width="11.140625" style="303" bestFit="1" customWidth="1"/>
    <col min="3081" max="3081" width="15" style="303" bestFit="1" customWidth="1"/>
    <col min="3082" max="3328" width="8.7109375" style="303"/>
    <col min="3329" max="3329" width="21.5703125" style="303" customWidth="1"/>
    <col min="3330" max="3330" width="63" style="303" customWidth="1"/>
    <col min="3331" max="3331" width="8.7109375" style="303"/>
    <col min="3332" max="3332" width="10.5703125" style="303" customWidth="1"/>
    <col min="3333" max="3333" width="13.85546875" style="303" customWidth="1"/>
    <col min="3334" max="3334" width="15" style="303" bestFit="1" customWidth="1"/>
    <col min="3335" max="3335" width="8.7109375" style="303"/>
    <col min="3336" max="3336" width="11.140625" style="303" bestFit="1" customWidth="1"/>
    <col min="3337" max="3337" width="15" style="303" bestFit="1" customWidth="1"/>
    <col min="3338" max="3584" width="8.7109375" style="303"/>
    <col min="3585" max="3585" width="21.5703125" style="303" customWidth="1"/>
    <col min="3586" max="3586" width="63" style="303" customWidth="1"/>
    <col min="3587" max="3587" width="8.7109375" style="303"/>
    <col min="3588" max="3588" width="10.5703125" style="303" customWidth="1"/>
    <col min="3589" max="3589" width="13.85546875" style="303" customWidth="1"/>
    <col min="3590" max="3590" width="15" style="303" bestFit="1" customWidth="1"/>
    <col min="3591" max="3591" width="8.7109375" style="303"/>
    <col min="3592" max="3592" width="11.140625" style="303" bestFit="1" customWidth="1"/>
    <col min="3593" max="3593" width="15" style="303" bestFit="1" customWidth="1"/>
    <col min="3594" max="3840" width="8.7109375" style="303"/>
    <col min="3841" max="3841" width="21.5703125" style="303" customWidth="1"/>
    <col min="3842" max="3842" width="63" style="303" customWidth="1"/>
    <col min="3843" max="3843" width="8.7109375" style="303"/>
    <col min="3844" max="3844" width="10.5703125" style="303" customWidth="1"/>
    <col min="3845" max="3845" width="13.85546875" style="303" customWidth="1"/>
    <col min="3846" max="3846" width="15" style="303" bestFit="1" customWidth="1"/>
    <col min="3847" max="3847" width="8.7109375" style="303"/>
    <col min="3848" max="3848" width="11.140625" style="303" bestFit="1" customWidth="1"/>
    <col min="3849" max="3849" width="15" style="303" bestFit="1" customWidth="1"/>
    <col min="3850" max="4096" width="8.7109375" style="303"/>
    <col min="4097" max="4097" width="21.5703125" style="303" customWidth="1"/>
    <col min="4098" max="4098" width="63" style="303" customWidth="1"/>
    <col min="4099" max="4099" width="8.7109375" style="303"/>
    <col min="4100" max="4100" width="10.5703125" style="303" customWidth="1"/>
    <col min="4101" max="4101" width="13.85546875" style="303" customWidth="1"/>
    <col min="4102" max="4102" width="15" style="303" bestFit="1" customWidth="1"/>
    <col min="4103" max="4103" width="8.7109375" style="303"/>
    <col min="4104" max="4104" width="11.140625" style="303" bestFit="1" customWidth="1"/>
    <col min="4105" max="4105" width="15" style="303" bestFit="1" customWidth="1"/>
    <col min="4106" max="4352" width="8.7109375" style="303"/>
    <col min="4353" max="4353" width="21.5703125" style="303" customWidth="1"/>
    <col min="4354" max="4354" width="63" style="303" customWidth="1"/>
    <col min="4355" max="4355" width="8.7109375" style="303"/>
    <col min="4356" max="4356" width="10.5703125" style="303" customWidth="1"/>
    <col min="4357" max="4357" width="13.85546875" style="303" customWidth="1"/>
    <col min="4358" max="4358" width="15" style="303" bestFit="1" customWidth="1"/>
    <col min="4359" max="4359" width="8.7109375" style="303"/>
    <col min="4360" max="4360" width="11.140625" style="303" bestFit="1" customWidth="1"/>
    <col min="4361" max="4361" width="15" style="303" bestFit="1" customWidth="1"/>
    <col min="4362" max="4608" width="8.7109375" style="303"/>
    <col min="4609" max="4609" width="21.5703125" style="303" customWidth="1"/>
    <col min="4610" max="4610" width="63" style="303" customWidth="1"/>
    <col min="4611" max="4611" width="8.7109375" style="303"/>
    <col min="4612" max="4612" width="10.5703125" style="303" customWidth="1"/>
    <col min="4613" max="4613" width="13.85546875" style="303" customWidth="1"/>
    <col min="4614" max="4614" width="15" style="303" bestFit="1" customWidth="1"/>
    <col min="4615" max="4615" width="8.7109375" style="303"/>
    <col min="4616" max="4616" width="11.140625" style="303" bestFit="1" customWidth="1"/>
    <col min="4617" max="4617" width="15" style="303" bestFit="1" customWidth="1"/>
    <col min="4618" max="4864" width="8.7109375" style="303"/>
    <col min="4865" max="4865" width="21.5703125" style="303" customWidth="1"/>
    <col min="4866" max="4866" width="63" style="303" customWidth="1"/>
    <col min="4867" max="4867" width="8.7109375" style="303"/>
    <col min="4868" max="4868" width="10.5703125" style="303" customWidth="1"/>
    <col min="4869" max="4869" width="13.85546875" style="303" customWidth="1"/>
    <col min="4870" max="4870" width="15" style="303" bestFit="1" customWidth="1"/>
    <col min="4871" max="4871" width="8.7109375" style="303"/>
    <col min="4872" max="4872" width="11.140625" style="303" bestFit="1" customWidth="1"/>
    <col min="4873" max="4873" width="15" style="303" bestFit="1" customWidth="1"/>
    <col min="4874" max="5120" width="8.7109375" style="303"/>
    <col min="5121" max="5121" width="21.5703125" style="303" customWidth="1"/>
    <col min="5122" max="5122" width="63" style="303" customWidth="1"/>
    <col min="5123" max="5123" width="8.7109375" style="303"/>
    <col min="5124" max="5124" width="10.5703125" style="303" customWidth="1"/>
    <col min="5125" max="5125" width="13.85546875" style="303" customWidth="1"/>
    <col min="5126" max="5126" width="15" style="303" bestFit="1" customWidth="1"/>
    <col min="5127" max="5127" width="8.7109375" style="303"/>
    <col min="5128" max="5128" width="11.140625" style="303" bestFit="1" customWidth="1"/>
    <col min="5129" max="5129" width="15" style="303" bestFit="1" customWidth="1"/>
    <col min="5130" max="5376" width="8.7109375" style="303"/>
    <col min="5377" max="5377" width="21.5703125" style="303" customWidth="1"/>
    <col min="5378" max="5378" width="63" style="303" customWidth="1"/>
    <col min="5379" max="5379" width="8.7109375" style="303"/>
    <col min="5380" max="5380" width="10.5703125" style="303" customWidth="1"/>
    <col min="5381" max="5381" width="13.85546875" style="303" customWidth="1"/>
    <col min="5382" max="5382" width="15" style="303" bestFit="1" customWidth="1"/>
    <col min="5383" max="5383" width="8.7109375" style="303"/>
    <col min="5384" max="5384" width="11.140625" style="303" bestFit="1" customWidth="1"/>
    <col min="5385" max="5385" width="15" style="303" bestFit="1" customWidth="1"/>
    <col min="5386" max="5632" width="8.7109375" style="303"/>
    <col min="5633" max="5633" width="21.5703125" style="303" customWidth="1"/>
    <col min="5634" max="5634" width="63" style="303" customWidth="1"/>
    <col min="5635" max="5635" width="8.7109375" style="303"/>
    <col min="5636" max="5636" width="10.5703125" style="303" customWidth="1"/>
    <col min="5637" max="5637" width="13.85546875" style="303" customWidth="1"/>
    <col min="5638" max="5638" width="15" style="303" bestFit="1" customWidth="1"/>
    <col min="5639" max="5639" width="8.7109375" style="303"/>
    <col min="5640" max="5640" width="11.140625" style="303" bestFit="1" customWidth="1"/>
    <col min="5641" max="5641" width="15" style="303" bestFit="1" customWidth="1"/>
    <col min="5642" max="5888" width="8.7109375" style="303"/>
    <col min="5889" max="5889" width="21.5703125" style="303" customWidth="1"/>
    <col min="5890" max="5890" width="63" style="303" customWidth="1"/>
    <col min="5891" max="5891" width="8.7109375" style="303"/>
    <col min="5892" max="5892" width="10.5703125" style="303" customWidth="1"/>
    <col min="5893" max="5893" width="13.85546875" style="303" customWidth="1"/>
    <col min="5894" max="5894" width="15" style="303" bestFit="1" customWidth="1"/>
    <col min="5895" max="5895" width="8.7109375" style="303"/>
    <col min="5896" max="5896" width="11.140625" style="303" bestFit="1" customWidth="1"/>
    <col min="5897" max="5897" width="15" style="303" bestFit="1" customWidth="1"/>
    <col min="5898" max="6144" width="8.7109375" style="303"/>
    <col min="6145" max="6145" width="21.5703125" style="303" customWidth="1"/>
    <col min="6146" max="6146" width="63" style="303" customWidth="1"/>
    <col min="6147" max="6147" width="8.7109375" style="303"/>
    <col min="6148" max="6148" width="10.5703125" style="303" customWidth="1"/>
    <col min="6149" max="6149" width="13.85546875" style="303" customWidth="1"/>
    <col min="6150" max="6150" width="15" style="303" bestFit="1" customWidth="1"/>
    <col min="6151" max="6151" width="8.7109375" style="303"/>
    <col min="6152" max="6152" width="11.140625" style="303" bestFit="1" customWidth="1"/>
    <col min="6153" max="6153" width="15" style="303" bestFit="1" customWidth="1"/>
    <col min="6154" max="6400" width="8.7109375" style="303"/>
    <col min="6401" max="6401" width="21.5703125" style="303" customWidth="1"/>
    <col min="6402" max="6402" width="63" style="303" customWidth="1"/>
    <col min="6403" max="6403" width="8.7109375" style="303"/>
    <col min="6404" max="6404" width="10.5703125" style="303" customWidth="1"/>
    <col min="6405" max="6405" width="13.85546875" style="303" customWidth="1"/>
    <col min="6406" max="6406" width="15" style="303" bestFit="1" customWidth="1"/>
    <col min="6407" max="6407" width="8.7109375" style="303"/>
    <col min="6408" max="6408" width="11.140625" style="303" bestFit="1" customWidth="1"/>
    <col min="6409" max="6409" width="15" style="303" bestFit="1" customWidth="1"/>
    <col min="6410" max="6656" width="8.7109375" style="303"/>
    <col min="6657" max="6657" width="21.5703125" style="303" customWidth="1"/>
    <col min="6658" max="6658" width="63" style="303" customWidth="1"/>
    <col min="6659" max="6659" width="8.7109375" style="303"/>
    <col min="6660" max="6660" width="10.5703125" style="303" customWidth="1"/>
    <col min="6661" max="6661" width="13.85546875" style="303" customWidth="1"/>
    <col min="6662" max="6662" width="15" style="303" bestFit="1" customWidth="1"/>
    <col min="6663" max="6663" width="8.7109375" style="303"/>
    <col min="6664" max="6664" width="11.140625" style="303" bestFit="1" customWidth="1"/>
    <col min="6665" max="6665" width="15" style="303" bestFit="1" customWidth="1"/>
    <col min="6666" max="6912" width="8.7109375" style="303"/>
    <col min="6913" max="6913" width="21.5703125" style="303" customWidth="1"/>
    <col min="6914" max="6914" width="63" style="303" customWidth="1"/>
    <col min="6915" max="6915" width="8.7109375" style="303"/>
    <col min="6916" max="6916" width="10.5703125" style="303" customWidth="1"/>
    <col min="6917" max="6917" width="13.85546875" style="303" customWidth="1"/>
    <col min="6918" max="6918" width="15" style="303" bestFit="1" customWidth="1"/>
    <col min="6919" max="6919" width="8.7109375" style="303"/>
    <col min="6920" max="6920" width="11.140625" style="303" bestFit="1" customWidth="1"/>
    <col min="6921" max="6921" width="15" style="303" bestFit="1" customWidth="1"/>
    <col min="6922" max="7168" width="8.7109375" style="303"/>
    <col min="7169" max="7169" width="21.5703125" style="303" customWidth="1"/>
    <col min="7170" max="7170" width="63" style="303" customWidth="1"/>
    <col min="7171" max="7171" width="8.7109375" style="303"/>
    <col min="7172" max="7172" width="10.5703125" style="303" customWidth="1"/>
    <col min="7173" max="7173" width="13.85546875" style="303" customWidth="1"/>
    <col min="7174" max="7174" width="15" style="303" bestFit="1" customWidth="1"/>
    <col min="7175" max="7175" width="8.7109375" style="303"/>
    <col min="7176" max="7176" width="11.140625" style="303" bestFit="1" customWidth="1"/>
    <col min="7177" max="7177" width="15" style="303" bestFit="1" customWidth="1"/>
    <col min="7178" max="7424" width="8.7109375" style="303"/>
    <col min="7425" max="7425" width="21.5703125" style="303" customWidth="1"/>
    <col min="7426" max="7426" width="63" style="303" customWidth="1"/>
    <col min="7427" max="7427" width="8.7109375" style="303"/>
    <col min="7428" max="7428" width="10.5703125" style="303" customWidth="1"/>
    <col min="7429" max="7429" width="13.85546875" style="303" customWidth="1"/>
    <col min="7430" max="7430" width="15" style="303" bestFit="1" customWidth="1"/>
    <col min="7431" max="7431" width="8.7109375" style="303"/>
    <col min="7432" max="7432" width="11.140625" style="303" bestFit="1" customWidth="1"/>
    <col min="7433" max="7433" width="15" style="303" bestFit="1" customWidth="1"/>
    <col min="7434" max="7680" width="8.7109375" style="303"/>
    <col min="7681" max="7681" width="21.5703125" style="303" customWidth="1"/>
    <col min="7682" max="7682" width="63" style="303" customWidth="1"/>
    <col min="7683" max="7683" width="8.7109375" style="303"/>
    <col min="7684" max="7684" width="10.5703125" style="303" customWidth="1"/>
    <col min="7685" max="7685" width="13.85546875" style="303" customWidth="1"/>
    <col min="7686" max="7686" width="15" style="303" bestFit="1" customWidth="1"/>
    <col min="7687" max="7687" width="8.7109375" style="303"/>
    <col min="7688" max="7688" width="11.140625" style="303" bestFit="1" customWidth="1"/>
    <col min="7689" max="7689" width="15" style="303" bestFit="1" customWidth="1"/>
    <col min="7690" max="7936" width="8.7109375" style="303"/>
    <col min="7937" max="7937" width="21.5703125" style="303" customWidth="1"/>
    <col min="7938" max="7938" width="63" style="303" customWidth="1"/>
    <col min="7939" max="7939" width="8.7109375" style="303"/>
    <col min="7940" max="7940" width="10.5703125" style="303" customWidth="1"/>
    <col min="7941" max="7941" width="13.85546875" style="303" customWidth="1"/>
    <col min="7942" max="7942" width="15" style="303" bestFit="1" customWidth="1"/>
    <col min="7943" max="7943" width="8.7109375" style="303"/>
    <col min="7944" max="7944" width="11.140625" style="303" bestFit="1" customWidth="1"/>
    <col min="7945" max="7945" width="15" style="303" bestFit="1" customWidth="1"/>
    <col min="7946" max="8192" width="8.7109375" style="303"/>
    <col min="8193" max="8193" width="21.5703125" style="303" customWidth="1"/>
    <col min="8194" max="8194" width="63" style="303" customWidth="1"/>
    <col min="8195" max="8195" width="8.7109375" style="303"/>
    <col min="8196" max="8196" width="10.5703125" style="303" customWidth="1"/>
    <col min="8197" max="8197" width="13.85546875" style="303" customWidth="1"/>
    <col min="8198" max="8198" width="15" style="303" bestFit="1" customWidth="1"/>
    <col min="8199" max="8199" width="8.7109375" style="303"/>
    <col min="8200" max="8200" width="11.140625" style="303" bestFit="1" customWidth="1"/>
    <col min="8201" max="8201" width="15" style="303" bestFit="1" customWidth="1"/>
    <col min="8202" max="8448" width="8.7109375" style="303"/>
    <col min="8449" max="8449" width="21.5703125" style="303" customWidth="1"/>
    <col min="8450" max="8450" width="63" style="303" customWidth="1"/>
    <col min="8451" max="8451" width="8.7109375" style="303"/>
    <col min="8452" max="8452" width="10.5703125" style="303" customWidth="1"/>
    <col min="8453" max="8453" width="13.85546875" style="303" customWidth="1"/>
    <col min="8454" max="8454" width="15" style="303" bestFit="1" customWidth="1"/>
    <col min="8455" max="8455" width="8.7109375" style="303"/>
    <col min="8456" max="8456" width="11.140625" style="303" bestFit="1" customWidth="1"/>
    <col min="8457" max="8457" width="15" style="303" bestFit="1" customWidth="1"/>
    <col min="8458" max="8704" width="8.7109375" style="303"/>
    <col min="8705" max="8705" width="21.5703125" style="303" customWidth="1"/>
    <col min="8706" max="8706" width="63" style="303" customWidth="1"/>
    <col min="8707" max="8707" width="8.7109375" style="303"/>
    <col min="8708" max="8708" width="10.5703125" style="303" customWidth="1"/>
    <col min="8709" max="8709" width="13.85546875" style="303" customWidth="1"/>
    <col min="8710" max="8710" width="15" style="303" bestFit="1" customWidth="1"/>
    <col min="8711" max="8711" width="8.7109375" style="303"/>
    <col min="8712" max="8712" width="11.140625" style="303" bestFit="1" customWidth="1"/>
    <col min="8713" max="8713" width="15" style="303" bestFit="1" customWidth="1"/>
    <col min="8714" max="8960" width="8.7109375" style="303"/>
    <col min="8961" max="8961" width="21.5703125" style="303" customWidth="1"/>
    <col min="8962" max="8962" width="63" style="303" customWidth="1"/>
    <col min="8963" max="8963" width="8.7109375" style="303"/>
    <col min="8964" max="8964" width="10.5703125" style="303" customWidth="1"/>
    <col min="8965" max="8965" width="13.85546875" style="303" customWidth="1"/>
    <col min="8966" max="8966" width="15" style="303" bestFit="1" customWidth="1"/>
    <col min="8967" max="8967" width="8.7109375" style="303"/>
    <col min="8968" max="8968" width="11.140625" style="303" bestFit="1" customWidth="1"/>
    <col min="8969" max="8969" width="15" style="303" bestFit="1" customWidth="1"/>
    <col min="8970" max="9216" width="8.7109375" style="303"/>
    <col min="9217" max="9217" width="21.5703125" style="303" customWidth="1"/>
    <col min="9218" max="9218" width="63" style="303" customWidth="1"/>
    <col min="9219" max="9219" width="8.7109375" style="303"/>
    <col min="9220" max="9220" width="10.5703125" style="303" customWidth="1"/>
    <col min="9221" max="9221" width="13.85546875" style="303" customWidth="1"/>
    <col min="9222" max="9222" width="15" style="303" bestFit="1" customWidth="1"/>
    <col min="9223" max="9223" width="8.7109375" style="303"/>
    <col min="9224" max="9224" width="11.140625" style="303" bestFit="1" customWidth="1"/>
    <col min="9225" max="9225" width="15" style="303" bestFit="1" customWidth="1"/>
    <col min="9226" max="9472" width="8.7109375" style="303"/>
    <col min="9473" max="9473" width="21.5703125" style="303" customWidth="1"/>
    <col min="9474" max="9474" width="63" style="303" customWidth="1"/>
    <col min="9475" max="9475" width="8.7109375" style="303"/>
    <col min="9476" max="9476" width="10.5703125" style="303" customWidth="1"/>
    <col min="9477" max="9477" width="13.85546875" style="303" customWidth="1"/>
    <col min="9478" max="9478" width="15" style="303" bestFit="1" customWidth="1"/>
    <col min="9479" max="9479" width="8.7109375" style="303"/>
    <col min="9480" max="9480" width="11.140625" style="303" bestFit="1" customWidth="1"/>
    <col min="9481" max="9481" width="15" style="303" bestFit="1" customWidth="1"/>
    <col min="9482" max="9728" width="8.7109375" style="303"/>
    <col min="9729" max="9729" width="21.5703125" style="303" customWidth="1"/>
    <col min="9730" max="9730" width="63" style="303" customWidth="1"/>
    <col min="9731" max="9731" width="8.7109375" style="303"/>
    <col min="9732" max="9732" width="10.5703125" style="303" customWidth="1"/>
    <col min="9733" max="9733" width="13.85546875" style="303" customWidth="1"/>
    <col min="9734" max="9734" width="15" style="303" bestFit="1" customWidth="1"/>
    <col min="9735" max="9735" width="8.7109375" style="303"/>
    <col min="9736" max="9736" width="11.140625" style="303" bestFit="1" customWidth="1"/>
    <col min="9737" max="9737" width="15" style="303" bestFit="1" customWidth="1"/>
    <col min="9738" max="9984" width="8.7109375" style="303"/>
    <col min="9985" max="9985" width="21.5703125" style="303" customWidth="1"/>
    <col min="9986" max="9986" width="63" style="303" customWidth="1"/>
    <col min="9987" max="9987" width="8.7109375" style="303"/>
    <col min="9988" max="9988" width="10.5703125" style="303" customWidth="1"/>
    <col min="9989" max="9989" width="13.85546875" style="303" customWidth="1"/>
    <col min="9990" max="9990" width="15" style="303" bestFit="1" customWidth="1"/>
    <col min="9991" max="9991" width="8.7109375" style="303"/>
    <col min="9992" max="9992" width="11.140625" style="303" bestFit="1" customWidth="1"/>
    <col min="9993" max="9993" width="15" style="303" bestFit="1" customWidth="1"/>
    <col min="9994" max="10240" width="8.7109375" style="303"/>
    <col min="10241" max="10241" width="21.5703125" style="303" customWidth="1"/>
    <col min="10242" max="10242" width="63" style="303" customWidth="1"/>
    <col min="10243" max="10243" width="8.7109375" style="303"/>
    <col min="10244" max="10244" width="10.5703125" style="303" customWidth="1"/>
    <col min="10245" max="10245" width="13.85546875" style="303" customWidth="1"/>
    <col min="10246" max="10246" width="15" style="303" bestFit="1" customWidth="1"/>
    <col min="10247" max="10247" width="8.7109375" style="303"/>
    <col min="10248" max="10248" width="11.140625" style="303" bestFit="1" customWidth="1"/>
    <col min="10249" max="10249" width="15" style="303" bestFit="1" customWidth="1"/>
    <col min="10250" max="10496" width="8.7109375" style="303"/>
    <col min="10497" max="10497" width="21.5703125" style="303" customWidth="1"/>
    <col min="10498" max="10498" width="63" style="303" customWidth="1"/>
    <col min="10499" max="10499" width="8.7109375" style="303"/>
    <col min="10500" max="10500" width="10.5703125" style="303" customWidth="1"/>
    <col min="10501" max="10501" width="13.85546875" style="303" customWidth="1"/>
    <col min="10502" max="10502" width="15" style="303" bestFit="1" customWidth="1"/>
    <col min="10503" max="10503" width="8.7109375" style="303"/>
    <col min="10504" max="10504" width="11.140625" style="303" bestFit="1" customWidth="1"/>
    <col min="10505" max="10505" width="15" style="303" bestFit="1" customWidth="1"/>
    <col min="10506" max="10752" width="8.7109375" style="303"/>
    <col min="10753" max="10753" width="21.5703125" style="303" customWidth="1"/>
    <col min="10754" max="10754" width="63" style="303" customWidth="1"/>
    <col min="10755" max="10755" width="8.7109375" style="303"/>
    <col min="10756" max="10756" width="10.5703125" style="303" customWidth="1"/>
    <col min="10757" max="10757" width="13.85546875" style="303" customWidth="1"/>
    <col min="10758" max="10758" width="15" style="303" bestFit="1" customWidth="1"/>
    <col min="10759" max="10759" width="8.7109375" style="303"/>
    <col min="10760" max="10760" width="11.140625" style="303" bestFit="1" customWidth="1"/>
    <col min="10761" max="10761" width="15" style="303" bestFit="1" customWidth="1"/>
    <col min="10762" max="11008" width="8.7109375" style="303"/>
    <col min="11009" max="11009" width="21.5703125" style="303" customWidth="1"/>
    <col min="11010" max="11010" width="63" style="303" customWidth="1"/>
    <col min="11011" max="11011" width="8.7109375" style="303"/>
    <col min="11012" max="11012" width="10.5703125" style="303" customWidth="1"/>
    <col min="11013" max="11013" width="13.85546875" style="303" customWidth="1"/>
    <col min="11014" max="11014" width="15" style="303" bestFit="1" customWidth="1"/>
    <col min="11015" max="11015" width="8.7109375" style="303"/>
    <col min="11016" max="11016" width="11.140625" style="303" bestFit="1" customWidth="1"/>
    <col min="11017" max="11017" width="15" style="303" bestFit="1" customWidth="1"/>
    <col min="11018" max="11264" width="8.7109375" style="303"/>
    <col min="11265" max="11265" width="21.5703125" style="303" customWidth="1"/>
    <col min="11266" max="11266" width="63" style="303" customWidth="1"/>
    <col min="11267" max="11267" width="8.7109375" style="303"/>
    <col min="11268" max="11268" width="10.5703125" style="303" customWidth="1"/>
    <col min="11269" max="11269" width="13.85546875" style="303" customWidth="1"/>
    <col min="11270" max="11270" width="15" style="303" bestFit="1" customWidth="1"/>
    <col min="11271" max="11271" width="8.7109375" style="303"/>
    <col min="11272" max="11272" width="11.140625" style="303" bestFit="1" customWidth="1"/>
    <col min="11273" max="11273" width="15" style="303" bestFit="1" customWidth="1"/>
    <col min="11274" max="11520" width="8.7109375" style="303"/>
    <col min="11521" max="11521" width="21.5703125" style="303" customWidth="1"/>
    <col min="11522" max="11522" width="63" style="303" customWidth="1"/>
    <col min="11523" max="11523" width="8.7109375" style="303"/>
    <col min="11524" max="11524" width="10.5703125" style="303" customWidth="1"/>
    <col min="11525" max="11525" width="13.85546875" style="303" customWidth="1"/>
    <col min="11526" max="11526" width="15" style="303" bestFit="1" customWidth="1"/>
    <col min="11527" max="11527" width="8.7109375" style="303"/>
    <col min="11528" max="11528" width="11.140625" style="303" bestFit="1" customWidth="1"/>
    <col min="11529" max="11529" width="15" style="303" bestFit="1" customWidth="1"/>
    <col min="11530" max="11776" width="8.7109375" style="303"/>
    <col min="11777" max="11777" width="21.5703125" style="303" customWidth="1"/>
    <col min="11778" max="11778" width="63" style="303" customWidth="1"/>
    <col min="11779" max="11779" width="8.7109375" style="303"/>
    <col min="11780" max="11780" width="10.5703125" style="303" customWidth="1"/>
    <col min="11781" max="11781" width="13.85546875" style="303" customWidth="1"/>
    <col min="11782" max="11782" width="15" style="303" bestFit="1" customWidth="1"/>
    <col min="11783" max="11783" width="8.7109375" style="303"/>
    <col min="11784" max="11784" width="11.140625" style="303" bestFit="1" customWidth="1"/>
    <col min="11785" max="11785" width="15" style="303" bestFit="1" customWidth="1"/>
    <col min="11786" max="12032" width="8.7109375" style="303"/>
    <col min="12033" max="12033" width="21.5703125" style="303" customWidth="1"/>
    <col min="12034" max="12034" width="63" style="303" customWidth="1"/>
    <col min="12035" max="12035" width="8.7109375" style="303"/>
    <col min="12036" max="12036" width="10.5703125" style="303" customWidth="1"/>
    <col min="12037" max="12037" width="13.85546875" style="303" customWidth="1"/>
    <col min="12038" max="12038" width="15" style="303" bestFit="1" customWidth="1"/>
    <col min="12039" max="12039" width="8.7109375" style="303"/>
    <col min="12040" max="12040" width="11.140625" style="303" bestFit="1" customWidth="1"/>
    <col min="12041" max="12041" width="15" style="303" bestFit="1" customWidth="1"/>
    <col min="12042" max="12288" width="8.7109375" style="303"/>
    <col min="12289" max="12289" width="21.5703125" style="303" customWidth="1"/>
    <col min="12290" max="12290" width="63" style="303" customWidth="1"/>
    <col min="12291" max="12291" width="8.7109375" style="303"/>
    <col min="12292" max="12292" width="10.5703125" style="303" customWidth="1"/>
    <col min="12293" max="12293" width="13.85546875" style="303" customWidth="1"/>
    <col min="12294" max="12294" width="15" style="303" bestFit="1" customWidth="1"/>
    <col min="12295" max="12295" width="8.7109375" style="303"/>
    <col min="12296" max="12296" width="11.140625" style="303" bestFit="1" customWidth="1"/>
    <col min="12297" max="12297" width="15" style="303" bestFit="1" customWidth="1"/>
    <col min="12298" max="12544" width="8.7109375" style="303"/>
    <col min="12545" max="12545" width="21.5703125" style="303" customWidth="1"/>
    <col min="12546" max="12546" width="63" style="303" customWidth="1"/>
    <col min="12547" max="12547" width="8.7109375" style="303"/>
    <col min="12548" max="12548" width="10.5703125" style="303" customWidth="1"/>
    <col min="12549" max="12549" width="13.85546875" style="303" customWidth="1"/>
    <col min="12550" max="12550" width="15" style="303" bestFit="1" customWidth="1"/>
    <col min="12551" max="12551" width="8.7109375" style="303"/>
    <col min="12552" max="12552" width="11.140625" style="303" bestFit="1" customWidth="1"/>
    <col min="12553" max="12553" width="15" style="303" bestFit="1" customWidth="1"/>
    <col min="12554" max="12800" width="8.7109375" style="303"/>
    <col min="12801" max="12801" width="21.5703125" style="303" customWidth="1"/>
    <col min="12802" max="12802" width="63" style="303" customWidth="1"/>
    <col min="12803" max="12803" width="8.7109375" style="303"/>
    <col min="12804" max="12804" width="10.5703125" style="303" customWidth="1"/>
    <col min="12805" max="12805" width="13.85546875" style="303" customWidth="1"/>
    <col min="12806" max="12806" width="15" style="303" bestFit="1" customWidth="1"/>
    <col min="12807" max="12807" width="8.7109375" style="303"/>
    <col min="12808" max="12808" width="11.140625" style="303" bestFit="1" customWidth="1"/>
    <col min="12809" max="12809" width="15" style="303" bestFit="1" customWidth="1"/>
    <col min="12810" max="13056" width="8.7109375" style="303"/>
    <col min="13057" max="13057" width="21.5703125" style="303" customWidth="1"/>
    <col min="13058" max="13058" width="63" style="303" customWidth="1"/>
    <col min="13059" max="13059" width="8.7109375" style="303"/>
    <col min="13060" max="13060" width="10.5703125" style="303" customWidth="1"/>
    <col min="13061" max="13061" width="13.85546875" style="303" customWidth="1"/>
    <col min="13062" max="13062" width="15" style="303" bestFit="1" customWidth="1"/>
    <col min="13063" max="13063" width="8.7109375" style="303"/>
    <col min="13064" max="13064" width="11.140625" style="303" bestFit="1" customWidth="1"/>
    <col min="13065" max="13065" width="15" style="303" bestFit="1" customWidth="1"/>
    <col min="13066" max="13312" width="8.7109375" style="303"/>
    <col min="13313" max="13313" width="21.5703125" style="303" customWidth="1"/>
    <col min="13314" max="13314" width="63" style="303" customWidth="1"/>
    <col min="13315" max="13315" width="8.7109375" style="303"/>
    <col min="13316" max="13316" width="10.5703125" style="303" customWidth="1"/>
    <col min="13317" max="13317" width="13.85546875" style="303" customWidth="1"/>
    <col min="13318" max="13318" width="15" style="303" bestFit="1" customWidth="1"/>
    <col min="13319" max="13319" width="8.7109375" style="303"/>
    <col min="13320" max="13320" width="11.140625" style="303" bestFit="1" customWidth="1"/>
    <col min="13321" max="13321" width="15" style="303" bestFit="1" customWidth="1"/>
    <col min="13322" max="13568" width="8.7109375" style="303"/>
    <col min="13569" max="13569" width="21.5703125" style="303" customWidth="1"/>
    <col min="13570" max="13570" width="63" style="303" customWidth="1"/>
    <col min="13571" max="13571" width="8.7109375" style="303"/>
    <col min="13572" max="13572" width="10.5703125" style="303" customWidth="1"/>
    <col min="13573" max="13573" width="13.85546875" style="303" customWidth="1"/>
    <col min="13574" max="13574" width="15" style="303" bestFit="1" customWidth="1"/>
    <col min="13575" max="13575" width="8.7109375" style="303"/>
    <col min="13576" max="13576" width="11.140625" style="303" bestFit="1" customWidth="1"/>
    <col min="13577" max="13577" width="15" style="303" bestFit="1" customWidth="1"/>
    <col min="13578" max="13824" width="8.7109375" style="303"/>
    <col min="13825" max="13825" width="21.5703125" style="303" customWidth="1"/>
    <col min="13826" max="13826" width="63" style="303" customWidth="1"/>
    <col min="13827" max="13827" width="8.7109375" style="303"/>
    <col min="13828" max="13828" width="10.5703125" style="303" customWidth="1"/>
    <col min="13829" max="13829" width="13.85546875" style="303" customWidth="1"/>
    <col min="13830" max="13830" width="15" style="303" bestFit="1" customWidth="1"/>
    <col min="13831" max="13831" width="8.7109375" style="303"/>
    <col min="13832" max="13832" width="11.140625" style="303" bestFit="1" customWidth="1"/>
    <col min="13833" max="13833" width="15" style="303" bestFit="1" customWidth="1"/>
    <col min="13834" max="14080" width="8.7109375" style="303"/>
    <col min="14081" max="14081" width="21.5703125" style="303" customWidth="1"/>
    <col min="14082" max="14082" width="63" style="303" customWidth="1"/>
    <col min="14083" max="14083" width="8.7109375" style="303"/>
    <col min="14084" max="14084" width="10.5703125" style="303" customWidth="1"/>
    <col min="14085" max="14085" width="13.85546875" style="303" customWidth="1"/>
    <col min="14086" max="14086" width="15" style="303" bestFit="1" customWidth="1"/>
    <col min="14087" max="14087" width="8.7109375" style="303"/>
    <col min="14088" max="14088" width="11.140625" style="303" bestFit="1" customWidth="1"/>
    <col min="14089" max="14089" width="15" style="303" bestFit="1" customWidth="1"/>
    <col min="14090" max="14336" width="8.7109375" style="303"/>
    <col min="14337" max="14337" width="21.5703125" style="303" customWidth="1"/>
    <col min="14338" max="14338" width="63" style="303" customWidth="1"/>
    <col min="14339" max="14339" width="8.7109375" style="303"/>
    <col min="14340" max="14340" width="10.5703125" style="303" customWidth="1"/>
    <col min="14341" max="14341" width="13.85546875" style="303" customWidth="1"/>
    <col min="14342" max="14342" width="15" style="303" bestFit="1" customWidth="1"/>
    <col min="14343" max="14343" width="8.7109375" style="303"/>
    <col min="14344" max="14344" width="11.140625" style="303" bestFit="1" customWidth="1"/>
    <col min="14345" max="14345" width="15" style="303" bestFit="1" customWidth="1"/>
    <col min="14346" max="14592" width="8.7109375" style="303"/>
    <col min="14593" max="14593" width="21.5703125" style="303" customWidth="1"/>
    <col min="14594" max="14594" width="63" style="303" customWidth="1"/>
    <col min="14595" max="14595" width="8.7109375" style="303"/>
    <col min="14596" max="14596" width="10.5703125" style="303" customWidth="1"/>
    <col min="14597" max="14597" width="13.85546875" style="303" customWidth="1"/>
    <col min="14598" max="14598" width="15" style="303" bestFit="1" customWidth="1"/>
    <col min="14599" max="14599" width="8.7109375" style="303"/>
    <col min="14600" max="14600" width="11.140625" style="303" bestFit="1" customWidth="1"/>
    <col min="14601" max="14601" width="15" style="303" bestFit="1" customWidth="1"/>
    <col min="14602" max="14848" width="8.7109375" style="303"/>
    <col min="14849" max="14849" width="21.5703125" style="303" customWidth="1"/>
    <col min="14850" max="14850" width="63" style="303" customWidth="1"/>
    <col min="14851" max="14851" width="8.7109375" style="303"/>
    <col min="14852" max="14852" width="10.5703125" style="303" customWidth="1"/>
    <col min="14853" max="14853" width="13.85546875" style="303" customWidth="1"/>
    <col min="14854" max="14854" width="15" style="303" bestFit="1" customWidth="1"/>
    <col min="14855" max="14855" width="8.7109375" style="303"/>
    <col min="14856" max="14856" width="11.140625" style="303" bestFit="1" customWidth="1"/>
    <col min="14857" max="14857" width="15" style="303" bestFit="1" customWidth="1"/>
    <col min="14858" max="15104" width="8.7109375" style="303"/>
    <col min="15105" max="15105" width="21.5703125" style="303" customWidth="1"/>
    <col min="15106" max="15106" width="63" style="303" customWidth="1"/>
    <col min="15107" max="15107" width="8.7109375" style="303"/>
    <col min="15108" max="15108" width="10.5703125" style="303" customWidth="1"/>
    <col min="15109" max="15109" width="13.85546875" style="303" customWidth="1"/>
    <col min="15110" max="15110" width="15" style="303" bestFit="1" customWidth="1"/>
    <col min="15111" max="15111" width="8.7109375" style="303"/>
    <col min="15112" max="15112" width="11.140625" style="303" bestFit="1" customWidth="1"/>
    <col min="15113" max="15113" width="15" style="303" bestFit="1" customWidth="1"/>
    <col min="15114" max="15360" width="8.7109375" style="303"/>
    <col min="15361" max="15361" width="21.5703125" style="303" customWidth="1"/>
    <col min="15362" max="15362" width="63" style="303" customWidth="1"/>
    <col min="15363" max="15363" width="8.7109375" style="303"/>
    <col min="15364" max="15364" width="10.5703125" style="303" customWidth="1"/>
    <col min="15365" max="15365" width="13.85546875" style="303" customWidth="1"/>
    <col min="15366" max="15366" width="15" style="303" bestFit="1" customWidth="1"/>
    <col min="15367" max="15367" width="8.7109375" style="303"/>
    <col min="15368" max="15368" width="11.140625" style="303" bestFit="1" customWidth="1"/>
    <col min="15369" max="15369" width="15" style="303" bestFit="1" customWidth="1"/>
    <col min="15370" max="15616" width="8.7109375" style="303"/>
    <col min="15617" max="15617" width="21.5703125" style="303" customWidth="1"/>
    <col min="15618" max="15618" width="63" style="303" customWidth="1"/>
    <col min="15619" max="15619" width="8.7109375" style="303"/>
    <col min="15620" max="15620" width="10.5703125" style="303" customWidth="1"/>
    <col min="15621" max="15621" width="13.85546875" style="303" customWidth="1"/>
    <col min="15622" max="15622" width="15" style="303" bestFit="1" customWidth="1"/>
    <col min="15623" max="15623" width="8.7109375" style="303"/>
    <col min="15624" max="15624" width="11.140625" style="303" bestFit="1" customWidth="1"/>
    <col min="15625" max="15625" width="15" style="303" bestFit="1" customWidth="1"/>
    <col min="15626" max="15872" width="8.7109375" style="303"/>
    <col min="15873" max="15873" width="21.5703125" style="303" customWidth="1"/>
    <col min="15874" max="15874" width="63" style="303" customWidth="1"/>
    <col min="15875" max="15875" width="8.7109375" style="303"/>
    <col min="15876" max="15876" width="10.5703125" style="303" customWidth="1"/>
    <col min="15877" max="15877" width="13.85546875" style="303" customWidth="1"/>
    <col min="15878" max="15878" width="15" style="303" bestFit="1" customWidth="1"/>
    <col min="15879" max="15879" width="8.7109375" style="303"/>
    <col min="15880" max="15880" width="11.140625" style="303" bestFit="1" customWidth="1"/>
    <col min="15881" max="15881" width="15" style="303" bestFit="1" customWidth="1"/>
    <col min="15882" max="16128" width="8.7109375" style="303"/>
    <col min="16129" max="16129" width="21.5703125" style="303" customWidth="1"/>
    <col min="16130" max="16130" width="63" style="303" customWidth="1"/>
    <col min="16131" max="16131" width="8.7109375" style="303"/>
    <col min="16132" max="16132" width="10.5703125" style="303" customWidth="1"/>
    <col min="16133" max="16133" width="13.85546875" style="303" customWidth="1"/>
    <col min="16134" max="16134" width="15" style="303" bestFit="1" customWidth="1"/>
    <col min="16135" max="16135" width="8.7109375" style="303"/>
    <col min="16136" max="16136" width="11.140625" style="303" bestFit="1" customWidth="1"/>
    <col min="16137" max="16137" width="15" style="303" bestFit="1" customWidth="1"/>
    <col min="16138" max="16384" width="8.7109375" style="303"/>
  </cols>
  <sheetData>
    <row r="1" spans="1:6" ht="18.75" customHeight="1" thickBot="1" x14ac:dyDescent="0.3">
      <c r="A1" s="797" t="s">
        <v>1929</v>
      </c>
      <c r="B1" s="797"/>
      <c r="C1" s="797"/>
      <c r="D1" s="797"/>
      <c r="E1" s="797"/>
      <c r="F1" s="797"/>
    </row>
    <row r="2" spans="1:6" ht="30" customHeight="1" thickBot="1" x14ac:dyDescent="0.3">
      <c r="A2" s="304" t="s">
        <v>1930</v>
      </c>
      <c r="B2" s="798" t="s">
        <v>1482</v>
      </c>
      <c r="C2" s="798"/>
      <c r="D2" s="798"/>
      <c r="E2" s="305"/>
      <c r="F2" s="306"/>
    </row>
    <row r="3" spans="1:6" ht="15" customHeight="1" thickBot="1" x14ac:dyDescent="0.3">
      <c r="A3" s="304" t="s">
        <v>1931</v>
      </c>
      <c r="B3" s="799" t="s">
        <v>1932</v>
      </c>
      <c r="C3" s="800"/>
      <c r="D3" s="801"/>
      <c r="E3" s="307"/>
      <c r="F3" s="306"/>
    </row>
    <row r="4" spans="1:6" ht="15.75" thickBot="1" x14ac:dyDescent="0.3">
      <c r="A4" s="308" t="s">
        <v>1933</v>
      </c>
      <c r="B4" s="309" t="s">
        <v>1934</v>
      </c>
      <c r="C4" s="794" t="s">
        <v>1935</v>
      </c>
      <c r="D4" s="794"/>
      <c r="E4" s="794" t="s">
        <v>1936</v>
      </c>
      <c r="F4" s="794"/>
    </row>
    <row r="5" spans="1:6" ht="27" customHeight="1" thickBot="1" x14ac:dyDescent="0.3">
      <c r="A5" s="310" t="s">
        <v>23</v>
      </c>
      <c r="B5" s="311">
        <f>SUM(E10:E13)</f>
        <v>0</v>
      </c>
      <c r="C5" s="793" t="s">
        <v>1937</v>
      </c>
      <c r="D5" s="793"/>
      <c r="E5" s="794" t="s">
        <v>1936</v>
      </c>
      <c r="F5" s="794"/>
    </row>
    <row r="6" spans="1:6" ht="15.75" customHeight="1" thickBot="1" x14ac:dyDescent="0.3">
      <c r="A6" s="310" t="s">
        <v>1938</v>
      </c>
      <c r="B6" s="312">
        <f>B5*0.21</f>
        <v>0</v>
      </c>
      <c r="C6" s="793" t="s">
        <v>1939</v>
      </c>
      <c r="D6" s="793"/>
      <c r="E6" s="794" t="s">
        <v>1940</v>
      </c>
      <c r="F6" s="794"/>
    </row>
    <row r="7" spans="1:6" ht="18.75" customHeight="1" thickBot="1" x14ac:dyDescent="0.3">
      <c r="A7" s="310" t="s">
        <v>35</v>
      </c>
      <c r="B7" s="311">
        <f>B5+B6</f>
        <v>0</v>
      </c>
      <c r="C7" s="793" t="s">
        <v>1487</v>
      </c>
      <c r="D7" s="793"/>
      <c r="E7" s="795" t="s">
        <v>1941</v>
      </c>
      <c r="F7" s="795"/>
    </row>
    <row r="8" spans="1:6" ht="15.75" thickBot="1" x14ac:dyDescent="0.3">
      <c r="A8" s="313" t="s">
        <v>1942</v>
      </c>
      <c r="B8" s="314" t="s">
        <v>5</v>
      </c>
      <c r="C8" s="315" t="s">
        <v>160</v>
      </c>
      <c r="D8" s="316" t="s">
        <v>159</v>
      </c>
      <c r="E8" s="315" t="s">
        <v>1943</v>
      </c>
      <c r="F8" s="317" t="s">
        <v>1</v>
      </c>
    </row>
    <row r="9" spans="1:6" ht="15.75" thickBot="1" x14ac:dyDescent="0.3">
      <c r="A9" s="796"/>
      <c r="B9" s="796"/>
      <c r="C9" s="796"/>
      <c r="D9" s="796"/>
      <c r="E9" s="796"/>
      <c r="F9" s="796"/>
    </row>
    <row r="10" spans="1:6" x14ac:dyDescent="0.25">
      <c r="A10" s="318" t="s">
        <v>1944</v>
      </c>
      <c r="B10" s="319" t="s">
        <v>1945</v>
      </c>
      <c r="C10" s="320">
        <v>1</v>
      </c>
      <c r="D10" s="319" t="s">
        <v>1946</v>
      </c>
      <c r="E10" s="321">
        <f>'SO 08 2 VYT Strojovna UT'!B5</f>
        <v>0</v>
      </c>
      <c r="F10" s="322">
        <f>C10*E10</f>
        <v>0</v>
      </c>
    </row>
    <row r="11" spans="1:6" x14ac:dyDescent="0.25">
      <c r="A11" s="323" t="s">
        <v>1947</v>
      </c>
      <c r="B11" s="324" t="s">
        <v>1948</v>
      </c>
      <c r="C11" s="325">
        <v>1</v>
      </c>
      <c r="D11" s="324" t="s">
        <v>1946</v>
      </c>
      <c r="E11" s="326">
        <f>'SO 08 3 VYT OS'!B5</f>
        <v>0</v>
      </c>
      <c r="F11" s="327">
        <f>C11*E11</f>
        <v>0</v>
      </c>
    </row>
    <row r="12" spans="1:6" x14ac:dyDescent="0.25">
      <c r="A12" s="323" t="s">
        <v>1949</v>
      </c>
      <c r="B12" s="324" t="s">
        <v>1950</v>
      </c>
      <c r="C12" s="325">
        <v>1</v>
      </c>
      <c r="D12" s="324" t="s">
        <v>1946</v>
      </c>
      <c r="E12" s="326">
        <f>'SO 08 4 VYT VZT'!B5</f>
        <v>0</v>
      </c>
      <c r="F12" s="327">
        <f>C12*E12</f>
        <v>0</v>
      </c>
    </row>
    <row r="13" spans="1:6" ht="15.75" thickBot="1" x14ac:dyDescent="0.3">
      <c r="A13" s="328" t="s">
        <v>1951</v>
      </c>
      <c r="B13" s="329" t="s">
        <v>1952</v>
      </c>
      <c r="C13" s="330">
        <v>1</v>
      </c>
      <c r="D13" s="329" t="s">
        <v>1946</v>
      </c>
      <c r="E13" s="331">
        <f>'SO 08 5 VYT Teplovod'!B5</f>
        <v>0</v>
      </c>
      <c r="F13" s="332">
        <f>C13*E13</f>
        <v>0</v>
      </c>
    </row>
  </sheetData>
  <sheetProtection algorithmName="SHA-512" hashValue="VvNSVatx8qeFsJOkJycHtLrxdOOY5JkaQQYGL9UNjYqVP6w12cR9Ui3QyvPo/3c9pB+x1XY+llhaiV7C8xEYJw==" saltValue="7FTE+jzzqKWj6iiUcEKZBg==" spinCount="100000" sheet="1" selectLockedCells="1" selectUnlockedCells="1"/>
  <mergeCells count="12">
    <mergeCell ref="C5:D5"/>
    <mergeCell ref="E5:F5"/>
    <mergeCell ref="A1:F1"/>
    <mergeCell ref="B2:D2"/>
    <mergeCell ref="B3:D3"/>
    <mergeCell ref="C4:D4"/>
    <mergeCell ref="E4:F4"/>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3F83-7F24-4ACC-B8A9-487AC78BD511}">
  <dimension ref="A1:F48"/>
  <sheetViews>
    <sheetView topLeftCell="A16" zoomScale="87" zoomScaleNormal="87" workbookViewId="0">
      <selection activeCell="E35" sqref="E35"/>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1953</v>
      </c>
      <c r="B1" s="797"/>
      <c r="C1" s="797"/>
      <c r="D1" s="797"/>
      <c r="E1" s="797"/>
      <c r="F1" s="797"/>
    </row>
    <row r="2" spans="1:6" ht="30" customHeight="1" thickBot="1" x14ac:dyDescent="0.3">
      <c r="A2" s="304" t="s">
        <v>1930</v>
      </c>
      <c r="B2" s="798" t="s">
        <v>1482</v>
      </c>
      <c r="C2" s="798"/>
      <c r="D2" s="798"/>
      <c r="E2" s="305"/>
      <c r="F2" s="306"/>
    </row>
    <row r="3" spans="1:6" ht="15.75" thickBot="1" x14ac:dyDescent="0.3">
      <c r="A3" s="304" t="s">
        <v>1931</v>
      </c>
      <c r="B3" s="799" t="s">
        <v>1932</v>
      </c>
      <c r="C3" s="800"/>
      <c r="D3" s="801"/>
      <c r="E3" s="307"/>
      <c r="F3" s="306"/>
    </row>
    <row r="4" spans="1:6" ht="16.5" customHeight="1" thickBot="1" x14ac:dyDescent="0.3">
      <c r="A4" s="308" t="s">
        <v>1933</v>
      </c>
      <c r="B4" s="309" t="s">
        <v>1934</v>
      </c>
      <c r="C4" s="794" t="s">
        <v>1935</v>
      </c>
      <c r="D4" s="794"/>
      <c r="E4" s="794" t="s">
        <v>1936</v>
      </c>
      <c r="F4" s="794"/>
    </row>
    <row r="5" spans="1:6" ht="26.25" customHeight="1" thickBot="1" x14ac:dyDescent="0.3">
      <c r="A5" s="310" t="s">
        <v>23</v>
      </c>
      <c r="B5" s="311">
        <f>SUM(F10:F46)</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795" t="s">
        <v>1941</v>
      </c>
      <c r="F7" s="795"/>
    </row>
    <row r="8" spans="1:6" ht="15.75" thickBot="1" x14ac:dyDescent="0.3">
      <c r="A8" s="313" t="s">
        <v>1942</v>
      </c>
      <c r="B8" s="314" t="s">
        <v>5</v>
      </c>
      <c r="C8" s="333" t="s">
        <v>160</v>
      </c>
      <c r="D8" s="316" t="s">
        <v>159</v>
      </c>
      <c r="E8" s="315" t="s">
        <v>1943</v>
      </c>
      <c r="F8" s="317" t="s">
        <v>1</v>
      </c>
    </row>
    <row r="9" spans="1:6" s="334" customFormat="1" ht="27" thickBot="1" x14ac:dyDescent="0.45">
      <c r="A9" s="808" t="s">
        <v>1945</v>
      </c>
      <c r="B9" s="808"/>
      <c r="C9" s="808"/>
      <c r="D9" s="808"/>
      <c r="E9" s="808"/>
      <c r="F9" s="808"/>
    </row>
    <row r="10" spans="1:6" x14ac:dyDescent="0.25">
      <c r="A10" s="335"/>
      <c r="B10" s="336" t="s">
        <v>1954</v>
      </c>
      <c r="C10" s="337"/>
      <c r="D10" s="338"/>
      <c r="E10" s="339"/>
      <c r="F10" s="340"/>
    </row>
    <row r="11" spans="1:6" ht="60" x14ac:dyDescent="0.25">
      <c r="A11" s="323" t="s">
        <v>49</v>
      </c>
      <c r="B11" s="341" t="s">
        <v>1955</v>
      </c>
      <c r="C11" s="342">
        <v>1</v>
      </c>
      <c r="D11" s="324" t="s">
        <v>549</v>
      </c>
      <c r="E11" s="343"/>
      <c r="F11" s="344">
        <f>C11*E11</f>
        <v>0</v>
      </c>
    </row>
    <row r="12" spans="1:6" ht="30" x14ac:dyDescent="0.25">
      <c r="A12" s="323" t="s">
        <v>59</v>
      </c>
      <c r="B12" s="345" t="s">
        <v>1956</v>
      </c>
      <c r="C12" s="346">
        <v>1</v>
      </c>
      <c r="D12" s="347" t="s">
        <v>549</v>
      </c>
      <c r="E12" s="348"/>
      <c r="F12" s="327">
        <f>C12*E12</f>
        <v>0</v>
      </c>
    </row>
    <row r="13" spans="1:6" ht="30.75" thickBot="1" x14ac:dyDescent="0.3">
      <c r="A13" s="323" t="s">
        <v>68</v>
      </c>
      <c r="B13" s="345" t="s">
        <v>1957</v>
      </c>
      <c r="C13" s="346">
        <v>2</v>
      </c>
      <c r="D13" s="347" t="s">
        <v>549</v>
      </c>
      <c r="E13" s="348"/>
      <c r="F13" s="327">
        <f>C13*E13</f>
        <v>0</v>
      </c>
    </row>
    <row r="14" spans="1:6" ht="15.75" thickBot="1" x14ac:dyDescent="0.3">
      <c r="A14" s="349"/>
      <c r="B14" s="350" t="s">
        <v>1958</v>
      </c>
      <c r="C14" s="351"/>
      <c r="D14" s="352"/>
      <c r="E14" s="353"/>
      <c r="F14" s="354"/>
    </row>
    <row r="15" spans="1:6" ht="45" x14ac:dyDescent="0.25">
      <c r="A15" s="355">
        <v>4</v>
      </c>
      <c r="B15" s="356" t="s">
        <v>1959</v>
      </c>
      <c r="C15" s="357">
        <v>1</v>
      </c>
      <c r="D15" s="358" t="s">
        <v>549</v>
      </c>
      <c r="E15" s="359"/>
      <c r="F15" s="360">
        <f>C15*E15</f>
        <v>0</v>
      </c>
    </row>
    <row r="16" spans="1:6" ht="45.6" customHeight="1" x14ac:dyDescent="0.25">
      <c r="A16" s="361">
        <v>5</v>
      </c>
      <c r="B16" s="356" t="s">
        <v>1960</v>
      </c>
      <c r="C16" s="362">
        <v>1</v>
      </c>
      <c r="D16" s="363" t="s">
        <v>549</v>
      </c>
      <c r="E16" s="364"/>
      <c r="F16" s="344">
        <f>C16*E16</f>
        <v>0</v>
      </c>
    </row>
    <row r="17" spans="1:6" ht="45.75" thickBot="1" x14ac:dyDescent="0.3">
      <c r="A17" s="361">
        <v>6</v>
      </c>
      <c r="B17" s="356" t="s">
        <v>1961</v>
      </c>
      <c r="C17" s="362">
        <v>1</v>
      </c>
      <c r="D17" s="363" t="s">
        <v>549</v>
      </c>
      <c r="E17" s="364"/>
      <c r="F17" s="344">
        <f>C17*E17</f>
        <v>0</v>
      </c>
    </row>
    <row r="18" spans="1:6" ht="15.75" thickBot="1" x14ac:dyDescent="0.3">
      <c r="A18" s="335"/>
      <c r="B18" s="336" t="s">
        <v>1962</v>
      </c>
      <c r="C18" s="337"/>
      <c r="D18" s="338"/>
      <c r="E18" s="339"/>
      <c r="F18" s="340"/>
    </row>
    <row r="19" spans="1:6" ht="30" x14ac:dyDescent="0.25">
      <c r="A19" s="365">
        <v>7</v>
      </c>
      <c r="B19" s="366" t="s">
        <v>1963</v>
      </c>
      <c r="C19" s="367">
        <v>1</v>
      </c>
      <c r="D19" s="319" t="s">
        <v>549</v>
      </c>
      <c r="E19" s="368"/>
      <c r="F19" s="369">
        <f>C19*E19</f>
        <v>0</v>
      </c>
    </row>
    <row r="20" spans="1:6" ht="30" x14ac:dyDescent="0.25">
      <c r="A20" s="370">
        <v>8</v>
      </c>
      <c r="B20" s="371" t="s">
        <v>1964</v>
      </c>
      <c r="C20" s="346">
        <v>1</v>
      </c>
      <c r="D20" s="347" t="s">
        <v>549</v>
      </c>
      <c r="E20" s="372"/>
      <c r="F20" s="373">
        <f t="shared" ref="F20:F32" si="0">C20*E20</f>
        <v>0</v>
      </c>
    </row>
    <row r="21" spans="1:6" ht="30" x14ac:dyDescent="0.25">
      <c r="A21" s="370">
        <v>9</v>
      </c>
      <c r="B21" s="374" t="s">
        <v>1965</v>
      </c>
      <c r="C21" s="375">
        <v>1</v>
      </c>
      <c r="D21" s="376" t="s">
        <v>549</v>
      </c>
      <c r="E21" s="377"/>
      <c r="F21" s="378">
        <f t="shared" si="0"/>
        <v>0</v>
      </c>
    </row>
    <row r="22" spans="1:6" x14ac:dyDescent="0.25">
      <c r="A22" s="370">
        <v>10</v>
      </c>
      <c r="B22" s="347" t="s">
        <v>1966</v>
      </c>
      <c r="C22" s="346">
        <v>6</v>
      </c>
      <c r="D22" s="347" t="s">
        <v>549</v>
      </c>
      <c r="E22" s="348"/>
      <c r="F22" s="327">
        <f t="shared" si="0"/>
        <v>0</v>
      </c>
    </row>
    <row r="23" spans="1:6" x14ac:dyDescent="0.25">
      <c r="A23" s="370">
        <v>11</v>
      </c>
      <c r="B23" s="347" t="s">
        <v>1967</v>
      </c>
      <c r="C23" s="346">
        <v>4</v>
      </c>
      <c r="D23" s="347" t="s">
        <v>549</v>
      </c>
      <c r="E23" s="348"/>
      <c r="F23" s="327">
        <f t="shared" si="0"/>
        <v>0</v>
      </c>
    </row>
    <row r="24" spans="1:6" x14ac:dyDescent="0.25">
      <c r="A24" s="370">
        <v>12</v>
      </c>
      <c r="B24" s="347" t="s">
        <v>1968</v>
      </c>
      <c r="C24" s="346">
        <v>4</v>
      </c>
      <c r="D24" s="347" t="s">
        <v>549</v>
      </c>
      <c r="E24" s="348"/>
      <c r="F24" s="327">
        <f>C24*E24</f>
        <v>0</v>
      </c>
    </row>
    <row r="25" spans="1:6" x14ac:dyDescent="0.25">
      <c r="A25" s="370">
        <v>13</v>
      </c>
      <c r="B25" s="347" t="s">
        <v>1969</v>
      </c>
      <c r="C25" s="346">
        <v>1</v>
      </c>
      <c r="D25" s="347" t="s">
        <v>549</v>
      </c>
      <c r="E25" s="348"/>
      <c r="F25" s="327">
        <f t="shared" si="0"/>
        <v>0</v>
      </c>
    </row>
    <row r="26" spans="1:6" x14ac:dyDescent="0.25">
      <c r="A26" s="370">
        <v>14</v>
      </c>
      <c r="B26" s="347" t="s">
        <v>1970</v>
      </c>
      <c r="C26" s="346">
        <v>1</v>
      </c>
      <c r="D26" s="347" t="s">
        <v>549</v>
      </c>
      <c r="E26" s="348"/>
      <c r="F26" s="327">
        <f>C26*E26</f>
        <v>0</v>
      </c>
    </row>
    <row r="27" spans="1:6" x14ac:dyDescent="0.25">
      <c r="A27" s="370">
        <v>15</v>
      </c>
      <c r="B27" s="347" t="s">
        <v>1971</v>
      </c>
      <c r="C27" s="346">
        <v>1</v>
      </c>
      <c r="D27" s="347" t="s">
        <v>549</v>
      </c>
      <c r="E27" s="348"/>
      <c r="F27" s="327">
        <f t="shared" si="0"/>
        <v>0</v>
      </c>
    </row>
    <row r="28" spans="1:6" x14ac:dyDescent="0.25">
      <c r="A28" s="370">
        <v>16</v>
      </c>
      <c r="B28" s="347" t="s">
        <v>1972</v>
      </c>
      <c r="C28" s="346">
        <v>2</v>
      </c>
      <c r="D28" s="347" t="s">
        <v>549</v>
      </c>
      <c r="E28" s="348"/>
      <c r="F28" s="327">
        <f t="shared" si="0"/>
        <v>0</v>
      </c>
    </row>
    <row r="29" spans="1:6" x14ac:dyDescent="0.25">
      <c r="A29" s="370">
        <v>17</v>
      </c>
      <c r="B29" s="347" t="s">
        <v>1973</v>
      </c>
      <c r="C29" s="346">
        <v>2</v>
      </c>
      <c r="D29" s="347" t="s">
        <v>549</v>
      </c>
      <c r="E29" s="348"/>
      <c r="F29" s="327">
        <f>C29*E29</f>
        <v>0</v>
      </c>
    </row>
    <row r="30" spans="1:6" x14ac:dyDescent="0.25">
      <c r="A30" s="370">
        <v>18</v>
      </c>
      <c r="B30" s="347" t="s">
        <v>1974</v>
      </c>
      <c r="C30" s="346">
        <v>2</v>
      </c>
      <c r="D30" s="347" t="s">
        <v>549</v>
      </c>
      <c r="E30" s="348"/>
      <c r="F30" s="327">
        <f t="shared" si="0"/>
        <v>0</v>
      </c>
    </row>
    <row r="31" spans="1:6" x14ac:dyDescent="0.25">
      <c r="A31" s="370">
        <v>19</v>
      </c>
      <c r="B31" s="347" t="s">
        <v>1975</v>
      </c>
      <c r="C31" s="346">
        <v>8</v>
      </c>
      <c r="D31" s="347" t="s">
        <v>549</v>
      </c>
      <c r="E31" s="348"/>
      <c r="F31" s="327">
        <f t="shared" si="0"/>
        <v>0</v>
      </c>
    </row>
    <row r="32" spans="1:6" x14ac:dyDescent="0.25">
      <c r="A32" s="370">
        <v>20</v>
      </c>
      <c r="B32" s="347" t="s">
        <v>1976</v>
      </c>
      <c r="C32" s="346">
        <v>8</v>
      </c>
      <c r="D32" s="347" t="s">
        <v>549</v>
      </c>
      <c r="E32" s="348"/>
      <c r="F32" s="327">
        <f t="shared" si="0"/>
        <v>0</v>
      </c>
    </row>
    <row r="33" spans="1:6" x14ac:dyDescent="0.25">
      <c r="A33" s="379">
        <v>21</v>
      </c>
      <c r="B33" s="371" t="s">
        <v>1977</v>
      </c>
      <c r="C33" s="380">
        <v>2</v>
      </c>
      <c r="D33" s="347" t="s">
        <v>549</v>
      </c>
      <c r="E33" s="348"/>
      <c r="F33" s="381">
        <f>C33*E33</f>
        <v>0</v>
      </c>
    </row>
    <row r="34" spans="1:6" s="386" customFormat="1" ht="45" x14ac:dyDescent="0.25">
      <c r="A34" s="382">
        <v>22</v>
      </c>
      <c r="B34" s="374" t="s">
        <v>1978</v>
      </c>
      <c r="C34" s="383">
        <v>1</v>
      </c>
      <c r="D34" s="376" t="s">
        <v>549</v>
      </c>
      <c r="E34" s="384"/>
      <c r="F34" s="385">
        <f>C34*E34</f>
        <v>0</v>
      </c>
    </row>
    <row r="35" spans="1:6" s="386" customFormat="1" ht="30" x14ac:dyDescent="0.25">
      <c r="A35" s="382">
        <v>23</v>
      </c>
      <c r="B35" s="374" t="s">
        <v>1979</v>
      </c>
      <c r="C35" s="383">
        <v>1</v>
      </c>
      <c r="D35" s="376" t="s">
        <v>549</v>
      </c>
      <c r="E35" s="384"/>
      <c r="F35" s="385">
        <f>C35*E35</f>
        <v>0</v>
      </c>
    </row>
    <row r="36" spans="1:6" s="386" customFormat="1" ht="30" x14ac:dyDescent="0.25">
      <c r="A36" s="382">
        <v>24</v>
      </c>
      <c r="B36" s="374" t="s">
        <v>1980</v>
      </c>
      <c r="C36" s="383">
        <v>1</v>
      </c>
      <c r="D36" s="376" t="s">
        <v>549</v>
      </c>
      <c r="E36" s="384"/>
      <c r="F36" s="385">
        <f>C36*E36</f>
        <v>0</v>
      </c>
    </row>
    <row r="37" spans="1:6" s="386" customFormat="1" ht="30.75" thickBot="1" x14ac:dyDescent="0.3">
      <c r="A37" s="387">
        <v>25</v>
      </c>
      <c r="B37" s="388" t="s">
        <v>1981</v>
      </c>
      <c r="C37" s="389">
        <v>1</v>
      </c>
      <c r="D37" s="390" t="s">
        <v>549</v>
      </c>
      <c r="E37" s="391"/>
      <c r="F37" s="392">
        <f>C37*E37</f>
        <v>0</v>
      </c>
    </row>
    <row r="38" spans="1:6" ht="15.75" thickBot="1" x14ac:dyDescent="0.3">
      <c r="A38" s="335"/>
      <c r="B38" s="336" t="s">
        <v>1982</v>
      </c>
      <c r="C38" s="337"/>
      <c r="D38" s="338"/>
      <c r="E38" s="339"/>
      <c r="F38" s="340"/>
    </row>
    <row r="39" spans="1:6" ht="30" x14ac:dyDescent="0.25">
      <c r="A39" s="365">
        <v>27</v>
      </c>
      <c r="B39" s="366" t="s">
        <v>1983</v>
      </c>
      <c r="C39" s="367">
        <v>2</v>
      </c>
      <c r="D39" s="319" t="s">
        <v>549</v>
      </c>
      <c r="E39" s="393"/>
      <c r="F39" s="322">
        <f>C39*E39</f>
        <v>0</v>
      </c>
    </row>
    <row r="40" spans="1:6" ht="30.75" thickBot="1" x14ac:dyDescent="0.3">
      <c r="A40" s="394">
        <v>28</v>
      </c>
      <c r="B40" s="395" t="s">
        <v>1984</v>
      </c>
      <c r="C40" s="396">
        <v>1</v>
      </c>
      <c r="D40" s="329" t="s">
        <v>549</v>
      </c>
      <c r="E40" s="397"/>
      <c r="F40" s="332">
        <f>C40*E40</f>
        <v>0</v>
      </c>
    </row>
    <row r="41" spans="1:6" ht="15.75" thickBot="1" x14ac:dyDescent="0.3">
      <c r="A41" s="349"/>
      <c r="B41" s="350" t="s">
        <v>1985</v>
      </c>
      <c r="C41" s="351"/>
      <c r="D41" s="352"/>
      <c r="E41" s="353"/>
      <c r="F41" s="354"/>
    </row>
    <row r="42" spans="1:6" ht="45" x14ac:dyDescent="0.25">
      <c r="A42" s="398">
        <v>29</v>
      </c>
      <c r="B42" s="399" t="s">
        <v>1986</v>
      </c>
      <c r="C42" s="400">
        <v>1</v>
      </c>
      <c r="D42" s="358" t="s">
        <v>549</v>
      </c>
      <c r="E42" s="359"/>
      <c r="F42" s="401">
        <f>C42*E42</f>
        <v>0</v>
      </c>
    </row>
    <row r="43" spans="1:6" x14ac:dyDescent="0.25">
      <c r="A43" s="402">
        <v>30</v>
      </c>
      <c r="B43" s="363" t="s">
        <v>1987</v>
      </c>
      <c r="C43" s="403">
        <v>1</v>
      </c>
      <c r="D43" s="363" t="s">
        <v>549</v>
      </c>
      <c r="E43" s="359"/>
      <c r="F43" s="404">
        <f>C43*E43</f>
        <v>0</v>
      </c>
    </row>
    <row r="44" spans="1:6" x14ac:dyDescent="0.25">
      <c r="A44" s="398">
        <v>31</v>
      </c>
      <c r="B44" s="405" t="s">
        <v>1988</v>
      </c>
      <c r="C44" s="403">
        <v>1</v>
      </c>
      <c r="D44" s="363" t="s">
        <v>549</v>
      </c>
      <c r="E44" s="359"/>
      <c r="F44" s="404">
        <f>C44*E44</f>
        <v>0</v>
      </c>
    </row>
    <row r="45" spans="1:6" x14ac:dyDescent="0.25">
      <c r="A45" s="406">
        <v>32</v>
      </c>
      <c r="B45" s="407" t="s">
        <v>1989</v>
      </c>
      <c r="C45" s="408">
        <v>6</v>
      </c>
      <c r="D45" s="409" t="s">
        <v>549</v>
      </c>
      <c r="E45" s="410"/>
      <c r="F45" s="411">
        <f>C45*E45</f>
        <v>0</v>
      </c>
    </row>
    <row r="46" spans="1:6" ht="15.75" thickBot="1" x14ac:dyDescent="0.3">
      <c r="A46" s="412">
        <v>33</v>
      </c>
      <c r="B46" s="413" t="s">
        <v>1990</v>
      </c>
      <c r="C46" s="414">
        <v>1</v>
      </c>
      <c r="D46" s="415" t="s">
        <v>549</v>
      </c>
      <c r="E46" s="416"/>
      <c r="F46" s="417">
        <f>C46*E46</f>
        <v>0</v>
      </c>
    </row>
    <row r="47" spans="1:6" ht="15.75" thickBot="1" x14ac:dyDescent="0.3">
      <c r="A47" s="802" t="s">
        <v>1991</v>
      </c>
      <c r="B47" s="803"/>
      <c r="C47" s="803"/>
      <c r="D47" s="803"/>
      <c r="E47" s="803"/>
      <c r="F47" s="804"/>
    </row>
    <row r="48" spans="1:6" ht="15.75" thickBot="1" x14ac:dyDescent="0.3">
      <c r="A48" s="805"/>
      <c r="B48" s="806"/>
      <c r="C48" s="806"/>
      <c r="D48" s="806"/>
      <c r="E48" s="806"/>
      <c r="F48" s="807"/>
    </row>
  </sheetData>
  <sheetProtection algorithmName="SHA-512" hashValue="AL0xYRbvt+xQqgqIM7cY74yvF40OPxY9qv8QTXEFbE4ws1J1xNB5uJTgm9D5WyObZR1oxJZ7dHSWeV7P6kjhlQ==" saltValue="f8a5NCIJaI6Mae8z6xYsKw==" spinCount="100000" sheet="1" objects="1"/>
  <mergeCells count="13">
    <mergeCell ref="A47:F48"/>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B0F26-80B3-41EE-A1CE-4B07288E41F3}">
  <dimension ref="A1:F69"/>
  <sheetViews>
    <sheetView zoomScale="85" zoomScaleNormal="85" workbookViewId="0">
      <selection activeCell="E22" sqref="E22"/>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1953</v>
      </c>
      <c r="B1" s="797"/>
      <c r="C1" s="797"/>
      <c r="D1" s="797"/>
      <c r="E1" s="797"/>
      <c r="F1" s="797"/>
    </row>
    <row r="2" spans="1:6" ht="30" customHeight="1" thickBot="1" x14ac:dyDescent="0.3">
      <c r="A2" s="304" t="s">
        <v>1930</v>
      </c>
      <c r="B2" s="798" t="s">
        <v>1482</v>
      </c>
      <c r="C2" s="798"/>
      <c r="D2" s="798"/>
      <c r="E2" s="305"/>
      <c r="F2" s="306"/>
    </row>
    <row r="3" spans="1:6" ht="15.75" thickBot="1" x14ac:dyDescent="0.3">
      <c r="A3" s="304" t="s">
        <v>1931</v>
      </c>
      <c r="B3" s="799" t="s">
        <v>1932</v>
      </c>
      <c r="C3" s="800"/>
      <c r="D3" s="801"/>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SUM(F10:F112)</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795" t="s">
        <v>1941</v>
      </c>
      <c r="F7" s="795"/>
    </row>
    <row r="8" spans="1:6" ht="15.75" thickBot="1" x14ac:dyDescent="0.3">
      <c r="A8" s="313" t="s">
        <v>1942</v>
      </c>
      <c r="B8" s="314" t="s">
        <v>5</v>
      </c>
      <c r="C8" s="333" t="s">
        <v>160</v>
      </c>
      <c r="D8" s="316" t="s">
        <v>159</v>
      </c>
      <c r="E8" s="315" t="s">
        <v>1943</v>
      </c>
      <c r="F8" s="317" t="s">
        <v>1</v>
      </c>
    </row>
    <row r="9" spans="1:6" s="334" customFormat="1" ht="27" thickBot="1" x14ac:dyDescent="0.45">
      <c r="A9" s="808" t="s">
        <v>1948</v>
      </c>
      <c r="B9" s="808"/>
      <c r="C9" s="808"/>
      <c r="D9" s="808"/>
      <c r="E9" s="808"/>
      <c r="F9" s="808"/>
    </row>
    <row r="10" spans="1:6" ht="15.75" thickBot="1" x14ac:dyDescent="0.3">
      <c r="A10" s="335"/>
      <c r="B10" s="336" t="s">
        <v>1962</v>
      </c>
      <c r="C10" s="337"/>
      <c r="D10" s="338"/>
      <c r="E10" s="339"/>
      <c r="F10" s="340"/>
    </row>
    <row r="11" spans="1:6" ht="30" x14ac:dyDescent="0.25">
      <c r="A11" s="419">
        <v>1</v>
      </c>
      <c r="B11" s="420" t="s">
        <v>1992</v>
      </c>
      <c r="C11" s="421">
        <v>39</v>
      </c>
      <c r="D11" s="422" t="s">
        <v>549</v>
      </c>
      <c r="E11" s="423"/>
      <c r="F11" s="424">
        <f t="shared" ref="F11:F39" si="0">C11*E11</f>
        <v>0</v>
      </c>
    </row>
    <row r="12" spans="1:6" ht="30" x14ac:dyDescent="0.25">
      <c r="A12" s="425">
        <v>2</v>
      </c>
      <c r="B12" s="426" t="s">
        <v>1993</v>
      </c>
      <c r="C12" s="427">
        <v>2</v>
      </c>
      <c r="D12" s="428" t="s">
        <v>549</v>
      </c>
      <c r="E12" s="429"/>
      <c r="F12" s="381">
        <f t="shared" si="0"/>
        <v>0</v>
      </c>
    </row>
    <row r="13" spans="1:6" ht="30" x14ac:dyDescent="0.25">
      <c r="A13" s="425">
        <v>3</v>
      </c>
      <c r="B13" s="426" t="s">
        <v>1994</v>
      </c>
      <c r="C13" s="427">
        <v>2</v>
      </c>
      <c r="D13" s="428" t="s">
        <v>549</v>
      </c>
      <c r="E13" s="429"/>
      <c r="F13" s="381">
        <f t="shared" si="0"/>
        <v>0</v>
      </c>
    </row>
    <row r="14" spans="1:6" ht="45" x14ac:dyDescent="0.25">
      <c r="A14" s="425">
        <v>4</v>
      </c>
      <c r="B14" s="426" t="s">
        <v>1995</v>
      </c>
      <c r="C14" s="427">
        <v>39</v>
      </c>
      <c r="D14" s="428" t="s">
        <v>549</v>
      </c>
      <c r="E14" s="429"/>
      <c r="F14" s="381">
        <f t="shared" si="0"/>
        <v>0</v>
      </c>
    </row>
    <row r="15" spans="1:6" ht="30" x14ac:dyDescent="0.25">
      <c r="A15" s="425">
        <v>5</v>
      </c>
      <c r="B15" s="426" t="s">
        <v>1996</v>
      </c>
      <c r="C15" s="427">
        <v>2</v>
      </c>
      <c r="D15" s="428" t="s">
        <v>549</v>
      </c>
      <c r="E15" s="429"/>
      <c r="F15" s="381">
        <f>C15*E15</f>
        <v>0</v>
      </c>
    </row>
    <row r="16" spans="1:6" ht="30.75" thickBot="1" x14ac:dyDescent="0.3">
      <c r="A16" s="430">
        <v>6</v>
      </c>
      <c r="B16" s="431" t="s">
        <v>1997</v>
      </c>
      <c r="C16" s="432">
        <v>41</v>
      </c>
      <c r="D16" s="433" t="s">
        <v>549</v>
      </c>
      <c r="E16" s="434"/>
      <c r="F16" s="435">
        <f t="shared" si="0"/>
        <v>0</v>
      </c>
    </row>
    <row r="17" spans="1:6" ht="15.75" thickBot="1" x14ac:dyDescent="0.3">
      <c r="A17" s="335"/>
      <c r="B17" s="336" t="s">
        <v>1998</v>
      </c>
      <c r="C17" s="337"/>
      <c r="D17" s="338"/>
      <c r="E17" s="339"/>
      <c r="F17" s="340"/>
    </row>
    <row r="18" spans="1:6" ht="45" x14ac:dyDescent="0.25">
      <c r="A18" s="419">
        <v>7</v>
      </c>
      <c r="B18" s="420" t="s">
        <v>1999</v>
      </c>
      <c r="C18" s="421">
        <v>9</v>
      </c>
      <c r="D18" s="422" t="s">
        <v>549</v>
      </c>
      <c r="E18" s="423"/>
      <c r="F18" s="424">
        <f t="shared" si="0"/>
        <v>0</v>
      </c>
    </row>
    <row r="19" spans="1:6" x14ac:dyDescent="0.25">
      <c r="A19" s="425">
        <v>8</v>
      </c>
      <c r="B19" s="426" t="s">
        <v>2000</v>
      </c>
      <c r="C19" s="427">
        <v>3</v>
      </c>
      <c r="D19" s="428" t="s">
        <v>549</v>
      </c>
      <c r="E19" s="429"/>
      <c r="F19" s="381">
        <f t="shared" si="0"/>
        <v>0</v>
      </c>
    </row>
    <row r="20" spans="1:6" x14ac:dyDescent="0.25">
      <c r="A20" s="425">
        <v>9</v>
      </c>
      <c r="B20" s="426" t="s">
        <v>2001</v>
      </c>
      <c r="C20" s="427">
        <v>12</v>
      </c>
      <c r="D20" s="428" t="s">
        <v>549</v>
      </c>
      <c r="E20" s="429"/>
      <c r="F20" s="381">
        <f t="shared" si="0"/>
        <v>0</v>
      </c>
    </row>
    <row r="21" spans="1:6" x14ac:dyDescent="0.25">
      <c r="A21" s="425">
        <v>10</v>
      </c>
      <c r="B21" s="426" t="s">
        <v>2002</v>
      </c>
      <c r="C21" s="427">
        <v>1</v>
      </c>
      <c r="D21" s="428" t="s">
        <v>549</v>
      </c>
      <c r="E21" s="429"/>
      <c r="F21" s="381">
        <f t="shared" si="0"/>
        <v>0</v>
      </c>
    </row>
    <row r="22" spans="1:6" x14ac:dyDescent="0.25">
      <c r="A22" s="425">
        <v>11</v>
      </c>
      <c r="B22" s="426" t="s">
        <v>2003</v>
      </c>
      <c r="C22" s="427">
        <v>2</v>
      </c>
      <c r="D22" s="428" t="s">
        <v>549</v>
      </c>
      <c r="E22" s="429"/>
      <c r="F22" s="381">
        <f t="shared" si="0"/>
        <v>0</v>
      </c>
    </row>
    <row r="23" spans="1:6" x14ac:dyDescent="0.25">
      <c r="A23" s="425">
        <v>12</v>
      </c>
      <c r="B23" s="426" t="s">
        <v>2004</v>
      </c>
      <c r="C23" s="427">
        <v>3</v>
      </c>
      <c r="D23" s="428" t="s">
        <v>549</v>
      </c>
      <c r="E23" s="429"/>
      <c r="F23" s="381">
        <f>C23*E23</f>
        <v>0</v>
      </c>
    </row>
    <row r="24" spans="1:6" x14ac:dyDescent="0.25">
      <c r="A24" s="425">
        <v>14</v>
      </c>
      <c r="B24" s="426" t="s">
        <v>2005</v>
      </c>
      <c r="C24" s="427">
        <v>1</v>
      </c>
      <c r="D24" s="428" t="s">
        <v>549</v>
      </c>
      <c r="E24" s="429"/>
      <c r="F24" s="381">
        <f t="shared" si="0"/>
        <v>0</v>
      </c>
    </row>
    <row r="25" spans="1:6" x14ac:dyDescent="0.25">
      <c r="A25" s="425">
        <v>15</v>
      </c>
      <c r="B25" s="426" t="s">
        <v>2006</v>
      </c>
      <c r="C25" s="427">
        <v>3</v>
      </c>
      <c r="D25" s="428" t="s">
        <v>549</v>
      </c>
      <c r="E25" s="429"/>
      <c r="F25" s="381">
        <f t="shared" si="0"/>
        <v>0</v>
      </c>
    </row>
    <row r="26" spans="1:6" x14ac:dyDescent="0.25">
      <c r="A26" s="425">
        <v>16</v>
      </c>
      <c r="B26" s="426" t="s">
        <v>2007</v>
      </c>
      <c r="C26" s="427">
        <v>2</v>
      </c>
      <c r="D26" s="428" t="s">
        <v>549</v>
      </c>
      <c r="E26" s="429"/>
      <c r="F26" s="381">
        <f t="shared" si="0"/>
        <v>0</v>
      </c>
    </row>
    <row r="27" spans="1:6" x14ac:dyDescent="0.25">
      <c r="A27" s="425">
        <v>17</v>
      </c>
      <c r="B27" s="426" t="s">
        <v>2008</v>
      </c>
      <c r="C27" s="427">
        <v>1</v>
      </c>
      <c r="D27" s="428" t="s">
        <v>549</v>
      </c>
      <c r="E27" s="429"/>
      <c r="F27" s="381">
        <f t="shared" si="0"/>
        <v>0</v>
      </c>
    </row>
    <row r="28" spans="1:6" x14ac:dyDescent="0.25">
      <c r="A28" s="425">
        <v>18</v>
      </c>
      <c r="B28" s="426" t="s">
        <v>2009</v>
      </c>
      <c r="C28" s="427">
        <v>2</v>
      </c>
      <c r="D28" s="428" t="s">
        <v>549</v>
      </c>
      <c r="E28" s="429"/>
      <c r="F28" s="381">
        <f t="shared" si="0"/>
        <v>0</v>
      </c>
    </row>
    <row r="29" spans="1:6" ht="45" x14ac:dyDescent="0.25">
      <c r="A29" s="425">
        <v>19</v>
      </c>
      <c r="B29" s="426" t="s">
        <v>2010</v>
      </c>
      <c r="C29" s="427">
        <v>1</v>
      </c>
      <c r="D29" s="428" t="s">
        <v>549</v>
      </c>
      <c r="E29" s="429"/>
      <c r="F29" s="381">
        <f>C29*E29</f>
        <v>0</v>
      </c>
    </row>
    <row r="30" spans="1:6" ht="15.75" thickBot="1" x14ac:dyDescent="0.3">
      <c r="A30" s="430">
        <v>20</v>
      </c>
      <c r="B30" s="431" t="s">
        <v>2004</v>
      </c>
      <c r="C30" s="432">
        <v>1</v>
      </c>
      <c r="D30" s="433" t="s">
        <v>549</v>
      </c>
      <c r="E30" s="434"/>
      <c r="F30" s="435">
        <f>C30*E30</f>
        <v>0</v>
      </c>
    </row>
    <row r="31" spans="1:6" ht="15.75" thickBot="1" x14ac:dyDescent="0.3">
      <c r="A31" s="436"/>
      <c r="B31" s="437" t="s">
        <v>2011</v>
      </c>
      <c r="C31" s="438"/>
      <c r="D31" s="439"/>
      <c r="E31" s="440"/>
      <c r="F31" s="354"/>
    </row>
    <row r="32" spans="1:6" ht="30" x14ac:dyDescent="0.25">
      <c r="A32" s="365">
        <v>21</v>
      </c>
      <c r="B32" s="441" t="s">
        <v>2012</v>
      </c>
      <c r="C32" s="367">
        <v>5</v>
      </c>
      <c r="D32" s="319" t="s">
        <v>284</v>
      </c>
      <c r="E32" s="393"/>
      <c r="F32" s="322">
        <f>C32*E32</f>
        <v>0</v>
      </c>
    </row>
    <row r="33" spans="1:6" ht="30" x14ac:dyDescent="0.25">
      <c r="A33" s="425">
        <v>22</v>
      </c>
      <c r="B33" s="442" t="s">
        <v>2013</v>
      </c>
      <c r="C33" s="443">
        <v>35</v>
      </c>
      <c r="D33" s="444" t="s">
        <v>284</v>
      </c>
      <c r="E33" s="445"/>
      <c r="F33" s="446">
        <f t="shared" ref="F33:F38" si="1">C33*E33</f>
        <v>0</v>
      </c>
    </row>
    <row r="34" spans="1:6" x14ac:dyDescent="0.25">
      <c r="A34" s="447">
        <v>23</v>
      </c>
      <c r="B34" s="444" t="s">
        <v>2014</v>
      </c>
      <c r="C34" s="443">
        <v>71</v>
      </c>
      <c r="D34" s="444" t="s">
        <v>284</v>
      </c>
      <c r="E34" s="445"/>
      <c r="F34" s="446">
        <f t="shared" si="1"/>
        <v>0</v>
      </c>
    </row>
    <row r="35" spans="1:6" x14ac:dyDescent="0.25">
      <c r="A35" s="447">
        <v>24</v>
      </c>
      <c r="B35" s="444" t="s">
        <v>2015</v>
      </c>
      <c r="C35" s="443">
        <v>70</v>
      </c>
      <c r="D35" s="444" t="s">
        <v>284</v>
      </c>
      <c r="E35" s="445"/>
      <c r="F35" s="446">
        <f t="shared" si="1"/>
        <v>0</v>
      </c>
    </row>
    <row r="36" spans="1:6" x14ac:dyDescent="0.25">
      <c r="A36" s="447">
        <v>25</v>
      </c>
      <c r="B36" s="444" t="s">
        <v>2016</v>
      </c>
      <c r="C36" s="443">
        <v>30</v>
      </c>
      <c r="D36" s="444" t="s">
        <v>284</v>
      </c>
      <c r="E36" s="445"/>
      <c r="F36" s="446">
        <f t="shared" si="1"/>
        <v>0</v>
      </c>
    </row>
    <row r="37" spans="1:6" x14ac:dyDescent="0.25">
      <c r="A37" s="447">
        <v>26</v>
      </c>
      <c r="B37" s="444" t="s">
        <v>2017</v>
      </c>
      <c r="C37" s="443">
        <v>120</v>
      </c>
      <c r="D37" s="444" t="s">
        <v>284</v>
      </c>
      <c r="E37" s="445"/>
      <c r="F37" s="446">
        <f t="shared" si="1"/>
        <v>0</v>
      </c>
    </row>
    <row r="38" spans="1:6" x14ac:dyDescent="0.25">
      <c r="A38" s="447">
        <v>27</v>
      </c>
      <c r="B38" s="444" t="s">
        <v>2018</v>
      </c>
      <c r="C38" s="443">
        <v>96</v>
      </c>
      <c r="D38" s="444" t="s">
        <v>284</v>
      </c>
      <c r="E38" s="445"/>
      <c r="F38" s="446">
        <f t="shared" si="1"/>
        <v>0</v>
      </c>
    </row>
    <row r="39" spans="1:6" ht="15.75" customHeight="1" thickBot="1" x14ac:dyDescent="0.3">
      <c r="A39" s="448">
        <v>28</v>
      </c>
      <c r="B39" s="449" t="s">
        <v>2019</v>
      </c>
      <c r="C39" s="450">
        <v>80</v>
      </c>
      <c r="D39" s="451" t="s">
        <v>549</v>
      </c>
      <c r="E39" s="452"/>
      <c r="F39" s="453">
        <f t="shared" si="0"/>
        <v>0</v>
      </c>
    </row>
    <row r="40" spans="1:6" ht="15.75" thickBot="1" x14ac:dyDescent="0.3">
      <c r="A40" s="454"/>
      <c r="B40" s="455" t="s">
        <v>2020</v>
      </c>
      <c r="C40" s="456"/>
      <c r="D40" s="457"/>
      <c r="E40" s="458"/>
      <c r="F40" s="459"/>
    </row>
    <row r="41" spans="1:6" ht="30" customHeight="1" x14ac:dyDescent="0.25">
      <c r="A41" s="419">
        <v>29</v>
      </c>
      <c r="B41" s="441" t="s">
        <v>2021</v>
      </c>
      <c r="C41" s="460">
        <v>4</v>
      </c>
      <c r="D41" s="461" t="s">
        <v>284</v>
      </c>
      <c r="E41" s="462"/>
      <c r="F41" s="424">
        <f>C41*E41</f>
        <v>0</v>
      </c>
    </row>
    <row r="42" spans="1:6" ht="30" customHeight="1" x14ac:dyDescent="0.25">
      <c r="A42" s="425">
        <v>30</v>
      </c>
      <c r="B42" s="463" t="s">
        <v>2022</v>
      </c>
      <c r="C42" s="443">
        <v>2</v>
      </c>
      <c r="D42" s="464" t="s">
        <v>284</v>
      </c>
      <c r="E42" s="465"/>
      <c r="F42" s="381">
        <f t="shared" ref="F42:F48" si="2">C42*E42</f>
        <v>0</v>
      </c>
    </row>
    <row r="43" spans="1:6" x14ac:dyDescent="0.25">
      <c r="A43" s="425">
        <v>31</v>
      </c>
      <c r="B43" s="463" t="s">
        <v>2023</v>
      </c>
      <c r="C43" s="443">
        <v>35</v>
      </c>
      <c r="D43" s="464" t="s">
        <v>284</v>
      </c>
      <c r="E43" s="465"/>
      <c r="F43" s="381">
        <f t="shared" si="2"/>
        <v>0</v>
      </c>
    </row>
    <row r="44" spans="1:6" x14ac:dyDescent="0.25">
      <c r="A44" s="425">
        <v>32</v>
      </c>
      <c r="B44" s="463" t="s">
        <v>2024</v>
      </c>
      <c r="C44" s="443">
        <v>71</v>
      </c>
      <c r="D44" s="464" t="s">
        <v>284</v>
      </c>
      <c r="E44" s="465"/>
      <c r="F44" s="381">
        <f t="shared" si="2"/>
        <v>0</v>
      </c>
    </row>
    <row r="45" spans="1:6" x14ac:dyDescent="0.25">
      <c r="A45" s="425">
        <v>33</v>
      </c>
      <c r="B45" s="463" t="s">
        <v>2025</v>
      </c>
      <c r="C45" s="443">
        <v>70</v>
      </c>
      <c r="D45" s="464" t="s">
        <v>284</v>
      </c>
      <c r="E45" s="465"/>
      <c r="F45" s="381">
        <f t="shared" si="2"/>
        <v>0</v>
      </c>
    </row>
    <row r="46" spans="1:6" x14ac:dyDescent="0.25">
      <c r="A46" s="425">
        <v>34</v>
      </c>
      <c r="B46" s="463" t="s">
        <v>2026</v>
      </c>
      <c r="C46" s="443">
        <v>30</v>
      </c>
      <c r="D46" s="464" t="s">
        <v>284</v>
      </c>
      <c r="E46" s="445"/>
      <c r="F46" s="381">
        <f t="shared" si="2"/>
        <v>0</v>
      </c>
    </row>
    <row r="47" spans="1:6" x14ac:dyDescent="0.25">
      <c r="A47" s="430">
        <v>35</v>
      </c>
      <c r="B47" s="463" t="s">
        <v>2027</v>
      </c>
      <c r="C47" s="466">
        <v>120</v>
      </c>
      <c r="D47" s="467" t="s">
        <v>284</v>
      </c>
      <c r="E47" s="468"/>
      <c r="F47" s="381">
        <f t="shared" si="2"/>
        <v>0</v>
      </c>
    </row>
    <row r="48" spans="1:6" ht="15.75" thickBot="1" x14ac:dyDescent="0.3">
      <c r="A48" s="469">
        <v>36</v>
      </c>
      <c r="B48" s="449" t="s">
        <v>2028</v>
      </c>
      <c r="C48" s="470">
        <v>96</v>
      </c>
      <c r="D48" s="451" t="s">
        <v>284</v>
      </c>
      <c r="E48" s="452"/>
      <c r="F48" s="453">
        <f t="shared" si="2"/>
        <v>0</v>
      </c>
    </row>
    <row r="49" spans="1:6" ht="15.75" thickBot="1" x14ac:dyDescent="0.3">
      <c r="A49" s="471"/>
      <c r="B49" s="472" t="s">
        <v>1982</v>
      </c>
      <c r="C49" s="473"/>
      <c r="D49" s="474"/>
      <c r="E49" s="475"/>
      <c r="F49" s="340"/>
    </row>
    <row r="50" spans="1:6" ht="45" x14ac:dyDescent="0.25">
      <c r="A50" s="419">
        <v>37</v>
      </c>
      <c r="B50" s="441" t="s">
        <v>2029</v>
      </c>
      <c r="C50" s="476">
        <v>42</v>
      </c>
      <c r="D50" s="319" t="s">
        <v>549</v>
      </c>
      <c r="E50" s="393"/>
      <c r="F50" s="322">
        <f>C50*E50</f>
        <v>0</v>
      </c>
    </row>
    <row r="51" spans="1:6" ht="30" x14ac:dyDescent="0.25">
      <c r="A51" s="425">
        <v>38</v>
      </c>
      <c r="B51" s="477" t="s">
        <v>2030</v>
      </c>
      <c r="C51" s="380">
        <v>86</v>
      </c>
      <c r="D51" s="347" t="s">
        <v>284</v>
      </c>
      <c r="E51" s="348"/>
      <c r="F51" s="327">
        <f>C51*E51</f>
        <v>0</v>
      </c>
    </row>
    <row r="52" spans="1:6" ht="30.6" customHeight="1" thickBot="1" x14ac:dyDescent="0.3">
      <c r="A52" s="425">
        <v>39</v>
      </c>
      <c r="B52" s="477" t="s">
        <v>2031</v>
      </c>
      <c r="C52" s="380">
        <v>210</v>
      </c>
      <c r="D52" s="347" t="s">
        <v>284</v>
      </c>
      <c r="E52" s="348"/>
      <c r="F52" s="327">
        <f>C52*E52</f>
        <v>0</v>
      </c>
    </row>
    <row r="53" spans="1:6" ht="15.75" thickBot="1" x14ac:dyDescent="0.3">
      <c r="A53" s="471"/>
      <c r="B53" s="472" t="s">
        <v>45</v>
      </c>
      <c r="C53" s="473"/>
      <c r="D53" s="474"/>
      <c r="E53" s="475"/>
      <c r="F53" s="340"/>
    </row>
    <row r="54" spans="1:6" ht="30" x14ac:dyDescent="0.25">
      <c r="A54" s="419">
        <v>40</v>
      </c>
      <c r="B54" s="478" t="s">
        <v>2032</v>
      </c>
      <c r="C54" s="479">
        <v>70</v>
      </c>
      <c r="D54" s="480" t="s">
        <v>284</v>
      </c>
      <c r="E54" s="481"/>
      <c r="F54" s="482">
        <f t="shared" ref="F54:F60" si="3">C54*E54</f>
        <v>0</v>
      </c>
    </row>
    <row r="55" spans="1:6" ht="60" x14ac:dyDescent="0.25">
      <c r="A55" s="425">
        <v>41</v>
      </c>
      <c r="B55" s="483" t="s">
        <v>2033</v>
      </c>
      <c r="C55" s="484">
        <v>70</v>
      </c>
      <c r="D55" s="485" t="s">
        <v>284</v>
      </c>
      <c r="E55" s="486"/>
      <c r="F55" s="446">
        <f t="shared" si="3"/>
        <v>0</v>
      </c>
    </row>
    <row r="56" spans="1:6" ht="30" x14ac:dyDescent="0.25">
      <c r="A56" s="425">
        <v>42</v>
      </c>
      <c r="B56" s="487" t="s">
        <v>2034</v>
      </c>
      <c r="C56" s="488">
        <v>138</v>
      </c>
      <c r="D56" s="464" t="s">
        <v>284</v>
      </c>
      <c r="E56" s="465"/>
      <c r="F56" s="327">
        <f t="shared" si="3"/>
        <v>0</v>
      </c>
    </row>
    <row r="57" spans="1:6" ht="30" x14ac:dyDescent="0.25">
      <c r="A57" s="425">
        <v>43</v>
      </c>
      <c r="B57" s="487" t="s">
        <v>2035</v>
      </c>
      <c r="C57" s="488">
        <v>138</v>
      </c>
      <c r="D57" s="464" t="s">
        <v>284</v>
      </c>
      <c r="E57" s="465"/>
      <c r="F57" s="327">
        <f t="shared" si="3"/>
        <v>0</v>
      </c>
    </row>
    <row r="58" spans="1:6" ht="30" x14ac:dyDescent="0.25">
      <c r="A58" s="425">
        <v>44</v>
      </c>
      <c r="B58" s="483" t="s">
        <v>2036</v>
      </c>
      <c r="C58" s="484">
        <v>46</v>
      </c>
      <c r="D58" s="485" t="s">
        <v>549</v>
      </c>
      <c r="E58" s="486"/>
      <c r="F58" s="446">
        <f t="shared" si="3"/>
        <v>0</v>
      </c>
    </row>
    <row r="59" spans="1:6" ht="30" x14ac:dyDescent="0.25">
      <c r="A59" s="425">
        <v>45</v>
      </c>
      <c r="B59" s="483" t="s">
        <v>2037</v>
      </c>
      <c r="C59" s="484">
        <v>10</v>
      </c>
      <c r="D59" s="485" t="s">
        <v>549</v>
      </c>
      <c r="E59" s="486"/>
      <c r="F59" s="446">
        <f t="shared" si="3"/>
        <v>0</v>
      </c>
    </row>
    <row r="60" spans="1:6" ht="30.75" thickBot="1" x14ac:dyDescent="0.3">
      <c r="A60" s="469">
        <v>46</v>
      </c>
      <c r="B60" s="489" t="s">
        <v>2038</v>
      </c>
      <c r="C60" s="490">
        <v>1</v>
      </c>
      <c r="D60" s="491" t="s">
        <v>1946</v>
      </c>
      <c r="E60" s="492"/>
      <c r="F60" s="493">
        <f t="shared" si="3"/>
        <v>0</v>
      </c>
    </row>
    <row r="61" spans="1:6" ht="15.75" thickBot="1" x14ac:dyDescent="0.3">
      <c r="A61" s="454"/>
      <c r="B61" s="494" t="s">
        <v>2039</v>
      </c>
      <c r="C61" s="456"/>
      <c r="D61" s="457"/>
      <c r="E61" s="458"/>
      <c r="F61" s="459"/>
    </row>
    <row r="62" spans="1:6" x14ac:dyDescent="0.25">
      <c r="A62" s="419">
        <v>47</v>
      </c>
      <c r="B62" s="495" t="s">
        <v>2040</v>
      </c>
      <c r="C62" s="476">
        <v>1</v>
      </c>
      <c r="D62" s="319" t="s">
        <v>549</v>
      </c>
      <c r="E62" s="393"/>
      <c r="F62" s="322">
        <f t="shared" ref="F62:F67" si="4">C62*E62</f>
        <v>0</v>
      </c>
    </row>
    <row r="63" spans="1:6" x14ac:dyDescent="0.25">
      <c r="A63" s="425">
        <v>48</v>
      </c>
      <c r="B63" s="496" t="s">
        <v>2041</v>
      </c>
      <c r="C63" s="380">
        <v>2</v>
      </c>
      <c r="D63" s="347" t="s">
        <v>549</v>
      </c>
      <c r="E63" s="348"/>
      <c r="F63" s="327">
        <f t="shared" si="4"/>
        <v>0</v>
      </c>
    </row>
    <row r="64" spans="1:6" ht="30" x14ac:dyDescent="0.25">
      <c r="A64" s="425">
        <v>49</v>
      </c>
      <c r="B64" s="477" t="s">
        <v>2042</v>
      </c>
      <c r="C64" s="380">
        <v>1</v>
      </c>
      <c r="D64" s="347" t="s">
        <v>549</v>
      </c>
      <c r="E64" s="348"/>
      <c r="F64" s="327">
        <f t="shared" si="4"/>
        <v>0</v>
      </c>
    </row>
    <row r="65" spans="1:6" x14ac:dyDescent="0.25">
      <c r="A65" s="425">
        <v>50</v>
      </c>
      <c r="B65" s="497" t="s">
        <v>2043</v>
      </c>
      <c r="C65" s="380">
        <v>1</v>
      </c>
      <c r="D65" s="347" t="s">
        <v>549</v>
      </c>
      <c r="E65" s="348"/>
      <c r="F65" s="327">
        <f t="shared" si="4"/>
        <v>0</v>
      </c>
    </row>
    <row r="66" spans="1:6" x14ac:dyDescent="0.25">
      <c r="A66" s="425">
        <v>51</v>
      </c>
      <c r="B66" s="371" t="s">
        <v>1988</v>
      </c>
      <c r="C66" s="380">
        <v>1</v>
      </c>
      <c r="D66" s="347" t="s">
        <v>1946</v>
      </c>
      <c r="E66" s="348"/>
      <c r="F66" s="327">
        <f t="shared" si="4"/>
        <v>0</v>
      </c>
    </row>
    <row r="67" spans="1:6" ht="15.75" thickBot="1" x14ac:dyDescent="0.3">
      <c r="A67" s="469">
        <v>52</v>
      </c>
      <c r="B67" s="498" t="s">
        <v>1987</v>
      </c>
      <c r="C67" s="499">
        <v>1</v>
      </c>
      <c r="D67" s="498" t="s">
        <v>549</v>
      </c>
      <c r="E67" s="452"/>
      <c r="F67" s="453">
        <f t="shared" si="4"/>
        <v>0</v>
      </c>
    </row>
    <row r="68" spans="1:6" ht="15.75" thickBot="1" x14ac:dyDescent="0.3">
      <c r="A68" s="809" t="s">
        <v>1991</v>
      </c>
      <c r="B68" s="810"/>
      <c r="C68" s="810"/>
      <c r="D68" s="810"/>
      <c r="E68" s="810"/>
      <c r="F68" s="811"/>
    </row>
    <row r="69" spans="1:6" ht="15.75" thickBot="1" x14ac:dyDescent="0.3">
      <c r="A69" s="812"/>
      <c r="B69" s="813"/>
      <c r="C69" s="813"/>
      <c r="D69" s="813"/>
      <c r="E69" s="813"/>
      <c r="F69" s="814"/>
    </row>
  </sheetData>
  <sheetProtection algorithmName="SHA-512" hashValue="M58aW1AsnoWhY72SpMzshb7F612Kh+fyRy0y2G3dE+9yYai0zfJFeeXv6QaFWq08PXVBQ1kjoTFeCdTu9qq4nQ==" saltValue="KM1ivc4r+e/RGEt0ZGOwuQ==" spinCount="100000" sheet="1"/>
  <mergeCells count="13">
    <mergeCell ref="A68:F69"/>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7BABD-549A-46FB-AAE1-F28095117AAC}">
  <dimension ref="A1:F32"/>
  <sheetViews>
    <sheetView topLeftCell="A4" zoomScale="87" zoomScaleNormal="87" workbookViewId="0">
      <selection activeCell="E26" sqref="E26"/>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1953</v>
      </c>
      <c r="B1" s="797"/>
      <c r="C1" s="797"/>
      <c r="D1" s="797"/>
      <c r="E1" s="797"/>
      <c r="F1" s="797"/>
    </row>
    <row r="2" spans="1:6" ht="30" customHeight="1" thickBot="1" x14ac:dyDescent="0.3">
      <c r="A2" s="304" t="s">
        <v>1930</v>
      </c>
      <c r="B2" s="798" t="s">
        <v>1482</v>
      </c>
      <c r="C2" s="798"/>
      <c r="D2" s="798"/>
      <c r="E2" s="305"/>
      <c r="F2" s="306"/>
    </row>
    <row r="3" spans="1:6" ht="15.75" thickBot="1" x14ac:dyDescent="0.3">
      <c r="A3" s="304" t="s">
        <v>1931</v>
      </c>
      <c r="B3" s="799" t="s">
        <v>1932</v>
      </c>
      <c r="C3" s="800"/>
      <c r="D3" s="801"/>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SUM(F10:F135)</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795" t="s">
        <v>1941</v>
      </c>
      <c r="F7" s="795"/>
    </row>
    <row r="8" spans="1:6" ht="15.75" thickBot="1" x14ac:dyDescent="0.3">
      <c r="A8" s="313" t="s">
        <v>1942</v>
      </c>
      <c r="B8" s="314" t="s">
        <v>5</v>
      </c>
      <c r="C8" s="333" t="s">
        <v>160</v>
      </c>
      <c r="D8" s="316" t="s">
        <v>159</v>
      </c>
      <c r="E8" s="315" t="s">
        <v>1943</v>
      </c>
      <c r="F8" s="317" t="s">
        <v>1</v>
      </c>
    </row>
    <row r="9" spans="1:6" s="334" customFormat="1" ht="27" thickBot="1" x14ac:dyDescent="0.45">
      <c r="A9" s="808" t="s">
        <v>1950</v>
      </c>
      <c r="B9" s="808"/>
      <c r="C9" s="808"/>
      <c r="D9" s="808"/>
      <c r="E9" s="808"/>
      <c r="F9" s="808"/>
    </row>
    <row r="10" spans="1:6" ht="15.75" thickBot="1" x14ac:dyDescent="0.3">
      <c r="A10" s="500" t="s">
        <v>1491</v>
      </c>
      <c r="B10" s="350" t="s">
        <v>1962</v>
      </c>
      <c r="C10" s="352"/>
      <c r="D10" s="352"/>
      <c r="E10" s="353"/>
      <c r="F10" s="354"/>
    </row>
    <row r="11" spans="1:6" x14ac:dyDescent="0.25">
      <c r="A11" s="501">
        <v>1</v>
      </c>
      <c r="B11" s="366" t="s">
        <v>1977</v>
      </c>
      <c r="C11" s="476">
        <v>4</v>
      </c>
      <c r="D11" s="319" t="s">
        <v>549</v>
      </c>
      <c r="E11" s="393"/>
      <c r="F11" s="424">
        <f>C11*E11</f>
        <v>0</v>
      </c>
    </row>
    <row r="12" spans="1:6" x14ac:dyDescent="0.25">
      <c r="A12" s="370">
        <v>2</v>
      </c>
      <c r="B12" s="347" t="s">
        <v>2044</v>
      </c>
      <c r="C12" s="346">
        <v>2</v>
      </c>
      <c r="D12" s="347" t="s">
        <v>549</v>
      </c>
      <c r="E12" s="348"/>
      <c r="F12" s="327">
        <f>C12*E12</f>
        <v>0</v>
      </c>
    </row>
    <row r="13" spans="1:6" x14ac:dyDescent="0.25">
      <c r="A13" s="370">
        <v>3</v>
      </c>
      <c r="B13" s="347" t="s">
        <v>1967</v>
      </c>
      <c r="C13" s="346">
        <v>2</v>
      </c>
      <c r="D13" s="347" t="s">
        <v>549</v>
      </c>
      <c r="E13" s="348"/>
      <c r="F13" s="327">
        <f>C13*E13</f>
        <v>0</v>
      </c>
    </row>
    <row r="14" spans="1:6" x14ac:dyDescent="0.25">
      <c r="A14" s="370">
        <v>4</v>
      </c>
      <c r="B14" s="347" t="s">
        <v>1975</v>
      </c>
      <c r="C14" s="346">
        <v>4</v>
      </c>
      <c r="D14" s="347" t="s">
        <v>549</v>
      </c>
      <c r="E14" s="348"/>
      <c r="F14" s="327">
        <f>C14*E14</f>
        <v>0</v>
      </c>
    </row>
    <row r="15" spans="1:6" ht="45" x14ac:dyDescent="0.25">
      <c r="A15" s="447">
        <v>5</v>
      </c>
      <c r="B15" s="442" t="s">
        <v>2045</v>
      </c>
      <c r="C15" s="443">
        <v>2</v>
      </c>
      <c r="D15" s="444" t="s">
        <v>549</v>
      </c>
      <c r="E15" s="445"/>
      <c r="F15" s="327">
        <f t="shared" ref="F15:F16" si="0">C15*E15</f>
        <v>0</v>
      </c>
    </row>
    <row r="16" spans="1:6" ht="45.75" thickBot="1" x14ac:dyDescent="0.3">
      <c r="A16" s="448">
        <v>6</v>
      </c>
      <c r="B16" s="502" t="s">
        <v>2046</v>
      </c>
      <c r="C16" s="470">
        <v>2</v>
      </c>
      <c r="D16" s="503" t="s">
        <v>549</v>
      </c>
      <c r="E16" s="504"/>
      <c r="F16" s="327">
        <f t="shared" si="0"/>
        <v>0</v>
      </c>
    </row>
    <row r="17" spans="1:6" ht="15.75" thickBot="1" x14ac:dyDescent="0.3">
      <c r="A17" s="505"/>
      <c r="B17" s="506" t="s">
        <v>2011</v>
      </c>
      <c r="C17" s="507"/>
      <c r="D17" s="508"/>
      <c r="E17" s="509"/>
      <c r="F17" s="510"/>
    </row>
    <row r="18" spans="1:6" ht="30" x14ac:dyDescent="0.25">
      <c r="A18" s="511">
        <v>7</v>
      </c>
      <c r="B18" s="512" t="s">
        <v>2047</v>
      </c>
      <c r="C18" s="513">
        <v>25</v>
      </c>
      <c r="D18" s="514" t="s">
        <v>284</v>
      </c>
      <c r="E18" s="515"/>
      <c r="F18" s="482">
        <f>C18*E18</f>
        <v>0</v>
      </c>
    </row>
    <row r="19" spans="1:6" x14ac:dyDescent="0.25">
      <c r="A19" s="447">
        <v>8</v>
      </c>
      <c r="B19" s="444" t="s">
        <v>2015</v>
      </c>
      <c r="C19" s="443">
        <v>18</v>
      </c>
      <c r="D19" s="444" t="s">
        <v>284</v>
      </c>
      <c r="E19" s="445"/>
      <c r="F19" s="446">
        <f>C19*E19</f>
        <v>0</v>
      </c>
    </row>
    <row r="20" spans="1:6" ht="30.75" thickBot="1" x14ac:dyDescent="0.3">
      <c r="A20" s="448">
        <v>9</v>
      </c>
      <c r="B20" s="502" t="s">
        <v>2048</v>
      </c>
      <c r="C20" s="470">
        <v>2</v>
      </c>
      <c r="D20" s="503" t="s">
        <v>549</v>
      </c>
      <c r="E20" s="504"/>
      <c r="F20" s="493">
        <f>C20*E20</f>
        <v>0</v>
      </c>
    </row>
    <row r="21" spans="1:6" ht="15.75" thickBot="1" x14ac:dyDescent="0.3">
      <c r="A21" s="505"/>
      <c r="B21" s="506" t="s">
        <v>2049</v>
      </c>
      <c r="C21" s="507"/>
      <c r="D21" s="508"/>
      <c r="E21" s="509"/>
      <c r="F21" s="510"/>
    </row>
    <row r="22" spans="1:6" ht="45" x14ac:dyDescent="0.25">
      <c r="A22" s="501">
        <v>10</v>
      </c>
      <c r="B22" s="516" t="s">
        <v>2050</v>
      </c>
      <c r="C22" s="460">
        <v>25</v>
      </c>
      <c r="D22" s="461" t="s">
        <v>284</v>
      </c>
      <c r="E22" s="462"/>
      <c r="F22" s="424">
        <f>C22*E22</f>
        <v>0</v>
      </c>
    </row>
    <row r="23" spans="1:6" ht="15.75" thickBot="1" x14ac:dyDescent="0.3">
      <c r="A23" s="448">
        <v>11</v>
      </c>
      <c r="B23" s="449" t="s">
        <v>2051</v>
      </c>
      <c r="C23" s="470">
        <v>18</v>
      </c>
      <c r="D23" s="503" t="s">
        <v>284</v>
      </c>
      <c r="E23" s="504"/>
      <c r="F23" s="493">
        <f>C23*E23</f>
        <v>0</v>
      </c>
    </row>
    <row r="24" spans="1:6" ht="15.75" thickBot="1" x14ac:dyDescent="0.3">
      <c r="A24" s="436"/>
      <c r="B24" s="437" t="s">
        <v>2039</v>
      </c>
      <c r="C24" s="438"/>
      <c r="D24" s="517"/>
      <c r="E24" s="440"/>
      <c r="F24" s="354"/>
    </row>
    <row r="25" spans="1:6" ht="30" x14ac:dyDescent="0.25">
      <c r="A25" s="518">
        <v>12</v>
      </c>
      <c r="B25" s="519" t="s">
        <v>2052</v>
      </c>
      <c r="C25" s="520">
        <v>2</v>
      </c>
      <c r="D25" s="521" t="s">
        <v>549</v>
      </c>
      <c r="E25" s="522"/>
      <c r="F25" s="523">
        <f t="shared" ref="F25:F30" si="1">C25*E25</f>
        <v>0</v>
      </c>
    </row>
    <row r="26" spans="1:6" x14ac:dyDescent="0.25">
      <c r="A26" s="425">
        <v>13</v>
      </c>
      <c r="B26" s="496" t="s">
        <v>2040</v>
      </c>
      <c r="C26" s="380">
        <v>1</v>
      </c>
      <c r="D26" s="347" t="s">
        <v>1946</v>
      </c>
      <c r="E26" s="348"/>
      <c r="F26" s="327">
        <f t="shared" si="1"/>
        <v>0</v>
      </c>
    </row>
    <row r="27" spans="1:6" x14ac:dyDescent="0.25">
      <c r="A27" s="425">
        <v>14</v>
      </c>
      <c r="B27" s="496" t="s">
        <v>2041</v>
      </c>
      <c r="C27" s="380">
        <v>2</v>
      </c>
      <c r="D27" s="347" t="s">
        <v>1946</v>
      </c>
      <c r="E27" s="348"/>
      <c r="F27" s="327">
        <f t="shared" si="1"/>
        <v>0</v>
      </c>
    </row>
    <row r="28" spans="1:6" ht="30" x14ac:dyDescent="0.25">
      <c r="A28" s="425">
        <v>15</v>
      </c>
      <c r="B28" s="477" t="s">
        <v>2042</v>
      </c>
      <c r="C28" s="380">
        <v>1</v>
      </c>
      <c r="D28" s="347" t="s">
        <v>549</v>
      </c>
      <c r="E28" s="348"/>
      <c r="F28" s="327">
        <f>C28*E28</f>
        <v>0</v>
      </c>
    </row>
    <row r="29" spans="1:6" x14ac:dyDescent="0.25">
      <c r="A29" s="425">
        <v>16</v>
      </c>
      <c r="B29" s="347" t="s">
        <v>1987</v>
      </c>
      <c r="C29" s="380">
        <v>1</v>
      </c>
      <c r="D29" s="347" t="s">
        <v>1946</v>
      </c>
      <c r="E29" s="348"/>
      <c r="F29" s="327">
        <f t="shared" si="1"/>
        <v>0</v>
      </c>
    </row>
    <row r="30" spans="1:6" ht="15.75" thickBot="1" x14ac:dyDescent="0.3">
      <c r="A30" s="425">
        <v>17</v>
      </c>
      <c r="B30" s="371" t="s">
        <v>1988</v>
      </c>
      <c r="C30" s="380">
        <v>1</v>
      </c>
      <c r="D30" s="347" t="s">
        <v>1946</v>
      </c>
      <c r="E30" s="348"/>
      <c r="F30" s="327">
        <f t="shared" si="1"/>
        <v>0</v>
      </c>
    </row>
    <row r="31" spans="1:6" ht="15.75" thickBot="1" x14ac:dyDescent="0.3">
      <c r="A31" s="815" t="s">
        <v>1991</v>
      </c>
      <c r="B31" s="816"/>
      <c r="C31" s="816"/>
      <c r="D31" s="816"/>
      <c r="E31" s="816"/>
      <c r="F31" s="817"/>
    </row>
    <row r="32" spans="1:6" ht="15.75" thickBot="1" x14ac:dyDescent="0.3">
      <c r="A32" s="818"/>
      <c r="B32" s="819"/>
      <c r="C32" s="819"/>
      <c r="D32" s="819"/>
      <c r="E32" s="819"/>
      <c r="F32" s="820"/>
    </row>
  </sheetData>
  <mergeCells count="13">
    <mergeCell ref="A31:F32"/>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E47B1-BE2B-44AD-9254-D7DF7B49F5BE}">
  <dimension ref="A1:F34"/>
  <sheetViews>
    <sheetView zoomScale="87" zoomScaleNormal="87" workbookViewId="0">
      <selection activeCell="E17" sqref="E17"/>
    </sheetView>
  </sheetViews>
  <sheetFormatPr defaultRowHeight="15" x14ac:dyDescent="0.25"/>
  <cols>
    <col min="1" max="1" width="21.5703125" style="303" customWidth="1"/>
    <col min="2" max="2" width="63" style="303" customWidth="1"/>
    <col min="3" max="3" width="9.140625" style="418"/>
    <col min="4" max="4" width="10.5703125" style="303" customWidth="1"/>
    <col min="5" max="5" width="14" style="303" bestFit="1" customWidth="1"/>
    <col min="6" max="6" width="15.7109375" style="303" bestFit="1" customWidth="1"/>
    <col min="7" max="7" width="12.5703125" style="303" bestFit="1" customWidth="1"/>
    <col min="8" max="12" width="9.140625" style="303"/>
    <col min="13" max="13" width="82" style="303" customWidth="1"/>
    <col min="14" max="256" width="9.140625" style="303"/>
    <col min="257" max="257" width="21.5703125" style="303" customWidth="1"/>
    <col min="258" max="258" width="63" style="303" customWidth="1"/>
    <col min="259" max="259" width="9.140625" style="303"/>
    <col min="260" max="260" width="10.5703125" style="303" customWidth="1"/>
    <col min="261" max="261" width="14" style="303" bestFit="1" customWidth="1"/>
    <col min="262" max="262" width="15.7109375" style="303" bestFit="1" customWidth="1"/>
    <col min="263" max="263" width="12.5703125" style="303" bestFit="1" customWidth="1"/>
    <col min="264" max="268" width="9.140625" style="303"/>
    <col min="269" max="269" width="82" style="303" customWidth="1"/>
    <col min="270" max="512" width="9.140625" style="303"/>
    <col min="513" max="513" width="21.5703125" style="303" customWidth="1"/>
    <col min="514" max="514" width="63" style="303" customWidth="1"/>
    <col min="515" max="515" width="9.140625" style="303"/>
    <col min="516" max="516" width="10.5703125" style="303" customWidth="1"/>
    <col min="517" max="517" width="14" style="303" bestFit="1" customWidth="1"/>
    <col min="518" max="518" width="15.7109375" style="303" bestFit="1" customWidth="1"/>
    <col min="519" max="519" width="12.5703125" style="303" bestFit="1" customWidth="1"/>
    <col min="520" max="524" width="9.140625" style="303"/>
    <col min="525" max="525" width="82" style="303" customWidth="1"/>
    <col min="526" max="768" width="9.140625" style="303"/>
    <col min="769" max="769" width="21.5703125" style="303" customWidth="1"/>
    <col min="770" max="770" width="63" style="303" customWidth="1"/>
    <col min="771" max="771" width="9.140625" style="303"/>
    <col min="772" max="772" width="10.5703125" style="303" customWidth="1"/>
    <col min="773" max="773" width="14" style="303" bestFit="1" customWidth="1"/>
    <col min="774" max="774" width="15.7109375" style="303" bestFit="1" customWidth="1"/>
    <col min="775" max="775" width="12.5703125" style="303" bestFit="1" customWidth="1"/>
    <col min="776" max="780" width="9.140625" style="303"/>
    <col min="781" max="781" width="82" style="303" customWidth="1"/>
    <col min="782" max="1024" width="9.140625" style="303"/>
    <col min="1025" max="1025" width="21.5703125" style="303" customWidth="1"/>
    <col min="1026" max="1026" width="63" style="303" customWidth="1"/>
    <col min="1027" max="1027" width="9.140625" style="303"/>
    <col min="1028" max="1028" width="10.5703125" style="303" customWidth="1"/>
    <col min="1029" max="1029" width="14" style="303" bestFit="1" customWidth="1"/>
    <col min="1030" max="1030" width="15.7109375" style="303" bestFit="1" customWidth="1"/>
    <col min="1031" max="1031" width="12.5703125" style="303" bestFit="1" customWidth="1"/>
    <col min="1032" max="1036" width="9.140625" style="303"/>
    <col min="1037" max="1037" width="82" style="303" customWidth="1"/>
    <col min="1038" max="1280" width="9.140625" style="303"/>
    <col min="1281" max="1281" width="21.5703125" style="303" customWidth="1"/>
    <col min="1282" max="1282" width="63" style="303" customWidth="1"/>
    <col min="1283" max="1283" width="9.140625" style="303"/>
    <col min="1284" max="1284" width="10.5703125" style="303" customWidth="1"/>
    <col min="1285" max="1285" width="14" style="303" bestFit="1" customWidth="1"/>
    <col min="1286" max="1286" width="15.7109375" style="303" bestFit="1" customWidth="1"/>
    <col min="1287" max="1287" width="12.5703125" style="303" bestFit="1" customWidth="1"/>
    <col min="1288" max="1292" width="9.140625" style="303"/>
    <col min="1293" max="1293" width="82" style="303" customWidth="1"/>
    <col min="1294" max="1536" width="9.140625" style="303"/>
    <col min="1537" max="1537" width="21.5703125" style="303" customWidth="1"/>
    <col min="1538" max="1538" width="63" style="303" customWidth="1"/>
    <col min="1539" max="1539" width="9.140625" style="303"/>
    <col min="1540" max="1540" width="10.5703125" style="303" customWidth="1"/>
    <col min="1541" max="1541" width="14" style="303" bestFit="1" customWidth="1"/>
    <col min="1542" max="1542" width="15.7109375" style="303" bestFit="1" customWidth="1"/>
    <col min="1543" max="1543" width="12.5703125" style="303" bestFit="1" customWidth="1"/>
    <col min="1544" max="1548" width="9.140625" style="303"/>
    <col min="1549" max="1549" width="82" style="303" customWidth="1"/>
    <col min="1550" max="1792" width="9.140625" style="303"/>
    <col min="1793" max="1793" width="21.5703125" style="303" customWidth="1"/>
    <col min="1794" max="1794" width="63" style="303" customWidth="1"/>
    <col min="1795" max="1795" width="9.140625" style="303"/>
    <col min="1796" max="1796" width="10.5703125" style="303" customWidth="1"/>
    <col min="1797" max="1797" width="14" style="303" bestFit="1" customWidth="1"/>
    <col min="1798" max="1798" width="15.7109375" style="303" bestFit="1" customWidth="1"/>
    <col min="1799" max="1799" width="12.5703125" style="303" bestFit="1" customWidth="1"/>
    <col min="1800" max="1804" width="9.140625" style="303"/>
    <col min="1805" max="1805" width="82" style="303" customWidth="1"/>
    <col min="1806" max="2048" width="9.140625" style="303"/>
    <col min="2049" max="2049" width="21.5703125" style="303" customWidth="1"/>
    <col min="2050" max="2050" width="63" style="303" customWidth="1"/>
    <col min="2051" max="2051" width="9.140625" style="303"/>
    <col min="2052" max="2052" width="10.5703125" style="303" customWidth="1"/>
    <col min="2053" max="2053" width="14" style="303" bestFit="1" customWidth="1"/>
    <col min="2054" max="2054" width="15.7109375" style="303" bestFit="1" customWidth="1"/>
    <col min="2055" max="2055" width="12.5703125" style="303" bestFit="1" customWidth="1"/>
    <col min="2056" max="2060" width="9.140625" style="303"/>
    <col min="2061" max="2061" width="82" style="303" customWidth="1"/>
    <col min="2062" max="2304" width="9.140625" style="303"/>
    <col min="2305" max="2305" width="21.5703125" style="303" customWidth="1"/>
    <col min="2306" max="2306" width="63" style="303" customWidth="1"/>
    <col min="2307" max="2307" width="9.140625" style="303"/>
    <col min="2308" max="2308" width="10.5703125" style="303" customWidth="1"/>
    <col min="2309" max="2309" width="14" style="303" bestFit="1" customWidth="1"/>
    <col min="2310" max="2310" width="15.7109375" style="303" bestFit="1" customWidth="1"/>
    <col min="2311" max="2311" width="12.5703125" style="303" bestFit="1" customWidth="1"/>
    <col min="2312" max="2316" width="9.140625" style="303"/>
    <col min="2317" max="2317" width="82" style="303" customWidth="1"/>
    <col min="2318" max="2560" width="9.140625" style="303"/>
    <col min="2561" max="2561" width="21.5703125" style="303" customWidth="1"/>
    <col min="2562" max="2562" width="63" style="303" customWidth="1"/>
    <col min="2563" max="2563" width="9.140625" style="303"/>
    <col min="2564" max="2564" width="10.5703125" style="303" customWidth="1"/>
    <col min="2565" max="2565" width="14" style="303" bestFit="1" customWidth="1"/>
    <col min="2566" max="2566" width="15.7109375" style="303" bestFit="1" customWidth="1"/>
    <col min="2567" max="2567" width="12.5703125" style="303" bestFit="1" customWidth="1"/>
    <col min="2568" max="2572" width="9.140625" style="303"/>
    <col min="2573" max="2573" width="82" style="303" customWidth="1"/>
    <col min="2574" max="2816" width="9.140625" style="303"/>
    <col min="2817" max="2817" width="21.5703125" style="303" customWidth="1"/>
    <col min="2818" max="2818" width="63" style="303" customWidth="1"/>
    <col min="2819" max="2819" width="9.140625" style="303"/>
    <col min="2820" max="2820" width="10.5703125" style="303" customWidth="1"/>
    <col min="2821" max="2821" width="14" style="303" bestFit="1" customWidth="1"/>
    <col min="2822" max="2822" width="15.7109375" style="303" bestFit="1" customWidth="1"/>
    <col min="2823" max="2823" width="12.5703125" style="303" bestFit="1" customWidth="1"/>
    <col min="2824" max="2828" width="9.140625" style="303"/>
    <col min="2829" max="2829" width="82" style="303" customWidth="1"/>
    <col min="2830" max="3072" width="9.140625" style="303"/>
    <col min="3073" max="3073" width="21.5703125" style="303" customWidth="1"/>
    <col min="3074" max="3074" width="63" style="303" customWidth="1"/>
    <col min="3075" max="3075" width="9.140625" style="303"/>
    <col min="3076" max="3076" width="10.5703125" style="303" customWidth="1"/>
    <col min="3077" max="3077" width="14" style="303" bestFit="1" customWidth="1"/>
    <col min="3078" max="3078" width="15.7109375" style="303" bestFit="1" customWidth="1"/>
    <col min="3079" max="3079" width="12.5703125" style="303" bestFit="1" customWidth="1"/>
    <col min="3080" max="3084" width="9.140625" style="303"/>
    <col min="3085" max="3085" width="82" style="303" customWidth="1"/>
    <col min="3086" max="3328" width="9.140625" style="303"/>
    <col min="3329" max="3329" width="21.5703125" style="303" customWidth="1"/>
    <col min="3330" max="3330" width="63" style="303" customWidth="1"/>
    <col min="3331" max="3331" width="9.140625" style="303"/>
    <col min="3332" max="3332" width="10.5703125" style="303" customWidth="1"/>
    <col min="3333" max="3333" width="14" style="303" bestFit="1" customWidth="1"/>
    <col min="3334" max="3334" width="15.7109375" style="303" bestFit="1" customWidth="1"/>
    <col min="3335" max="3335" width="12.5703125" style="303" bestFit="1" customWidth="1"/>
    <col min="3336" max="3340" width="9.140625" style="303"/>
    <col min="3341" max="3341" width="82" style="303" customWidth="1"/>
    <col min="3342" max="3584" width="9.140625" style="303"/>
    <col min="3585" max="3585" width="21.5703125" style="303" customWidth="1"/>
    <col min="3586" max="3586" width="63" style="303" customWidth="1"/>
    <col min="3587" max="3587" width="9.140625" style="303"/>
    <col min="3588" max="3588" width="10.5703125" style="303" customWidth="1"/>
    <col min="3589" max="3589" width="14" style="303" bestFit="1" customWidth="1"/>
    <col min="3590" max="3590" width="15.7109375" style="303" bestFit="1" customWidth="1"/>
    <col min="3591" max="3591" width="12.5703125" style="303" bestFit="1" customWidth="1"/>
    <col min="3592" max="3596" width="9.140625" style="303"/>
    <col min="3597" max="3597" width="82" style="303" customWidth="1"/>
    <col min="3598" max="3840" width="9.140625" style="303"/>
    <col min="3841" max="3841" width="21.5703125" style="303" customWidth="1"/>
    <col min="3842" max="3842" width="63" style="303" customWidth="1"/>
    <col min="3843" max="3843" width="9.140625" style="303"/>
    <col min="3844" max="3844" width="10.5703125" style="303" customWidth="1"/>
    <col min="3845" max="3845" width="14" style="303" bestFit="1" customWidth="1"/>
    <col min="3846" max="3846" width="15.7109375" style="303" bestFit="1" customWidth="1"/>
    <col min="3847" max="3847" width="12.5703125" style="303" bestFit="1" customWidth="1"/>
    <col min="3848" max="3852" width="9.140625" style="303"/>
    <col min="3853" max="3853" width="82" style="303" customWidth="1"/>
    <col min="3854" max="4096" width="9.140625" style="303"/>
    <col min="4097" max="4097" width="21.5703125" style="303" customWidth="1"/>
    <col min="4098" max="4098" width="63" style="303" customWidth="1"/>
    <col min="4099" max="4099" width="9.140625" style="303"/>
    <col min="4100" max="4100" width="10.5703125" style="303" customWidth="1"/>
    <col min="4101" max="4101" width="14" style="303" bestFit="1" customWidth="1"/>
    <col min="4102" max="4102" width="15.7109375" style="303" bestFit="1" customWidth="1"/>
    <col min="4103" max="4103" width="12.5703125" style="303" bestFit="1" customWidth="1"/>
    <col min="4104" max="4108" width="9.140625" style="303"/>
    <col min="4109" max="4109" width="82" style="303" customWidth="1"/>
    <col min="4110" max="4352" width="9.140625" style="303"/>
    <col min="4353" max="4353" width="21.5703125" style="303" customWidth="1"/>
    <col min="4354" max="4354" width="63" style="303" customWidth="1"/>
    <col min="4355" max="4355" width="9.140625" style="303"/>
    <col min="4356" max="4356" width="10.5703125" style="303" customWidth="1"/>
    <col min="4357" max="4357" width="14" style="303" bestFit="1" customWidth="1"/>
    <col min="4358" max="4358" width="15.7109375" style="303" bestFit="1" customWidth="1"/>
    <col min="4359" max="4359" width="12.5703125" style="303" bestFit="1" customWidth="1"/>
    <col min="4360" max="4364" width="9.140625" style="303"/>
    <col min="4365" max="4365" width="82" style="303" customWidth="1"/>
    <col min="4366" max="4608" width="9.140625" style="303"/>
    <col min="4609" max="4609" width="21.5703125" style="303" customWidth="1"/>
    <col min="4610" max="4610" width="63" style="303" customWidth="1"/>
    <col min="4611" max="4611" width="9.140625" style="303"/>
    <col min="4612" max="4612" width="10.5703125" style="303" customWidth="1"/>
    <col min="4613" max="4613" width="14" style="303" bestFit="1" customWidth="1"/>
    <col min="4614" max="4614" width="15.7109375" style="303" bestFit="1" customWidth="1"/>
    <col min="4615" max="4615" width="12.5703125" style="303" bestFit="1" customWidth="1"/>
    <col min="4616" max="4620" width="9.140625" style="303"/>
    <col min="4621" max="4621" width="82" style="303" customWidth="1"/>
    <col min="4622" max="4864" width="9.140625" style="303"/>
    <col min="4865" max="4865" width="21.5703125" style="303" customWidth="1"/>
    <col min="4866" max="4866" width="63" style="303" customWidth="1"/>
    <col min="4867" max="4867" width="9.140625" style="303"/>
    <col min="4868" max="4868" width="10.5703125" style="303" customWidth="1"/>
    <col min="4869" max="4869" width="14" style="303" bestFit="1" customWidth="1"/>
    <col min="4870" max="4870" width="15.7109375" style="303" bestFit="1" customWidth="1"/>
    <col min="4871" max="4871" width="12.5703125" style="303" bestFit="1" customWidth="1"/>
    <col min="4872" max="4876" width="9.140625" style="303"/>
    <col min="4877" max="4877" width="82" style="303" customWidth="1"/>
    <col min="4878" max="5120" width="9.140625" style="303"/>
    <col min="5121" max="5121" width="21.5703125" style="303" customWidth="1"/>
    <col min="5122" max="5122" width="63" style="303" customWidth="1"/>
    <col min="5123" max="5123" width="9.140625" style="303"/>
    <col min="5124" max="5124" width="10.5703125" style="303" customWidth="1"/>
    <col min="5125" max="5125" width="14" style="303" bestFit="1" customWidth="1"/>
    <col min="5126" max="5126" width="15.7109375" style="303" bestFit="1" customWidth="1"/>
    <col min="5127" max="5127" width="12.5703125" style="303" bestFit="1" customWidth="1"/>
    <col min="5128" max="5132" width="9.140625" style="303"/>
    <col min="5133" max="5133" width="82" style="303" customWidth="1"/>
    <col min="5134" max="5376" width="9.140625" style="303"/>
    <col min="5377" max="5377" width="21.5703125" style="303" customWidth="1"/>
    <col min="5378" max="5378" width="63" style="303" customWidth="1"/>
    <col min="5379" max="5379" width="9.140625" style="303"/>
    <col min="5380" max="5380" width="10.5703125" style="303" customWidth="1"/>
    <col min="5381" max="5381" width="14" style="303" bestFit="1" customWidth="1"/>
    <col min="5382" max="5382" width="15.7109375" style="303" bestFit="1" customWidth="1"/>
    <col min="5383" max="5383" width="12.5703125" style="303" bestFit="1" customWidth="1"/>
    <col min="5384" max="5388" width="9.140625" style="303"/>
    <col min="5389" max="5389" width="82" style="303" customWidth="1"/>
    <col min="5390" max="5632" width="9.140625" style="303"/>
    <col min="5633" max="5633" width="21.5703125" style="303" customWidth="1"/>
    <col min="5634" max="5634" width="63" style="303" customWidth="1"/>
    <col min="5635" max="5635" width="9.140625" style="303"/>
    <col min="5636" max="5636" width="10.5703125" style="303" customWidth="1"/>
    <col min="5637" max="5637" width="14" style="303" bestFit="1" customWidth="1"/>
    <col min="5638" max="5638" width="15.7109375" style="303" bestFit="1" customWidth="1"/>
    <col min="5639" max="5639" width="12.5703125" style="303" bestFit="1" customWidth="1"/>
    <col min="5640" max="5644" width="9.140625" style="303"/>
    <col min="5645" max="5645" width="82" style="303" customWidth="1"/>
    <col min="5646" max="5888" width="9.140625" style="303"/>
    <col min="5889" max="5889" width="21.5703125" style="303" customWidth="1"/>
    <col min="5890" max="5890" width="63" style="303" customWidth="1"/>
    <col min="5891" max="5891" width="9.140625" style="303"/>
    <col min="5892" max="5892" width="10.5703125" style="303" customWidth="1"/>
    <col min="5893" max="5893" width="14" style="303" bestFit="1" customWidth="1"/>
    <col min="5894" max="5894" width="15.7109375" style="303" bestFit="1" customWidth="1"/>
    <col min="5895" max="5895" width="12.5703125" style="303" bestFit="1" customWidth="1"/>
    <col min="5896" max="5900" width="9.140625" style="303"/>
    <col min="5901" max="5901" width="82" style="303" customWidth="1"/>
    <col min="5902" max="6144" width="9.140625" style="303"/>
    <col min="6145" max="6145" width="21.5703125" style="303" customWidth="1"/>
    <col min="6146" max="6146" width="63" style="303" customWidth="1"/>
    <col min="6147" max="6147" width="9.140625" style="303"/>
    <col min="6148" max="6148" width="10.5703125" style="303" customWidth="1"/>
    <col min="6149" max="6149" width="14" style="303" bestFit="1" customWidth="1"/>
    <col min="6150" max="6150" width="15.7109375" style="303" bestFit="1" customWidth="1"/>
    <col min="6151" max="6151" width="12.5703125" style="303" bestFit="1" customWidth="1"/>
    <col min="6152" max="6156" width="9.140625" style="303"/>
    <col min="6157" max="6157" width="82" style="303" customWidth="1"/>
    <col min="6158" max="6400" width="9.140625" style="303"/>
    <col min="6401" max="6401" width="21.5703125" style="303" customWidth="1"/>
    <col min="6402" max="6402" width="63" style="303" customWidth="1"/>
    <col min="6403" max="6403" width="9.140625" style="303"/>
    <col min="6404" max="6404" width="10.5703125" style="303" customWidth="1"/>
    <col min="6405" max="6405" width="14" style="303" bestFit="1" customWidth="1"/>
    <col min="6406" max="6406" width="15.7109375" style="303" bestFit="1" customWidth="1"/>
    <col min="6407" max="6407" width="12.5703125" style="303" bestFit="1" customWidth="1"/>
    <col min="6408" max="6412" width="9.140625" style="303"/>
    <col min="6413" max="6413" width="82" style="303" customWidth="1"/>
    <col min="6414" max="6656" width="9.140625" style="303"/>
    <col min="6657" max="6657" width="21.5703125" style="303" customWidth="1"/>
    <col min="6658" max="6658" width="63" style="303" customWidth="1"/>
    <col min="6659" max="6659" width="9.140625" style="303"/>
    <col min="6660" max="6660" width="10.5703125" style="303" customWidth="1"/>
    <col min="6661" max="6661" width="14" style="303" bestFit="1" customWidth="1"/>
    <col min="6662" max="6662" width="15.7109375" style="303" bestFit="1" customWidth="1"/>
    <col min="6663" max="6663" width="12.5703125" style="303" bestFit="1" customWidth="1"/>
    <col min="6664" max="6668" width="9.140625" style="303"/>
    <col min="6669" max="6669" width="82" style="303" customWidth="1"/>
    <col min="6670" max="6912" width="9.140625" style="303"/>
    <col min="6913" max="6913" width="21.5703125" style="303" customWidth="1"/>
    <col min="6914" max="6914" width="63" style="303" customWidth="1"/>
    <col min="6915" max="6915" width="9.140625" style="303"/>
    <col min="6916" max="6916" width="10.5703125" style="303" customWidth="1"/>
    <col min="6917" max="6917" width="14" style="303" bestFit="1" customWidth="1"/>
    <col min="6918" max="6918" width="15.7109375" style="303" bestFit="1" customWidth="1"/>
    <col min="6919" max="6919" width="12.5703125" style="303" bestFit="1" customWidth="1"/>
    <col min="6920" max="6924" width="9.140625" style="303"/>
    <col min="6925" max="6925" width="82" style="303" customWidth="1"/>
    <col min="6926" max="7168" width="9.140625" style="303"/>
    <col min="7169" max="7169" width="21.5703125" style="303" customWidth="1"/>
    <col min="7170" max="7170" width="63" style="303" customWidth="1"/>
    <col min="7171" max="7171" width="9.140625" style="303"/>
    <col min="7172" max="7172" width="10.5703125" style="303" customWidth="1"/>
    <col min="7173" max="7173" width="14" style="303" bestFit="1" customWidth="1"/>
    <col min="7174" max="7174" width="15.7109375" style="303" bestFit="1" customWidth="1"/>
    <col min="7175" max="7175" width="12.5703125" style="303" bestFit="1" customWidth="1"/>
    <col min="7176" max="7180" width="9.140625" style="303"/>
    <col min="7181" max="7181" width="82" style="303" customWidth="1"/>
    <col min="7182" max="7424" width="9.140625" style="303"/>
    <col min="7425" max="7425" width="21.5703125" style="303" customWidth="1"/>
    <col min="7426" max="7426" width="63" style="303" customWidth="1"/>
    <col min="7427" max="7427" width="9.140625" style="303"/>
    <col min="7428" max="7428" width="10.5703125" style="303" customWidth="1"/>
    <col min="7429" max="7429" width="14" style="303" bestFit="1" customWidth="1"/>
    <col min="7430" max="7430" width="15.7109375" style="303" bestFit="1" customWidth="1"/>
    <col min="7431" max="7431" width="12.5703125" style="303" bestFit="1" customWidth="1"/>
    <col min="7432" max="7436" width="9.140625" style="303"/>
    <col min="7437" max="7437" width="82" style="303" customWidth="1"/>
    <col min="7438" max="7680" width="9.140625" style="303"/>
    <col min="7681" max="7681" width="21.5703125" style="303" customWidth="1"/>
    <col min="7682" max="7682" width="63" style="303" customWidth="1"/>
    <col min="7683" max="7683" width="9.140625" style="303"/>
    <col min="7684" max="7684" width="10.5703125" style="303" customWidth="1"/>
    <col min="7685" max="7685" width="14" style="303" bestFit="1" customWidth="1"/>
    <col min="7686" max="7686" width="15.7109375" style="303" bestFit="1" customWidth="1"/>
    <col min="7687" max="7687" width="12.5703125" style="303" bestFit="1" customWidth="1"/>
    <col min="7688" max="7692" width="9.140625" style="303"/>
    <col min="7693" max="7693" width="82" style="303" customWidth="1"/>
    <col min="7694" max="7936" width="9.140625" style="303"/>
    <col min="7937" max="7937" width="21.5703125" style="303" customWidth="1"/>
    <col min="7938" max="7938" width="63" style="303" customWidth="1"/>
    <col min="7939" max="7939" width="9.140625" style="303"/>
    <col min="7940" max="7940" width="10.5703125" style="303" customWidth="1"/>
    <col min="7941" max="7941" width="14" style="303" bestFit="1" customWidth="1"/>
    <col min="7942" max="7942" width="15.7109375" style="303" bestFit="1" customWidth="1"/>
    <col min="7943" max="7943" width="12.5703125" style="303" bestFit="1" customWidth="1"/>
    <col min="7944" max="7948" width="9.140625" style="303"/>
    <col min="7949" max="7949" width="82" style="303" customWidth="1"/>
    <col min="7950" max="8192" width="9.140625" style="303"/>
    <col min="8193" max="8193" width="21.5703125" style="303" customWidth="1"/>
    <col min="8194" max="8194" width="63" style="303" customWidth="1"/>
    <col min="8195" max="8195" width="9.140625" style="303"/>
    <col min="8196" max="8196" width="10.5703125" style="303" customWidth="1"/>
    <col min="8197" max="8197" width="14" style="303" bestFit="1" customWidth="1"/>
    <col min="8198" max="8198" width="15.7109375" style="303" bestFit="1" customWidth="1"/>
    <col min="8199" max="8199" width="12.5703125" style="303" bestFit="1" customWidth="1"/>
    <col min="8200" max="8204" width="9.140625" style="303"/>
    <col min="8205" max="8205" width="82" style="303" customWidth="1"/>
    <col min="8206" max="8448" width="9.140625" style="303"/>
    <col min="8449" max="8449" width="21.5703125" style="303" customWidth="1"/>
    <col min="8450" max="8450" width="63" style="303" customWidth="1"/>
    <col min="8451" max="8451" width="9.140625" style="303"/>
    <col min="8452" max="8452" width="10.5703125" style="303" customWidth="1"/>
    <col min="8453" max="8453" width="14" style="303" bestFit="1" customWidth="1"/>
    <col min="8454" max="8454" width="15.7109375" style="303" bestFit="1" customWidth="1"/>
    <col min="8455" max="8455" width="12.5703125" style="303" bestFit="1" customWidth="1"/>
    <col min="8456" max="8460" width="9.140625" style="303"/>
    <col min="8461" max="8461" width="82" style="303" customWidth="1"/>
    <col min="8462" max="8704" width="9.140625" style="303"/>
    <col min="8705" max="8705" width="21.5703125" style="303" customWidth="1"/>
    <col min="8706" max="8706" width="63" style="303" customWidth="1"/>
    <col min="8707" max="8707" width="9.140625" style="303"/>
    <col min="8708" max="8708" width="10.5703125" style="303" customWidth="1"/>
    <col min="8709" max="8709" width="14" style="303" bestFit="1" customWidth="1"/>
    <col min="8710" max="8710" width="15.7109375" style="303" bestFit="1" customWidth="1"/>
    <col min="8711" max="8711" width="12.5703125" style="303" bestFit="1" customWidth="1"/>
    <col min="8712" max="8716" width="9.140625" style="303"/>
    <col min="8717" max="8717" width="82" style="303" customWidth="1"/>
    <col min="8718" max="8960" width="9.140625" style="303"/>
    <col min="8961" max="8961" width="21.5703125" style="303" customWidth="1"/>
    <col min="8962" max="8962" width="63" style="303" customWidth="1"/>
    <col min="8963" max="8963" width="9.140625" style="303"/>
    <col min="8964" max="8964" width="10.5703125" style="303" customWidth="1"/>
    <col min="8965" max="8965" width="14" style="303" bestFit="1" customWidth="1"/>
    <col min="8966" max="8966" width="15.7109375" style="303" bestFit="1" customWidth="1"/>
    <col min="8967" max="8967" width="12.5703125" style="303" bestFit="1" customWidth="1"/>
    <col min="8968" max="8972" width="9.140625" style="303"/>
    <col min="8973" max="8973" width="82" style="303" customWidth="1"/>
    <col min="8974" max="9216" width="9.140625" style="303"/>
    <col min="9217" max="9217" width="21.5703125" style="303" customWidth="1"/>
    <col min="9218" max="9218" width="63" style="303" customWidth="1"/>
    <col min="9219" max="9219" width="9.140625" style="303"/>
    <col min="9220" max="9220" width="10.5703125" style="303" customWidth="1"/>
    <col min="9221" max="9221" width="14" style="303" bestFit="1" customWidth="1"/>
    <col min="9222" max="9222" width="15.7109375" style="303" bestFit="1" customWidth="1"/>
    <col min="9223" max="9223" width="12.5703125" style="303" bestFit="1" customWidth="1"/>
    <col min="9224" max="9228" width="9.140625" style="303"/>
    <col min="9229" max="9229" width="82" style="303" customWidth="1"/>
    <col min="9230" max="9472" width="9.140625" style="303"/>
    <col min="9473" max="9473" width="21.5703125" style="303" customWidth="1"/>
    <col min="9474" max="9474" width="63" style="303" customWidth="1"/>
    <col min="9475" max="9475" width="9.140625" style="303"/>
    <col min="9476" max="9476" width="10.5703125" style="303" customWidth="1"/>
    <col min="9477" max="9477" width="14" style="303" bestFit="1" customWidth="1"/>
    <col min="9478" max="9478" width="15.7109375" style="303" bestFit="1" customWidth="1"/>
    <col min="9479" max="9479" width="12.5703125" style="303" bestFit="1" customWidth="1"/>
    <col min="9480" max="9484" width="9.140625" style="303"/>
    <col min="9485" max="9485" width="82" style="303" customWidth="1"/>
    <col min="9486" max="9728" width="9.140625" style="303"/>
    <col min="9729" max="9729" width="21.5703125" style="303" customWidth="1"/>
    <col min="9730" max="9730" width="63" style="303" customWidth="1"/>
    <col min="9731" max="9731" width="9.140625" style="303"/>
    <col min="9732" max="9732" width="10.5703125" style="303" customWidth="1"/>
    <col min="9733" max="9733" width="14" style="303" bestFit="1" customWidth="1"/>
    <col min="9734" max="9734" width="15.7109375" style="303" bestFit="1" customWidth="1"/>
    <col min="9735" max="9735" width="12.5703125" style="303" bestFit="1" customWidth="1"/>
    <col min="9736" max="9740" width="9.140625" style="303"/>
    <col min="9741" max="9741" width="82" style="303" customWidth="1"/>
    <col min="9742" max="9984" width="9.140625" style="303"/>
    <col min="9985" max="9985" width="21.5703125" style="303" customWidth="1"/>
    <col min="9986" max="9986" width="63" style="303" customWidth="1"/>
    <col min="9987" max="9987" width="9.140625" style="303"/>
    <col min="9988" max="9988" width="10.5703125" style="303" customWidth="1"/>
    <col min="9989" max="9989" width="14" style="303" bestFit="1" customWidth="1"/>
    <col min="9990" max="9990" width="15.7109375" style="303" bestFit="1" customWidth="1"/>
    <col min="9991" max="9991" width="12.5703125" style="303" bestFit="1" customWidth="1"/>
    <col min="9992" max="9996" width="9.140625" style="303"/>
    <col min="9997" max="9997" width="82" style="303" customWidth="1"/>
    <col min="9998" max="10240" width="9.140625" style="303"/>
    <col min="10241" max="10241" width="21.5703125" style="303" customWidth="1"/>
    <col min="10242" max="10242" width="63" style="303" customWidth="1"/>
    <col min="10243" max="10243" width="9.140625" style="303"/>
    <col min="10244" max="10244" width="10.5703125" style="303" customWidth="1"/>
    <col min="10245" max="10245" width="14" style="303" bestFit="1" customWidth="1"/>
    <col min="10246" max="10246" width="15.7109375" style="303" bestFit="1" customWidth="1"/>
    <col min="10247" max="10247" width="12.5703125" style="303" bestFit="1" customWidth="1"/>
    <col min="10248" max="10252" width="9.140625" style="303"/>
    <col min="10253" max="10253" width="82" style="303" customWidth="1"/>
    <col min="10254" max="10496" width="9.140625" style="303"/>
    <col min="10497" max="10497" width="21.5703125" style="303" customWidth="1"/>
    <col min="10498" max="10498" width="63" style="303" customWidth="1"/>
    <col min="10499" max="10499" width="9.140625" style="303"/>
    <col min="10500" max="10500" width="10.5703125" style="303" customWidth="1"/>
    <col min="10501" max="10501" width="14" style="303" bestFit="1" customWidth="1"/>
    <col min="10502" max="10502" width="15.7109375" style="303" bestFit="1" customWidth="1"/>
    <col min="10503" max="10503" width="12.5703125" style="303" bestFit="1" customWidth="1"/>
    <col min="10504" max="10508" width="9.140625" style="303"/>
    <col min="10509" max="10509" width="82" style="303" customWidth="1"/>
    <col min="10510" max="10752" width="9.140625" style="303"/>
    <col min="10753" max="10753" width="21.5703125" style="303" customWidth="1"/>
    <col min="10754" max="10754" width="63" style="303" customWidth="1"/>
    <col min="10755" max="10755" width="9.140625" style="303"/>
    <col min="10756" max="10756" width="10.5703125" style="303" customWidth="1"/>
    <col min="10757" max="10757" width="14" style="303" bestFit="1" customWidth="1"/>
    <col min="10758" max="10758" width="15.7109375" style="303" bestFit="1" customWidth="1"/>
    <col min="10759" max="10759" width="12.5703125" style="303" bestFit="1" customWidth="1"/>
    <col min="10760" max="10764" width="9.140625" style="303"/>
    <col min="10765" max="10765" width="82" style="303" customWidth="1"/>
    <col min="10766" max="11008" width="9.140625" style="303"/>
    <col min="11009" max="11009" width="21.5703125" style="303" customWidth="1"/>
    <col min="11010" max="11010" width="63" style="303" customWidth="1"/>
    <col min="11011" max="11011" width="9.140625" style="303"/>
    <col min="11012" max="11012" width="10.5703125" style="303" customWidth="1"/>
    <col min="11013" max="11013" width="14" style="303" bestFit="1" customWidth="1"/>
    <col min="11014" max="11014" width="15.7109375" style="303" bestFit="1" customWidth="1"/>
    <col min="11015" max="11015" width="12.5703125" style="303" bestFit="1" customWidth="1"/>
    <col min="11016" max="11020" width="9.140625" style="303"/>
    <col min="11021" max="11021" width="82" style="303" customWidth="1"/>
    <col min="11022" max="11264" width="9.140625" style="303"/>
    <col min="11265" max="11265" width="21.5703125" style="303" customWidth="1"/>
    <col min="11266" max="11266" width="63" style="303" customWidth="1"/>
    <col min="11267" max="11267" width="9.140625" style="303"/>
    <col min="11268" max="11268" width="10.5703125" style="303" customWidth="1"/>
    <col min="11269" max="11269" width="14" style="303" bestFit="1" customWidth="1"/>
    <col min="11270" max="11270" width="15.7109375" style="303" bestFit="1" customWidth="1"/>
    <col min="11271" max="11271" width="12.5703125" style="303" bestFit="1" customWidth="1"/>
    <col min="11272" max="11276" width="9.140625" style="303"/>
    <col min="11277" max="11277" width="82" style="303" customWidth="1"/>
    <col min="11278" max="11520" width="9.140625" style="303"/>
    <col min="11521" max="11521" width="21.5703125" style="303" customWidth="1"/>
    <col min="11522" max="11522" width="63" style="303" customWidth="1"/>
    <col min="11523" max="11523" width="9.140625" style="303"/>
    <col min="11524" max="11524" width="10.5703125" style="303" customWidth="1"/>
    <col min="11525" max="11525" width="14" style="303" bestFit="1" customWidth="1"/>
    <col min="11526" max="11526" width="15.7109375" style="303" bestFit="1" customWidth="1"/>
    <col min="11527" max="11527" width="12.5703125" style="303" bestFit="1" customWidth="1"/>
    <col min="11528" max="11532" width="9.140625" style="303"/>
    <col min="11533" max="11533" width="82" style="303" customWidth="1"/>
    <col min="11534" max="11776" width="9.140625" style="303"/>
    <col min="11777" max="11777" width="21.5703125" style="303" customWidth="1"/>
    <col min="11778" max="11778" width="63" style="303" customWidth="1"/>
    <col min="11779" max="11779" width="9.140625" style="303"/>
    <col min="11780" max="11780" width="10.5703125" style="303" customWidth="1"/>
    <col min="11781" max="11781" width="14" style="303" bestFit="1" customWidth="1"/>
    <col min="11782" max="11782" width="15.7109375" style="303" bestFit="1" customWidth="1"/>
    <col min="11783" max="11783" width="12.5703125" style="303" bestFit="1" customWidth="1"/>
    <col min="11784" max="11788" width="9.140625" style="303"/>
    <col min="11789" max="11789" width="82" style="303" customWidth="1"/>
    <col min="11790" max="12032" width="9.140625" style="303"/>
    <col min="12033" max="12033" width="21.5703125" style="303" customWidth="1"/>
    <col min="12034" max="12034" width="63" style="303" customWidth="1"/>
    <col min="12035" max="12035" width="9.140625" style="303"/>
    <col min="12036" max="12036" width="10.5703125" style="303" customWidth="1"/>
    <col min="12037" max="12037" width="14" style="303" bestFit="1" customWidth="1"/>
    <col min="12038" max="12038" width="15.7109375" style="303" bestFit="1" customWidth="1"/>
    <col min="12039" max="12039" width="12.5703125" style="303" bestFit="1" customWidth="1"/>
    <col min="12040" max="12044" width="9.140625" style="303"/>
    <col min="12045" max="12045" width="82" style="303" customWidth="1"/>
    <col min="12046" max="12288" width="9.140625" style="303"/>
    <col min="12289" max="12289" width="21.5703125" style="303" customWidth="1"/>
    <col min="12290" max="12290" width="63" style="303" customWidth="1"/>
    <col min="12291" max="12291" width="9.140625" style="303"/>
    <col min="12292" max="12292" width="10.5703125" style="303" customWidth="1"/>
    <col min="12293" max="12293" width="14" style="303" bestFit="1" customWidth="1"/>
    <col min="12294" max="12294" width="15.7109375" style="303" bestFit="1" customWidth="1"/>
    <col min="12295" max="12295" width="12.5703125" style="303" bestFit="1" customWidth="1"/>
    <col min="12296" max="12300" width="9.140625" style="303"/>
    <col min="12301" max="12301" width="82" style="303" customWidth="1"/>
    <col min="12302" max="12544" width="9.140625" style="303"/>
    <col min="12545" max="12545" width="21.5703125" style="303" customWidth="1"/>
    <col min="12546" max="12546" width="63" style="303" customWidth="1"/>
    <col min="12547" max="12547" width="9.140625" style="303"/>
    <col min="12548" max="12548" width="10.5703125" style="303" customWidth="1"/>
    <col min="12549" max="12549" width="14" style="303" bestFit="1" customWidth="1"/>
    <col min="12550" max="12550" width="15.7109375" style="303" bestFit="1" customWidth="1"/>
    <col min="12551" max="12551" width="12.5703125" style="303" bestFit="1" customWidth="1"/>
    <col min="12552" max="12556" width="9.140625" style="303"/>
    <col min="12557" max="12557" width="82" style="303" customWidth="1"/>
    <col min="12558" max="12800" width="9.140625" style="303"/>
    <col min="12801" max="12801" width="21.5703125" style="303" customWidth="1"/>
    <col min="12802" max="12802" width="63" style="303" customWidth="1"/>
    <col min="12803" max="12803" width="9.140625" style="303"/>
    <col min="12804" max="12804" width="10.5703125" style="303" customWidth="1"/>
    <col min="12805" max="12805" width="14" style="303" bestFit="1" customWidth="1"/>
    <col min="12806" max="12806" width="15.7109375" style="303" bestFit="1" customWidth="1"/>
    <col min="12807" max="12807" width="12.5703125" style="303" bestFit="1" customWidth="1"/>
    <col min="12808" max="12812" width="9.140625" style="303"/>
    <col min="12813" max="12813" width="82" style="303" customWidth="1"/>
    <col min="12814" max="13056" width="9.140625" style="303"/>
    <col min="13057" max="13057" width="21.5703125" style="303" customWidth="1"/>
    <col min="13058" max="13058" width="63" style="303" customWidth="1"/>
    <col min="13059" max="13059" width="9.140625" style="303"/>
    <col min="13060" max="13060" width="10.5703125" style="303" customWidth="1"/>
    <col min="13061" max="13061" width="14" style="303" bestFit="1" customWidth="1"/>
    <col min="13062" max="13062" width="15.7109375" style="303" bestFit="1" customWidth="1"/>
    <col min="13063" max="13063" width="12.5703125" style="303" bestFit="1" customWidth="1"/>
    <col min="13064" max="13068" width="9.140625" style="303"/>
    <col min="13069" max="13069" width="82" style="303" customWidth="1"/>
    <col min="13070" max="13312" width="9.140625" style="303"/>
    <col min="13313" max="13313" width="21.5703125" style="303" customWidth="1"/>
    <col min="13314" max="13314" width="63" style="303" customWidth="1"/>
    <col min="13315" max="13315" width="9.140625" style="303"/>
    <col min="13316" max="13316" width="10.5703125" style="303" customWidth="1"/>
    <col min="13317" max="13317" width="14" style="303" bestFit="1" customWidth="1"/>
    <col min="13318" max="13318" width="15.7109375" style="303" bestFit="1" customWidth="1"/>
    <col min="13319" max="13319" width="12.5703125" style="303" bestFit="1" customWidth="1"/>
    <col min="13320" max="13324" width="9.140625" style="303"/>
    <col min="13325" max="13325" width="82" style="303" customWidth="1"/>
    <col min="13326" max="13568" width="9.140625" style="303"/>
    <col min="13569" max="13569" width="21.5703125" style="303" customWidth="1"/>
    <col min="13570" max="13570" width="63" style="303" customWidth="1"/>
    <col min="13571" max="13571" width="9.140625" style="303"/>
    <col min="13572" max="13572" width="10.5703125" style="303" customWidth="1"/>
    <col min="13573" max="13573" width="14" style="303" bestFit="1" customWidth="1"/>
    <col min="13574" max="13574" width="15.7109375" style="303" bestFit="1" customWidth="1"/>
    <col min="13575" max="13575" width="12.5703125" style="303" bestFit="1" customWidth="1"/>
    <col min="13576" max="13580" width="9.140625" style="303"/>
    <col min="13581" max="13581" width="82" style="303" customWidth="1"/>
    <col min="13582" max="13824" width="9.140625" style="303"/>
    <col min="13825" max="13825" width="21.5703125" style="303" customWidth="1"/>
    <col min="13826" max="13826" width="63" style="303" customWidth="1"/>
    <col min="13827" max="13827" width="9.140625" style="303"/>
    <col min="13828" max="13828" width="10.5703125" style="303" customWidth="1"/>
    <col min="13829" max="13829" width="14" style="303" bestFit="1" customWidth="1"/>
    <col min="13830" max="13830" width="15.7109375" style="303" bestFit="1" customWidth="1"/>
    <col min="13831" max="13831" width="12.5703125" style="303" bestFit="1" customWidth="1"/>
    <col min="13832" max="13836" width="9.140625" style="303"/>
    <col min="13837" max="13837" width="82" style="303" customWidth="1"/>
    <col min="13838" max="14080" width="9.140625" style="303"/>
    <col min="14081" max="14081" width="21.5703125" style="303" customWidth="1"/>
    <col min="14082" max="14082" width="63" style="303" customWidth="1"/>
    <col min="14083" max="14083" width="9.140625" style="303"/>
    <col min="14084" max="14084" width="10.5703125" style="303" customWidth="1"/>
    <col min="14085" max="14085" width="14" style="303" bestFit="1" customWidth="1"/>
    <col min="14086" max="14086" width="15.7109375" style="303" bestFit="1" customWidth="1"/>
    <col min="14087" max="14087" width="12.5703125" style="303" bestFit="1" customWidth="1"/>
    <col min="14088" max="14092" width="9.140625" style="303"/>
    <col min="14093" max="14093" width="82" style="303" customWidth="1"/>
    <col min="14094" max="14336" width="9.140625" style="303"/>
    <col min="14337" max="14337" width="21.5703125" style="303" customWidth="1"/>
    <col min="14338" max="14338" width="63" style="303" customWidth="1"/>
    <col min="14339" max="14339" width="9.140625" style="303"/>
    <col min="14340" max="14340" width="10.5703125" style="303" customWidth="1"/>
    <col min="14341" max="14341" width="14" style="303" bestFit="1" customWidth="1"/>
    <col min="14342" max="14342" width="15.7109375" style="303" bestFit="1" customWidth="1"/>
    <col min="14343" max="14343" width="12.5703125" style="303" bestFit="1" customWidth="1"/>
    <col min="14344" max="14348" width="9.140625" style="303"/>
    <col min="14349" max="14349" width="82" style="303" customWidth="1"/>
    <col min="14350" max="14592" width="9.140625" style="303"/>
    <col min="14593" max="14593" width="21.5703125" style="303" customWidth="1"/>
    <col min="14594" max="14594" width="63" style="303" customWidth="1"/>
    <col min="14595" max="14595" width="9.140625" style="303"/>
    <col min="14596" max="14596" width="10.5703125" style="303" customWidth="1"/>
    <col min="14597" max="14597" width="14" style="303" bestFit="1" customWidth="1"/>
    <col min="14598" max="14598" width="15.7109375" style="303" bestFit="1" customWidth="1"/>
    <col min="14599" max="14599" width="12.5703125" style="303" bestFit="1" customWidth="1"/>
    <col min="14600" max="14604" width="9.140625" style="303"/>
    <col min="14605" max="14605" width="82" style="303" customWidth="1"/>
    <col min="14606" max="14848" width="9.140625" style="303"/>
    <col min="14849" max="14849" width="21.5703125" style="303" customWidth="1"/>
    <col min="14850" max="14850" width="63" style="303" customWidth="1"/>
    <col min="14851" max="14851" width="9.140625" style="303"/>
    <col min="14852" max="14852" width="10.5703125" style="303" customWidth="1"/>
    <col min="14853" max="14853" width="14" style="303" bestFit="1" customWidth="1"/>
    <col min="14854" max="14854" width="15.7109375" style="303" bestFit="1" customWidth="1"/>
    <col min="14855" max="14855" width="12.5703125" style="303" bestFit="1" customWidth="1"/>
    <col min="14856" max="14860" width="9.140625" style="303"/>
    <col min="14861" max="14861" width="82" style="303" customWidth="1"/>
    <col min="14862" max="15104" width="9.140625" style="303"/>
    <col min="15105" max="15105" width="21.5703125" style="303" customWidth="1"/>
    <col min="15106" max="15106" width="63" style="303" customWidth="1"/>
    <col min="15107" max="15107" width="9.140625" style="303"/>
    <col min="15108" max="15108" width="10.5703125" style="303" customWidth="1"/>
    <col min="15109" max="15109" width="14" style="303" bestFit="1" customWidth="1"/>
    <col min="15110" max="15110" width="15.7109375" style="303" bestFit="1" customWidth="1"/>
    <col min="15111" max="15111" width="12.5703125" style="303" bestFit="1" customWidth="1"/>
    <col min="15112" max="15116" width="9.140625" style="303"/>
    <col min="15117" max="15117" width="82" style="303" customWidth="1"/>
    <col min="15118" max="15360" width="9.140625" style="303"/>
    <col min="15361" max="15361" width="21.5703125" style="303" customWidth="1"/>
    <col min="15362" max="15362" width="63" style="303" customWidth="1"/>
    <col min="15363" max="15363" width="9.140625" style="303"/>
    <col min="15364" max="15364" width="10.5703125" style="303" customWidth="1"/>
    <col min="15365" max="15365" width="14" style="303" bestFit="1" customWidth="1"/>
    <col min="15366" max="15366" width="15.7109375" style="303" bestFit="1" customWidth="1"/>
    <col min="15367" max="15367" width="12.5703125" style="303" bestFit="1" customWidth="1"/>
    <col min="15368" max="15372" width="9.140625" style="303"/>
    <col min="15373" max="15373" width="82" style="303" customWidth="1"/>
    <col min="15374" max="15616" width="9.140625" style="303"/>
    <col min="15617" max="15617" width="21.5703125" style="303" customWidth="1"/>
    <col min="15618" max="15618" width="63" style="303" customWidth="1"/>
    <col min="15619" max="15619" width="9.140625" style="303"/>
    <col min="15620" max="15620" width="10.5703125" style="303" customWidth="1"/>
    <col min="15621" max="15621" width="14" style="303" bestFit="1" customWidth="1"/>
    <col min="15622" max="15622" width="15.7109375" style="303" bestFit="1" customWidth="1"/>
    <col min="15623" max="15623" width="12.5703125" style="303" bestFit="1" customWidth="1"/>
    <col min="15624" max="15628" width="9.140625" style="303"/>
    <col min="15629" max="15629" width="82" style="303" customWidth="1"/>
    <col min="15630" max="15872" width="9.140625" style="303"/>
    <col min="15873" max="15873" width="21.5703125" style="303" customWidth="1"/>
    <col min="15874" max="15874" width="63" style="303" customWidth="1"/>
    <col min="15875" max="15875" width="9.140625" style="303"/>
    <col min="15876" max="15876" width="10.5703125" style="303" customWidth="1"/>
    <col min="15877" max="15877" width="14" style="303" bestFit="1" customWidth="1"/>
    <col min="15878" max="15878" width="15.7109375" style="303" bestFit="1" customWidth="1"/>
    <col min="15879" max="15879" width="12.5703125" style="303" bestFit="1" customWidth="1"/>
    <col min="15880" max="15884" width="9.140625" style="303"/>
    <col min="15885" max="15885" width="82" style="303" customWidth="1"/>
    <col min="15886" max="16128" width="9.140625" style="303"/>
    <col min="16129" max="16129" width="21.5703125" style="303" customWidth="1"/>
    <col min="16130" max="16130" width="63" style="303" customWidth="1"/>
    <col min="16131" max="16131" width="9.140625" style="303"/>
    <col min="16132" max="16132" width="10.5703125" style="303" customWidth="1"/>
    <col min="16133" max="16133" width="14" style="303" bestFit="1" customWidth="1"/>
    <col min="16134" max="16134" width="15.7109375" style="303" bestFit="1" customWidth="1"/>
    <col min="16135" max="16135" width="12.5703125" style="303" bestFit="1" customWidth="1"/>
    <col min="16136" max="16140" width="9.140625" style="303"/>
    <col min="16141" max="16141" width="82" style="303" customWidth="1"/>
    <col min="16142" max="16384" width="9.140625" style="303"/>
  </cols>
  <sheetData>
    <row r="1" spans="1:6" ht="18.75" customHeight="1" thickBot="1" x14ac:dyDescent="0.3">
      <c r="A1" s="797" t="s">
        <v>1953</v>
      </c>
      <c r="B1" s="797"/>
      <c r="C1" s="797"/>
      <c r="D1" s="797"/>
      <c r="E1" s="797"/>
      <c r="F1" s="797"/>
    </row>
    <row r="2" spans="1:6" ht="30" customHeight="1" thickBot="1" x14ac:dyDescent="0.3">
      <c r="A2" s="304" t="s">
        <v>1930</v>
      </c>
      <c r="B2" s="798" t="s">
        <v>1482</v>
      </c>
      <c r="C2" s="798"/>
      <c r="D2" s="798"/>
      <c r="E2" s="305"/>
      <c r="F2" s="306"/>
    </row>
    <row r="3" spans="1:6" ht="15.75" thickBot="1" x14ac:dyDescent="0.3">
      <c r="A3" s="304" t="s">
        <v>1931</v>
      </c>
      <c r="B3" s="799" t="s">
        <v>1932</v>
      </c>
      <c r="C3" s="800"/>
      <c r="D3" s="801"/>
      <c r="E3" s="307"/>
      <c r="F3" s="306"/>
    </row>
    <row r="4" spans="1:6" ht="16.5" customHeight="1" thickBot="1" x14ac:dyDescent="0.3">
      <c r="A4" s="308" t="s">
        <v>1933</v>
      </c>
      <c r="B4" s="309" t="s">
        <v>1934</v>
      </c>
      <c r="C4" s="794" t="s">
        <v>1935</v>
      </c>
      <c r="D4" s="794"/>
      <c r="E4" s="794" t="s">
        <v>1936</v>
      </c>
      <c r="F4" s="794"/>
    </row>
    <row r="5" spans="1:6" ht="30" customHeight="1" thickBot="1" x14ac:dyDescent="0.3">
      <c r="A5" s="310" t="s">
        <v>23</v>
      </c>
      <c r="B5" s="311">
        <f>SUM(F10:F137)</f>
        <v>0</v>
      </c>
      <c r="C5" s="793" t="s">
        <v>1937</v>
      </c>
      <c r="D5" s="793"/>
      <c r="E5" s="794" t="s">
        <v>1936</v>
      </c>
      <c r="F5" s="794"/>
    </row>
    <row r="6" spans="1:6" ht="20.25" customHeight="1" thickBot="1" x14ac:dyDescent="0.3">
      <c r="A6" s="310" t="s">
        <v>1938</v>
      </c>
      <c r="B6" s="311">
        <f>B5*0.21</f>
        <v>0</v>
      </c>
      <c r="C6" s="793" t="s">
        <v>1939</v>
      </c>
      <c r="D6" s="793"/>
      <c r="E6" s="794" t="s">
        <v>1940</v>
      </c>
      <c r="F6" s="794"/>
    </row>
    <row r="7" spans="1:6" ht="18" customHeight="1" thickBot="1" x14ac:dyDescent="0.3">
      <c r="A7" s="310" t="s">
        <v>35</v>
      </c>
      <c r="B7" s="311">
        <f>B5+B6</f>
        <v>0</v>
      </c>
      <c r="C7" s="793" t="s">
        <v>1487</v>
      </c>
      <c r="D7" s="793"/>
      <c r="E7" s="795" t="s">
        <v>1941</v>
      </c>
      <c r="F7" s="795"/>
    </row>
    <row r="8" spans="1:6" ht="15.75" thickBot="1" x14ac:dyDescent="0.3">
      <c r="A8" s="313" t="s">
        <v>1942</v>
      </c>
      <c r="B8" s="314" t="s">
        <v>5</v>
      </c>
      <c r="C8" s="333" t="s">
        <v>160</v>
      </c>
      <c r="D8" s="316" t="s">
        <v>159</v>
      </c>
      <c r="E8" s="315" t="s">
        <v>1943</v>
      </c>
      <c r="F8" s="317" t="s">
        <v>1</v>
      </c>
    </row>
    <row r="9" spans="1:6" s="334" customFormat="1" ht="26.25" x14ac:dyDescent="0.4">
      <c r="A9" s="808" t="s">
        <v>1952</v>
      </c>
      <c r="B9" s="808"/>
      <c r="C9" s="808"/>
      <c r="D9" s="808"/>
      <c r="E9" s="808"/>
      <c r="F9" s="808"/>
    </row>
    <row r="10" spans="1:6" ht="15.75" thickBot="1" x14ac:dyDescent="0.3">
      <c r="A10" s="505"/>
      <c r="B10" s="506" t="s">
        <v>2011</v>
      </c>
      <c r="C10" s="507"/>
      <c r="D10" s="508"/>
      <c r="E10" s="509"/>
      <c r="F10" s="510"/>
    </row>
    <row r="11" spans="1:6" ht="30.75" thickBot="1" x14ac:dyDescent="0.3">
      <c r="A11" s="524">
        <v>1</v>
      </c>
      <c r="B11" s="525" t="s">
        <v>2012</v>
      </c>
      <c r="C11" s="526">
        <v>172</v>
      </c>
      <c r="D11" s="527" t="s">
        <v>284</v>
      </c>
      <c r="E11" s="528"/>
      <c r="F11" s="529">
        <f>C11*E11</f>
        <v>0</v>
      </c>
    </row>
    <row r="12" spans="1:6" ht="15.75" thickBot="1" x14ac:dyDescent="0.3">
      <c r="A12" s="530"/>
      <c r="B12" s="531" t="s">
        <v>2049</v>
      </c>
      <c r="C12" s="532"/>
      <c r="D12" s="533"/>
      <c r="E12" s="704"/>
      <c r="F12" s="534"/>
    </row>
    <row r="13" spans="1:6" ht="45.75" thickBot="1" x14ac:dyDescent="0.3">
      <c r="A13" s="535">
        <v>2</v>
      </c>
      <c r="B13" s="536" t="s">
        <v>2053</v>
      </c>
      <c r="C13" s="537">
        <v>172</v>
      </c>
      <c r="D13" s="538" t="s">
        <v>284</v>
      </c>
      <c r="E13" s="539"/>
      <c r="F13" s="540">
        <f>C13*E13</f>
        <v>0</v>
      </c>
    </row>
    <row r="14" spans="1:6" ht="15.75" thickBot="1" x14ac:dyDescent="0.3">
      <c r="A14" s="471"/>
      <c r="B14" s="472" t="s">
        <v>1982</v>
      </c>
      <c r="C14" s="473"/>
      <c r="D14" s="474"/>
      <c r="E14" s="705"/>
      <c r="F14" s="340"/>
    </row>
    <row r="15" spans="1:6" ht="30.75" thickBot="1" x14ac:dyDescent="0.3">
      <c r="A15" s="541">
        <v>3</v>
      </c>
      <c r="B15" s="542" t="s">
        <v>2054</v>
      </c>
      <c r="C15" s="543">
        <v>172</v>
      </c>
      <c r="D15" s="544" t="s">
        <v>284</v>
      </c>
      <c r="E15" s="545"/>
      <c r="F15" s="546">
        <f>C15*E15</f>
        <v>0</v>
      </c>
    </row>
    <row r="16" spans="1:6" ht="15.75" thickBot="1" x14ac:dyDescent="0.3">
      <c r="A16" s="471"/>
      <c r="B16" s="472" t="s">
        <v>2039</v>
      </c>
      <c r="C16" s="473"/>
      <c r="D16" s="474"/>
      <c r="E16" s="705"/>
      <c r="F16" s="340"/>
    </row>
    <row r="17" spans="1:6" x14ac:dyDescent="0.25">
      <c r="A17" s="419">
        <v>4</v>
      </c>
      <c r="B17" s="461" t="s">
        <v>2055</v>
      </c>
      <c r="C17" s="460">
        <v>15</v>
      </c>
      <c r="D17" s="461" t="s">
        <v>181</v>
      </c>
      <c r="E17" s="462"/>
      <c r="F17" s="322">
        <f>C17*E17</f>
        <v>0</v>
      </c>
    </row>
    <row r="18" spans="1:6" x14ac:dyDescent="0.25">
      <c r="A18" s="425">
        <v>5</v>
      </c>
      <c r="B18" s="464" t="s">
        <v>2056</v>
      </c>
      <c r="C18" s="488">
        <v>10</v>
      </c>
      <c r="D18" s="464" t="s">
        <v>181</v>
      </c>
      <c r="E18" s="465"/>
      <c r="F18" s="327">
        <f t="shared" ref="F18:F32" si="0">C18*E18</f>
        <v>0</v>
      </c>
    </row>
    <row r="19" spans="1:6" x14ac:dyDescent="0.25">
      <c r="A19" s="425">
        <v>6</v>
      </c>
      <c r="B19" s="464" t="s">
        <v>2057</v>
      </c>
      <c r="C19" s="488">
        <v>10</v>
      </c>
      <c r="D19" s="464" t="s">
        <v>181</v>
      </c>
      <c r="E19" s="465"/>
      <c r="F19" s="327">
        <f t="shared" si="0"/>
        <v>0</v>
      </c>
    </row>
    <row r="20" spans="1:6" x14ac:dyDescent="0.25">
      <c r="A20" s="425">
        <v>7</v>
      </c>
      <c r="B20" s="464" t="s">
        <v>2058</v>
      </c>
      <c r="C20" s="488">
        <v>7</v>
      </c>
      <c r="D20" s="464" t="s">
        <v>181</v>
      </c>
      <c r="E20" s="465"/>
      <c r="F20" s="327">
        <f t="shared" si="0"/>
        <v>0</v>
      </c>
    </row>
    <row r="21" spans="1:6" ht="30" x14ac:dyDescent="0.25">
      <c r="A21" s="425">
        <v>8</v>
      </c>
      <c r="B21" s="487" t="s">
        <v>2034</v>
      </c>
      <c r="C21" s="488">
        <v>26</v>
      </c>
      <c r="D21" s="464" t="s">
        <v>284</v>
      </c>
      <c r="E21" s="465"/>
      <c r="F21" s="327">
        <f t="shared" si="0"/>
        <v>0</v>
      </c>
    </row>
    <row r="22" spans="1:6" ht="30" x14ac:dyDescent="0.25">
      <c r="A22" s="425">
        <v>9</v>
      </c>
      <c r="B22" s="487" t="s">
        <v>2035</v>
      </c>
      <c r="C22" s="488">
        <v>26</v>
      </c>
      <c r="D22" s="464" t="s">
        <v>284</v>
      </c>
      <c r="E22" s="465"/>
      <c r="F22" s="327">
        <f t="shared" si="0"/>
        <v>0</v>
      </c>
    </row>
    <row r="23" spans="1:6" x14ac:dyDescent="0.25">
      <c r="A23" s="425">
        <v>10</v>
      </c>
      <c r="B23" s="487" t="s">
        <v>2059</v>
      </c>
      <c r="C23" s="488">
        <v>10</v>
      </c>
      <c r="D23" s="464" t="s">
        <v>181</v>
      </c>
      <c r="E23" s="465"/>
      <c r="F23" s="327">
        <f t="shared" si="0"/>
        <v>0</v>
      </c>
    </row>
    <row r="24" spans="1:6" x14ac:dyDescent="0.25">
      <c r="A24" s="425">
        <v>11</v>
      </c>
      <c r="B24" s="487" t="s">
        <v>2060</v>
      </c>
      <c r="C24" s="488">
        <v>10</v>
      </c>
      <c r="D24" s="464" t="s">
        <v>181</v>
      </c>
      <c r="E24" s="465"/>
      <c r="F24" s="327">
        <f t="shared" si="0"/>
        <v>0</v>
      </c>
    </row>
    <row r="25" spans="1:6" ht="30" x14ac:dyDescent="0.25">
      <c r="A25" s="425">
        <v>12</v>
      </c>
      <c r="B25" s="487" t="s">
        <v>2061</v>
      </c>
      <c r="C25" s="488">
        <v>7</v>
      </c>
      <c r="D25" s="464" t="s">
        <v>181</v>
      </c>
      <c r="E25" s="465"/>
      <c r="F25" s="327">
        <f t="shared" si="0"/>
        <v>0</v>
      </c>
    </row>
    <row r="26" spans="1:6" ht="30" x14ac:dyDescent="0.25">
      <c r="A26" s="425">
        <v>13</v>
      </c>
      <c r="B26" s="487" t="s">
        <v>2062</v>
      </c>
      <c r="C26" s="488">
        <v>15</v>
      </c>
      <c r="D26" s="464" t="s">
        <v>181</v>
      </c>
      <c r="E26" s="465"/>
      <c r="F26" s="327">
        <f t="shared" si="0"/>
        <v>0</v>
      </c>
    </row>
    <row r="27" spans="1:6" x14ac:dyDescent="0.25">
      <c r="A27" s="425">
        <v>14</v>
      </c>
      <c r="B27" s="477" t="s">
        <v>2063</v>
      </c>
      <c r="C27" s="547">
        <v>172</v>
      </c>
      <c r="D27" s="548" t="s">
        <v>284</v>
      </c>
      <c r="E27" s="549"/>
      <c r="F27" s="327">
        <f t="shared" si="0"/>
        <v>0</v>
      </c>
    </row>
    <row r="28" spans="1:6" x14ac:dyDescent="0.25">
      <c r="A28" s="425">
        <v>15</v>
      </c>
      <c r="B28" s="496" t="s">
        <v>2040</v>
      </c>
      <c r="C28" s="380">
        <v>1</v>
      </c>
      <c r="D28" s="347" t="s">
        <v>1946</v>
      </c>
      <c r="E28" s="348"/>
      <c r="F28" s="327">
        <f t="shared" si="0"/>
        <v>0</v>
      </c>
    </row>
    <row r="29" spans="1:6" x14ac:dyDescent="0.25">
      <c r="A29" s="425">
        <v>16</v>
      </c>
      <c r="B29" s="496" t="s">
        <v>2041</v>
      </c>
      <c r="C29" s="380">
        <v>2</v>
      </c>
      <c r="D29" s="347" t="s">
        <v>1946</v>
      </c>
      <c r="E29" s="348"/>
      <c r="F29" s="327">
        <f t="shared" si="0"/>
        <v>0</v>
      </c>
    </row>
    <row r="30" spans="1:6" ht="30" x14ac:dyDescent="0.25">
      <c r="A30" s="425">
        <v>17</v>
      </c>
      <c r="B30" s="477" t="s">
        <v>2042</v>
      </c>
      <c r="C30" s="380">
        <v>1</v>
      </c>
      <c r="D30" s="347" t="s">
        <v>549</v>
      </c>
      <c r="E30" s="348"/>
      <c r="F30" s="327">
        <f>C30*E30</f>
        <v>0</v>
      </c>
    </row>
    <row r="31" spans="1:6" x14ac:dyDescent="0.25">
      <c r="A31" s="425">
        <v>18</v>
      </c>
      <c r="B31" s="347" t="s">
        <v>1987</v>
      </c>
      <c r="C31" s="380">
        <v>1</v>
      </c>
      <c r="D31" s="347" t="s">
        <v>1946</v>
      </c>
      <c r="E31" s="348"/>
      <c r="F31" s="327">
        <f t="shared" si="0"/>
        <v>0</v>
      </c>
    </row>
    <row r="32" spans="1:6" ht="15.75" thickBot="1" x14ac:dyDescent="0.3">
      <c r="A32" s="430">
        <v>19</v>
      </c>
      <c r="B32" s="550" t="s">
        <v>1988</v>
      </c>
      <c r="C32" s="551">
        <v>1</v>
      </c>
      <c r="D32" s="415" t="s">
        <v>1946</v>
      </c>
      <c r="E32" s="416"/>
      <c r="F32" s="417">
        <f t="shared" si="0"/>
        <v>0</v>
      </c>
    </row>
    <row r="33" spans="1:6" ht="15.75" thickBot="1" x14ac:dyDescent="0.3">
      <c r="A33" s="815" t="s">
        <v>1991</v>
      </c>
      <c r="B33" s="816"/>
      <c r="C33" s="816"/>
      <c r="D33" s="816"/>
      <c r="E33" s="816"/>
      <c r="F33" s="817"/>
    </row>
    <row r="34" spans="1:6" ht="15.75" thickBot="1" x14ac:dyDescent="0.3">
      <c r="A34" s="818"/>
      <c r="B34" s="819"/>
      <c r="C34" s="819"/>
      <c r="D34" s="819"/>
      <c r="E34" s="819"/>
      <c r="F34" s="820"/>
    </row>
  </sheetData>
  <sheetProtection selectLockedCells="1" selectUnlockedCells="1"/>
  <mergeCells count="13">
    <mergeCell ref="A33:F34"/>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7C99-1099-4949-AA83-F76279DEDF19}">
  <dimension ref="A2:IV92"/>
  <sheetViews>
    <sheetView workbookViewId="0">
      <selection activeCell="G33" sqref="G33"/>
    </sheetView>
  </sheetViews>
  <sheetFormatPr defaultRowHeight="12.75" x14ac:dyDescent="0.2"/>
  <cols>
    <col min="1" max="1" width="7.42578125" style="10" customWidth="1"/>
    <col min="2" max="2" width="44.5703125" customWidth="1"/>
    <col min="3" max="3" width="11.140625" style="10" customWidth="1"/>
    <col min="4" max="4" width="8.140625" style="10" customWidth="1"/>
    <col min="5" max="5" width="10.42578125" style="195" customWidth="1"/>
    <col min="6" max="6" width="10.5703125" customWidth="1"/>
    <col min="257" max="257" width="7.42578125" customWidth="1"/>
    <col min="258" max="258" width="44.5703125" customWidth="1"/>
    <col min="259" max="259" width="11.140625" customWidth="1"/>
    <col min="260" max="260" width="8.140625" customWidth="1"/>
    <col min="261" max="261" width="10.42578125" customWidth="1"/>
    <col min="262" max="262" width="10.5703125" customWidth="1"/>
    <col min="513" max="513" width="7.42578125" customWidth="1"/>
    <col min="514" max="514" width="44.5703125" customWidth="1"/>
    <col min="515" max="515" width="11.140625" customWidth="1"/>
    <col min="516" max="516" width="8.140625" customWidth="1"/>
    <col min="517" max="517" width="10.42578125" customWidth="1"/>
    <col min="518" max="518" width="10.5703125" customWidth="1"/>
    <col min="769" max="769" width="7.42578125" customWidth="1"/>
    <col min="770" max="770" width="44.5703125" customWidth="1"/>
    <col min="771" max="771" width="11.140625" customWidth="1"/>
    <col min="772" max="772" width="8.140625" customWidth="1"/>
    <col min="773" max="773" width="10.42578125" customWidth="1"/>
    <col min="774" max="774" width="10.5703125" customWidth="1"/>
    <col min="1025" max="1025" width="7.42578125" customWidth="1"/>
    <col min="1026" max="1026" width="44.5703125" customWidth="1"/>
    <col min="1027" max="1027" width="11.140625" customWidth="1"/>
    <col min="1028" max="1028" width="8.140625" customWidth="1"/>
    <col min="1029" max="1029" width="10.42578125" customWidth="1"/>
    <col min="1030" max="1030" width="10.5703125" customWidth="1"/>
    <col min="1281" max="1281" width="7.42578125" customWidth="1"/>
    <col min="1282" max="1282" width="44.5703125" customWidth="1"/>
    <col min="1283" max="1283" width="11.140625" customWidth="1"/>
    <col min="1284" max="1284" width="8.140625" customWidth="1"/>
    <col min="1285" max="1285" width="10.42578125" customWidth="1"/>
    <col min="1286" max="1286" width="10.5703125" customWidth="1"/>
    <col min="1537" max="1537" width="7.42578125" customWidth="1"/>
    <col min="1538" max="1538" width="44.5703125" customWidth="1"/>
    <col min="1539" max="1539" width="11.140625" customWidth="1"/>
    <col min="1540" max="1540" width="8.140625" customWidth="1"/>
    <col min="1541" max="1541" width="10.42578125" customWidth="1"/>
    <col min="1542" max="1542" width="10.5703125" customWidth="1"/>
    <col min="1793" max="1793" width="7.42578125" customWidth="1"/>
    <col min="1794" max="1794" width="44.5703125" customWidth="1"/>
    <col min="1795" max="1795" width="11.140625" customWidth="1"/>
    <col min="1796" max="1796" width="8.140625" customWidth="1"/>
    <col min="1797" max="1797" width="10.42578125" customWidth="1"/>
    <col min="1798" max="1798" width="10.5703125" customWidth="1"/>
    <col min="2049" max="2049" width="7.42578125" customWidth="1"/>
    <col min="2050" max="2050" width="44.5703125" customWidth="1"/>
    <col min="2051" max="2051" width="11.140625" customWidth="1"/>
    <col min="2052" max="2052" width="8.140625" customWidth="1"/>
    <col min="2053" max="2053" width="10.42578125" customWidth="1"/>
    <col min="2054" max="2054" width="10.5703125" customWidth="1"/>
    <col min="2305" max="2305" width="7.42578125" customWidth="1"/>
    <col min="2306" max="2306" width="44.5703125" customWidth="1"/>
    <col min="2307" max="2307" width="11.140625" customWidth="1"/>
    <col min="2308" max="2308" width="8.140625" customWidth="1"/>
    <col min="2309" max="2309" width="10.42578125" customWidth="1"/>
    <col min="2310" max="2310" width="10.5703125" customWidth="1"/>
    <col min="2561" max="2561" width="7.42578125" customWidth="1"/>
    <col min="2562" max="2562" width="44.5703125" customWidth="1"/>
    <col min="2563" max="2563" width="11.140625" customWidth="1"/>
    <col min="2564" max="2564" width="8.140625" customWidth="1"/>
    <col min="2565" max="2565" width="10.42578125" customWidth="1"/>
    <col min="2566" max="2566" width="10.5703125" customWidth="1"/>
    <col min="2817" max="2817" width="7.42578125" customWidth="1"/>
    <col min="2818" max="2818" width="44.5703125" customWidth="1"/>
    <col min="2819" max="2819" width="11.140625" customWidth="1"/>
    <col min="2820" max="2820" width="8.140625" customWidth="1"/>
    <col min="2821" max="2821" width="10.42578125" customWidth="1"/>
    <col min="2822" max="2822" width="10.5703125" customWidth="1"/>
    <col min="3073" max="3073" width="7.42578125" customWidth="1"/>
    <col min="3074" max="3074" width="44.5703125" customWidth="1"/>
    <col min="3075" max="3075" width="11.140625" customWidth="1"/>
    <col min="3076" max="3076" width="8.140625" customWidth="1"/>
    <col min="3077" max="3077" width="10.42578125" customWidth="1"/>
    <col min="3078" max="3078" width="10.5703125" customWidth="1"/>
    <col min="3329" max="3329" width="7.42578125" customWidth="1"/>
    <col min="3330" max="3330" width="44.5703125" customWidth="1"/>
    <col min="3331" max="3331" width="11.140625" customWidth="1"/>
    <col min="3332" max="3332" width="8.140625" customWidth="1"/>
    <col min="3333" max="3333" width="10.42578125" customWidth="1"/>
    <col min="3334" max="3334" width="10.5703125" customWidth="1"/>
    <col min="3585" max="3585" width="7.42578125" customWidth="1"/>
    <col min="3586" max="3586" width="44.5703125" customWidth="1"/>
    <col min="3587" max="3587" width="11.140625" customWidth="1"/>
    <col min="3588" max="3588" width="8.140625" customWidth="1"/>
    <col min="3589" max="3589" width="10.42578125" customWidth="1"/>
    <col min="3590" max="3590" width="10.5703125" customWidth="1"/>
    <col min="3841" max="3841" width="7.42578125" customWidth="1"/>
    <col min="3842" max="3842" width="44.5703125" customWidth="1"/>
    <col min="3843" max="3843" width="11.140625" customWidth="1"/>
    <col min="3844" max="3844" width="8.140625" customWidth="1"/>
    <col min="3845" max="3845" width="10.42578125" customWidth="1"/>
    <col min="3846" max="3846" width="10.5703125" customWidth="1"/>
    <col min="4097" max="4097" width="7.42578125" customWidth="1"/>
    <col min="4098" max="4098" width="44.5703125" customWidth="1"/>
    <col min="4099" max="4099" width="11.140625" customWidth="1"/>
    <col min="4100" max="4100" width="8.140625" customWidth="1"/>
    <col min="4101" max="4101" width="10.42578125" customWidth="1"/>
    <col min="4102" max="4102" width="10.5703125" customWidth="1"/>
    <col min="4353" max="4353" width="7.42578125" customWidth="1"/>
    <col min="4354" max="4354" width="44.5703125" customWidth="1"/>
    <col min="4355" max="4355" width="11.140625" customWidth="1"/>
    <col min="4356" max="4356" width="8.140625" customWidth="1"/>
    <col min="4357" max="4357" width="10.42578125" customWidth="1"/>
    <col min="4358" max="4358" width="10.5703125" customWidth="1"/>
    <col min="4609" max="4609" width="7.42578125" customWidth="1"/>
    <col min="4610" max="4610" width="44.5703125" customWidth="1"/>
    <col min="4611" max="4611" width="11.140625" customWidth="1"/>
    <col min="4612" max="4612" width="8.140625" customWidth="1"/>
    <col min="4613" max="4613" width="10.42578125" customWidth="1"/>
    <col min="4614" max="4614" width="10.5703125" customWidth="1"/>
    <col min="4865" max="4865" width="7.42578125" customWidth="1"/>
    <col min="4866" max="4866" width="44.5703125" customWidth="1"/>
    <col min="4867" max="4867" width="11.140625" customWidth="1"/>
    <col min="4868" max="4868" width="8.140625" customWidth="1"/>
    <col min="4869" max="4869" width="10.42578125" customWidth="1"/>
    <col min="4870" max="4870" width="10.5703125" customWidth="1"/>
    <col min="5121" max="5121" width="7.42578125" customWidth="1"/>
    <col min="5122" max="5122" width="44.5703125" customWidth="1"/>
    <col min="5123" max="5123" width="11.140625" customWidth="1"/>
    <col min="5124" max="5124" width="8.140625" customWidth="1"/>
    <col min="5125" max="5125" width="10.42578125" customWidth="1"/>
    <col min="5126" max="5126" width="10.5703125" customWidth="1"/>
    <col min="5377" max="5377" width="7.42578125" customWidth="1"/>
    <col min="5378" max="5378" width="44.5703125" customWidth="1"/>
    <col min="5379" max="5379" width="11.140625" customWidth="1"/>
    <col min="5380" max="5380" width="8.140625" customWidth="1"/>
    <col min="5381" max="5381" width="10.42578125" customWidth="1"/>
    <col min="5382" max="5382" width="10.5703125" customWidth="1"/>
    <col min="5633" max="5633" width="7.42578125" customWidth="1"/>
    <col min="5634" max="5634" width="44.5703125" customWidth="1"/>
    <col min="5635" max="5635" width="11.140625" customWidth="1"/>
    <col min="5636" max="5636" width="8.140625" customWidth="1"/>
    <col min="5637" max="5637" width="10.42578125" customWidth="1"/>
    <col min="5638" max="5638" width="10.5703125" customWidth="1"/>
    <col min="5889" max="5889" width="7.42578125" customWidth="1"/>
    <col min="5890" max="5890" width="44.5703125" customWidth="1"/>
    <col min="5891" max="5891" width="11.140625" customWidth="1"/>
    <col min="5892" max="5892" width="8.140625" customWidth="1"/>
    <col min="5893" max="5893" width="10.42578125" customWidth="1"/>
    <col min="5894" max="5894" width="10.5703125" customWidth="1"/>
    <col min="6145" max="6145" width="7.42578125" customWidth="1"/>
    <col min="6146" max="6146" width="44.5703125" customWidth="1"/>
    <col min="6147" max="6147" width="11.140625" customWidth="1"/>
    <col min="6148" max="6148" width="8.140625" customWidth="1"/>
    <col min="6149" max="6149" width="10.42578125" customWidth="1"/>
    <col min="6150" max="6150" width="10.5703125" customWidth="1"/>
    <col min="6401" max="6401" width="7.42578125" customWidth="1"/>
    <col min="6402" max="6402" width="44.5703125" customWidth="1"/>
    <col min="6403" max="6403" width="11.140625" customWidth="1"/>
    <col min="6404" max="6404" width="8.140625" customWidth="1"/>
    <col min="6405" max="6405" width="10.42578125" customWidth="1"/>
    <col min="6406" max="6406" width="10.5703125" customWidth="1"/>
    <col min="6657" max="6657" width="7.42578125" customWidth="1"/>
    <col min="6658" max="6658" width="44.5703125" customWidth="1"/>
    <col min="6659" max="6659" width="11.140625" customWidth="1"/>
    <col min="6660" max="6660" width="8.140625" customWidth="1"/>
    <col min="6661" max="6661" width="10.42578125" customWidth="1"/>
    <col min="6662" max="6662" width="10.5703125" customWidth="1"/>
    <col min="6913" max="6913" width="7.42578125" customWidth="1"/>
    <col min="6914" max="6914" width="44.5703125" customWidth="1"/>
    <col min="6915" max="6915" width="11.140625" customWidth="1"/>
    <col min="6916" max="6916" width="8.140625" customWidth="1"/>
    <col min="6917" max="6917" width="10.42578125" customWidth="1"/>
    <col min="6918" max="6918" width="10.5703125" customWidth="1"/>
    <col min="7169" max="7169" width="7.42578125" customWidth="1"/>
    <col min="7170" max="7170" width="44.5703125" customWidth="1"/>
    <col min="7171" max="7171" width="11.140625" customWidth="1"/>
    <col min="7172" max="7172" width="8.140625" customWidth="1"/>
    <col min="7173" max="7173" width="10.42578125" customWidth="1"/>
    <col min="7174" max="7174" width="10.5703125" customWidth="1"/>
    <col min="7425" max="7425" width="7.42578125" customWidth="1"/>
    <col min="7426" max="7426" width="44.5703125" customWidth="1"/>
    <col min="7427" max="7427" width="11.140625" customWidth="1"/>
    <col min="7428" max="7428" width="8.140625" customWidth="1"/>
    <col min="7429" max="7429" width="10.42578125" customWidth="1"/>
    <col min="7430" max="7430" width="10.5703125" customWidth="1"/>
    <col min="7681" max="7681" width="7.42578125" customWidth="1"/>
    <col min="7682" max="7682" width="44.5703125" customWidth="1"/>
    <col min="7683" max="7683" width="11.140625" customWidth="1"/>
    <col min="7684" max="7684" width="8.140625" customWidth="1"/>
    <col min="7685" max="7685" width="10.42578125" customWidth="1"/>
    <col min="7686" max="7686" width="10.5703125" customWidth="1"/>
    <col min="7937" max="7937" width="7.42578125" customWidth="1"/>
    <col min="7938" max="7938" width="44.5703125" customWidth="1"/>
    <col min="7939" max="7939" width="11.140625" customWidth="1"/>
    <col min="7940" max="7940" width="8.140625" customWidth="1"/>
    <col min="7941" max="7941" width="10.42578125" customWidth="1"/>
    <col min="7942" max="7942" width="10.5703125" customWidth="1"/>
    <col min="8193" max="8193" width="7.42578125" customWidth="1"/>
    <col min="8194" max="8194" width="44.5703125" customWidth="1"/>
    <col min="8195" max="8195" width="11.140625" customWidth="1"/>
    <col min="8196" max="8196" width="8.140625" customWidth="1"/>
    <col min="8197" max="8197" width="10.42578125" customWidth="1"/>
    <col min="8198" max="8198" width="10.5703125" customWidth="1"/>
    <col min="8449" max="8449" width="7.42578125" customWidth="1"/>
    <col min="8450" max="8450" width="44.5703125" customWidth="1"/>
    <col min="8451" max="8451" width="11.140625" customWidth="1"/>
    <col min="8452" max="8452" width="8.140625" customWidth="1"/>
    <col min="8453" max="8453" width="10.42578125" customWidth="1"/>
    <col min="8454" max="8454" width="10.5703125" customWidth="1"/>
    <col min="8705" max="8705" width="7.42578125" customWidth="1"/>
    <col min="8706" max="8706" width="44.5703125" customWidth="1"/>
    <col min="8707" max="8707" width="11.140625" customWidth="1"/>
    <col min="8708" max="8708" width="8.140625" customWidth="1"/>
    <col min="8709" max="8709" width="10.42578125" customWidth="1"/>
    <col min="8710" max="8710" width="10.5703125" customWidth="1"/>
    <col min="8961" max="8961" width="7.42578125" customWidth="1"/>
    <col min="8962" max="8962" width="44.5703125" customWidth="1"/>
    <col min="8963" max="8963" width="11.140625" customWidth="1"/>
    <col min="8964" max="8964" width="8.140625" customWidth="1"/>
    <col min="8965" max="8965" width="10.42578125" customWidth="1"/>
    <col min="8966" max="8966" width="10.5703125" customWidth="1"/>
    <col min="9217" max="9217" width="7.42578125" customWidth="1"/>
    <col min="9218" max="9218" width="44.5703125" customWidth="1"/>
    <col min="9219" max="9219" width="11.140625" customWidth="1"/>
    <col min="9220" max="9220" width="8.140625" customWidth="1"/>
    <col min="9221" max="9221" width="10.42578125" customWidth="1"/>
    <col min="9222" max="9222" width="10.5703125" customWidth="1"/>
    <col min="9473" max="9473" width="7.42578125" customWidth="1"/>
    <col min="9474" max="9474" width="44.5703125" customWidth="1"/>
    <col min="9475" max="9475" width="11.140625" customWidth="1"/>
    <col min="9476" max="9476" width="8.140625" customWidth="1"/>
    <col min="9477" max="9477" width="10.42578125" customWidth="1"/>
    <col min="9478" max="9478" width="10.5703125" customWidth="1"/>
    <col min="9729" max="9729" width="7.42578125" customWidth="1"/>
    <col min="9730" max="9730" width="44.5703125" customWidth="1"/>
    <col min="9731" max="9731" width="11.140625" customWidth="1"/>
    <col min="9732" max="9732" width="8.140625" customWidth="1"/>
    <col min="9733" max="9733" width="10.42578125" customWidth="1"/>
    <col min="9734" max="9734" width="10.5703125" customWidth="1"/>
    <col min="9985" max="9985" width="7.42578125" customWidth="1"/>
    <col min="9986" max="9986" width="44.5703125" customWidth="1"/>
    <col min="9987" max="9987" width="11.140625" customWidth="1"/>
    <col min="9988" max="9988" width="8.140625" customWidth="1"/>
    <col min="9989" max="9989" width="10.42578125" customWidth="1"/>
    <col min="9990" max="9990" width="10.5703125" customWidth="1"/>
    <col min="10241" max="10241" width="7.42578125" customWidth="1"/>
    <col min="10242" max="10242" width="44.5703125" customWidth="1"/>
    <col min="10243" max="10243" width="11.140625" customWidth="1"/>
    <col min="10244" max="10244" width="8.140625" customWidth="1"/>
    <col min="10245" max="10245" width="10.42578125" customWidth="1"/>
    <col min="10246" max="10246" width="10.5703125" customWidth="1"/>
    <col min="10497" max="10497" width="7.42578125" customWidth="1"/>
    <col min="10498" max="10498" width="44.5703125" customWidth="1"/>
    <col min="10499" max="10499" width="11.140625" customWidth="1"/>
    <col min="10500" max="10500" width="8.140625" customWidth="1"/>
    <col min="10501" max="10501" width="10.42578125" customWidth="1"/>
    <col min="10502" max="10502" width="10.5703125" customWidth="1"/>
    <col min="10753" max="10753" width="7.42578125" customWidth="1"/>
    <col min="10754" max="10754" width="44.5703125" customWidth="1"/>
    <col min="10755" max="10755" width="11.140625" customWidth="1"/>
    <col min="10756" max="10756" width="8.140625" customWidth="1"/>
    <col min="10757" max="10757" width="10.42578125" customWidth="1"/>
    <col min="10758" max="10758" width="10.5703125" customWidth="1"/>
    <col min="11009" max="11009" width="7.42578125" customWidth="1"/>
    <col min="11010" max="11010" width="44.5703125" customWidth="1"/>
    <col min="11011" max="11011" width="11.140625" customWidth="1"/>
    <col min="11012" max="11012" width="8.140625" customWidth="1"/>
    <col min="11013" max="11013" width="10.42578125" customWidth="1"/>
    <col min="11014" max="11014" width="10.5703125" customWidth="1"/>
    <col min="11265" max="11265" width="7.42578125" customWidth="1"/>
    <col min="11266" max="11266" width="44.5703125" customWidth="1"/>
    <col min="11267" max="11267" width="11.140625" customWidth="1"/>
    <col min="11268" max="11268" width="8.140625" customWidth="1"/>
    <col min="11269" max="11269" width="10.42578125" customWidth="1"/>
    <col min="11270" max="11270" width="10.5703125" customWidth="1"/>
    <col min="11521" max="11521" width="7.42578125" customWidth="1"/>
    <col min="11522" max="11522" width="44.5703125" customWidth="1"/>
    <col min="11523" max="11523" width="11.140625" customWidth="1"/>
    <col min="11524" max="11524" width="8.140625" customWidth="1"/>
    <col min="11525" max="11525" width="10.42578125" customWidth="1"/>
    <col min="11526" max="11526" width="10.5703125" customWidth="1"/>
    <col min="11777" max="11777" width="7.42578125" customWidth="1"/>
    <col min="11778" max="11778" width="44.5703125" customWidth="1"/>
    <col min="11779" max="11779" width="11.140625" customWidth="1"/>
    <col min="11780" max="11780" width="8.140625" customWidth="1"/>
    <col min="11781" max="11781" width="10.42578125" customWidth="1"/>
    <col min="11782" max="11782" width="10.5703125" customWidth="1"/>
    <col min="12033" max="12033" width="7.42578125" customWidth="1"/>
    <col min="12034" max="12034" width="44.5703125" customWidth="1"/>
    <col min="12035" max="12035" width="11.140625" customWidth="1"/>
    <col min="12036" max="12036" width="8.140625" customWidth="1"/>
    <col min="12037" max="12037" width="10.42578125" customWidth="1"/>
    <col min="12038" max="12038" width="10.5703125" customWidth="1"/>
    <col min="12289" max="12289" width="7.42578125" customWidth="1"/>
    <col min="12290" max="12290" width="44.5703125" customWidth="1"/>
    <col min="12291" max="12291" width="11.140625" customWidth="1"/>
    <col min="12292" max="12292" width="8.140625" customWidth="1"/>
    <col min="12293" max="12293" width="10.42578125" customWidth="1"/>
    <col min="12294" max="12294" width="10.5703125" customWidth="1"/>
    <col min="12545" max="12545" width="7.42578125" customWidth="1"/>
    <col min="12546" max="12546" width="44.5703125" customWidth="1"/>
    <col min="12547" max="12547" width="11.140625" customWidth="1"/>
    <col min="12548" max="12548" width="8.140625" customWidth="1"/>
    <col min="12549" max="12549" width="10.42578125" customWidth="1"/>
    <col min="12550" max="12550" width="10.5703125" customWidth="1"/>
    <col min="12801" max="12801" width="7.42578125" customWidth="1"/>
    <col min="12802" max="12802" width="44.5703125" customWidth="1"/>
    <col min="12803" max="12803" width="11.140625" customWidth="1"/>
    <col min="12804" max="12804" width="8.140625" customWidth="1"/>
    <col min="12805" max="12805" width="10.42578125" customWidth="1"/>
    <col min="12806" max="12806" width="10.5703125" customWidth="1"/>
    <col min="13057" max="13057" width="7.42578125" customWidth="1"/>
    <col min="13058" max="13058" width="44.5703125" customWidth="1"/>
    <col min="13059" max="13059" width="11.140625" customWidth="1"/>
    <col min="13060" max="13060" width="8.140625" customWidth="1"/>
    <col min="13061" max="13061" width="10.42578125" customWidth="1"/>
    <col min="13062" max="13062" width="10.5703125" customWidth="1"/>
    <col min="13313" max="13313" width="7.42578125" customWidth="1"/>
    <col min="13314" max="13314" width="44.5703125" customWidth="1"/>
    <col min="13315" max="13315" width="11.140625" customWidth="1"/>
    <col min="13316" max="13316" width="8.140625" customWidth="1"/>
    <col min="13317" max="13317" width="10.42578125" customWidth="1"/>
    <col min="13318" max="13318" width="10.5703125" customWidth="1"/>
    <col min="13569" max="13569" width="7.42578125" customWidth="1"/>
    <col min="13570" max="13570" width="44.5703125" customWidth="1"/>
    <col min="13571" max="13571" width="11.140625" customWidth="1"/>
    <col min="13572" max="13572" width="8.140625" customWidth="1"/>
    <col min="13573" max="13573" width="10.42578125" customWidth="1"/>
    <col min="13574" max="13574" width="10.5703125" customWidth="1"/>
    <col min="13825" max="13825" width="7.42578125" customWidth="1"/>
    <col min="13826" max="13826" width="44.5703125" customWidth="1"/>
    <col min="13827" max="13827" width="11.140625" customWidth="1"/>
    <col min="13828" max="13828" width="8.140625" customWidth="1"/>
    <col min="13829" max="13829" width="10.42578125" customWidth="1"/>
    <col min="13830" max="13830" width="10.5703125" customWidth="1"/>
    <col min="14081" max="14081" width="7.42578125" customWidth="1"/>
    <col min="14082" max="14082" width="44.5703125" customWidth="1"/>
    <col min="14083" max="14083" width="11.140625" customWidth="1"/>
    <col min="14084" max="14084" width="8.140625" customWidth="1"/>
    <col min="14085" max="14085" width="10.42578125" customWidth="1"/>
    <col min="14086" max="14086" width="10.5703125" customWidth="1"/>
    <col min="14337" max="14337" width="7.42578125" customWidth="1"/>
    <col min="14338" max="14338" width="44.5703125" customWidth="1"/>
    <col min="14339" max="14339" width="11.140625" customWidth="1"/>
    <col min="14340" max="14340" width="8.140625" customWidth="1"/>
    <col min="14341" max="14341" width="10.42578125" customWidth="1"/>
    <col min="14342" max="14342" width="10.5703125" customWidth="1"/>
    <col min="14593" max="14593" width="7.42578125" customWidth="1"/>
    <col min="14594" max="14594" width="44.5703125" customWidth="1"/>
    <col min="14595" max="14595" width="11.140625" customWidth="1"/>
    <col min="14596" max="14596" width="8.140625" customWidth="1"/>
    <col min="14597" max="14597" width="10.42578125" customWidth="1"/>
    <col min="14598" max="14598" width="10.5703125" customWidth="1"/>
    <col min="14849" max="14849" width="7.42578125" customWidth="1"/>
    <col min="14850" max="14850" width="44.5703125" customWidth="1"/>
    <col min="14851" max="14851" width="11.140625" customWidth="1"/>
    <col min="14852" max="14852" width="8.140625" customWidth="1"/>
    <col min="14853" max="14853" width="10.42578125" customWidth="1"/>
    <col min="14854" max="14854" width="10.5703125" customWidth="1"/>
    <col min="15105" max="15105" width="7.42578125" customWidth="1"/>
    <col min="15106" max="15106" width="44.5703125" customWidth="1"/>
    <col min="15107" max="15107" width="11.140625" customWidth="1"/>
    <col min="15108" max="15108" width="8.140625" customWidth="1"/>
    <col min="15109" max="15109" width="10.42578125" customWidth="1"/>
    <col min="15110" max="15110" width="10.5703125" customWidth="1"/>
    <col min="15361" max="15361" width="7.42578125" customWidth="1"/>
    <col min="15362" max="15362" width="44.5703125" customWidth="1"/>
    <col min="15363" max="15363" width="11.140625" customWidth="1"/>
    <col min="15364" max="15364" width="8.140625" customWidth="1"/>
    <col min="15365" max="15365" width="10.42578125" customWidth="1"/>
    <col min="15366" max="15366" width="10.5703125" customWidth="1"/>
    <col min="15617" max="15617" width="7.42578125" customWidth="1"/>
    <col min="15618" max="15618" width="44.5703125" customWidth="1"/>
    <col min="15619" max="15619" width="11.140625" customWidth="1"/>
    <col min="15620" max="15620" width="8.140625" customWidth="1"/>
    <col min="15621" max="15621" width="10.42578125" customWidth="1"/>
    <col min="15622" max="15622" width="10.5703125" customWidth="1"/>
    <col min="15873" max="15873" width="7.42578125" customWidth="1"/>
    <col min="15874" max="15874" width="44.5703125" customWidth="1"/>
    <col min="15875" max="15875" width="11.140625" customWidth="1"/>
    <col min="15876" max="15876" width="8.140625" customWidth="1"/>
    <col min="15877" max="15877" width="10.42578125" customWidth="1"/>
    <col min="15878" max="15878" width="10.5703125" customWidth="1"/>
    <col min="16129" max="16129" width="7.42578125" customWidth="1"/>
    <col min="16130" max="16130" width="44.5703125" customWidth="1"/>
    <col min="16131" max="16131" width="11.140625" customWidth="1"/>
    <col min="16132" max="16132" width="8.140625" customWidth="1"/>
    <col min="16133" max="16133" width="10.42578125" customWidth="1"/>
    <col min="16134" max="16134" width="10.5703125" customWidth="1"/>
  </cols>
  <sheetData>
    <row r="2" spans="1:6" s="189" customFormat="1" ht="14.25" x14ac:dyDescent="0.2">
      <c r="A2" s="184"/>
      <c r="B2" s="185" t="s">
        <v>1413</v>
      </c>
      <c r="C2" s="184"/>
      <c r="D2" s="186"/>
      <c r="E2" s="187"/>
      <c r="F2" s="188"/>
    </row>
    <row r="3" spans="1:6" s="189" customFormat="1" ht="14.25" x14ac:dyDescent="0.2">
      <c r="A3" s="184"/>
      <c r="B3" s="185" t="s">
        <v>1414</v>
      </c>
      <c r="C3" s="184"/>
      <c r="D3" s="186"/>
      <c r="E3" s="187"/>
      <c r="F3" s="188"/>
    </row>
    <row r="4" spans="1:6" ht="14.25" x14ac:dyDescent="0.2">
      <c r="B4" s="185"/>
      <c r="D4" s="190"/>
      <c r="E4" s="191"/>
      <c r="F4" s="192"/>
    </row>
    <row r="5" spans="1:6" ht="14.25" x14ac:dyDescent="0.2">
      <c r="B5" s="185"/>
      <c r="D5" s="190"/>
      <c r="E5" s="191"/>
      <c r="F5" s="192"/>
    </row>
    <row r="6" spans="1:6" ht="14.25" x14ac:dyDescent="0.2">
      <c r="B6" s="185" t="s">
        <v>2064</v>
      </c>
      <c r="D6" s="190"/>
      <c r="E6" s="191"/>
      <c r="F6" s="192"/>
    </row>
    <row r="7" spans="1:6" x14ac:dyDescent="0.2">
      <c r="B7" t="s">
        <v>2065</v>
      </c>
      <c r="D7" s="190"/>
      <c r="E7" s="191"/>
      <c r="F7" s="192"/>
    </row>
    <row r="8" spans="1:6" x14ac:dyDescent="0.2">
      <c r="D8" s="190"/>
      <c r="E8" s="191"/>
      <c r="F8" s="192"/>
    </row>
    <row r="10" spans="1:6" x14ac:dyDescent="0.2">
      <c r="A10" s="10" t="s">
        <v>1942</v>
      </c>
      <c r="B10" s="10" t="s">
        <v>2066</v>
      </c>
      <c r="C10" s="10" t="s">
        <v>2067</v>
      </c>
      <c r="D10" s="10" t="s">
        <v>160</v>
      </c>
      <c r="E10" s="552"/>
      <c r="F10" s="10"/>
    </row>
    <row r="11" spans="1:6" x14ac:dyDescent="0.2">
      <c r="A11" s="10">
        <v>1</v>
      </c>
      <c r="B11" t="s">
        <v>2068</v>
      </c>
      <c r="C11" s="10" t="s">
        <v>549</v>
      </c>
      <c r="D11" s="10">
        <v>8</v>
      </c>
      <c r="E11" s="196"/>
      <c r="F11" s="191">
        <f t="shared" ref="F11:F28" si="0">SUM(D11*E11)</f>
        <v>0</v>
      </c>
    </row>
    <row r="12" spans="1:6" x14ac:dyDescent="0.2">
      <c r="A12" s="10">
        <f t="shared" ref="A12:A29" si="1">SUM(A11+1)</f>
        <v>2</v>
      </c>
      <c r="B12" t="s">
        <v>2069</v>
      </c>
      <c r="C12" s="10" t="s">
        <v>549</v>
      </c>
      <c r="D12" s="10">
        <v>10</v>
      </c>
      <c r="E12" s="196"/>
      <c r="F12" s="191">
        <f t="shared" si="0"/>
        <v>0</v>
      </c>
    </row>
    <row r="13" spans="1:6" x14ac:dyDescent="0.2">
      <c r="A13" s="10">
        <f t="shared" si="1"/>
        <v>3</v>
      </c>
      <c r="B13" t="s">
        <v>2070</v>
      </c>
      <c r="C13" s="10" t="s">
        <v>549</v>
      </c>
      <c r="D13" s="10">
        <v>18</v>
      </c>
      <c r="E13" s="196"/>
      <c r="F13" s="191">
        <f t="shared" si="0"/>
        <v>0</v>
      </c>
    </row>
    <row r="14" spans="1:6" x14ac:dyDescent="0.2">
      <c r="A14" s="10">
        <f t="shared" si="1"/>
        <v>4</v>
      </c>
      <c r="B14" t="s">
        <v>2071</v>
      </c>
      <c r="C14" s="10" t="s">
        <v>549</v>
      </c>
      <c r="D14" s="10">
        <v>2</v>
      </c>
      <c r="E14" s="196"/>
      <c r="F14" s="191">
        <f t="shared" si="0"/>
        <v>0</v>
      </c>
    </row>
    <row r="15" spans="1:6" ht="13.5" customHeight="1" x14ac:dyDescent="0.2">
      <c r="A15" s="10">
        <f t="shared" si="1"/>
        <v>5</v>
      </c>
      <c r="B15" t="s">
        <v>2072</v>
      </c>
      <c r="C15" s="10" t="s">
        <v>549</v>
      </c>
      <c r="D15" s="10">
        <v>2</v>
      </c>
      <c r="E15" s="196"/>
      <c r="F15" s="191">
        <f t="shared" si="0"/>
        <v>0</v>
      </c>
    </row>
    <row r="16" spans="1:6" ht="13.5" customHeight="1" x14ac:dyDescent="0.2">
      <c r="A16" s="10">
        <f t="shared" si="1"/>
        <v>6</v>
      </c>
      <c r="B16" t="s">
        <v>2073</v>
      </c>
      <c r="C16" s="10" t="s">
        <v>549</v>
      </c>
      <c r="D16" s="10">
        <v>4</v>
      </c>
      <c r="E16" s="196"/>
      <c r="F16" s="191">
        <f t="shared" si="0"/>
        <v>0</v>
      </c>
    </row>
    <row r="17" spans="1:6" ht="13.5" customHeight="1" x14ac:dyDescent="0.2">
      <c r="A17" s="10">
        <f t="shared" si="1"/>
        <v>7</v>
      </c>
      <c r="B17" t="s">
        <v>2074</v>
      </c>
      <c r="C17" s="10" t="s">
        <v>549</v>
      </c>
      <c r="D17" s="10">
        <v>1</v>
      </c>
      <c r="E17" s="196"/>
      <c r="F17" s="191">
        <f t="shared" si="0"/>
        <v>0</v>
      </c>
    </row>
    <row r="18" spans="1:6" ht="13.5" customHeight="1" x14ac:dyDescent="0.2">
      <c r="A18" s="10">
        <f t="shared" si="1"/>
        <v>8</v>
      </c>
      <c r="B18" t="s">
        <v>2075</v>
      </c>
      <c r="C18" s="10" t="s">
        <v>549</v>
      </c>
      <c r="D18" s="10">
        <v>1</v>
      </c>
      <c r="E18" s="196"/>
      <c r="F18" s="191">
        <f t="shared" si="0"/>
        <v>0</v>
      </c>
    </row>
    <row r="19" spans="1:6" x14ac:dyDescent="0.2">
      <c r="A19" s="10">
        <f t="shared" si="1"/>
        <v>9</v>
      </c>
      <c r="B19" t="s">
        <v>2076</v>
      </c>
      <c r="C19" s="10" t="s">
        <v>284</v>
      </c>
      <c r="D19" s="10">
        <v>70</v>
      </c>
      <c r="E19" s="196"/>
      <c r="F19" s="191">
        <f t="shared" si="0"/>
        <v>0</v>
      </c>
    </row>
    <row r="20" spans="1:6" x14ac:dyDescent="0.2">
      <c r="A20" s="10">
        <f t="shared" si="1"/>
        <v>10</v>
      </c>
      <c r="B20" t="s">
        <v>2077</v>
      </c>
      <c r="C20" s="10" t="s">
        <v>284</v>
      </c>
      <c r="D20" s="10">
        <v>130</v>
      </c>
      <c r="E20" s="196"/>
      <c r="F20" s="191">
        <f t="shared" si="0"/>
        <v>0</v>
      </c>
    </row>
    <row r="21" spans="1:6" x14ac:dyDescent="0.2">
      <c r="A21" s="10">
        <f t="shared" si="1"/>
        <v>11</v>
      </c>
      <c r="B21" t="s">
        <v>2078</v>
      </c>
      <c r="C21" s="10" t="s">
        <v>284</v>
      </c>
      <c r="D21" s="10">
        <v>210</v>
      </c>
      <c r="E21" s="196"/>
      <c r="F21" s="191">
        <f t="shared" si="0"/>
        <v>0</v>
      </c>
    </row>
    <row r="22" spans="1:6" x14ac:dyDescent="0.2">
      <c r="A22" s="10">
        <f t="shared" si="1"/>
        <v>12</v>
      </c>
      <c r="B22" t="s">
        <v>2079</v>
      </c>
      <c r="C22" s="10" t="s">
        <v>284</v>
      </c>
      <c r="D22" s="10">
        <v>65</v>
      </c>
      <c r="E22" s="196"/>
      <c r="F22" s="191">
        <f t="shared" si="0"/>
        <v>0</v>
      </c>
    </row>
    <row r="23" spans="1:6" x14ac:dyDescent="0.2">
      <c r="A23" s="10">
        <f t="shared" si="1"/>
        <v>13</v>
      </c>
      <c r="B23" t="s">
        <v>2080</v>
      </c>
      <c r="C23" s="10" t="s">
        <v>549</v>
      </c>
      <c r="D23" s="10">
        <v>12</v>
      </c>
      <c r="E23" s="196"/>
      <c r="F23" s="191">
        <f t="shared" si="0"/>
        <v>0</v>
      </c>
    </row>
    <row r="24" spans="1:6" x14ac:dyDescent="0.2">
      <c r="A24" s="10">
        <f t="shared" si="1"/>
        <v>14</v>
      </c>
      <c r="B24" t="s">
        <v>2081</v>
      </c>
      <c r="C24" s="10" t="s">
        <v>284</v>
      </c>
      <c r="D24" s="10">
        <v>105</v>
      </c>
      <c r="E24" s="196"/>
      <c r="F24" s="191">
        <f t="shared" si="0"/>
        <v>0</v>
      </c>
    </row>
    <row r="25" spans="1:6" x14ac:dyDescent="0.2">
      <c r="A25" s="10">
        <f t="shared" si="1"/>
        <v>15</v>
      </c>
      <c r="B25" t="s">
        <v>2082</v>
      </c>
      <c r="C25" s="10" t="s">
        <v>549</v>
      </c>
      <c r="D25" s="10">
        <v>4</v>
      </c>
      <c r="E25" s="196"/>
      <c r="F25" s="191">
        <f t="shared" si="0"/>
        <v>0</v>
      </c>
    </row>
    <row r="26" spans="1:6" x14ac:dyDescent="0.2">
      <c r="A26" s="10">
        <f t="shared" si="1"/>
        <v>16</v>
      </c>
      <c r="B26" t="s">
        <v>1466</v>
      </c>
      <c r="C26" s="10" t="s">
        <v>549</v>
      </c>
      <c r="D26" s="10">
        <v>2</v>
      </c>
      <c r="E26" s="196"/>
      <c r="F26" s="191">
        <f t="shared" si="0"/>
        <v>0</v>
      </c>
    </row>
    <row r="27" spans="1:6" x14ac:dyDescent="0.2">
      <c r="A27" s="10">
        <f t="shared" si="1"/>
        <v>17</v>
      </c>
      <c r="B27" t="s">
        <v>2083</v>
      </c>
      <c r="C27" s="10" t="s">
        <v>940</v>
      </c>
      <c r="D27" s="10">
        <v>10</v>
      </c>
      <c r="E27" s="196"/>
      <c r="F27" s="191">
        <f t="shared" si="0"/>
        <v>0</v>
      </c>
    </row>
    <row r="28" spans="1:6" x14ac:dyDescent="0.2">
      <c r="A28" s="10">
        <f t="shared" si="1"/>
        <v>18</v>
      </c>
      <c r="B28" t="s">
        <v>2084</v>
      </c>
      <c r="C28" s="10" t="s">
        <v>940</v>
      </c>
      <c r="D28" s="10">
        <v>6</v>
      </c>
      <c r="E28" s="196"/>
      <c r="F28" s="191">
        <f t="shared" si="0"/>
        <v>0</v>
      </c>
    </row>
    <row r="29" spans="1:6" x14ac:dyDescent="0.2">
      <c r="A29" s="10">
        <f t="shared" si="1"/>
        <v>19</v>
      </c>
      <c r="B29" t="s">
        <v>1470</v>
      </c>
      <c r="F29" s="553">
        <f>SUM(F11:F28)</f>
        <v>0</v>
      </c>
    </row>
    <row r="30" spans="1:6" x14ac:dyDescent="0.2">
      <c r="F30" s="191"/>
    </row>
    <row r="35" spans="1:256" x14ac:dyDescent="0.2">
      <c r="A35" s="554"/>
      <c r="B35" s="555"/>
      <c r="C35" s="554"/>
      <c r="D35" s="556"/>
      <c r="E35" s="554"/>
      <c r="F35" s="555"/>
      <c r="G35" s="554"/>
      <c r="H35" s="556"/>
      <c r="I35" s="554"/>
      <c r="J35" s="555"/>
      <c r="K35" s="554"/>
      <c r="L35" s="556"/>
      <c r="M35" s="554"/>
      <c r="N35" s="555"/>
      <c r="O35" s="554"/>
      <c r="P35" s="556"/>
      <c r="Q35" s="554"/>
      <c r="R35" s="555"/>
      <c r="S35" s="554"/>
      <c r="T35" s="556"/>
      <c r="U35" s="554"/>
      <c r="V35" s="555"/>
      <c r="W35" s="554"/>
      <c r="X35" s="556"/>
      <c r="Y35" s="554"/>
      <c r="Z35" s="555"/>
      <c r="AA35" s="554"/>
      <c r="AB35" s="556"/>
      <c r="AC35" s="554"/>
      <c r="AD35" s="555"/>
      <c r="AE35" s="554"/>
      <c r="AF35" s="556"/>
      <c r="AG35" s="554"/>
      <c r="AH35" s="555"/>
      <c r="AI35" s="554"/>
      <c r="AJ35" s="556"/>
      <c r="AK35" s="554"/>
      <c r="AL35" s="555"/>
      <c r="AM35" s="554"/>
      <c r="AN35" s="556"/>
      <c r="AO35" s="554"/>
      <c r="AP35" s="555"/>
      <c r="AQ35" s="554"/>
      <c r="AR35" s="556"/>
      <c r="AS35" s="554"/>
      <c r="AT35" s="555"/>
      <c r="AU35" s="554"/>
      <c r="AV35" s="556"/>
      <c r="AW35" s="554"/>
      <c r="AX35" s="555"/>
      <c r="AY35" s="554"/>
      <c r="AZ35" s="556"/>
      <c r="BA35" s="554"/>
      <c r="BB35" s="555"/>
      <c r="BC35" s="554"/>
      <c r="BD35" s="556"/>
      <c r="BE35" s="554"/>
      <c r="BF35" s="555"/>
      <c r="BG35" s="554"/>
      <c r="BH35" s="556"/>
      <c r="BI35" s="554"/>
      <c r="BJ35" s="555"/>
      <c r="BK35" s="554"/>
      <c r="BL35" s="556"/>
      <c r="BM35" s="554"/>
      <c r="BN35" s="555"/>
      <c r="BO35" s="554"/>
      <c r="BP35" s="556"/>
      <c r="BQ35" s="554"/>
      <c r="BR35" s="555"/>
      <c r="BS35" s="554"/>
      <c r="BT35" s="556"/>
      <c r="BU35" s="554"/>
      <c r="BV35" s="555"/>
      <c r="BW35" s="554"/>
      <c r="BX35" s="556"/>
      <c r="BY35" s="554"/>
      <c r="BZ35" s="555"/>
      <c r="CA35" s="554"/>
      <c r="CB35" s="556"/>
      <c r="CC35" s="554"/>
      <c r="CD35" s="555"/>
      <c r="CE35" s="554"/>
      <c r="CF35" s="556"/>
      <c r="CG35" s="554"/>
      <c r="CH35" s="555"/>
      <c r="CI35" s="554"/>
      <c r="CJ35" s="556"/>
      <c r="CK35" s="554"/>
      <c r="CL35" s="555"/>
      <c r="CM35" s="554"/>
      <c r="CN35" s="556"/>
      <c r="CO35" s="554"/>
      <c r="CP35" s="555"/>
      <c r="CQ35" s="554"/>
      <c r="CR35" s="556"/>
      <c r="CS35" s="554"/>
      <c r="CT35" s="555"/>
      <c r="CU35" s="554"/>
      <c r="CV35" s="556"/>
      <c r="CW35" s="554"/>
      <c r="CX35" s="555"/>
      <c r="CY35" s="554"/>
      <c r="CZ35" s="556"/>
      <c r="DA35" s="554"/>
      <c r="DB35" s="555"/>
      <c r="DC35" s="554"/>
      <c r="DD35" s="556"/>
      <c r="DE35" s="554"/>
      <c r="DF35" s="555"/>
      <c r="DG35" s="554"/>
      <c r="DH35" s="556"/>
      <c r="DI35" s="554"/>
      <c r="DJ35" s="555"/>
      <c r="DK35" s="554"/>
      <c r="DL35" s="556"/>
      <c r="DM35" s="554"/>
      <c r="DN35" s="555"/>
      <c r="DO35" s="554"/>
      <c r="DP35" s="556"/>
      <c r="DQ35" s="554"/>
      <c r="DR35" s="555"/>
      <c r="DS35" s="554"/>
      <c r="DT35" s="556"/>
      <c r="DU35" s="554"/>
      <c r="DV35" s="555"/>
      <c r="DW35" s="554"/>
      <c r="DX35" s="556"/>
      <c r="DY35" s="554"/>
      <c r="DZ35" s="555"/>
      <c r="EA35" s="554"/>
      <c r="EB35" s="556"/>
      <c r="EC35" s="554"/>
      <c r="ED35" s="555"/>
      <c r="EE35" s="554"/>
      <c r="EF35" s="556"/>
      <c r="EG35" s="554"/>
      <c r="EH35" s="555"/>
      <c r="EI35" s="554"/>
      <c r="EJ35" s="556"/>
      <c r="EK35" s="554"/>
      <c r="EL35" s="555"/>
      <c r="EM35" s="554"/>
      <c r="EN35" s="556"/>
      <c r="EO35" s="554"/>
      <c r="EP35" s="555"/>
      <c r="EQ35" s="554"/>
      <c r="ER35" s="556"/>
      <c r="ES35" s="554"/>
      <c r="ET35" s="555"/>
      <c r="EU35" s="554"/>
      <c r="EV35" s="556"/>
      <c r="EW35" s="554"/>
      <c r="EX35" s="555"/>
      <c r="EY35" s="554"/>
      <c r="EZ35" s="556"/>
      <c r="FA35" s="554"/>
      <c r="FB35" s="555"/>
      <c r="FC35" s="554"/>
      <c r="FD35" s="556"/>
      <c r="FE35" s="554"/>
      <c r="FF35" s="555"/>
      <c r="FG35" s="554"/>
      <c r="FH35" s="556"/>
      <c r="FI35" s="554"/>
      <c r="FJ35" s="555"/>
      <c r="FK35" s="554"/>
      <c r="FL35" s="556"/>
      <c r="FM35" s="554"/>
      <c r="FN35" s="555"/>
      <c r="FO35" s="554"/>
      <c r="FP35" s="556"/>
      <c r="FQ35" s="554"/>
      <c r="FR35" s="555"/>
      <c r="FS35" s="554"/>
      <c r="FT35" s="556"/>
      <c r="FU35" s="554"/>
      <c r="FV35" s="555"/>
      <c r="FW35" s="554"/>
      <c r="FX35" s="556"/>
      <c r="FY35" s="554"/>
      <c r="FZ35" s="555"/>
      <c r="GA35" s="554"/>
      <c r="GB35" s="556"/>
      <c r="GC35" s="554"/>
      <c r="GD35" s="555"/>
      <c r="GE35" s="554"/>
      <c r="GF35" s="556"/>
      <c r="GG35" s="554"/>
      <c r="GH35" s="555"/>
      <c r="GI35" s="554"/>
      <c r="GJ35" s="556"/>
      <c r="GK35" s="554"/>
      <c r="GL35" s="555"/>
      <c r="GM35" s="554"/>
      <c r="GN35" s="556"/>
      <c r="GO35" s="554"/>
      <c r="GP35" s="555"/>
      <c r="GQ35" s="554"/>
      <c r="GR35" s="556"/>
      <c r="GS35" s="554"/>
      <c r="GT35" s="555"/>
      <c r="GU35" s="554"/>
      <c r="GV35" s="556"/>
      <c r="GW35" s="554"/>
      <c r="GX35" s="555"/>
      <c r="GY35" s="554"/>
      <c r="GZ35" s="556"/>
      <c r="HA35" s="554"/>
      <c r="HB35" s="555"/>
      <c r="HC35" s="554"/>
      <c r="HD35" s="556"/>
      <c r="HE35" s="554"/>
      <c r="HF35" s="555"/>
      <c r="HG35" s="554"/>
      <c r="HH35" s="556"/>
      <c r="HI35" s="554"/>
      <c r="HJ35" s="555"/>
      <c r="HK35" s="554"/>
      <c r="HL35" s="556"/>
      <c r="HM35" s="554"/>
      <c r="HN35" s="555"/>
      <c r="HO35" s="554"/>
      <c r="HP35" s="556"/>
      <c r="HQ35" s="554"/>
      <c r="HR35" s="555"/>
      <c r="HS35" s="554"/>
      <c r="HT35" s="556"/>
      <c r="HU35" s="554"/>
      <c r="HV35" s="555"/>
      <c r="HW35" s="554"/>
      <c r="HX35" s="556"/>
      <c r="HY35" s="554"/>
      <c r="HZ35" s="555"/>
      <c r="IA35" s="554"/>
      <c r="IB35" s="556"/>
      <c r="IC35" s="554"/>
      <c r="ID35" s="555"/>
      <c r="IE35" s="554"/>
      <c r="IF35" s="556"/>
      <c r="IG35" s="554"/>
      <c r="IH35" s="555"/>
      <c r="II35" s="554"/>
      <c r="IJ35" s="556"/>
      <c r="IK35" s="554"/>
      <c r="IL35" s="555"/>
      <c r="IM35" s="554"/>
      <c r="IN35" s="556"/>
      <c r="IO35" s="554"/>
      <c r="IP35" s="555"/>
      <c r="IQ35" s="554"/>
      <c r="IR35" s="556"/>
      <c r="IS35" s="554"/>
      <c r="IT35" s="555"/>
      <c r="IU35" s="554"/>
      <c r="IV35" s="556"/>
    </row>
    <row r="36" spans="1:256" x14ac:dyDescent="0.2">
      <c r="A36" s="554"/>
      <c r="B36" s="555"/>
      <c r="C36" s="554"/>
      <c r="D36" s="557"/>
      <c r="E36" s="554"/>
      <c r="F36" s="555"/>
      <c r="G36" s="554"/>
      <c r="H36" s="557"/>
      <c r="I36" s="554"/>
      <c r="J36" s="555"/>
      <c r="K36" s="554"/>
      <c r="L36" s="557"/>
      <c r="M36" s="554"/>
      <c r="N36" s="555"/>
      <c r="O36" s="554"/>
      <c r="P36" s="557"/>
      <c r="Q36" s="554"/>
      <c r="R36" s="555"/>
      <c r="S36" s="554"/>
      <c r="T36" s="557"/>
      <c r="U36" s="554"/>
      <c r="V36" s="555"/>
      <c r="W36" s="554"/>
      <c r="X36" s="557"/>
      <c r="Y36" s="554"/>
      <c r="Z36" s="555"/>
      <c r="AA36" s="554"/>
      <c r="AB36" s="557"/>
      <c r="AC36" s="554"/>
      <c r="AD36" s="555"/>
      <c r="AE36" s="554"/>
      <c r="AF36" s="557"/>
      <c r="AG36" s="554"/>
      <c r="AH36" s="555"/>
      <c r="AI36" s="554"/>
      <c r="AJ36" s="557"/>
      <c r="AK36" s="554"/>
      <c r="AL36" s="555"/>
      <c r="AM36" s="554"/>
      <c r="AN36" s="557"/>
      <c r="AO36" s="554"/>
      <c r="AP36" s="555"/>
      <c r="AQ36" s="554"/>
      <c r="AR36" s="557"/>
      <c r="AS36" s="554"/>
      <c r="AT36" s="555"/>
      <c r="AU36" s="554"/>
      <c r="AV36" s="557"/>
      <c r="AW36" s="554"/>
      <c r="AX36" s="555"/>
      <c r="AY36" s="554"/>
      <c r="AZ36" s="557"/>
      <c r="BA36" s="554"/>
      <c r="BB36" s="555"/>
      <c r="BC36" s="554"/>
      <c r="BD36" s="557"/>
      <c r="BE36" s="554"/>
      <c r="BF36" s="555"/>
      <c r="BG36" s="554"/>
      <c r="BH36" s="557"/>
      <c r="BI36" s="554"/>
      <c r="BJ36" s="555"/>
      <c r="BK36" s="554"/>
      <c r="BL36" s="557"/>
      <c r="BM36" s="554"/>
      <c r="BN36" s="555"/>
      <c r="BO36" s="554"/>
      <c r="BP36" s="557"/>
      <c r="BQ36" s="554"/>
      <c r="BR36" s="555"/>
      <c r="BS36" s="554"/>
      <c r="BT36" s="557"/>
      <c r="BU36" s="554"/>
      <c r="BV36" s="555"/>
      <c r="BW36" s="554"/>
      <c r="BX36" s="557"/>
      <c r="BY36" s="554"/>
      <c r="BZ36" s="555"/>
      <c r="CA36" s="554"/>
      <c r="CB36" s="557"/>
      <c r="CC36" s="554"/>
      <c r="CD36" s="555"/>
      <c r="CE36" s="554"/>
      <c r="CF36" s="557"/>
      <c r="CG36" s="554"/>
      <c r="CH36" s="555"/>
      <c r="CI36" s="554"/>
      <c r="CJ36" s="557"/>
      <c r="CK36" s="554"/>
      <c r="CL36" s="555"/>
      <c r="CM36" s="554"/>
      <c r="CN36" s="557"/>
      <c r="CO36" s="554"/>
      <c r="CP36" s="555"/>
      <c r="CQ36" s="554"/>
      <c r="CR36" s="557"/>
      <c r="CS36" s="554"/>
      <c r="CT36" s="555"/>
      <c r="CU36" s="554"/>
      <c r="CV36" s="557"/>
      <c r="CW36" s="554"/>
      <c r="CX36" s="555"/>
      <c r="CY36" s="554"/>
      <c r="CZ36" s="557"/>
      <c r="DA36" s="554"/>
      <c r="DB36" s="555"/>
      <c r="DC36" s="554"/>
      <c r="DD36" s="557"/>
      <c r="DE36" s="554"/>
      <c r="DF36" s="555"/>
      <c r="DG36" s="554"/>
      <c r="DH36" s="557"/>
      <c r="DI36" s="554"/>
      <c r="DJ36" s="555"/>
      <c r="DK36" s="554"/>
      <c r="DL36" s="557"/>
      <c r="DM36" s="554"/>
      <c r="DN36" s="555"/>
      <c r="DO36" s="554"/>
      <c r="DP36" s="557"/>
      <c r="DQ36" s="554"/>
      <c r="DR36" s="555"/>
      <c r="DS36" s="554"/>
      <c r="DT36" s="557"/>
      <c r="DU36" s="554"/>
      <c r="DV36" s="555"/>
      <c r="DW36" s="554"/>
      <c r="DX36" s="557"/>
      <c r="DY36" s="554"/>
      <c r="DZ36" s="555"/>
      <c r="EA36" s="554"/>
      <c r="EB36" s="557"/>
      <c r="EC36" s="554"/>
      <c r="ED36" s="555"/>
      <c r="EE36" s="554"/>
      <c r="EF36" s="557"/>
      <c r="EG36" s="554"/>
      <c r="EH36" s="555"/>
      <c r="EI36" s="554"/>
      <c r="EJ36" s="557"/>
      <c r="EK36" s="554"/>
      <c r="EL36" s="555"/>
      <c r="EM36" s="554"/>
      <c r="EN36" s="557"/>
      <c r="EO36" s="554"/>
      <c r="EP36" s="555"/>
      <c r="EQ36" s="554"/>
      <c r="ER36" s="557"/>
      <c r="ES36" s="554"/>
      <c r="ET36" s="555"/>
      <c r="EU36" s="554"/>
      <c r="EV36" s="557"/>
      <c r="EW36" s="554"/>
      <c r="EX36" s="555"/>
      <c r="EY36" s="554"/>
      <c r="EZ36" s="557"/>
      <c r="FA36" s="554"/>
      <c r="FB36" s="555"/>
      <c r="FC36" s="554"/>
      <c r="FD36" s="557"/>
      <c r="FE36" s="554"/>
      <c r="FF36" s="555"/>
      <c r="FG36" s="554"/>
      <c r="FH36" s="557"/>
      <c r="FI36" s="554"/>
      <c r="FJ36" s="555"/>
      <c r="FK36" s="554"/>
      <c r="FL36" s="557"/>
      <c r="FM36" s="554"/>
      <c r="FN36" s="555"/>
      <c r="FO36" s="554"/>
      <c r="FP36" s="557"/>
      <c r="FQ36" s="554"/>
      <c r="FR36" s="555"/>
      <c r="FS36" s="554"/>
      <c r="FT36" s="557"/>
      <c r="FU36" s="554"/>
      <c r="FV36" s="555"/>
      <c r="FW36" s="554"/>
      <c r="FX36" s="557"/>
      <c r="FY36" s="554"/>
      <c r="FZ36" s="555"/>
      <c r="GA36" s="554"/>
      <c r="GB36" s="557"/>
      <c r="GC36" s="554"/>
      <c r="GD36" s="555"/>
      <c r="GE36" s="554"/>
      <c r="GF36" s="557"/>
      <c r="GG36" s="554"/>
      <c r="GH36" s="555"/>
      <c r="GI36" s="554"/>
      <c r="GJ36" s="557"/>
      <c r="GK36" s="554"/>
      <c r="GL36" s="555"/>
      <c r="GM36" s="554"/>
      <c r="GN36" s="557"/>
      <c r="GO36" s="554"/>
      <c r="GP36" s="555"/>
      <c r="GQ36" s="554"/>
      <c r="GR36" s="557"/>
      <c r="GS36" s="554"/>
      <c r="GT36" s="555"/>
      <c r="GU36" s="554"/>
      <c r="GV36" s="557"/>
      <c r="GW36" s="554"/>
      <c r="GX36" s="555"/>
      <c r="GY36" s="554"/>
      <c r="GZ36" s="557"/>
      <c r="HA36" s="554"/>
      <c r="HB36" s="555"/>
      <c r="HC36" s="554"/>
      <c r="HD36" s="557"/>
      <c r="HE36" s="554"/>
      <c r="HF36" s="555"/>
      <c r="HG36" s="554"/>
      <c r="HH36" s="557"/>
      <c r="HI36" s="554"/>
      <c r="HJ36" s="555"/>
      <c r="HK36" s="554"/>
      <c r="HL36" s="557"/>
      <c r="HM36" s="554"/>
      <c r="HN36" s="555"/>
      <c r="HO36" s="554"/>
      <c r="HP36" s="557"/>
      <c r="HQ36" s="554"/>
      <c r="HR36" s="555"/>
      <c r="HS36" s="554"/>
      <c r="HT36" s="557"/>
      <c r="HU36" s="554"/>
      <c r="HV36" s="555"/>
      <c r="HW36" s="554"/>
      <c r="HX36" s="557"/>
      <c r="HY36" s="554"/>
      <c r="HZ36" s="555"/>
      <c r="IA36" s="554"/>
      <c r="IB36" s="557"/>
      <c r="IC36" s="554"/>
      <c r="ID36" s="555"/>
      <c r="IE36" s="554"/>
      <c r="IF36" s="557"/>
      <c r="IG36" s="554"/>
      <c r="IH36" s="555"/>
      <c r="II36" s="554"/>
      <c r="IJ36" s="557"/>
      <c r="IK36" s="554"/>
      <c r="IL36" s="555"/>
      <c r="IM36" s="554"/>
      <c r="IN36" s="557"/>
      <c r="IO36" s="554"/>
      <c r="IP36" s="555"/>
      <c r="IQ36" s="554"/>
      <c r="IR36" s="557"/>
      <c r="IS36" s="554"/>
      <c r="IT36" s="555"/>
      <c r="IU36" s="554"/>
      <c r="IV36" s="557"/>
    </row>
    <row r="37" spans="1:256" x14ac:dyDescent="0.2">
      <c r="A37" s="554"/>
      <c r="B37" s="555"/>
      <c r="C37" s="554"/>
      <c r="D37" s="557"/>
      <c r="E37" s="554"/>
      <c r="F37" s="555"/>
      <c r="G37" s="554"/>
      <c r="H37" s="557"/>
      <c r="I37" s="554"/>
      <c r="J37" s="555"/>
      <c r="K37" s="554"/>
      <c r="L37" s="557"/>
      <c r="M37" s="554"/>
      <c r="N37" s="555"/>
      <c r="O37" s="554"/>
      <c r="P37" s="557"/>
      <c r="Q37" s="554"/>
      <c r="R37" s="555"/>
      <c r="S37" s="554"/>
      <c r="T37" s="557"/>
      <c r="U37" s="554"/>
      <c r="V37" s="555"/>
      <c r="W37" s="554"/>
      <c r="X37" s="557"/>
      <c r="Y37" s="554"/>
      <c r="Z37" s="555"/>
      <c r="AA37" s="554"/>
      <c r="AB37" s="557"/>
      <c r="AC37" s="554"/>
      <c r="AD37" s="555"/>
      <c r="AE37" s="554"/>
      <c r="AF37" s="557"/>
      <c r="AG37" s="554"/>
      <c r="AH37" s="555"/>
      <c r="AI37" s="554"/>
      <c r="AJ37" s="557"/>
      <c r="AK37" s="554"/>
      <c r="AL37" s="555"/>
      <c r="AM37" s="554"/>
      <c r="AN37" s="557"/>
      <c r="AO37" s="554"/>
      <c r="AP37" s="555"/>
      <c r="AQ37" s="554"/>
      <c r="AR37" s="557"/>
      <c r="AS37" s="554"/>
      <c r="AT37" s="555"/>
      <c r="AU37" s="554"/>
      <c r="AV37" s="557"/>
      <c r="AW37" s="554"/>
      <c r="AX37" s="555"/>
      <c r="AY37" s="554"/>
      <c r="AZ37" s="557"/>
      <c r="BA37" s="554"/>
      <c r="BB37" s="555"/>
      <c r="BC37" s="554"/>
      <c r="BD37" s="557"/>
      <c r="BE37" s="554"/>
      <c r="BF37" s="555"/>
      <c r="BG37" s="554"/>
      <c r="BH37" s="557"/>
      <c r="BI37" s="554"/>
      <c r="BJ37" s="555"/>
      <c r="BK37" s="554"/>
      <c r="BL37" s="557"/>
      <c r="BM37" s="554"/>
      <c r="BN37" s="555"/>
      <c r="BO37" s="554"/>
      <c r="BP37" s="557"/>
      <c r="BQ37" s="554"/>
      <c r="BR37" s="555"/>
      <c r="BS37" s="554"/>
      <c r="BT37" s="557"/>
      <c r="BU37" s="554"/>
      <c r="BV37" s="555"/>
      <c r="BW37" s="554"/>
      <c r="BX37" s="557"/>
      <c r="BY37" s="554"/>
      <c r="BZ37" s="555"/>
      <c r="CA37" s="554"/>
      <c r="CB37" s="557"/>
      <c r="CC37" s="554"/>
      <c r="CD37" s="555"/>
      <c r="CE37" s="554"/>
      <c r="CF37" s="557"/>
      <c r="CG37" s="554"/>
      <c r="CH37" s="555"/>
      <c r="CI37" s="554"/>
      <c r="CJ37" s="557"/>
      <c r="CK37" s="554"/>
      <c r="CL37" s="555"/>
      <c r="CM37" s="554"/>
      <c r="CN37" s="557"/>
      <c r="CO37" s="554"/>
      <c r="CP37" s="555"/>
      <c r="CQ37" s="554"/>
      <c r="CR37" s="557"/>
      <c r="CS37" s="554"/>
      <c r="CT37" s="555"/>
      <c r="CU37" s="554"/>
      <c r="CV37" s="557"/>
      <c r="CW37" s="554"/>
      <c r="CX37" s="555"/>
      <c r="CY37" s="554"/>
      <c r="CZ37" s="557"/>
      <c r="DA37" s="554"/>
      <c r="DB37" s="555"/>
      <c r="DC37" s="554"/>
      <c r="DD37" s="557"/>
      <c r="DE37" s="554"/>
      <c r="DF37" s="555"/>
      <c r="DG37" s="554"/>
      <c r="DH37" s="557"/>
      <c r="DI37" s="554"/>
      <c r="DJ37" s="555"/>
      <c r="DK37" s="554"/>
      <c r="DL37" s="557"/>
      <c r="DM37" s="554"/>
      <c r="DN37" s="555"/>
      <c r="DO37" s="554"/>
      <c r="DP37" s="557"/>
      <c r="DQ37" s="554"/>
      <c r="DR37" s="555"/>
      <c r="DS37" s="554"/>
      <c r="DT37" s="557"/>
      <c r="DU37" s="554"/>
      <c r="DV37" s="555"/>
      <c r="DW37" s="554"/>
      <c r="DX37" s="557"/>
      <c r="DY37" s="554"/>
      <c r="DZ37" s="555"/>
      <c r="EA37" s="554"/>
      <c r="EB37" s="557"/>
      <c r="EC37" s="554"/>
      <c r="ED37" s="555"/>
      <c r="EE37" s="554"/>
      <c r="EF37" s="557"/>
      <c r="EG37" s="554"/>
      <c r="EH37" s="555"/>
      <c r="EI37" s="554"/>
      <c r="EJ37" s="557"/>
      <c r="EK37" s="554"/>
      <c r="EL37" s="555"/>
      <c r="EM37" s="554"/>
      <c r="EN37" s="557"/>
      <c r="EO37" s="554"/>
      <c r="EP37" s="555"/>
      <c r="EQ37" s="554"/>
      <c r="ER37" s="557"/>
      <c r="ES37" s="554"/>
      <c r="ET37" s="555"/>
      <c r="EU37" s="554"/>
      <c r="EV37" s="557"/>
      <c r="EW37" s="554"/>
      <c r="EX37" s="555"/>
      <c r="EY37" s="554"/>
      <c r="EZ37" s="557"/>
      <c r="FA37" s="554"/>
      <c r="FB37" s="555"/>
      <c r="FC37" s="554"/>
      <c r="FD37" s="557"/>
      <c r="FE37" s="554"/>
      <c r="FF37" s="555"/>
      <c r="FG37" s="554"/>
      <c r="FH37" s="557"/>
      <c r="FI37" s="554"/>
      <c r="FJ37" s="555"/>
      <c r="FK37" s="554"/>
      <c r="FL37" s="557"/>
      <c r="FM37" s="554"/>
      <c r="FN37" s="555"/>
      <c r="FO37" s="554"/>
      <c r="FP37" s="557"/>
      <c r="FQ37" s="554"/>
      <c r="FR37" s="555"/>
      <c r="FS37" s="554"/>
      <c r="FT37" s="557"/>
      <c r="FU37" s="554"/>
      <c r="FV37" s="555"/>
      <c r="FW37" s="554"/>
      <c r="FX37" s="557"/>
      <c r="FY37" s="554"/>
      <c r="FZ37" s="555"/>
      <c r="GA37" s="554"/>
      <c r="GB37" s="557"/>
      <c r="GC37" s="554"/>
      <c r="GD37" s="555"/>
      <c r="GE37" s="554"/>
      <c r="GF37" s="557"/>
      <c r="GG37" s="554"/>
      <c r="GH37" s="555"/>
      <c r="GI37" s="554"/>
      <c r="GJ37" s="557"/>
      <c r="GK37" s="554"/>
      <c r="GL37" s="555"/>
      <c r="GM37" s="554"/>
      <c r="GN37" s="557"/>
      <c r="GO37" s="554"/>
      <c r="GP37" s="555"/>
      <c r="GQ37" s="554"/>
      <c r="GR37" s="557"/>
      <c r="GS37" s="554"/>
      <c r="GT37" s="555"/>
      <c r="GU37" s="554"/>
      <c r="GV37" s="557"/>
      <c r="GW37" s="554"/>
      <c r="GX37" s="555"/>
      <c r="GY37" s="554"/>
      <c r="GZ37" s="557"/>
      <c r="HA37" s="554"/>
      <c r="HB37" s="555"/>
      <c r="HC37" s="554"/>
      <c r="HD37" s="557"/>
      <c r="HE37" s="554"/>
      <c r="HF37" s="555"/>
      <c r="HG37" s="554"/>
      <c r="HH37" s="557"/>
      <c r="HI37" s="554"/>
      <c r="HJ37" s="555"/>
      <c r="HK37" s="554"/>
      <c r="HL37" s="557"/>
      <c r="HM37" s="554"/>
      <c r="HN37" s="555"/>
      <c r="HO37" s="554"/>
      <c r="HP37" s="557"/>
      <c r="HQ37" s="554"/>
      <c r="HR37" s="555"/>
      <c r="HS37" s="554"/>
      <c r="HT37" s="557"/>
      <c r="HU37" s="554"/>
      <c r="HV37" s="555"/>
      <c r="HW37" s="554"/>
      <c r="HX37" s="557"/>
      <c r="HY37" s="554"/>
      <c r="HZ37" s="555"/>
      <c r="IA37" s="554"/>
      <c r="IB37" s="557"/>
      <c r="IC37" s="554"/>
      <c r="ID37" s="555"/>
      <c r="IE37" s="554"/>
      <c r="IF37" s="557"/>
      <c r="IG37" s="554"/>
      <c r="IH37" s="555"/>
      <c r="II37" s="554"/>
      <c r="IJ37" s="557"/>
      <c r="IK37" s="554"/>
      <c r="IL37" s="555"/>
      <c r="IM37" s="554"/>
      <c r="IN37" s="557"/>
      <c r="IO37" s="554"/>
      <c r="IP37" s="555"/>
      <c r="IQ37" s="554"/>
      <c r="IR37" s="557"/>
      <c r="IS37" s="554"/>
      <c r="IT37" s="555"/>
      <c r="IU37" s="554"/>
      <c r="IV37" s="557"/>
    </row>
    <row r="38" spans="1:256" x14ac:dyDescent="0.2">
      <c r="A38" s="554"/>
      <c r="B38" s="555"/>
      <c r="C38" s="554"/>
      <c r="D38" s="554"/>
      <c r="E38" s="554"/>
      <c r="F38" s="555"/>
      <c r="G38" s="554"/>
      <c r="H38" s="554"/>
      <c r="I38" s="554"/>
      <c r="J38" s="555"/>
      <c r="K38" s="554"/>
      <c r="L38" s="554"/>
      <c r="M38" s="554"/>
      <c r="N38" s="555"/>
      <c r="O38" s="554"/>
      <c r="P38" s="554"/>
      <c r="Q38" s="554"/>
      <c r="R38" s="555"/>
      <c r="S38" s="554"/>
      <c r="T38" s="554"/>
      <c r="U38" s="554"/>
      <c r="V38" s="555"/>
      <c r="W38" s="554"/>
      <c r="X38" s="554"/>
      <c r="Y38" s="554"/>
      <c r="Z38" s="555"/>
      <c r="AA38" s="554"/>
      <c r="AB38" s="554"/>
      <c r="AC38" s="554"/>
      <c r="AD38" s="555"/>
      <c r="AE38" s="554"/>
      <c r="AF38" s="554"/>
      <c r="AG38" s="554"/>
      <c r="AH38" s="555"/>
      <c r="AI38" s="554"/>
      <c r="AJ38" s="554"/>
      <c r="AK38" s="554"/>
      <c r="AL38" s="555"/>
      <c r="AM38" s="554"/>
      <c r="AN38" s="554"/>
      <c r="AO38" s="554"/>
      <c r="AP38" s="555"/>
      <c r="AQ38" s="554"/>
      <c r="AR38" s="554"/>
      <c r="AS38" s="554"/>
      <c r="AT38" s="555"/>
      <c r="AU38" s="554"/>
      <c r="AV38" s="554"/>
      <c r="AW38" s="554"/>
      <c r="AX38" s="555"/>
      <c r="AY38" s="554"/>
      <c r="AZ38" s="554"/>
      <c r="BA38" s="554"/>
      <c r="BB38" s="555"/>
      <c r="BC38" s="554"/>
      <c r="BD38" s="554"/>
      <c r="BE38" s="554"/>
      <c r="BF38" s="555"/>
      <c r="BG38" s="554"/>
      <c r="BH38" s="554"/>
      <c r="BI38" s="554"/>
      <c r="BJ38" s="555"/>
      <c r="BK38" s="554"/>
      <c r="BL38" s="554"/>
      <c r="BM38" s="554"/>
      <c r="BN38" s="555"/>
      <c r="BO38" s="554"/>
      <c r="BP38" s="554"/>
      <c r="BQ38" s="554"/>
      <c r="BR38" s="555"/>
      <c r="BS38" s="554"/>
      <c r="BT38" s="554"/>
      <c r="BU38" s="554"/>
      <c r="BV38" s="555"/>
      <c r="BW38" s="554"/>
      <c r="BX38" s="554"/>
      <c r="BY38" s="554"/>
      <c r="BZ38" s="555"/>
      <c r="CA38" s="554"/>
      <c r="CB38" s="554"/>
      <c r="CC38" s="554"/>
      <c r="CD38" s="555"/>
      <c r="CE38" s="554"/>
      <c r="CF38" s="554"/>
      <c r="CG38" s="554"/>
      <c r="CH38" s="555"/>
      <c r="CI38" s="554"/>
      <c r="CJ38" s="554"/>
      <c r="CK38" s="554"/>
      <c r="CL38" s="555"/>
      <c r="CM38" s="554"/>
      <c r="CN38" s="554"/>
      <c r="CO38" s="554"/>
      <c r="CP38" s="555"/>
      <c r="CQ38" s="554"/>
      <c r="CR38" s="554"/>
      <c r="CS38" s="554"/>
      <c r="CT38" s="555"/>
      <c r="CU38" s="554"/>
      <c r="CV38" s="554"/>
      <c r="CW38" s="554"/>
      <c r="CX38" s="555"/>
      <c r="CY38" s="554"/>
      <c r="CZ38" s="554"/>
      <c r="DA38" s="554"/>
      <c r="DB38" s="555"/>
      <c r="DC38" s="554"/>
      <c r="DD38" s="554"/>
      <c r="DE38" s="554"/>
      <c r="DF38" s="555"/>
      <c r="DG38" s="554"/>
      <c r="DH38" s="554"/>
      <c r="DI38" s="554"/>
      <c r="DJ38" s="555"/>
      <c r="DK38" s="554"/>
      <c r="DL38" s="554"/>
      <c r="DM38" s="554"/>
      <c r="DN38" s="555"/>
      <c r="DO38" s="554"/>
      <c r="DP38" s="554"/>
      <c r="DQ38" s="554"/>
      <c r="DR38" s="555"/>
      <c r="DS38" s="554"/>
      <c r="DT38" s="554"/>
      <c r="DU38" s="554"/>
      <c r="DV38" s="555"/>
      <c r="DW38" s="554"/>
      <c r="DX38" s="554"/>
      <c r="DY38" s="554"/>
      <c r="DZ38" s="555"/>
      <c r="EA38" s="554"/>
      <c r="EB38" s="554"/>
      <c r="EC38" s="554"/>
      <c r="ED38" s="555"/>
      <c r="EE38" s="554"/>
      <c r="EF38" s="554"/>
      <c r="EG38" s="554"/>
      <c r="EH38" s="555"/>
      <c r="EI38" s="554"/>
      <c r="EJ38" s="554"/>
      <c r="EK38" s="554"/>
      <c r="EL38" s="555"/>
      <c r="EM38" s="554"/>
      <c r="EN38" s="554"/>
      <c r="EO38" s="554"/>
      <c r="EP38" s="555"/>
      <c r="EQ38" s="554"/>
      <c r="ER38" s="554"/>
      <c r="ES38" s="554"/>
      <c r="ET38" s="555"/>
      <c r="EU38" s="554"/>
      <c r="EV38" s="554"/>
      <c r="EW38" s="554"/>
      <c r="EX38" s="555"/>
      <c r="EY38" s="554"/>
      <c r="EZ38" s="554"/>
      <c r="FA38" s="554"/>
      <c r="FB38" s="555"/>
      <c r="FC38" s="554"/>
      <c r="FD38" s="554"/>
      <c r="FE38" s="554"/>
      <c r="FF38" s="555"/>
      <c r="FG38" s="554"/>
      <c r="FH38" s="554"/>
      <c r="FI38" s="554"/>
      <c r="FJ38" s="555"/>
      <c r="FK38" s="554"/>
      <c r="FL38" s="554"/>
      <c r="FM38" s="554"/>
      <c r="FN38" s="555"/>
      <c r="FO38" s="554"/>
      <c r="FP38" s="554"/>
      <c r="FQ38" s="554"/>
      <c r="FR38" s="555"/>
      <c r="FS38" s="554"/>
      <c r="FT38" s="554"/>
      <c r="FU38" s="554"/>
      <c r="FV38" s="555"/>
      <c r="FW38" s="554"/>
      <c r="FX38" s="554"/>
      <c r="FY38" s="554"/>
      <c r="FZ38" s="555"/>
      <c r="GA38" s="554"/>
      <c r="GB38" s="554"/>
      <c r="GC38" s="554"/>
      <c r="GD38" s="555"/>
      <c r="GE38" s="554"/>
      <c r="GF38" s="554"/>
      <c r="GG38" s="554"/>
      <c r="GH38" s="555"/>
      <c r="GI38" s="554"/>
      <c r="GJ38" s="554"/>
      <c r="GK38" s="554"/>
      <c r="GL38" s="555"/>
      <c r="GM38" s="554"/>
      <c r="GN38" s="554"/>
      <c r="GO38" s="554"/>
      <c r="GP38" s="555"/>
      <c r="GQ38" s="554"/>
      <c r="GR38" s="554"/>
      <c r="GS38" s="554"/>
      <c r="GT38" s="555"/>
      <c r="GU38" s="554"/>
      <c r="GV38" s="554"/>
      <c r="GW38" s="554"/>
      <c r="GX38" s="555"/>
      <c r="GY38" s="554"/>
      <c r="GZ38" s="554"/>
      <c r="HA38" s="554"/>
      <c r="HB38" s="555"/>
      <c r="HC38" s="554"/>
      <c r="HD38" s="554"/>
      <c r="HE38" s="554"/>
      <c r="HF38" s="555"/>
      <c r="HG38" s="554"/>
      <c r="HH38" s="554"/>
      <c r="HI38" s="554"/>
      <c r="HJ38" s="555"/>
      <c r="HK38" s="554"/>
      <c r="HL38" s="554"/>
      <c r="HM38" s="554"/>
      <c r="HN38" s="555"/>
      <c r="HO38" s="554"/>
      <c r="HP38" s="554"/>
      <c r="HQ38" s="554"/>
      <c r="HR38" s="555"/>
      <c r="HS38" s="554"/>
      <c r="HT38" s="554"/>
      <c r="HU38" s="554"/>
      <c r="HV38" s="555"/>
      <c r="HW38" s="554"/>
      <c r="HX38" s="554"/>
      <c r="HY38" s="554"/>
      <c r="HZ38" s="555"/>
      <c r="IA38" s="554"/>
      <c r="IB38" s="554"/>
      <c r="IC38" s="554"/>
      <c r="ID38" s="555"/>
      <c r="IE38" s="554"/>
      <c r="IF38" s="554"/>
      <c r="IG38" s="554"/>
      <c r="IH38" s="555"/>
      <c r="II38" s="554"/>
      <c r="IJ38" s="554"/>
      <c r="IK38" s="554"/>
      <c r="IL38" s="555"/>
      <c r="IM38" s="554"/>
      <c r="IN38" s="554"/>
      <c r="IO38" s="554"/>
      <c r="IP38" s="555"/>
      <c r="IQ38" s="554"/>
      <c r="IR38" s="554"/>
      <c r="IS38" s="554"/>
      <c r="IT38" s="555"/>
      <c r="IU38" s="554"/>
      <c r="IV38" s="554"/>
    </row>
    <row r="39" spans="1:256" x14ac:dyDescent="0.2">
      <c r="A39" s="554"/>
      <c r="B39" s="555"/>
      <c r="C39" s="554"/>
      <c r="D39" s="557"/>
      <c r="E39" s="554"/>
      <c r="F39" s="555"/>
      <c r="G39" s="554"/>
      <c r="H39" s="557"/>
      <c r="I39" s="554"/>
      <c r="J39" s="555"/>
      <c r="K39" s="554"/>
      <c r="L39" s="557"/>
      <c r="M39" s="554"/>
      <c r="N39" s="555"/>
      <c r="O39" s="554"/>
      <c r="P39" s="557"/>
      <c r="Q39" s="554"/>
      <c r="R39" s="555"/>
      <c r="S39" s="554"/>
      <c r="T39" s="557"/>
      <c r="U39" s="554"/>
      <c r="V39" s="555"/>
      <c r="W39" s="554"/>
      <c r="X39" s="557"/>
      <c r="Y39" s="554"/>
      <c r="Z39" s="555"/>
      <c r="AA39" s="554"/>
      <c r="AB39" s="557"/>
      <c r="AC39" s="554"/>
      <c r="AD39" s="555"/>
      <c r="AE39" s="554"/>
      <c r="AF39" s="557"/>
      <c r="AG39" s="554"/>
      <c r="AH39" s="555"/>
      <c r="AI39" s="554"/>
      <c r="AJ39" s="557"/>
      <c r="AK39" s="554"/>
      <c r="AL39" s="555"/>
      <c r="AM39" s="554"/>
      <c r="AN39" s="557"/>
      <c r="AO39" s="554"/>
      <c r="AP39" s="555"/>
      <c r="AQ39" s="554"/>
      <c r="AR39" s="557"/>
      <c r="AS39" s="554"/>
      <c r="AT39" s="555"/>
      <c r="AU39" s="554"/>
      <c r="AV39" s="557"/>
      <c r="AW39" s="554"/>
      <c r="AX39" s="555"/>
      <c r="AY39" s="554"/>
      <c r="AZ39" s="557"/>
      <c r="BA39" s="554"/>
      <c r="BB39" s="555"/>
      <c r="BC39" s="554"/>
      <c r="BD39" s="557"/>
      <c r="BE39" s="554"/>
      <c r="BF39" s="555"/>
      <c r="BG39" s="554"/>
      <c r="BH39" s="557"/>
      <c r="BI39" s="554"/>
      <c r="BJ39" s="555"/>
      <c r="BK39" s="554"/>
      <c r="BL39" s="557"/>
      <c r="BM39" s="554"/>
      <c r="BN39" s="555"/>
      <c r="BO39" s="554"/>
      <c r="BP39" s="557"/>
      <c r="BQ39" s="554"/>
      <c r="BR39" s="555"/>
      <c r="BS39" s="554"/>
      <c r="BT39" s="557"/>
      <c r="BU39" s="554"/>
      <c r="BV39" s="555"/>
      <c r="BW39" s="554"/>
      <c r="BX39" s="557"/>
      <c r="BY39" s="554"/>
      <c r="BZ39" s="555"/>
      <c r="CA39" s="554"/>
      <c r="CB39" s="557"/>
      <c r="CC39" s="554"/>
      <c r="CD39" s="555"/>
      <c r="CE39" s="554"/>
      <c r="CF39" s="557"/>
      <c r="CG39" s="554"/>
      <c r="CH39" s="555"/>
      <c r="CI39" s="554"/>
      <c r="CJ39" s="557"/>
      <c r="CK39" s="554"/>
      <c r="CL39" s="555"/>
      <c r="CM39" s="554"/>
      <c r="CN39" s="557"/>
      <c r="CO39" s="554"/>
      <c r="CP39" s="555"/>
      <c r="CQ39" s="554"/>
      <c r="CR39" s="557"/>
      <c r="CS39" s="554"/>
      <c r="CT39" s="555"/>
      <c r="CU39" s="554"/>
      <c r="CV39" s="557"/>
      <c r="CW39" s="554"/>
      <c r="CX39" s="555"/>
      <c r="CY39" s="554"/>
      <c r="CZ39" s="557"/>
      <c r="DA39" s="554"/>
      <c r="DB39" s="555"/>
      <c r="DC39" s="554"/>
      <c r="DD39" s="557"/>
      <c r="DE39" s="554"/>
      <c r="DF39" s="555"/>
      <c r="DG39" s="554"/>
      <c r="DH39" s="557"/>
      <c r="DI39" s="554"/>
      <c r="DJ39" s="555"/>
      <c r="DK39" s="554"/>
      <c r="DL39" s="557"/>
      <c r="DM39" s="554"/>
      <c r="DN39" s="555"/>
      <c r="DO39" s="554"/>
      <c r="DP39" s="557"/>
      <c r="DQ39" s="554"/>
      <c r="DR39" s="555"/>
      <c r="DS39" s="554"/>
      <c r="DT39" s="557"/>
      <c r="DU39" s="554"/>
      <c r="DV39" s="555"/>
      <c r="DW39" s="554"/>
      <c r="DX39" s="557"/>
      <c r="DY39" s="554"/>
      <c r="DZ39" s="555"/>
      <c r="EA39" s="554"/>
      <c r="EB39" s="557"/>
      <c r="EC39" s="554"/>
      <c r="ED39" s="555"/>
      <c r="EE39" s="554"/>
      <c r="EF39" s="557"/>
      <c r="EG39" s="554"/>
      <c r="EH39" s="555"/>
      <c r="EI39" s="554"/>
      <c r="EJ39" s="557"/>
      <c r="EK39" s="554"/>
      <c r="EL39" s="555"/>
      <c r="EM39" s="554"/>
      <c r="EN39" s="557"/>
      <c r="EO39" s="554"/>
      <c r="EP39" s="555"/>
      <c r="EQ39" s="554"/>
      <c r="ER39" s="557"/>
      <c r="ES39" s="554"/>
      <c r="ET39" s="555"/>
      <c r="EU39" s="554"/>
      <c r="EV39" s="557"/>
      <c r="EW39" s="554"/>
      <c r="EX39" s="555"/>
      <c r="EY39" s="554"/>
      <c r="EZ39" s="557"/>
      <c r="FA39" s="554"/>
      <c r="FB39" s="555"/>
      <c r="FC39" s="554"/>
      <c r="FD39" s="557"/>
      <c r="FE39" s="554"/>
      <c r="FF39" s="555"/>
      <c r="FG39" s="554"/>
      <c r="FH39" s="557"/>
      <c r="FI39" s="554"/>
      <c r="FJ39" s="555"/>
      <c r="FK39" s="554"/>
      <c r="FL39" s="557"/>
      <c r="FM39" s="554"/>
      <c r="FN39" s="555"/>
      <c r="FO39" s="554"/>
      <c r="FP39" s="557"/>
      <c r="FQ39" s="554"/>
      <c r="FR39" s="555"/>
      <c r="FS39" s="554"/>
      <c r="FT39" s="557"/>
      <c r="FU39" s="554"/>
      <c r="FV39" s="555"/>
      <c r="FW39" s="554"/>
      <c r="FX39" s="557"/>
      <c r="FY39" s="554"/>
      <c r="FZ39" s="555"/>
      <c r="GA39" s="554"/>
      <c r="GB39" s="557"/>
      <c r="GC39" s="554"/>
      <c r="GD39" s="555"/>
      <c r="GE39" s="554"/>
      <c r="GF39" s="557"/>
      <c r="GG39" s="554"/>
      <c r="GH39" s="555"/>
      <c r="GI39" s="554"/>
      <c r="GJ39" s="557"/>
      <c r="GK39" s="554"/>
      <c r="GL39" s="555"/>
      <c r="GM39" s="554"/>
      <c r="GN39" s="557"/>
      <c r="GO39" s="554"/>
      <c r="GP39" s="555"/>
      <c r="GQ39" s="554"/>
      <c r="GR39" s="557"/>
      <c r="GS39" s="554"/>
      <c r="GT39" s="555"/>
      <c r="GU39" s="554"/>
      <c r="GV39" s="557"/>
      <c r="GW39" s="554"/>
      <c r="GX39" s="555"/>
      <c r="GY39" s="554"/>
      <c r="GZ39" s="557"/>
      <c r="HA39" s="554"/>
      <c r="HB39" s="555"/>
      <c r="HC39" s="554"/>
      <c r="HD39" s="557"/>
      <c r="HE39" s="554"/>
      <c r="HF39" s="555"/>
      <c r="HG39" s="554"/>
      <c r="HH39" s="557"/>
      <c r="HI39" s="554"/>
      <c r="HJ39" s="555"/>
      <c r="HK39" s="554"/>
      <c r="HL39" s="557"/>
      <c r="HM39" s="554"/>
      <c r="HN39" s="555"/>
      <c r="HO39" s="554"/>
      <c r="HP39" s="557"/>
      <c r="HQ39" s="554"/>
      <c r="HR39" s="555"/>
      <c r="HS39" s="554"/>
      <c r="HT39" s="557"/>
      <c r="HU39" s="554"/>
      <c r="HV39" s="555"/>
      <c r="HW39" s="554"/>
      <c r="HX39" s="557"/>
      <c r="HY39" s="554"/>
      <c r="HZ39" s="555"/>
      <c r="IA39" s="554"/>
      <c r="IB39" s="557"/>
      <c r="IC39" s="554"/>
      <c r="ID39" s="555"/>
      <c r="IE39" s="554"/>
      <c r="IF39" s="557"/>
      <c r="IG39" s="554"/>
      <c r="IH39" s="555"/>
      <c r="II39" s="554"/>
      <c r="IJ39" s="557"/>
      <c r="IK39" s="554"/>
      <c r="IL39" s="555"/>
      <c r="IM39" s="554"/>
      <c r="IN39" s="557"/>
      <c r="IO39" s="554"/>
      <c r="IP39" s="555"/>
      <c r="IQ39" s="554"/>
      <c r="IR39" s="557"/>
      <c r="IS39" s="554"/>
      <c r="IT39" s="555"/>
      <c r="IU39" s="554"/>
      <c r="IV39" s="557"/>
    </row>
    <row r="40" spans="1:256" x14ac:dyDescent="0.2">
      <c r="A40" s="554"/>
      <c r="B40" s="555"/>
      <c r="C40" s="554"/>
      <c r="D40" s="554"/>
      <c r="E40" s="554"/>
      <c r="F40" s="555"/>
      <c r="G40" s="554"/>
      <c r="H40" s="554"/>
      <c r="I40" s="554"/>
      <c r="J40" s="555"/>
      <c r="K40" s="554"/>
      <c r="L40" s="554"/>
      <c r="M40" s="554"/>
      <c r="N40" s="555"/>
      <c r="O40" s="554"/>
      <c r="P40" s="554"/>
      <c r="Q40" s="554"/>
      <c r="R40" s="555"/>
      <c r="S40" s="554"/>
      <c r="T40" s="554"/>
      <c r="U40" s="554"/>
      <c r="V40" s="555"/>
      <c r="W40" s="554"/>
      <c r="X40" s="554"/>
      <c r="Y40" s="554"/>
      <c r="Z40" s="555"/>
      <c r="AA40" s="554"/>
      <c r="AB40" s="554"/>
      <c r="AC40" s="554"/>
      <c r="AD40" s="555"/>
      <c r="AE40" s="554"/>
      <c r="AF40" s="554"/>
      <c r="AG40" s="554"/>
      <c r="AH40" s="555"/>
      <c r="AI40" s="554"/>
      <c r="AJ40" s="554"/>
      <c r="AK40" s="554"/>
      <c r="AL40" s="555"/>
      <c r="AM40" s="554"/>
      <c r="AN40" s="554"/>
      <c r="AO40" s="554"/>
      <c r="AP40" s="555"/>
      <c r="AQ40" s="554"/>
      <c r="AR40" s="554"/>
      <c r="AS40" s="554"/>
      <c r="AT40" s="555"/>
      <c r="AU40" s="554"/>
      <c r="AV40" s="554"/>
      <c r="AW40" s="554"/>
      <c r="AX40" s="555"/>
      <c r="AY40" s="554"/>
      <c r="AZ40" s="554"/>
      <c r="BA40" s="554"/>
      <c r="BB40" s="555"/>
      <c r="BC40" s="554"/>
      <c r="BD40" s="554"/>
      <c r="BE40" s="554"/>
      <c r="BF40" s="555"/>
      <c r="BG40" s="554"/>
      <c r="BH40" s="554"/>
      <c r="BI40" s="554"/>
      <c r="BJ40" s="555"/>
      <c r="BK40" s="554"/>
      <c r="BL40" s="554"/>
      <c r="BM40" s="554"/>
      <c r="BN40" s="555"/>
      <c r="BO40" s="554"/>
      <c r="BP40" s="554"/>
      <c r="BQ40" s="554"/>
      <c r="BR40" s="555"/>
      <c r="BS40" s="554"/>
      <c r="BT40" s="554"/>
      <c r="BU40" s="554"/>
      <c r="BV40" s="555"/>
      <c r="BW40" s="554"/>
      <c r="BX40" s="554"/>
      <c r="BY40" s="554"/>
      <c r="BZ40" s="555"/>
      <c r="CA40" s="554"/>
      <c r="CB40" s="554"/>
      <c r="CC40" s="554"/>
      <c r="CD40" s="555"/>
      <c r="CE40" s="554"/>
      <c r="CF40" s="554"/>
      <c r="CG40" s="554"/>
      <c r="CH40" s="555"/>
      <c r="CI40" s="554"/>
      <c r="CJ40" s="554"/>
      <c r="CK40" s="554"/>
      <c r="CL40" s="555"/>
      <c r="CM40" s="554"/>
      <c r="CN40" s="554"/>
      <c r="CO40" s="554"/>
      <c r="CP40" s="555"/>
      <c r="CQ40" s="554"/>
      <c r="CR40" s="554"/>
      <c r="CS40" s="554"/>
      <c r="CT40" s="555"/>
      <c r="CU40" s="554"/>
      <c r="CV40" s="554"/>
      <c r="CW40" s="554"/>
      <c r="CX40" s="555"/>
      <c r="CY40" s="554"/>
      <c r="CZ40" s="554"/>
      <c r="DA40" s="554"/>
      <c r="DB40" s="555"/>
      <c r="DC40" s="554"/>
      <c r="DD40" s="554"/>
      <c r="DE40" s="554"/>
      <c r="DF40" s="555"/>
      <c r="DG40" s="554"/>
      <c r="DH40" s="554"/>
      <c r="DI40" s="554"/>
      <c r="DJ40" s="555"/>
      <c r="DK40" s="554"/>
      <c r="DL40" s="554"/>
      <c r="DM40" s="554"/>
      <c r="DN40" s="555"/>
      <c r="DO40" s="554"/>
      <c r="DP40" s="554"/>
      <c r="DQ40" s="554"/>
      <c r="DR40" s="555"/>
      <c r="DS40" s="554"/>
      <c r="DT40" s="554"/>
      <c r="DU40" s="554"/>
      <c r="DV40" s="555"/>
      <c r="DW40" s="554"/>
      <c r="DX40" s="554"/>
      <c r="DY40" s="554"/>
      <c r="DZ40" s="555"/>
      <c r="EA40" s="554"/>
      <c r="EB40" s="554"/>
      <c r="EC40" s="554"/>
      <c r="ED40" s="555"/>
      <c r="EE40" s="554"/>
      <c r="EF40" s="554"/>
      <c r="EG40" s="554"/>
      <c r="EH40" s="555"/>
      <c r="EI40" s="554"/>
      <c r="EJ40" s="554"/>
      <c r="EK40" s="554"/>
      <c r="EL40" s="555"/>
      <c r="EM40" s="554"/>
      <c r="EN40" s="554"/>
      <c r="EO40" s="554"/>
      <c r="EP40" s="555"/>
      <c r="EQ40" s="554"/>
      <c r="ER40" s="554"/>
      <c r="ES40" s="554"/>
      <c r="ET40" s="555"/>
      <c r="EU40" s="554"/>
      <c r="EV40" s="554"/>
      <c r="EW40" s="554"/>
      <c r="EX40" s="555"/>
      <c r="EY40" s="554"/>
      <c r="EZ40" s="554"/>
      <c r="FA40" s="554"/>
      <c r="FB40" s="555"/>
      <c r="FC40" s="554"/>
      <c r="FD40" s="554"/>
      <c r="FE40" s="554"/>
      <c r="FF40" s="555"/>
      <c r="FG40" s="554"/>
      <c r="FH40" s="554"/>
      <c r="FI40" s="554"/>
      <c r="FJ40" s="555"/>
      <c r="FK40" s="554"/>
      <c r="FL40" s="554"/>
      <c r="FM40" s="554"/>
      <c r="FN40" s="555"/>
      <c r="FO40" s="554"/>
      <c r="FP40" s="554"/>
      <c r="FQ40" s="554"/>
      <c r="FR40" s="555"/>
      <c r="FS40" s="554"/>
      <c r="FT40" s="554"/>
      <c r="FU40" s="554"/>
      <c r="FV40" s="555"/>
      <c r="FW40" s="554"/>
      <c r="FX40" s="554"/>
      <c r="FY40" s="554"/>
      <c r="FZ40" s="555"/>
      <c r="GA40" s="554"/>
      <c r="GB40" s="554"/>
      <c r="GC40" s="554"/>
      <c r="GD40" s="555"/>
      <c r="GE40" s="554"/>
      <c r="GF40" s="554"/>
      <c r="GG40" s="554"/>
      <c r="GH40" s="555"/>
      <c r="GI40" s="554"/>
      <c r="GJ40" s="554"/>
      <c r="GK40" s="554"/>
      <c r="GL40" s="555"/>
      <c r="GM40" s="554"/>
      <c r="GN40" s="554"/>
      <c r="GO40" s="554"/>
      <c r="GP40" s="555"/>
      <c r="GQ40" s="554"/>
      <c r="GR40" s="554"/>
      <c r="GS40" s="554"/>
      <c r="GT40" s="555"/>
      <c r="GU40" s="554"/>
      <c r="GV40" s="554"/>
      <c r="GW40" s="554"/>
      <c r="GX40" s="555"/>
      <c r="GY40" s="554"/>
      <c r="GZ40" s="554"/>
      <c r="HA40" s="554"/>
      <c r="HB40" s="555"/>
      <c r="HC40" s="554"/>
      <c r="HD40" s="554"/>
      <c r="HE40" s="554"/>
      <c r="HF40" s="555"/>
      <c r="HG40" s="554"/>
      <c r="HH40" s="554"/>
      <c r="HI40" s="554"/>
      <c r="HJ40" s="555"/>
      <c r="HK40" s="554"/>
      <c r="HL40" s="554"/>
      <c r="HM40" s="554"/>
      <c r="HN40" s="555"/>
      <c r="HO40" s="554"/>
      <c r="HP40" s="554"/>
      <c r="HQ40" s="554"/>
      <c r="HR40" s="555"/>
      <c r="HS40" s="554"/>
      <c r="HT40" s="554"/>
      <c r="HU40" s="554"/>
      <c r="HV40" s="555"/>
      <c r="HW40" s="554"/>
      <c r="HX40" s="554"/>
      <c r="HY40" s="554"/>
      <c r="HZ40" s="555"/>
      <c r="IA40" s="554"/>
      <c r="IB40" s="554"/>
      <c r="IC40" s="554"/>
      <c r="ID40" s="555"/>
      <c r="IE40" s="554"/>
      <c r="IF40" s="554"/>
      <c r="IG40" s="554"/>
      <c r="IH40" s="555"/>
      <c r="II40" s="554"/>
      <c r="IJ40" s="554"/>
      <c r="IK40" s="554"/>
      <c r="IL40" s="555"/>
      <c r="IM40" s="554"/>
      <c r="IN40" s="554"/>
      <c r="IO40" s="554"/>
      <c r="IP40" s="555"/>
      <c r="IQ40" s="554"/>
      <c r="IR40" s="554"/>
      <c r="IS40" s="554"/>
      <c r="IT40" s="555"/>
      <c r="IU40" s="554"/>
      <c r="IV40" s="554"/>
    </row>
    <row r="41" spans="1:256" x14ac:dyDescent="0.2">
      <c r="A41" s="554"/>
      <c r="B41" s="555"/>
      <c r="C41" s="554"/>
      <c r="D41" s="557"/>
      <c r="E41" s="554"/>
      <c r="F41" s="555"/>
      <c r="G41" s="554"/>
      <c r="H41" s="557"/>
      <c r="I41" s="554"/>
      <c r="J41" s="555"/>
      <c r="K41" s="554"/>
      <c r="L41" s="557"/>
      <c r="M41" s="554"/>
      <c r="N41" s="555"/>
      <c r="O41" s="554"/>
      <c r="P41" s="557"/>
      <c r="Q41" s="554"/>
      <c r="R41" s="555"/>
      <c r="S41" s="554"/>
      <c r="T41" s="557"/>
      <c r="U41" s="554"/>
      <c r="V41" s="555"/>
      <c r="W41" s="554"/>
      <c r="X41" s="557"/>
      <c r="Y41" s="554"/>
      <c r="Z41" s="555"/>
      <c r="AA41" s="554"/>
      <c r="AB41" s="557"/>
      <c r="AC41" s="554"/>
      <c r="AD41" s="555"/>
      <c r="AE41" s="554"/>
      <c r="AF41" s="557"/>
      <c r="AG41" s="554"/>
      <c r="AH41" s="555"/>
      <c r="AI41" s="554"/>
      <c r="AJ41" s="557"/>
      <c r="AK41" s="554"/>
      <c r="AL41" s="555"/>
      <c r="AM41" s="554"/>
      <c r="AN41" s="557"/>
      <c r="AO41" s="554"/>
      <c r="AP41" s="555"/>
      <c r="AQ41" s="554"/>
      <c r="AR41" s="557"/>
      <c r="AS41" s="554"/>
      <c r="AT41" s="555"/>
      <c r="AU41" s="554"/>
      <c r="AV41" s="557"/>
      <c r="AW41" s="554"/>
      <c r="AX41" s="555"/>
      <c r="AY41" s="554"/>
      <c r="AZ41" s="557"/>
      <c r="BA41" s="554"/>
      <c r="BB41" s="555"/>
      <c r="BC41" s="554"/>
      <c r="BD41" s="557"/>
      <c r="BE41" s="554"/>
      <c r="BF41" s="555"/>
      <c r="BG41" s="554"/>
      <c r="BH41" s="557"/>
      <c r="BI41" s="554"/>
      <c r="BJ41" s="555"/>
      <c r="BK41" s="554"/>
      <c r="BL41" s="557"/>
      <c r="BM41" s="554"/>
      <c r="BN41" s="555"/>
      <c r="BO41" s="554"/>
      <c r="BP41" s="557"/>
      <c r="BQ41" s="554"/>
      <c r="BR41" s="555"/>
      <c r="BS41" s="554"/>
      <c r="BT41" s="557"/>
      <c r="BU41" s="554"/>
      <c r="BV41" s="555"/>
      <c r="BW41" s="554"/>
      <c r="BX41" s="557"/>
      <c r="BY41" s="554"/>
      <c r="BZ41" s="555"/>
      <c r="CA41" s="554"/>
      <c r="CB41" s="557"/>
      <c r="CC41" s="554"/>
      <c r="CD41" s="555"/>
      <c r="CE41" s="554"/>
      <c r="CF41" s="557"/>
      <c r="CG41" s="554"/>
      <c r="CH41" s="555"/>
      <c r="CI41" s="554"/>
      <c r="CJ41" s="557"/>
      <c r="CK41" s="554"/>
      <c r="CL41" s="555"/>
      <c r="CM41" s="554"/>
      <c r="CN41" s="557"/>
      <c r="CO41" s="554"/>
      <c r="CP41" s="555"/>
      <c r="CQ41" s="554"/>
      <c r="CR41" s="557"/>
      <c r="CS41" s="554"/>
      <c r="CT41" s="555"/>
      <c r="CU41" s="554"/>
      <c r="CV41" s="557"/>
      <c r="CW41" s="554"/>
      <c r="CX41" s="555"/>
      <c r="CY41" s="554"/>
      <c r="CZ41" s="557"/>
      <c r="DA41" s="554"/>
      <c r="DB41" s="555"/>
      <c r="DC41" s="554"/>
      <c r="DD41" s="557"/>
      <c r="DE41" s="554"/>
      <c r="DF41" s="555"/>
      <c r="DG41" s="554"/>
      <c r="DH41" s="557"/>
      <c r="DI41" s="554"/>
      <c r="DJ41" s="555"/>
      <c r="DK41" s="554"/>
      <c r="DL41" s="557"/>
      <c r="DM41" s="554"/>
      <c r="DN41" s="555"/>
      <c r="DO41" s="554"/>
      <c r="DP41" s="557"/>
      <c r="DQ41" s="554"/>
      <c r="DR41" s="555"/>
      <c r="DS41" s="554"/>
      <c r="DT41" s="557"/>
      <c r="DU41" s="554"/>
      <c r="DV41" s="555"/>
      <c r="DW41" s="554"/>
      <c r="DX41" s="557"/>
      <c r="DY41" s="554"/>
      <c r="DZ41" s="555"/>
      <c r="EA41" s="554"/>
      <c r="EB41" s="557"/>
      <c r="EC41" s="554"/>
      <c r="ED41" s="555"/>
      <c r="EE41" s="554"/>
      <c r="EF41" s="557"/>
      <c r="EG41" s="554"/>
      <c r="EH41" s="555"/>
      <c r="EI41" s="554"/>
      <c r="EJ41" s="557"/>
      <c r="EK41" s="554"/>
      <c r="EL41" s="555"/>
      <c r="EM41" s="554"/>
      <c r="EN41" s="557"/>
      <c r="EO41" s="554"/>
      <c r="EP41" s="555"/>
      <c r="EQ41" s="554"/>
      <c r="ER41" s="557"/>
      <c r="ES41" s="554"/>
      <c r="ET41" s="555"/>
      <c r="EU41" s="554"/>
      <c r="EV41" s="557"/>
      <c r="EW41" s="554"/>
      <c r="EX41" s="555"/>
      <c r="EY41" s="554"/>
      <c r="EZ41" s="557"/>
      <c r="FA41" s="554"/>
      <c r="FB41" s="555"/>
      <c r="FC41" s="554"/>
      <c r="FD41" s="557"/>
      <c r="FE41" s="554"/>
      <c r="FF41" s="555"/>
      <c r="FG41" s="554"/>
      <c r="FH41" s="557"/>
      <c r="FI41" s="554"/>
      <c r="FJ41" s="555"/>
      <c r="FK41" s="554"/>
      <c r="FL41" s="557"/>
      <c r="FM41" s="554"/>
      <c r="FN41" s="555"/>
      <c r="FO41" s="554"/>
      <c r="FP41" s="557"/>
      <c r="FQ41" s="554"/>
      <c r="FR41" s="555"/>
      <c r="FS41" s="554"/>
      <c r="FT41" s="557"/>
      <c r="FU41" s="554"/>
      <c r="FV41" s="555"/>
      <c r="FW41" s="554"/>
      <c r="FX41" s="557"/>
      <c r="FY41" s="554"/>
      <c r="FZ41" s="555"/>
      <c r="GA41" s="554"/>
      <c r="GB41" s="557"/>
      <c r="GC41" s="554"/>
      <c r="GD41" s="555"/>
      <c r="GE41" s="554"/>
      <c r="GF41" s="557"/>
      <c r="GG41" s="554"/>
      <c r="GH41" s="555"/>
      <c r="GI41" s="554"/>
      <c r="GJ41" s="557"/>
      <c r="GK41" s="554"/>
      <c r="GL41" s="555"/>
      <c r="GM41" s="554"/>
      <c r="GN41" s="557"/>
      <c r="GO41" s="554"/>
      <c r="GP41" s="555"/>
      <c r="GQ41" s="554"/>
      <c r="GR41" s="557"/>
      <c r="GS41" s="554"/>
      <c r="GT41" s="555"/>
      <c r="GU41" s="554"/>
      <c r="GV41" s="557"/>
      <c r="GW41" s="554"/>
      <c r="GX41" s="555"/>
      <c r="GY41" s="554"/>
      <c r="GZ41" s="557"/>
      <c r="HA41" s="554"/>
      <c r="HB41" s="555"/>
      <c r="HC41" s="554"/>
      <c r="HD41" s="557"/>
      <c r="HE41" s="554"/>
      <c r="HF41" s="555"/>
      <c r="HG41" s="554"/>
      <c r="HH41" s="557"/>
      <c r="HI41" s="554"/>
      <c r="HJ41" s="555"/>
      <c r="HK41" s="554"/>
      <c r="HL41" s="557"/>
      <c r="HM41" s="554"/>
      <c r="HN41" s="555"/>
      <c r="HO41" s="554"/>
      <c r="HP41" s="557"/>
      <c r="HQ41" s="554"/>
      <c r="HR41" s="555"/>
      <c r="HS41" s="554"/>
      <c r="HT41" s="557"/>
      <c r="HU41" s="554"/>
      <c r="HV41" s="555"/>
      <c r="HW41" s="554"/>
      <c r="HX41" s="557"/>
      <c r="HY41" s="554"/>
      <c r="HZ41" s="555"/>
      <c r="IA41" s="554"/>
      <c r="IB41" s="557"/>
      <c r="IC41" s="554"/>
      <c r="ID41" s="555"/>
      <c r="IE41" s="554"/>
      <c r="IF41" s="557"/>
      <c r="IG41" s="554"/>
      <c r="IH41" s="555"/>
      <c r="II41" s="554"/>
      <c r="IJ41" s="557"/>
      <c r="IK41" s="554"/>
      <c r="IL41" s="555"/>
      <c r="IM41" s="554"/>
      <c r="IN41" s="557"/>
      <c r="IO41" s="554"/>
      <c r="IP41" s="555"/>
      <c r="IQ41" s="554"/>
      <c r="IR41" s="557"/>
      <c r="IS41" s="554"/>
      <c r="IT41" s="555"/>
      <c r="IU41" s="554"/>
      <c r="IV41" s="557"/>
    </row>
    <row r="42" spans="1:256" x14ac:dyDescent="0.2">
      <c r="A42" s="554"/>
      <c r="B42" s="555"/>
      <c r="C42" s="554"/>
      <c r="D42" s="557"/>
      <c r="E42" s="554"/>
      <c r="F42" s="555"/>
      <c r="G42" s="554"/>
      <c r="H42" s="557"/>
      <c r="I42" s="554"/>
      <c r="J42" s="555"/>
      <c r="K42" s="554"/>
      <c r="L42" s="557"/>
      <c r="M42" s="554"/>
      <c r="N42" s="555"/>
      <c r="O42" s="554"/>
      <c r="P42" s="557"/>
      <c r="Q42" s="554"/>
      <c r="R42" s="555"/>
      <c r="S42" s="554"/>
      <c r="T42" s="557"/>
      <c r="U42" s="554"/>
      <c r="V42" s="555"/>
      <c r="W42" s="554"/>
      <c r="X42" s="557"/>
      <c r="Y42" s="554"/>
      <c r="Z42" s="555"/>
      <c r="AA42" s="554"/>
      <c r="AB42" s="557"/>
      <c r="AC42" s="554"/>
      <c r="AD42" s="555"/>
      <c r="AE42" s="554"/>
      <c r="AF42" s="557"/>
      <c r="AG42" s="554"/>
      <c r="AH42" s="555"/>
      <c r="AI42" s="554"/>
      <c r="AJ42" s="557"/>
      <c r="AK42" s="554"/>
      <c r="AL42" s="555"/>
      <c r="AM42" s="554"/>
      <c r="AN42" s="557"/>
      <c r="AO42" s="554"/>
      <c r="AP42" s="555"/>
      <c r="AQ42" s="554"/>
      <c r="AR42" s="557"/>
      <c r="AS42" s="554"/>
      <c r="AT42" s="555"/>
      <c r="AU42" s="554"/>
      <c r="AV42" s="557"/>
      <c r="AW42" s="554"/>
      <c r="AX42" s="555"/>
      <c r="AY42" s="554"/>
      <c r="AZ42" s="557"/>
      <c r="BA42" s="554"/>
      <c r="BB42" s="555"/>
      <c r="BC42" s="554"/>
      <c r="BD42" s="557"/>
      <c r="BE42" s="554"/>
      <c r="BF42" s="555"/>
      <c r="BG42" s="554"/>
      <c r="BH42" s="557"/>
      <c r="BI42" s="554"/>
      <c r="BJ42" s="555"/>
      <c r="BK42" s="554"/>
      <c r="BL42" s="557"/>
      <c r="BM42" s="554"/>
      <c r="BN42" s="555"/>
      <c r="BO42" s="554"/>
      <c r="BP42" s="557"/>
      <c r="BQ42" s="554"/>
      <c r="BR42" s="555"/>
      <c r="BS42" s="554"/>
      <c r="BT42" s="557"/>
      <c r="BU42" s="554"/>
      <c r="BV42" s="555"/>
      <c r="BW42" s="554"/>
      <c r="BX42" s="557"/>
      <c r="BY42" s="554"/>
      <c r="BZ42" s="555"/>
      <c r="CA42" s="554"/>
      <c r="CB42" s="557"/>
      <c r="CC42" s="554"/>
      <c r="CD42" s="555"/>
      <c r="CE42" s="554"/>
      <c r="CF42" s="557"/>
      <c r="CG42" s="554"/>
      <c r="CH42" s="555"/>
      <c r="CI42" s="554"/>
      <c r="CJ42" s="557"/>
      <c r="CK42" s="554"/>
      <c r="CL42" s="555"/>
      <c r="CM42" s="554"/>
      <c r="CN42" s="557"/>
      <c r="CO42" s="554"/>
      <c r="CP42" s="555"/>
      <c r="CQ42" s="554"/>
      <c r="CR42" s="557"/>
      <c r="CS42" s="554"/>
      <c r="CT42" s="555"/>
      <c r="CU42" s="554"/>
      <c r="CV42" s="557"/>
      <c r="CW42" s="554"/>
      <c r="CX42" s="555"/>
      <c r="CY42" s="554"/>
      <c r="CZ42" s="557"/>
      <c r="DA42" s="554"/>
      <c r="DB42" s="555"/>
      <c r="DC42" s="554"/>
      <c r="DD42" s="557"/>
      <c r="DE42" s="554"/>
      <c r="DF42" s="555"/>
      <c r="DG42" s="554"/>
      <c r="DH42" s="557"/>
      <c r="DI42" s="554"/>
      <c r="DJ42" s="555"/>
      <c r="DK42" s="554"/>
      <c r="DL42" s="557"/>
      <c r="DM42" s="554"/>
      <c r="DN42" s="555"/>
      <c r="DO42" s="554"/>
      <c r="DP42" s="557"/>
      <c r="DQ42" s="554"/>
      <c r="DR42" s="555"/>
      <c r="DS42" s="554"/>
      <c r="DT42" s="557"/>
      <c r="DU42" s="554"/>
      <c r="DV42" s="555"/>
      <c r="DW42" s="554"/>
      <c r="DX42" s="557"/>
      <c r="DY42" s="554"/>
      <c r="DZ42" s="555"/>
      <c r="EA42" s="554"/>
      <c r="EB42" s="557"/>
      <c r="EC42" s="554"/>
      <c r="ED42" s="555"/>
      <c r="EE42" s="554"/>
      <c r="EF42" s="557"/>
      <c r="EG42" s="554"/>
      <c r="EH42" s="555"/>
      <c r="EI42" s="554"/>
      <c r="EJ42" s="557"/>
      <c r="EK42" s="554"/>
      <c r="EL42" s="555"/>
      <c r="EM42" s="554"/>
      <c r="EN42" s="557"/>
      <c r="EO42" s="554"/>
      <c r="EP42" s="555"/>
      <c r="EQ42" s="554"/>
      <c r="ER42" s="557"/>
      <c r="ES42" s="554"/>
      <c r="ET42" s="555"/>
      <c r="EU42" s="554"/>
      <c r="EV42" s="557"/>
      <c r="EW42" s="554"/>
      <c r="EX42" s="555"/>
      <c r="EY42" s="554"/>
      <c r="EZ42" s="557"/>
      <c r="FA42" s="554"/>
      <c r="FB42" s="555"/>
      <c r="FC42" s="554"/>
      <c r="FD42" s="557"/>
      <c r="FE42" s="554"/>
      <c r="FF42" s="555"/>
      <c r="FG42" s="554"/>
      <c r="FH42" s="557"/>
      <c r="FI42" s="554"/>
      <c r="FJ42" s="555"/>
      <c r="FK42" s="554"/>
      <c r="FL42" s="557"/>
      <c r="FM42" s="554"/>
      <c r="FN42" s="555"/>
      <c r="FO42" s="554"/>
      <c r="FP42" s="557"/>
      <c r="FQ42" s="554"/>
      <c r="FR42" s="555"/>
      <c r="FS42" s="554"/>
      <c r="FT42" s="557"/>
      <c r="FU42" s="554"/>
      <c r="FV42" s="555"/>
      <c r="FW42" s="554"/>
      <c r="FX42" s="557"/>
      <c r="FY42" s="554"/>
      <c r="FZ42" s="555"/>
      <c r="GA42" s="554"/>
      <c r="GB42" s="557"/>
      <c r="GC42" s="554"/>
      <c r="GD42" s="555"/>
      <c r="GE42" s="554"/>
      <c r="GF42" s="557"/>
      <c r="GG42" s="554"/>
      <c r="GH42" s="555"/>
      <c r="GI42" s="554"/>
      <c r="GJ42" s="557"/>
      <c r="GK42" s="554"/>
      <c r="GL42" s="555"/>
      <c r="GM42" s="554"/>
      <c r="GN42" s="557"/>
      <c r="GO42" s="554"/>
      <c r="GP42" s="555"/>
      <c r="GQ42" s="554"/>
      <c r="GR42" s="557"/>
      <c r="GS42" s="554"/>
      <c r="GT42" s="555"/>
      <c r="GU42" s="554"/>
      <c r="GV42" s="557"/>
      <c r="GW42" s="554"/>
      <c r="GX42" s="555"/>
      <c r="GY42" s="554"/>
      <c r="GZ42" s="557"/>
      <c r="HA42" s="554"/>
      <c r="HB42" s="555"/>
      <c r="HC42" s="554"/>
      <c r="HD42" s="557"/>
      <c r="HE42" s="554"/>
      <c r="HF42" s="555"/>
      <c r="HG42" s="554"/>
      <c r="HH42" s="557"/>
      <c r="HI42" s="554"/>
      <c r="HJ42" s="555"/>
      <c r="HK42" s="554"/>
      <c r="HL42" s="557"/>
      <c r="HM42" s="554"/>
      <c r="HN42" s="555"/>
      <c r="HO42" s="554"/>
      <c r="HP42" s="557"/>
      <c r="HQ42" s="554"/>
      <c r="HR42" s="555"/>
      <c r="HS42" s="554"/>
      <c r="HT42" s="557"/>
      <c r="HU42" s="554"/>
      <c r="HV42" s="555"/>
      <c r="HW42" s="554"/>
      <c r="HX42" s="557"/>
      <c r="HY42" s="554"/>
      <c r="HZ42" s="555"/>
      <c r="IA42" s="554"/>
      <c r="IB42" s="557"/>
      <c r="IC42" s="554"/>
      <c r="ID42" s="555"/>
      <c r="IE42" s="554"/>
      <c r="IF42" s="557"/>
      <c r="IG42" s="554"/>
      <c r="IH42" s="555"/>
      <c r="II42" s="554"/>
      <c r="IJ42" s="557"/>
      <c r="IK42" s="554"/>
      <c r="IL42" s="555"/>
      <c r="IM42" s="554"/>
      <c r="IN42" s="557"/>
      <c r="IO42" s="554"/>
      <c r="IP42" s="555"/>
      <c r="IQ42" s="554"/>
      <c r="IR42" s="557"/>
      <c r="IS42" s="554"/>
      <c r="IT42" s="555"/>
      <c r="IU42" s="554"/>
      <c r="IV42" s="557"/>
    </row>
    <row r="43" spans="1:256" x14ac:dyDescent="0.2">
      <c r="A43" s="554"/>
      <c r="B43" s="555"/>
      <c r="C43" s="554"/>
      <c r="D43" s="557"/>
      <c r="E43" s="554"/>
      <c r="F43" s="555"/>
      <c r="G43" s="554"/>
      <c r="H43" s="557"/>
      <c r="I43" s="554"/>
      <c r="J43" s="555"/>
      <c r="K43" s="554"/>
      <c r="L43" s="557"/>
      <c r="M43" s="554"/>
      <c r="N43" s="555"/>
      <c r="O43" s="554"/>
      <c r="P43" s="557"/>
      <c r="Q43" s="554"/>
      <c r="R43" s="555"/>
      <c r="S43" s="554"/>
      <c r="T43" s="557"/>
      <c r="U43" s="554"/>
      <c r="V43" s="555"/>
      <c r="W43" s="554"/>
      <c r="X43" s="557"/>
      <c r="Y43" s="554"/>
      <c r="Z43" s="555"/>
      <c r="AA43" s="554"/>
      <c r="AB43" s="557"/>
      <c r="AC43" s="554"/>
      <c r="AD43" s="555"/>
      <c r="AE43" s="554"/>
      <c r="AF43" s="557"/>
      <c r="AG43" s="554"/>
      <c r="AH43" s="555"/>
      <c r="AI43" s="554"/>
      <c r="AJ43" s="557"/>
      <c r="AK43" s="554"/>
      <c r="AL43" s="555"/>
      <c r="AM43" s="554"/>
      <c r="AN43" s="557"/>
      <c r="AO43" s="554"/>
      <c r="AP43" s="555"/>
      <c r="AQ43" s="554"/>
      <c r="AR43" s="557"/>
      <c r="AS43" s="554"/>
      <c r="AT43" s="555"/>
      <c r="AU43" s="554"/>
      <c r="AV43" s="557"/>
      <c r="AW43" s="554"/>
      <c r="AX43" s="555"/>
      <c r="AY43" s="554"/>
      <c r="AZ43" s="557"/>
      <c r="BA43" s="554"/>
      <c r="BB43" s="555"/>
      <c r="BC43" s="554"/>
      <c r="BD43" s="557"/>
      <c r="BE43" s="554"/>
      <c r="BF43" s="555"/>
      <c r="BG43" s="554"/>
      <c r="BH43" s="557"/>
      <c r="BI43" s="554"/>
      <c r="BJ43" s="555"/>
      <c r="BK43" s="554"/>
      <c r="BL43" s="557"/>
      <c r="BM43" s="554"/>
      <c r="BN43" s="555"/>
      <c r="BO43" s="554"/>
      <c r="BP43" s="557"/>
      <c r="BQ43" s="554"/>
      <c r="BR43" s="555"/>
      <c r="BS43" s="554"/>
      <c r="BT43" s="557"/>
      <c r="BU43" s="554"/>
      <c r="BV43" s="555"/>
      <c r="BW43" s="554"/>
      <c r="BX43" s="557"/>
      <c r="BY43" s="554"/>
      <c r="BZ43" s="555"/>
      <c r="CA43" s="554"/>
      <c r="CB43" s="557"/>
      <c r="CC43" s="554"/>
      <c r="CD43" s="555"/>
      <c r="CE43" s="554"/>
      <c r="CF43" s="557"/>
      <c r="CG43" s="554"/>
      <c r="CH43" s="555"/>
      <c r="CI43" s="554"/>
      <c r="CJ43" s="557"/>
      <c r="CK43" s="554"/>
      <c r="CL43" s="555"/>
      <c r="CM43" s="554"/>
      <c r="CN43" s="557"/>
      <c r="CO43" s="554"/>
      <c r="CP43" s="555"/>
      <c r="CQ43" s="554"/>
      <c r="CR43" s="557"/>
      <c r="CS43" s="554"/>
      <c r="CT43" s="555"/>
      <c r="CU43" s="554"/>
      <c r="CV43" s="557"/>
      <c r="CW43" s="554"/>
      <c r="CX43" s="555"/>
      <c r="CY43" s="554"/>
      <c r="CZ43" s="557"/>
      <c r="DA43" s="554"/>
      <c r="DB43" s="555"/>
      <c r="DC43" s="554"/>
      <c r="DD43" s="557"/>
      <c r="DE43" s="554"/>
      <c r="DF43" s="555"/>
      <c r="DG43" s="554"/>
      <c r="DH43" s="557"/>
      <c r="DI43" s="554"/>
      <c r="DJ43" s="555"/>
      <c r="DK43" s="554"/>
      <c r="DL43" s="557"/>
      <c r="DM43" s="554"/>
      <c r="DN43" s="555"/>
      <c r="DO43" s="554"/>
      <c r="DP43" s="557"/>
      <c r="DQ43" s="554"/>
      <c r="DR43" s="555"/>
      <c r="DS43" s="554"/>
      <c r="DT43" s="557"/>
      <c r="DU43" s="554"/>
      <c r="DV43" s="555"/>
      <c r="DW43" s="554"/>
      <c r="DX43" s="557"/>
      <c r="DY43" s="554"/>
      <c r="DZ43" s="555"/>
      <c r="EA43" s="554"/>
      <c r="EB43" s="557"/>
      <c r="EC43" s="554"/>
      <c r="ED43" s="555"/>
      <c r="EE43" s="554"/>
      <c r="EF43" s="557"/>
      <c r="EG43" s="554"/>
      <c r="EH43" s="555"/>
      <c r="EI43" s="554"/>
      <c r="EJ43" s="557"/>
      <c r="EK43" s="554"/>
      <c r="EL43" s="555"/>
      <c r="EM43" s="554"/>
      <c r="EN43" s="557"/>
      <c r="EO43" s="554"/>
      <c r="EP43" s="555"/>
      <c r="EQ43" s="554"/>
      <c r="ER43" s="557"/>
      <c r="ES43" s="554"/>
      <c r="ET43" s="555"/>
      <c r="EU43" s="554"/>
      <c r="EV43" s="557"/>
      <c r="EW43" s="554"/>
      <c r="EX43" s="555"/>
      <c r="EY43" s="554"/>
      <c r="EZ43" s="557"/>
      <c r="FA43" s="554"/>
      <c r="FB43" s="555"/>
      <c r="FC43" s="554"/>
      <c r="FD43" s="557"/>
      <c r="FE43" s="554"/>
      <c r="FF43" s="555"/>
      <c r="FG43" s="554"/>
      <c r="FH43" s="557"/>
      <c r="FI43" s="554"/>
      <c r="FJ43" s="555"/>
      <c r="FK43" s="554"/>
      <c r="FL43" s="557"/>
      <c r="FM43" s="554"/>
      <c r="FN43" s="555"/>
      <c r="FO43" s="554"/>
      <c r="FP43" s="557"/>
      <c r="FQ43" s="554"/>
      <c r="FR43" s="555"/>
      <c r="FS43" s="554"/>
      <c r="FT43" s="557"/>
      <c r="FU43" s="554"/>
      <c r="FV43" s="555"/>
      <c r="FW43" s="554"/>
      <c r="FX43" s="557"/>
      <c r="FY43" s="554"/>
      <c r="FZ43" s="555"/>
      <c r="GA43" s="554"/>
      <c r="GB43" s="557"/>
      <c r="GC43" s="554"/>
      <c r="GD43" s="555"/>
      <c r="GE43" s="554"/>
      <c r="GF43" s="557"/>
      <c r="GG43" s="554"/>
      <c r="GH43" s="555"/>
      <c r="GI43" s="554"/>
      <c r="GJ43" s="557"/>
      <c r="GK43" s="554"/>
      <c r="GL43" s="555"/>
      <c r="GM43" s="554"/>
      <c r="GN43" s="557"/>
      <c r="GO43" s="554"/>
      <c r="GP43" s="555"/>
      <c r="GQ43" s="554"/>
      <c r="GR43" s="557"/>
      <c r="GS43" s="554"/>
      <c r="GT43" s="555"/>
      <c r="GU43" s="554"/>
      <c r="GV43" s="557"/>
      <c r="GW43" s="554"/>
      <c r="GX43" s="555"/>
      <c r="GY43" s="554"/>
      <c r="GZ43" s="557"/>
      <c r="HA43" s="554"/>
      <c r="HB43" s="555"/>
      <c r="HC43" s="554"/>
      <c r="HD43" s="557"/>
      <c r="HE43" s="554"/>
      <c r="HF43" s="555"/>
      <c r="HG43" s="554"/>
      <c r="HH43" s="557"/>
      <c r="HI43" s="554"/>
      <c r="HJ43" s="555"/>
      <c r="HK43" s="554"/>
      <c r="HL43" s="557"/>
      <c r="HM43" s="554"/>
      <c r="HN43" s="555"/>
      <c r="HO43" s="554"/>
      <c r="HP43" s="557"/>
      <c r="HQ43" s="554"/>
      <c r="HR43" s="555"/>
      <c r="HS43" s="554"/>
      <c r="HT43" s="557"/>
      <c r="HU43" s="554"/>
      <c r="HV43" s="555"/>
      <c r="HW43" s="554"/>
      <c r="HX43" s="557"/>
      <c r="HY43" s="554"/>
      <c r="HZ43" s="555"/>
      <c r="IA43" s="554"/>
      <c r="IB43" s="557"/>
      <c r="IC43" s="554"/>
      <c r="ID43" s="555"/>
      <c r="IE43" s="554"/>
      <c r="IF43" s="557"/>
      <c r="IG43" s="554"/>
      <c r="IH43" s="555"/>
      <c r="II43" s="554"/>
      <c r="IJ43" s="557"/>
      <c r="IK43" s="554"/>
      <c r="IL43" s="555"/>
      <c r="IM43" s="554"/>
      <c r="IN43" s="557"/>
      <c r="IO43" s="554"/>
      <c r="IP43" s="555"/>
      <c r="IQ43" s="554"/>
      <c r="IR43" s="557"/>
      <c r="IS43" s="554"/>
      <c r="IT43" s="555"/>
      <c r="IU43" s="554"/>
      <c r="IV43" s="557"/>
    </row>
    <row r="44" spans="1:256" x14ac:dyDescent="0.2">
      <c r="A44" s="554"/>
      <c r="B44" s="555"/>
      <c r="C44" s="554"/>
      <c r="D44" s="557"/>
      <c r="E44" s="554"/>
      <c r="F44" s="555"/>
      <c r="G44" s="554"/>
      <c r="H44" s="557"/>
      <c r="I44" s="554"/>
      <c r="J44" s="555"/>
      <c r="K44" s="554"/>
      <c r="L44" s="557"/>
      <c r="M44" s="554"/>
      <c r="N44" s="555"/>
      <c r="O44" s="554"/>
      <c r="P44" s="557"/>
      <c r="Q44" s="554"/>
      <c r="R44" s="555"/>
      <c r="S44" s="554"/>
      <c r="T44" s="557"/>
      <c r="U44" s="554"/>
      <c r="V44" s="555"/>
      <c r="W44" s="554"/>
      <c r="X44" s="557"/>
      <c r="Y44" s="554"/>
      <c r="Z44" s="555"/>
      <c r="AA44" s="554"/>
      <c r="AB44" s="557"/>
      <c r="AC44" s="554"/>
      <c r="AD44" s="555"/>
      <c r="AE44" s="554"/>
      <c r="AF44" s="557"/>
      <c r="AG44" s="554"/>
      <c r="AH44" s="555"/>
      <c r="AI44" s="554"/>
      <c r="AJ44" s="557"/>
      <c r="AK44" s="554"/>
      <c r="AL44" s="555"/>
      <c r="AM44" s="554"/>
      <c r="AN44" s="557"/>
      <c r="AO44" s="554"/>
      <c r="AP44" s="555"/>
      <c r="AQ44" s="554"/>
      <c r="AR44" s="557"/>
      <c r="AS44" s="554"/>
      <c r="AT44" s="555"/>
      <c r="AU44" s="554"/>
      <c r="AV44" s="557"/>
      <c r="AW44" s="554"/>
      <c r="AX44" s="555"/>
      <c r="AY44" s="554"/>
      <c r="AZ44" s="557"/>
      <c r="BA44" s="554"/>
      <c r="BB44" s="555"/>
      <c r="BC44" s="554"/>
      <c r="BD44" s="557"/>
      <c r="BE44" s="554"/>
      <c r="BF44" s="555"/>
      <c r="BG44" s="554"/>
      <c r="BH44" s="557"/>
      <c r="BI44" s="554"/>
      <c r="BJ44" s="555"/>
      <c r="BK44" s="554"/>
      <c r="BL44" s="557"/>
      <c r="BM44" s="554"/>
      <c r="BN44" s="555"/>
      <c r="BO44" s="554"/>
      <c r="BP44" s="557"/>
      <c r="BQ44" s="554"/>
      <c r="BR44" s="555"/>
      <c r="BS44" s="554"/>
      <c r="BT44" s="557"/>
      <c r="BU44" s="554"/>
      <c r="BV44" s="555"/>
      <c r="BW44" s="554"/>
      <c r="BX44" s="557"/>
      <c r="BY44" s="554"/>
      <c r="BZ44" s="555"/>
      <c r="CA44" s="554"/>
      <c r="CB44" s="557"/>
      <c r="CC44" s="554"/>
      <c r="CD44" s="555"/>
      <c r="CE44" s="554"/>
      <c r="CF44" s="557"/>
      <c r="CG44" s="554"/>
      <c r="CH44" s="555"/>
      <c r="CI44" s="554"/>
      <c r="CJ44" s="557"/>
      <c r="CK44" s="554"/>
      <c r="CL44" s="555"/>
      <c r="CM44" s="554"/>
      <c r="CN44" s="557"/>
      <c r="CO44" s="554"/>
      <c r="CP44" s="555"/>
      <c r="CQ44" s="554"/>
      <c r="CR44" s="557"/>
      <c r="CS44" s="554"/>
      <c r="CT44" s="555"/>
      <c r="CU44" s="554"/>
      <c r="CV44" s="557"/>
      <c r="CW44" s="554"/>
      <c r="CX44" s="555"/>
      <c r="CY44" s="554"/>
      <c r="CZ44" s="557"/>
      <c r="DA44" s="554"/>
      <c r="DB44" s="555"/>
      <c r="DC44" s="554"/>
      <c r="DD44" s="557"/>
      <c r="DE44" s="554"/>
      <c r="DF44" s="555"/>
      <c r="DG44" s="554"/>
      <c r="DH44" s="557"/>
      <c r="DI44" s="554"/>
      <c r="DJ44" s="555"/>
      <c r="DK44" s="554"/>
      <c r="DL44" s="557"/>
      <c r="DM44" s="554"/>
      <c r="DN44" s="555"/>
      <c r="DO44" s="554"/>
      <c r="DP44" s="557"/>
      <c r="DQ44" s="554"/>
      <c r="DR44" s="555"/>
      <c r="DS44" s="554"/>
      <c r="DT44" s="557"/>
      <c r="DU44" s="554"/>
      <c r="DV44" s="555"/>
      <c r="DW44" s="554"/>
      <c r="DX44" s="557"/>
      <c r="DY44" s="554"/>
      <c r="DZ44" s="555"/>
      <c r="EA44" s="554"/>
      <c r="EB44" s="557"/>
      <c r="EC44" s="554"/>
      <c r="ED44" s="555"/>
      <c r="EE44" s="554"/>
      <c r="EF44" s="557"/>
      <c r="EG44" s="554"/>
      <c r="EH44" s="555"/>
      <c r="EI44" s="554"/>
      <c r="EJ44" s="557"/>
      <c r="EK44" s="554"/>
      <c r="EL44" s="555"/>
      <c r="EM44" s="554"/>
      <c r="EN44" s="557"/>
      <c r="EO44" s="554"/>
      <c r="EP44" s="555"/>
      <c r="EQ44" s="554"/>
      <c r="ER44" s="557"/>
      <c r="ES44" s="554"/>
      <c r="ET44" s="555"/>
      <c r="EU44" s="554"/>
      <c r="EV44" s="557"/>
      <c r="EW44" s="554"/>
      <c r="EX44" s="555"/>
      <c r="EY44" s="554"/>
      <c r="EZ44" s="557"/>
      <c r="FA44" s="554"/>
      <c r="FB44" s="555"/>
      <c r="FC44" s="554"/>
      <c r="FD44" s="557"/>
      <c r="FE44" s="554"/>
      <c r="FF44" s="555"/>
      <c r="FG44" s="554"/>
      <c r="FH44" s="557"/>
      <c r="FI44" s="554"/>
      <c r="FJ44" s="555"/>
      <c r="FK44" s="554"/>
      <c r="FL44" s="557"/>
      <c r="FM44" s="554"/>
      <c r="FN44" s="555"/>
      <c r="FO44" s="554"/>
      <c r="FP44" s="557"/>
      <c r="FQ44" s="554"/>
      <c r="FR44" s="555"/>
      <c r="FS44" s="554"/>
      <c r="FT44" s="557"/>
      <c r="FU44" s="554"/>
      <c r="FV44" s="555"/>
      <c r="FW44" s="554"/>
      <c r="FX44" s="557"/>
      <c r="FY44" s="554"/>
      <c r="FZ44" s="555"/>
      <c r="GA44" s="554"/>
      <c r="GB44" s="557"/>
      <c r="GC44" s="554"/>
      <c r="GD44" s="555"/>
      <c r="GE44" s="554"/>
      <c r="GF44" s="557"/>
      <c r="GG44" s="554"/>
      <c r="GH44" s="555"/>
      <c r="GI44" s="554"/>
      <c r="GJ44" s="557"/>
      <c r="GK44" s="554"/>
      <c r="GL44" s="555"/>
      <c r="GM44" s="554"/>
      <c r="GN44" s="557"/>
      <c r="GO44" s="554"/>
      <c r="GP44" s="555"/>
      <c r="GQ44" s="554"/>
      <c r="GR44" s="557"/>
      <c r="GS44" s="554"/>
      <c r="GT44" s="555"/>
      <c r="GU44" s="554"/>
      <c r="GV44" s="557"/>
      <c r="GW44" s="554"/>
      <c r="GX44" s="555"/>
      <c r="GY44" s="554"/>
      <c r="GZ44" s="557"/>
      <c r="HA44" s="554"/>
      <c r="HB44" s="555"/>
      <c r="HC44" s="554"/>
      <c r="HD44" s="557"/>
      <c r="HE44" s="554"/>
      <c r="HF44" s="555"/>
      <c r="HG44" s="554"/>
      <c r="HH44" s="557"/>
      <c r="HI44" s="554"/>
      <c r="HJ44" s="555"/>
      <c r="HK44" s="554"/>
      <c r="HL44" s="557"/>
      <c r="HM44" s="554"/>
      <c r="HN44" s="555"/>
      <c r="HO44" s="554"/>
      <c r="HP44" s="557"/>
      <c r="HQ44" s="554"/>
      <c r="HR44" s="555"/>
      <c r="HS44" s="554"/>
      <c r="HT44" s="557"/>
      <c r="HU44" s="554"/>
      <c r="HV44" s="555"/>
      <c r="HW44" s="554"/>
      <c r="HX44" s="557"/>
      <c r="HY44" s="554"/>
      <c r="HZ44" s="555"/>
      <c r="IA44" s="554"/>
      <c r="IB44" s="557"/>
      <c r="IC44" s="554"/>
      <c r="ID44" s="555"/>
      <c r="IE44" s="554"/>
      <c r="IF44" s="557"/>
      <c r="IG44" s="554"/>
      <c r="IH44" s="555"/>
      <c r="II44" s="554"/>
      <c r="IJ44" s="557"/>
      <c r="IK44" s="554"/>
      <c r="IL44" s="555"/>
      <c r="IM44" s="554"/>
      <c r="IN44" s="557"/>
      <c r="IO44" s="554"/>
      <c r="IP44" s="555"/>
      <c r="IQ44" s="554"/>
      <c r="IR44" s="557"/>
      <c r="IS44" s="554"/>
      <c r="IT44" s="555"/>
      <c r="IU44" s="554"/>
      <c r="IV44" s="557"/>
    </row>
    <row r="45" spans="1:256" x14ac:dyDescent="0.2">
      <c r="A45" s="554"/>
      <c r="B45" s="555"/>
      <c r="C45" s="554"/>
      <c r="D45" s="557"/>
      <c r="E45" s="554"/>
      <c r="F45" s="555"/>
      <c r="G45" s="554"/>
      <c r="H45" s="557"/>
      <c r="I45" s="554"/>
      <c r="J45" s="555"/>
      <c r="K45" s="554"/>
      <c r="L45" s="557"/>
      <c r="M45" s="554"/>
      <c r="N45" s="555"/>
      <c r="O45" s="554"/>
      <c r="P45" s="557"/>
      <c r="Q45" s="554"/>
      <c r="R45" s="555"/>
      <c r="S45" s="554"/>
      <c r="T45" s="557"/>
      <c r="U45" s="554"/>
      <c r="V45" s="555"/>
      <c r="W45" s="554"/>
      <c r="X45" s="557"/>
      <c r="Y45" s="554"/>
      <c r="Z45" s="555"/>
      <c r="AA45" s="554"/>
      <c r="AB45" s="557"/>
      <c r="AC45" s="554"/>
      <c r="AD45" s="555"/>
      <c r="AE45" s="554"/>
      <c r="AF45" s="557"/>
      <c r="AG45" s="554"/>
      <c r="AH45" s="555"/>
      <c r="AI45" s="554"/>
      <c r="AJ45" s="557"/>
      <c r="AK45" s="554"/>
      <c r="AL45" s="555"/>
      <c r="AM45" s="554"/>
      <c r="AN45" s="557"/>
      <c r="AO45" s="554"/>
      <c r="AP45" s="555"/>
      <c r="AQ45" s="554"/>
      <c r="AR45" s="557"/>
      <c r="AS45" s="554"/>
      <c r="AT45" s="555"/>
      <c r="AU45" s="554"/>
      <c r="AV45" s="557"/>
      <c r="AW45" s="554"/>
      <c r="AX45" s="555"/>
      <c r="AY45" s="554"/>
      <c r="AZ45" s="557"/>
      <c r="BA45" s="554"/>
      <c r="BB45" s="555"/>
      <c r="BC45" s="554"/>
      <c r="BD45" s="557"/>
      <c r="BE45" s="554"/>
      <c r="BF45" s="555"/>
      <c r="BG45" s="554"/>
      <c r="BH45" s="557"/>
      <c r="BI45" s="554"/>
      <c r="BJ45" s="555"/>
      <c r="BK45" s="554"/>
      <c r="BL45" s="557"/>
      <c r="BM45" s="554"/>
      <c r="BN45" s="555"/>
      <c r="BO45" s="554"/>
      <c r="BP45" s="557"/>
      <c r="BQ45" s="554"/>
      <c r="BR45" s="555"/>
      <c r="BS45" s="554"/>
      <c r="BT45" s="557"/>
      <c r="BU45" s="554"/>
      <c r="BV45" s="555"/>
      <c r="BW45" s="554"/>
      <c r="BX45" s="557"/>
      <c r="BY45" s="554"/>
      <c r="BZ45" s="555"/>
      <c r="CA45" s="554"/>
      <c r="CB45" s="557"/>
      <c r="CC45" s="554"/>
      <c r="CD45" s="555"/>
      <c r="CE45" s="554"/>
      <c r="CF45" s="557"/>
      <c r="CG45" s="554"/>
      <c r="CH45" s="555"/>
      <c r="CI45" s="554"/>
      <c r="CJ45" s="557"/>
      <c r="CK45" s="554"/>
      <c r="CL45" s="555"/>
      <c r="CM45" s="554"/>
      <c r="CN45" s="557"/>
      <c r="CO45" s="554"/>
      <c r="CP45" s="555"/>
      <c r="CQ45" s="554"/>
      <c r="CR45" s="557"/>
      <c r="CS45" s="554"/>
      <c r="CT45" s="555"/>
      <c r="CU45" s="554"/>
      <c r="CV45" s="557"/>
      <c r="CW45" s="554"/>
      <c r="CX45" s="555"/>
      <c r="CY45" s="554"/>
      <c r="CZ45" s="557"/>
      <c r="DA45" s="554"/>
      <c r="DB45" s="555"/>
      <c r="DC45" s="554"/>
      <c r="DD45" s="557"/>
      <c r="DE45" s="554"/>
      <c r="DF45" s="555"/>
      <c r="DG45" s="554"/>
      <c r="DH45" s="557"/>
      <c r="DI45" s="554"/>
      <c r="DJ45" s="555"/>
      <c r="DK45" s="554"/>
      <c r="DL45" s="557"/>
      <c r="DM45" s="554"/>
      <c r="DN45" s="555"/>
      <c r="DO45" s="554"/>
      <c r="DP45" s="557"/>
      <c r="DQ45" s="554"/>
      <c r="DR45" s="555"/>
      <c r="DS45" s="554"/>
      <c r="DT45" s="557"/>
      <c r="DU45" s="554"/>
      <c r="DV45" s="555"/>
      <c r="DW45" s="554"/>
      <c r="DX45" s="557"/>
      <c r="DY45" s="554"/>
      <c r="DZ45" s="555"/>
      <c r="EA45" s="554"/>
      <c r="EB45" s="557"/>
      <c r="EC45" s="554"/>
      <c r="ED45" s="555"/>
      <c r="EE45" s="554"/>
      <c r="EF45" s="557"/>
      <c r="EG45" s="554"/>
      <c r="EH45" s="555"/>
      <c r="EI45" s="554"/>
      <c r="EJ45" s="557"/>
      <c r="EK45" s="554"/>
      <c r="EL45" s="555"/>
      <c r="EM45" s="554"/>
      <c r="EN45" s="557"/>
      <c r="EO45" s="554"/>
      <c r="EP45" s="555"/>
      <c r="EQ45" s="554"/>
      <c r="ER45" s="557"/>
      <c r="ES45" s="554"/>
      <c r="ET45" s="555"/>
      <c r="EU45" s="554"/>
      <c r="EV45" s="557"/>
      <c r="EW45" s="554"/>
      <c r="EX45" s="555"/>
      <c r="EY45" s="554"/>
      <c r="EZ45" s="557"/>
      <c r="FA45" s="554"/>
      <c r="FB45" s="555"/>
      <c r="FC45" s="554"/>
      <c r="FD45" s="557"/>
      <c r="FE45" s="554"/>
      <c r="FF45" s="555"/>
      <c r="FG45" s="554"/>
      <c r="FH45" s="557"/>
      <c r="FI45" s="554"/>
      <c r="FJ45" s="555"/>
      <c r="FK45" s="554"/>
      <c r="FL45" s="557"/>
      <c r="FM45" s="554"/>
      <c r="FN45" s="555"/>
      <c r="FO45" s="554"/>
      <c r="FP45" s="557"/>
      <c r="FQ45" s="554"/>
      <c r="FR45" s="555"/>
      <c r="FS45" s="554"/>
      <c r="FT45" s="557"/>
      <c r="FU45" s="554"/>
      <c r="FV45" s="555"/>
      <c r="FW45" s="554"/>
      <c r="FX45" s="557"/>
      <c r="FY45" s="554"/>
      <c r="FZ45" s="555"/>
      <c r="GA45" s="554"/>
      <c r="GB45" s="557"/>
      <c r="GC45" s="554"/>
      <c r="GD45" s="555"/>
      <c r="GE45" s="554"/>
      <c r="GF45" s="557"/>
      <c r="GG45" s="554"/>
      <c r="GH45" s="555"/>
      <c r="GI45" s="554"/>
      <c r="GJ45" s="557"/>
      <c r="GK45" s="554"/>
      <c r="GL45" s="555"/>
      <c r="GM45" s="554"/>
      <c r="GN45" s="557"/>
      <c r="GO45" s="554"/>
      <c r="GP45" s="555"/>
      <c r="GQ45" s="554"/>
      <c r="GR45" s="557"/>
      <c r="GS45" s="554"/>
      <c r="GT45" s="555"/>
      <c r="GU45" s="554"/>
      <c r="GV45" s="557"/>
      <c r="GW45" s="554"/>
      <c r="GX45" s="555"/>
      <c r="GY45" s="554"/>
      <c r="GZ45" s="557"/>
      <c r="HA45" s="554"/>
      <c r="HB45" s="555"/>
      <c r="HC45" s="554"/>
      <c r="HD45" s="557"/>
      <c r="HE45" s="554"/>
      <c r="HF45" s="555"/>
      <c r="HG45" s="554"/>
      <c r="HH45" s="557"/>
      <c r="HI45" s="554"/>
      <c r="HJ45" s="555"/>
      <c r="HK45" s="554"/>
      <c r="HL45" s="557"/>
      <c r="HM45" s="554"/>
      <c r="HN45" s="555"/>
      <c r="HO45" s="554"/>
      <c r="HP45" s="557"/>
      <c r="HQ45" s="554"/>
      <c r="HR45" s="555"/>
      <c r="HS45" s="554"/>
      <c r="HT45" s="557"/>
      <c r="HU45" s="554"/>
      <c r="HV45" s="555"/>
      <c r="HW45" s="554"/>
      <c r="HX45" s="557"/>
      <c r="HY45" s="554"/>
      <c r="HZ45" s="555"/>
      <c r="IA45" s="554"/>
      <c r="IB45" s="557"/>
      <c r="IC45" s="554"/>
      <c r="ID45" s="555"/>
      <c r="IE45" s="554"/>
      <c r="IF45" s="557"/>
      <c r="IG45" s="554"/>
      <c r="IH45" s="555"/>
      <c r="II45" s="554"/>
      <c r="IJ45" s="557"/>
      <c r="IK45" s="554"/>
      <c r="IL45" s="555"/>
      <c r="IM45" s="554"/>
      <c r="IN45" s="557"/>
      <c r="IO45" s="554"/>
      <c r="IP45" s="555"/>
      <c r="IQ45" s="554"/>
      <c r="IR45" s="557"/>
      <c r="IS45" s="554"/>
      <c r="IT45" s="555"/>
      <c r="IU45" s="554"/>
      <c r="IV45" s="557"/>
    </row>
    <row r="46" spans="1:256" x14ac:dyDescent="0.2">
      <c r="A46" s="554"/>
      <c r="B46" s="555"/>
      <c r="C46" s="554"/>
      <c r="D46" s="557"/>
      <c r="E46" s="554"/>
      <c r="F46" s="555"/>
      <c r="G46" s="554"/>
      <c r="H46" s="557"/>
      <c r="I46" s="554"/>
      <c r="J46" s="555"/>
      <c r="K46" s="554"/>
      <c r="L46" s="557"/>
      <c r="M46" s="554"/>
      <c r="N46" s="555"/>
      <c r="O46" s="554"/>
      <c r="P46" s="557"/>
      <c r="Q46" s="554"/>
      <c r="R46" s="555"/>
      <c r="S46" s="554"/>
      <c r="T46" s="557"/>
      <c r="U46" s="554"/>
      <c r="V46" s="555"/>
      <c r="W46" s="554"/>
      <c r="X46" s="557"/>
      <c r="Y46" s="554"/>
      <c r="Z46" s="555"/>
      <c r="AA46" s="554"/>
      <c r="AB46" s="557"/>
      <c r="AC46" s="554"/>
      <c r="AD46" s="555"/>
      <c r="AE46" s="554"/>
      <c r="AF46" s="557"/>
      <c r="AG46" s="554"/>
      <c r="AH46" s="555"/>
      <c r="AI46" s="554"/>
      <c r="AJ46" s="557"/>
      <c r="AK46" s="554"/>
      <c r="AL46" s="555"/>
      <c r="AM46" s="554"/>
      <c r="AN46" s="557"/>
      <c r="AO46" s="554"/>
      <c r="AP46" s="555"/>
      <c r="AQ46" s="554"/>
      <c r="AR46" s="557"/>
      <c r="AS46" s="554"/>
      <c r="AT46" s="555"/>
      <c r="AU46" s="554"/>
      <c r="AV46" s="557"/>
      <c r="AW46" s="554"/>
      <c r="AX46" s="555"/>
      <c r="AY46" s="554"/>
      <c r="AZ46" s="557"/>
      <c r="BA46" s="554"/>
      <c r="BB46" s="555"/>
      <c r="BC46" s="554"/>
      <c r="BD46" s="557"/>
      <c r="BE46" s="554"/>
      <c r="BF46" s="555"/>
      <c r="BG46" s="554"/>
      <c r="BH46" s="557"/>
      <c r="BI46" s="554"/>
      <c r="BJ46" s="555"/>
      <c r="BK46" s="554"/>
      <c r="BL46" s="557"/>
      <c r="BM46" s="554"/>
      <c r="BN46" s="555"/>
      <c r="BO46" s="554"/>
      <c r="BP46" s="557"/>
      <c r="BQ46" s="554"/>
      <c r="BR46" s="555"/>
      <c r="BS46" s="554"/>
      <c r="BT46" s="557"/>
      <c r="BU46" s="554"/>
      <c r="BV46" s="555"/>
      <c r="BW46" s="554"/>
      <c r="BX46" s="557"/>
      <c r="BY46" s="554"/>
      <c r="BZ46" s="555"/>
      <c r="CA46" s="554"/>
      <c r="CB46" s="557"/>
      <c r="CC46" s="554"/>
      <c r="CD46" s="555"/>
      <c r="CE46" s="554"/>
      <c r="CF46" s="557"/>
      <c r="CG46" s="554"/>
      <c r="CH46" s="555"/>
      <c r="CI46" s="554"/>
      <c r="CJ46" s="557"/>
      <c r="CK46" s="554"/>
      <c r="CL46" s="555"/>
      <c r="CM46" s="554"/>
      <c r="CN46" s="557"/>
      <c r="CO46" s="554"/>
      <c r="CP46" s="555"/>
      <c r="CQ46" s="554"/>
      <c r="CR46" s="557"/>
      <c r="CS46" s="554"/>
      <c r="CT46" s="555"/>
      <c r="CU46" s="554"/>
      <c r="CV46" s="557"/>
      <c r="CW46" s="554"/>
      <c r="CX46" s="555"/>
      <c r="CY46" s="554"/>
      <c r="CZ46" s="557"/>
      <c r="DA46" s="554"/>
      <c r="DB46" s="555"/>
      <c r="DC46" s="554"/>
      <c r="DD46" s="557"/>
      <c r="DE46" s="554"/>
      <c r="DF46" s="555"/>
      <c r="DG46" s="554"/>
      <c r="DH46" s="557"/>
      <c r="DI46" s="554"/>
      <c r="DJ46" s="555"/>
      <c r="DK46" s="554"/>
      <c r="DL46" s="557"/>
      <c r="DM46" s="554"/>
      <c r="DN46" s="555"/>
      <c r="DO46" s="554"/>
      <c r="DP46" s="557"/>
      <c r="DQ46" s="554"/>
      <c r="DR46" s="555"/>
      <c r="DS46" s="554"/>
      <c r="DT46" s="557"/>
      <c r="DU46" s="554"/>
      <c r="DV46" s="555"/>
      <c r="DW46" s="554"/>
      <c r="DX46" s="557"/>
      <c r="DY46" s="554"/>
      <c r="DZ46" s="555"/>
      <c r="EA46" s="554"/>
      <c r="EB46" s="557"/>
      <c r="EC46" s="554"/>
      <c r="ED46" s="555"/>
      <c r="EE46" s="554"/>
      <c r="EF46" s="557"/>
      <c r="EG46" s="554"/>
      <c r="EH46" s="555"/>
      <c r="EI46" s="554"/>
      <c r="EJ46" s="557"/>
      <c r="EK46" s="554"/>
      <c r="EL46" s="555"/>
      <c r="EM46" s="554"/>
      <c r="EN46" s="557"/>
      <c r="EO46" s="554"/>
      <c r="EP46" s="555"/>
      <c r="EQ46" s="554"/>
      <c r="ER46" s="557"/>
      <c r="ES46" s="554"/>
      <c r="ET46" s="555"/>
      <c r="EU46" s="554"/>
      <c r="EV46" s="557"/>
      <c r="EW46" s="554"/>
      <c r="EX46" s="555"/>
      <c r="EY46" s="554"/>
      <c r="EZ46" s="557"/>
      <c r="FA46" s="554"/>
      <c r="FB46" s="555"/>
      <c r="FC46" s="554"/>
      <c r="FD46" s="557"/>
      <c r="FE46" s="554"/>
      <c r="FF46" s="555"/>
      <c r="FG46" s="554"/>
      <c r="FH46" s="557"/>
      <c r="FI46" s="554"/>
      <c r="FJ46" s="555"/>
      <c r="FK46" s="554"/>
      <c r="FL46" s="557"/>
      <c r="FM46" s="554"/>
      <c r="FN46" s="555"/>
      <c r="FO46" s="554"/>
      <c r="FP46" s="557"/>
      <c r="FQ46" s="554"/>
      <c r="FR46" s="555"/>
      <c r="FS46" s="554"/>
      <c r="FT46" s="557"/>
      <c r="FU46" s="554"/>
      <c r="FV46" s="555"/>
      <c r="FW46" s="554"/>
      <c r="FX46" s="557"/>
      <c r="FY46" s="554"/>
      <c r="FZ46" s="555"/>
      <c r="GA46" s="554"/>
      <c r="GB46" s="557"/>
      <c r="GC46" s="554"/>
      <c r="GD46" s="555"/>
      <c r="GE46" s="554"/>
      <c r="GF46" s="557"/>
      <c r="GG46" s="554"/>
      <c r="GH46" s="555"/>
      <c r="GI46" s="554"/>
      <c r="GJ46" s="557"/>
      <c r="GK46" s="554"/>
      <c r="GL46" s="555"/>
      <c r="GM46" s="554"/>
      <c r="GN46" s="557"/>
      <c r="GO46" s="554"/>
      <c r="GP46" s="555"/>
      <c r="GQ46" s="554"/>
      <c r="GR46" s="557"/>
      <c r="GS46" s="554"/>
      <c r="GT46" s="555"/>
      <c r="GU46" s="554"/>
      <c r="GV46" s="557"/>
      <c r="GW46" s="554"/>
      <c r="GX46" s="555"/>
      <c r="GY46" s="554"/>
      <c r="GZ46" s="557"/>
      <c r="HA46" s="554"/>
      <c r="HB46" s="555"/>
      <c r="HC46" s="554"/>
      <c r="HD46" s="557"/>
      <c r="HE46" s="554"/>
      <c r="HF46" s="555"/>
      <c r="HG46" s="554"/>
      <c r="HH46" s="557"/>
      <c r="HI46" s="554"/>
      <c r="HJ46" s="555"/>
      <c r="HK46" s="554"/>
      <c r="HL46" s="557"/>
      <c r="HM46" s="554"/>
      <c r="HN46" s="555"/>
      <c r="HO46" s="554"/>
      <c r="HP46" s="557"/>
      <c r="HQ46" s="554"/>
      <c r="HR46" s="555"/>
      <c r="HS46" s="554"/>
      <c r="HT46" s="557"/>
      <c r="HU46" s="554"/>
      <c r="HV46" s="555"/>
      <c r="HW46" s="554"/>
      <c r="HX46" s="557"/>
      <c r="HY46" s="554"/>
      <c r="HZ46" s="555"/>
      <c r="IA46" s="554"/>
      <c r="IB46" s="557"/>
      <c r="IC46" s="554"/>
      <c r="ID46" s="555"/>
      <c r="IE46" s="554"/>
      <c r="IF46" s="557"/>
      <c r="IG46" s="554"/>
      <c r="IH46" s="555"/>
      <c r="II46" s="554"/>
      <c r="IJ46" s="557"/>
      <c r="IK46" s="554"/>
      <c r="IL46" s="555"/>
      <c r="IM46" s="554"/>
      <c r="IN46" s="557"/>
      <c r="IO46" s="554"/>
      <c r="IP46" s="555"/>
      <c r="IQ46" s="554"/>
      <c r="IR46" s="557"/>
      <c r="IS46" s="554"/>
      <c r="IT46" s="555"/>
      <c r="IU46" s="554"/>
      <c r="IV46" s="557"/>
    </row>
    <row r="47" spans="1:256" x14ac:dyDescent="0.2">
      <c r="A47" s="554"/>
      <c r="B47" s="555"/>
      <c r="C47" s="554"/>
      <c r="D47" s="554"/>
      <c r="E47" s="554"/>
      <c r="F47" s="555"/>
      <c r="G47" s="554"/>
      <c r="H47" s="554"/>
      <c r="I47" s="554"/>
      <c r="J47" s="555"/>
      <c r="K47" s="554"/>
      <c r="L47" s="554"/>
      <c r="M47" s="554"/>
      <c r="N47" s="555"/>
      <c r="O47" s="554"/>
      <c r="P47" s="554"/>
      <c r="Q47" s="554"/>
      <c r="R47" s="555"/>
      <c r="S47" s="554"/>
      <c r="T47" s="554"/>
      <c r="U47" s="554"/>
      <c r="V47" s="555"/>
      <c r="W47" s="554"/>
      <c r="X47" s="554"/>
      <c r="Y47" s="554"/>
      <c r="Z47" s="555"/>
      <c r="AA47" s="554"/>
      <c r="AB47" s="554"/>
      <c r="AC47" s="554"/>
      <c r="AD47" s="555"/>
      <c r="AE47" s="554"/>
      <c r="AF47" s="554"/>
      <c r="AG47" s="554"/>
      <c r="AH47" s="555"/>
      <c r="AI47" s="554"/>
      <c r="AJ47" s="554"/>
      <c r="AK47" s="554"/>
      <c r="AL47" s="555"/>
      <c r="AM47" s="554"/>
      <c r="AN47" s="554"/>
      <c r="AO47" s="554"/>
      <c r="AP47" s="555"/>
      <c r="AQ47" s="554"/>
      <c r="AR47" s="554"/>
      <c r="AS47" s="554"/>
      <c r="AT47" s="555"/>
      <c r="AU47" s="554"/>
      <c r="AV47" s="554"/>
      <c r="AW47" s="554"/>
      <c r="AX47" s="555"/>
      <c r="AY47" s="554"/>
      <c r="AZ47" s="554"/>
      <c r="BA47" s="554"/>
      <c r="BB47" s="555"/>
      <c r="BC47" s="554"/>
      <c r="BD47" s="554"/>
      <c r="BE47" s="554"/>
      <c r="BF47" s="555"/>
      <c r="BG47" s="554"/>
      <c r="BH47" s="554"/>
      <c r="BI47" s="554"/>
      <c r="BJ47" s="555"/>
      <c r="BK47" s="554"/>
      <c r="BL47" s="554"/>
      <c r="BM47" s="554"/>
      <c r="BN47" s="555"/>
      <c r="BO47" s="554"/>
      <c r="BP47" s="554"/>
      <c r="BQ47" s="554"/>
      <c r="BR47" s="555"/>
      <c r="BS47" s="554"/>
      <c r="BT47" s="554"/>
      <c r="BU47" s="554"/>
      <c r="BV47" s="555"/>
      <c r="BW47" s="554"/>
      <c r="BX47" s="554"/>
      <c r="BY47" s="554"/>
      <c r="BZ47" s="555"/>
      <c r="CA47" s="554"/>
      <c r="CB47" s="554"/>
      <c r="CC47" s="554"/>
      <c r="CD47" s="555"/>
      <c r="CE47" s="554"/>
      <c r="CF47" s="554"/>
      <c r="CG47" s="554"/>
      <c r="CH47" s="555"/>
      <c r="CI47" s="554"/>
      <c r="CJ47" s="554"/>
      <c r="CK47" s="554"/>
      <c r="CL47" s="555"/>
      <c r="CM47" s="554"/>
      <c r="CN47" s="554"/>
      <c r="CO47" s="554"/>
      <c r="CP47" s="555"/>
      <c r="CQ47" s="554"/>
      <c r="CR47" s="554"/>
      <c r="CS47" s="554"/>
      <c r="CT47" s="555"/>
      <c r="CU47" s="554"/>
      <c r="CV47" s="554"/>
      <c r="CW47" s="554"/>
      <c r="CX47" s="555"/>
      <c r="CY47" s="554"/>
      <c r="CZ47" s="554"/>
      <c r="DA47" s="554"/>
      <c r="DB47" s="555"/>
      <c r="DC47" s="554"/>
      <c r="DD47" s="554"/>
      <c r="DE47" s="554"/>
      <c r="DF47" s="555"/>
      <c r="DG47" s="554"/>
      <c r="DH47" s="554"/>
      <c r="DI47" s="554"/>
      <c r="DJ47" s="555"/>
      <c r="DK47" s="554"/>
      <c r="DL47" s="554"/>
      <c r="DM47" s="554"/>
      <c r="DN47" s="555"/>
      <c r="DO47" s="554"/>
      <c r="DP47" s="554"/>
      <c r="DQ47" s="554"/>
      <c r="DR47" s="555"/>
      <c r="DS47" s="554"/>
      <c r="DT47" s="554"/>
      <c r="DU47" s="554"/>
      <c r="DV47" s="555"/>
      <c r="DW47" s="554"/>
      <c r="DX47" s="554"/>
      <c r="DY47" s="554"/>
      <c r="DZ47" s="555"/>
      <c r="EA47" s="554"/>
      <c r="EB47" s="554"/>
      <c r="EC47" s="554"/>
      <c r="ED47" s="555"/>
      <c r="EE47" s="554"/>
      <c r="EF47" s="554"/>
      <c r="EG47" s="554"/>
      <c r="EH47" s="555"/>
      <c r="EI47" s="554"/>
      <c r="EJ47" s="554"/>
      <c r="EK47" s="554"/>
      <c r="EL47" s="555"/>
      <c r="EM47" s="554"/>
      <c r="EN47" s="554"/>
      <c r="EO47" s="554"/>
      <c r="EP47" s="555"/>
      <c r="EQ47" s="554"/>
      <c r="ER47" s="554"/>
      <c r="ES47" s="554"/>
      <c r="ET47" s="555"/>
      <c r="EU47" s="554"/>
      <c r="EV47" s="554"/>
      <c r="EW47" s="554"/>
      <c r="EX47" s="555"/>
      <c r="EY47" s="554"/>
      <c r="EZ47" s="554"/>
      <c r="FA47" s="554"/>
      <c r="FB47" s="555"/>
      <c r="FC47" s="554"/>
      <c r="FD47" s="554"/>
      <c r="FE47" s="554"/>
      <c r="FF47" s="555"/>
      <c r="FG47" s="554"/>
      <c r="FH47" s="554"/>
      <c r="FI47" s="554"/>
      <c r="FJ47" s="555"/>
      <c r="FK47" s="554"/>
      <c r="FL47" s="554"/>
      <c r="FM47" s="554"/>
      <c r="FN47" s="555"/>
      <c r="FO47" s="554"/>
      <c r="FP47" s="554"/>
      <c r="FQ47" s="554"/>
      <c r="FR47" s="555"/>
      <c r="FS47" s="554"/>
      <c r="FT47" s="554"/>
      <c r="FU47" s="554"/>
      <c r="FV47" s="555"/>
      <c r="FW47" s="554"/>
      <c r="FX47" s="554"/>
      <c r="FY47" s="554"/>
      <c r="FZ47" s="555"/>
      <c r="GA47" s="554"/>
      <c r="GB47" s="554"/>
      <c r="GC47" s="554"/>
      <c r="GD47" s="555"/>
      <c r="GE47" s="554"/>
      <c r="GF47" s="554"/>
      <c r="GG47" s="554"/>
      <c r="GH47" s="555"/>
      <c r="GI47" s="554"/>
      <c r="GJ47" s="554"/>
      <c r="GK47" s="554"/>
      <c r="GL47" s="555"/>
      <c r="GM47" s="554"/>
      <c r="GN47" s="554"/>
      <c r="GO47" s="554"/>
      <c r="GP47" s="555"/>
      <c r="GQ47" s="554"/>
      <c r="GR47" s="554"/>
      <c r="GS47" s="554"/>
      <c r="GT47" s="555"/>
      <c r="GU47" s="554"/>
      <c r="GV47" s="554"/>
      <c r="GW47" s="554"/>
      <c r="GX47" s="555"/>
      <c r="GY47" s="554"/>
      <c r="GZ47" s="554"/>
      <c r="HA47" s="554"/>
      <c r="HB47" s="555"/>
      <c r="HC47" s="554"/>
      <c r="HD47" s="554"/>
      <c r="HE47" s="554"/>
      <c r="HF47" s="555"/>
      <c r="HG47" s="554"/>
      <c r="HH47" s="554"/>
      <c r="HI47" s="554"/>
      <c r="HJ47" s="555"/>
      <c r="HK47" s="554"/>
      <c r="HL47" s="554"/>
      <c r="HM47" s="554"/>
      <c r="HN47" s="555"/>
      <c r="HO47" s="554"/>
      <c r="HP47" s="554"/>
      <c r="HQ47" s="554"/>
      <c r="HR47" s="555"/>
      <c r="HS47" s="554"/>
      <c r="HT47" s="554"/>
      <c r="HU47" s="554"/>
      <c r="HV47" s="555"/>
      <c r="HW47" s="554"/>
      <c r="HX47" s="554"/>
      <c r="HY47" s="554"/>
      <c r="HZ47" s="555"/>
      <c r="IA47" s="554"/>
      <c r="IB47" s="554"/>
      <c r="IC47" s="554"/>
      <c r="ID47" s="555"/>
      <c r="IE47" s="554"/>
      <c r="IF47" s="554"/>
      <c r="IG47" s="554"/>
      <c r="IH47" s="555"/>
      <c r="II47" s="554"/>
      <c r="IJ47" s="554"/>
      <c r="IK47" s="554"/>
      <c r="IL47" s="555"/>
      <c r="IM47" s="554"/>
      <c r="IN47" s="554"/>
      <c r="IO47" s="554"/>
      <c r="IP47" s="555"/>
      <c r="IQ47" s="554"/>
      <c r="IR47" s="554"/>
      <c r="IS47" s="554"/>
      <c r="IT47" s="555"/>
      <c r="IU47" s="554"/>
      <c r="IV47" s="554"/>
    </row>
    <row r="48" spans="1:256" x14ac:dyDescent="0.2">
      <c r="A48" s="554"/>
      <c r="B48" s="555"/>
      <c r="C48" s="554"/>
      <c r="D48" s="554"/>
      <c r="E48" s="554"/>
      <c r="F48" s="555"/>
      <c r="G48" s="554"/>
      <c r="H48" s="554"/>
      <c r="I48" s="554"/>
      <c r="J48" s="555"/>
      <c r="K48" s="554"/>
      <c r="L48" s="554"/>
      <c r="M48" s="554"/>
      <c r="N48" s="555"/>
      <c r="O48" s="554"/>
      <c r="P48" s="554"/>
      <c r="Q48" s="554"/>
      <c r="R48" s="555"/>
      <c r="S48" s="554"/>
      <c r="T48" s="554"/>
      <c r="U48" s="554"/>
      <c r="V48" s="555"/>
      <c r="W48" s="554"/>
      <c r="X48" s="554"/>
      <c r="Y48" s="554"/>
      <c r="Z48" s="555"/>
      <c r="AA48" s="554"/>
      <c r="AB48" s="554"/>
      <c r="AC48" s="554"/>
      <c r="AD48" s="555"/>
      <c r="AE48" s="554"/>
      <c r="AF48" s="554"/>
      <c r="AG48" s="554"/>
      <c r="AH48" s="555"/>
      <c r="AI48" s="554"/>
      <c r="AJ48" s="554"/>
      <c r="AK48" s="554"/>
      <c r="AL48" s="555"/>
      <c r="AM48" s="554"/>
      <c r="AN48" s="554"/>
      <c r="AO48" s="554"/>
      <c r="AP48" s="555"/>
      <c r="AQ48" s="554"/>
      <c r="AR48" s="554"/>
      <c r="AS48" s="554"/>
      <c r="AT48" s="555"/>
      <c r="AU48" s="554"/>
      <c r="AV48" s="554"/>
      <c r="AW48" s="554"/>
      <c r="AX48" s="555"/>
      <c r="AY48" s="554"/>
      <c r="AZ48" s="554"/>
      <c r="BA48" s="554"/>
      <c r="BB48" s="555"/>
      <c r="BC48" s="554"/>
      <c r="BD48" s="554"/>
      <c r="BE48" s="554"/>
      <c r="BF48" s="555"/>
      <c r="BG48" s="554"/>
      <c r="BH48" s="554"/>
      <c r="BI48" s="554"/>
      <c r="BJ48" s="555"/>
      <c r="BK48" s="554"/>
      <c r="BL48" s="554"/>
      <c r="BM48" s="554"/>
      <c r="BN48" s="555"/>
      <c r="BO48" s="554"/>
      <c r="BP48" s="554"/>
      <c r="BQ48" s="554"/>
      <c r="BR48" s="555"/>
      <c r="BS48" s="554"/>
      <c r="BT48" s="554"/>
      <c r="BU48" s="554"/>
      <c r="BV48" s="555"/>
      <c r="BW48" s="554"/>
      <c r="BX48" s="554"/>
      <c r="BY48" s="554"/>
      <c r="BZ48" s="555"/>
      <c r="CA48" s="554"/>
      <c r="CB48" s="554"/>
      <c r="CC48" s="554"/>
      <c r="CD48" s="555"/>
      <c r="CE48" s="554"/>
      <c r="CF48" s="554"/>
      <c r="CG48" s="554"/>
      <c r="CH48" s="555"/>
      <c r="CI48" s="554"/>
      <c r="CJ48" s="554"/>
      <c r="CK48" s="554"/>
      <c r="CL48" s="555"/>
      <c r="CM48" s="554"/>
      <c r="CN48" s="554"/>
      <c r="CO48" s="554"/>
      <c r="CP48" s="555"/>
      <c r="CQ48" s="554"/>
      <c r="CR48" s="554"/>
      <c r="CS48" s="554"/>
      <c r="CT48" s="555"/>
      <c r="CU48" s="554"/>
      <c r="CV48" s="554"/>
      <c r="CW48" s="554"/>
      <c r="CX48" s="555"/>
      <c r="CY48" s="554"/>
      <c r="CZ48" s="554"/>
      <c r="DA48" s="554"/>
      <c r="DB48" s="555"/>
      <c r="DC48" s="554"/>
      <c r="DD48" s="554"/>
      <c r="DE48" s="554"/>
      <c r="DF48" s="555"/>
      <c r="DG48" s="554"/>
      <c r="DH48" s="554"/>
      <c r="DI48" s="554"/>
      <c r="DJ48" s="555"/>
      <c r="DK48" s="554"/>
      <c r="DL48" s="554"/>
      <c r="DM48" s="554"/>
      <c r="DN48" s="555"/>
      <c r="DO48" s="554"/>
      <c r="DP48" s="554"/>
      <c r="DQ48" s="554"/>
      <c r="DR48" s="555"/>
      <c r="DS48" s="554"/>
      <c r="DT48" s="554"/>
      <c r="DU48" s="554"/>
      <c r="DV48" s="555"/>
      <c r="DW48" s="554"/>
      <c r="DX48" s="554"/>
      <c r="DY48" s="554"/>
      <c r="DZ48" s="555"/>
      <c r="EA48" s="554"/>
      <c r="EB48" s="554"/>
      <c r="EC48" s="554"/>
      <c r="ED48" s="555"/>
      <c r="EE48" s="554"/>
      <c r="EF48" s="554"/>
      <c r="EG48" s="554"/>
      <c r="EH48" s="555"/>
      <c r="EI48" s="554"/>
      <c r="EJ48" s="554"/>
      <c r="EK48" s="554"/>
      <c r="EL48" s="555"/>
      <c r="EM48" s="554"/>
      <c r="EN48" s="554"/>
      <c r="EO48" s="554"/>
      <c r="EP48" s="555"/>
      <c r="EQ48" s="554"/>
      <c r="ER48" s="554"/>
      <c r="ES48" s="554"/>
      <c r="ET48" s="555"/>
      <c r="EU48" s="554"/>
      <c r="EV48" s="554"/>
      <c r="EW48" s="554"/>
      <c r="EX48" s="555"/>
      <c r="EY48" s="554"/>
      <c r="EZ48" s="554"/>
      <c r="FA48" s="554"/>
      <c r="FB48" s="555"/>
      <c r="FC48" s="554"/>
      <c r="FD48" s="554"/>
      <c r="FE48" s="554"/>
      <c r="FF48" s="555"/>
      <c r="FG48" s="554"/>
      <c r="FH48" s="554"/>
      <c r="FI48" s="554"/>
      <c r="FJ48" s="555"/>
      <c r="FK48" s="554"/>
      <c r="FL48" s="554"/>
      <c r="FM48" s="554"/>
      <c r="FN48" s="555"/>
      <c r="FO48" s="554"/>
      <c r="FP48" s="554"/>
      <c r="FQ48" s="554"/>
      <c r="FR48" s="555"/>
      <c r="FS48" s="554"/>
      <c r="FT48" s="554"/>
      <c r="FU48" s="554"/>
      <c r="FV48" s="555"/>
      <c r="FW48" s="554"/>
      <c r="FX48" s="554"/>
      <c r="FY48" s="554"/>
      <c r="FZ48" s="555"/>
      <c r="GA48" s="554"/>
      <c r="GB48" s="554"/>
      <c r="GC48" s="554"/>
      <c r="GD48" s="555"/>
      <c r="GE48" s="554"/>
      <c r="GF48" s="554"/>
      <c r="GG48" s="554"/>
      <c r="GH48" s="555"/>
      <c r="GI48" s="554"/>
      <c r="GJ48" s="554"/>
      <c r="GK48" s="554"/>
      <c r="GL48" s="555"/>
      <c r="GM48" s="554"/>
      <c r="GN48" s="554"/>
      <c r="GO48" s="554"/>
      <c r="GP48" s="555"/>
      <c r="GQ48" s="554"/>
      <c r="GR48" s="554"/>
      <c r="GS48" s="554"/>
      <c r="GT48" s="555"/>
      <c r="GU48" s="554"/>
      <c r="GV48" s="554"/>
      <c r="GW48" s="554"/>
      <c r="GX48" s="555"/>
      <c r="GY48" s="554"/>
      <c r="GZ48" s="554"/>
      <c r="HA48" s="554"/>
      <c r="HB48" s="555"/>
      <c r="HC48" s="554"/>
      <c r="HD48" s="554"/>
      <c r="HE48" s="554"/>
      <c r="HF48" s="555"/>
      <c r="HG48" s="554"/>
      <c r="HH48" s="554"/>
      <c r="HI48" s="554"/>
      <c r="HJ48" s="555"/>
      <c r="HK48" s="554"/>
      <c r="HL48" s="554"/>
      <c r="HM48" s="554"/>
      <c r="HN48" s="555"/>
      <c r="HO48" s="554"/>
      <c r="HP48" s="554"/>
      <c r="HQ48" s="554"/>
      <c r="HR48" s="555"/>
      <c r="HS48" s="554"/>
      <c r="HT48" s="554"/>
      <c r="HU48" s="554"/>
      <c r="HV48" s="555"/>
      <c r="HW48" s="554"/>
      <c r="HX48" s="554"/>
      <c r="HY48" s="554"/>
      <c r="HZ48" s="555"/>
      <c r="IA48" s="554"/>
      <c r="IB48" s="554"/>
      <c r="IC48" s="554"/>
      <c r="ID48" s="555"/>
      <c r="IE48" s="554"/>
      <c r="IF48" s="554"/>
      <c r="IG48" s="554"/>
      <c r="IH48" s="555"/>
      <c r="II48" s="554"/>
      <c r="IJ48" s="554"/>
      <c r="IK48" s="554"/>
      <c r="IL48" s="555"/>
      <c r="IM48" s="554"/>
      <c r="IN48" s="554"/>
      <c r="IO48" s="554"/>
      <c r="IP48" s="555"/>
      <c r="IQ48" s="554"/>
      <c r="IR48" s="554"/>
      <c r="IS48" s="554"/>
      <c r="IT48" s="555"/>
      <c r="IU48" s="554"/>
      <c r="IV48" s="554"/>
    </row>
    <row r="49" spans="1:256" x14ac:dyDescent="0.2">
      <c r="A49" s="554"/>
      <c r="B49" s="558"/>
      <c r="C49" s="554"/>
      <c r="D49" s="557"/>
      <c r="E49" s="554"/>
      <c r="F49" s="558"/>
      <c r="G49" s="554"/>
      <c r="H49" s="557"/>
      <c r="I49" s="554"/>
      <c r="J49" s="558"/>
      <c r="K49" s="554"/>
      <c r="L49" s="557"/>
      <c r="M49" s="554"/>
      <c r="N49" s="558"/>
      <c r="O49" s="554"/>
      <c r="P49" s="557"/>
      <c r="Q49" s="554"/>
      <c r="R49" s="558"/>
      <c r="S49" s="554"/>
      <c r="T49" s="557"/>
      <c r="U49" s="554"/>
      <c r="V49" s="558"/>
      <c r="W49" s="554"/>
      <c r="X49" s="557"/>
      <c r="Y49" s="554"/>
      <c r="Z49" s="558"/>
      <c r="AA49" s="554"/>
      <c r="AB49" s="557"/>
      <c r="AC49" s="554"/>
      <c r="AD49" s="558"/>
      <c r="AE49" s="554"/>
      <c r="AF49" s="557"/>
      <c r="AG49" s="554"/>
      <c r="AH49" s="558"/>
      <c r="AI49" s="554"/>
      <c r="AJ49" s="557"/>
      <c r="AK49" s="554"/>
      <c r="AL49" s="558"/>
      <c r="AM49" s="554"/>
      <c r="AN49" s="557"/>
      <c r="AO49" s="554"/>
      <c r="AP49" s="558"/>
      <c r="AQ49" s="554"/>
      <c r="AR49" s="557"/>
      <c r="AS49" s="554"/>
      <c r="AT49" s="558"/>
      <c r="AU49" s="554"/>
      <c r="AV49" s="557"/>
      <c r="AW49" s="554"/>
      <c r="AX49" s="558"/>
      <c r="AY49" s="554"/>
      <c r="AZ49" s="557"/>
      <c r="BA49" s="554"/>
      <c r="BB49" s="558"/>
      <c r="BC49" s="554"/>
      <c r="BD49" s="557"/>
      <c r="BE49" s="554"/>
      <c r="BF49" s="558"/>
      <c r="BG49" s="554"/>
      <c r="BH49" s="557"/>
      <c r="BI49" s="554"/>
      <c r="BJ49" s="558"/>
      <c r="BK49" s="554"/>
      <c r="BL49" s="557"/>
      <c r="BM49" s="554"/>
      <c r="BN49" s="558"/>
      <c r="BO49" s="554"/>
      <c r="BP49" s="557"/>
      <c r="BQ49" s="554"/>
      <c r="BR49" s="558"/>
      <c r="BS49" s="554"/>
      <c r="BT49" s="557"/>
      <c r="BU49" s="554"/>
      <c r="BV49" s="558"/>
      <c r="BW49" s="554"/>
      <c r="BX49" s="557"/>
      <c r="BY49" s="554"/>
      <c r="BZ49" s="558"/>
      <c r="CA49" s="554"/>
      <c r="CB49" s="557"/>
      <c r="CC49" s="554"/>
      <c r="CD49" s="558"/>
      <c r="CE49" s="554"/>
      <c r="CF49" s="557"/>
      <c r="CG49" s="554"/>
      <c r="CH49" s="558"/>
      <c r="CI49" s="554"/>
      <c r="CJ49" s="557"/>
      <c r="CK49" s="554"/>
      <c r="CL49" s="558"/>
      <c r="CM49" s="554"/>
      <c r="CN49" s="557"/>
      <c r="CO49" s="554"/>
      <c r="CP49" s="558"/>
      <c r="CQ49" s="554"/>
      <c r="CR49" s="557"/>
      <c r="CS49" s="554"/>
      <c r="CT49" s="558"/>
      <c r="CU49" s="554"/>
      <c r="CV49" s="557"/>
      <c r="CW49" s="554"/>
      <c r="CX49" s="558"/>
      <c r="CY49" s="554"/>
      <c r="CZ49" s="557"/>
      <c r="DA49" s="554"/>
      <c r="DB49" s="558"/>
      <c r="DC49" s="554"/>
      <c r="DD49" s="557"/>
      <c r="DE49" s="554"/>
      <c r="DF49" s="558"/>
      <c r="DG49" s="554"/>
      <c r="DH49" s="557"/>
      <c r="DI49" s="554"/>
      <c r="DJ49" s="558"/>
      <c r="DK49" s="554"/>
      <c r="DL49" s="557"/>
      <c r="DM49" s="554"/>
      <c r="DN49" s="558"/>
      <c r="DO49" s="554"/>
      <c r="DP49" s="557"/>
      <c r="DQ49" s="554"/>
      <c r="DR49" s="558"/>
      <c r="DS49" s="554"/>
      <c r="DT49" s="557"/>
      <c r="DU49" s="554"/>
      <c r="DV49" s="558"/>
      <c r="DW49" s="554"/>
      <c r="DX49" s="557"/>
      <c r="DY49" s="554"/>
      <c r="DZ49" s="558"/>
      <c r="EA49" s="554"/>
      <c r="EB49" s="557"/>
      <c r="EC49" s="554"/>
      <c r="ED49" s="558"/>
      <c r="EE49" s="554"/>
      <c r="EF49" s="557"/>
      <c r="EG49" s="554"/>
      <c r="EH49" s="558"/>
      <c r="EI49" s="554"/>
      <c r="EJ49" s="557"/>
      <c r="EK49" s="554"/>
      <c r="EL49" s="558"/>
      <c r="EM49" s="554"/>
      <c r="EN49" s="557"/>
      <c r="EO49" s="554"/>
      <c r="EP49" s="558"/>
      <c r="EQ49" s="554"/>
      <c r="ER49" s="557"/>
      <c r="ES49" s="554"/>
      <c r="ET49" s="558"/>
      <c r="EU49" s="554"/>
      <c r="EV49" s="557"/>
      <c r="EW49" s="554"/>
      <c r="EX49" s="558"/>
      <c r="EY49" s="554"/>
      <c r="EZ49" s="557"/>
      <c r="FA49" s="554"/>
      <c r="FB49" s="558"/>
      <c r="FC49" s="554"/>
      <c r="FD49" s="557"/>
      <c r="FE49" s="554"/>
      <c r="FF49" s="558"/>
      <c r="FG49" s="554"/>
      <c r="FH49" s="557"/>
      <c r="FI49" s="554"/>
      <c r="FJ49" s="558"/>
      <c r="FK49" s="554"/>
      <c r="FL49" s="557"/>
      <c r="FM49" s="554"/>
      <c r="FN49" s="558"/>
      <c r="FO49" s="554"/>
      <c r="FP49" s="557"/>
      <c r="FQ49" s="554"/>
      <c r="FR49" s="558"/>
      <c r="FS49" s="554"/>
      <c r="FT49" s="557"/>
      <c r="FU49" s="554"/>
      <c r="FV49" s="558"/>
      <c r="FW49" s="554"/>
      <c r="FX49" s="557"/>
      <c r="FY49" s="554"/>
      <c r="FZ49" s="558"/>
      <c r="GA49" s="554"/>
      <c r="GB49" s="557"/>
      <c r="GC49" s="554"/>
      <c r="GD49" s="558"/>
      <c r="GE49" s="554"/>
      <c r="GF49" s="557"/>
      <c r="GG49" s="554"/>
      <c r="GH49" s="558"/>
      <c r="GI49" s="554"/>
      <c r="GJ49" s="557"/>
      <c r="GK49" s="554"/>
      <c r="GL49" s="558"/>
      <c r="GM49" s="554"/>
      <c r="GN49" s="557"/>
      <c r="GO49" s="554"/>
      <c r="GP49" s="558"/>
      <c r="GQ49" s="554"/>
      <c r="GR49" s="557"/>
      <c r="GS49" s="554"/>
      <c r="GT49" s="558"/>
      <c r="GU49" s="554"/>
      <c r="GV49" s="557"/>
      <c r="GW49" s="554"/>
      <c r="GX49" s="558"/>
      <c r="GY49" s="554"/>
      <c r="GZ49" s="557"/>
      <c r="HA49" s="554"/>
      <c r="HB49" s="558"/>
      <c r="HC49" s="554"/>
      <c r="HD49" s="557"/>
      <c r="HE49" s="554"/>
      <c r="HF49" s="558"/>
      <c r="HG49" s="554"/>
      <c r="HH49" s="557"/>
      <c r="HI49" s="554"/>
      <c r="HJ49" s="558"/>
      <c r="HK49" s="554"/>
      <c r="HL49" s="557"/>
      <c r="HM49" s="554"/>
      <c r="HN49" s="558"/>
      <c r="HO49" s="554"/>
      <c r="HP49" s="557"/>
      <c r="HQ49" s="554"/>
      <c r="HR49" s="558"/>
      <c r="HS49" s="554"/>
      <c r="HT49" s="557"/>
      <c r="HU49" s="554"/>
      <c r="HV49" s="558"/>
      <c r="HW49" s="554"/>
      <c r="HX49" s="557"/>
      <c r="HY49" s="554"/>
      <c r="HZ49" s="558"/>
      <c r="IA49" s="554"/>
      <c r="IB49" s="557"/>
      <c r="IC49" s="554"/>
      <c r="ID49" s="558"/>
      <c r="IE49" s="554"/>
      <c r="IF49" s="557"/>
      <c r="IG49" s="554"/>
      <c r="IH49" s="558"/>
      <c r="II49" s="554"/>
      <c r="IJ49" s="557"/>
      <c r="IK49" s="554"/>
      <c r="IL49" s="558"/>
      <c r="IM49" s="554"/>
      <c r="IN49" s="557"/>
      <c r="IO49" s="554"/>
      <c r="IP49" s="558"/>
      <c r="IQ49" s="554"/>
      <c r="IR49" s="557"/>
      <c r="IS49" s="554"/>
      <c r="IT49" s="558"/>
      <c r="IU49" s="554"/>
      <c r="IV49" s="557"/>
    </row>
    <row r="50" spans="1:256" x14ac:dyDescent="0.2">
      <c r="A50" s="554"/>
      <c r="B50" s="555"/>
      <c r="C50" s="554"/>
      <c r="D50" s="557"/>
      <c r="E50" s="554"/>
      <c r="F50" s="555"/>
      <c r="G50" s="554"/>
      <c r="H50" s="557"/>
      <c r="I50" s="554"/>
      <c r="J50" s="555"/>
      <c r="K50" s="554"/>
      <c r="L50" s="557"/>
      <c r="M50" s="554"/>
      <c r="N50" s="555"/>
      <c r="O50" s="554"/>
      <c r="P50" s="557"/>
      <c r="Q50" s="554"/>
      <c r="R50" s="555"/>
      <c r="S50" s="554"/>
      <c r="T50" s="557"/>
      <c r="U50" s="554"/>
      <c r="V50" s="555"/>
      <c r="W50" s="554"/>
      <c r="X50" s="557"/>
      <c r="Y50" s="554"/>
      <c r="Z50" s="555"/>
      <c r="AA50" s="554"/>
      <c r="AB50" s="557"/>
      <c r="AC50" s="554"/>
      <c r="AD50" s="555"/>
      <c r="AE50" s="554"/>
      <c r="AF50" s="557"/>
      <c r="AG50" s="554"/>
      <c r="AH50" s="555"/>
      <c r="AI50" s="554"/>
      <c r="AJ50" s="557"/>
      <c r="AK50" s="554"/>
      <c r="AL50" s="555"/>
      <c r="AM50" s="554"/>
      <c r="AN50" s="557"/>
      <c r="AO50" s="554"/>
      <c r="AP50" s="555"/>
      <c r="AQ50" s="554"/>
      <c r="AR50" s="557"/>
      <c r="AS50" s="554"/>
      <c r="AT50" s="555"/>
      <c r="AU50" s="554"/>
      <c r="AV50" s="557"/>
      <c r="AW50" s="554"/>
      <c r="AX50" s="555"/>
      <c r="AY50" s="554"/>
      <c r="AZ50" s="557"/>
      <c r="BA50" s="554"/>
      <c r="BB50" s="555"/>
      <c r="BC50" s="554"/>
      <c r="BD50" s="557"/>
      <c r="BE50" s="554"/>
      <c r="BF50" s="555"/>
      <c r="BG50" s="554"/>
      <c r="BH50" s="557"/>
      <c r="BI50" s="554"/>
      <c r="BJ50" s="555"/>
      <c r="BK50" s="554"/>
      <c r="BL50" s="557"/>
      <c r="BM50" s="554"/>
      <c r="BN50" s="555"/>
      <c r="BO50" s="554"/>
      <c r="BP50" s="557"/>
      <c r="BQ50" s="554"/>
      <c r="BR50" s="555"/>
      <c r="BS50" s="554"/>
      <c r="BT50" s="557"/>
      <c r="BU50" s="554"/>
      <c r="BV50" s="555"/>
      <c r="BW50" s="554"/>
      <c r="BX50" s="557"/>
      <c r="BY50" s="554"/>
      <c r="BZ50" s="555"/>
      <c r="CA50" s="554"/>
      <c r="CB50" s="557"/>
      <c r="CC50" s="554"/>
      <c r="CD50" s="555"/>
      <c r="CE50" s="554"/>
      <c r="CF50" s="557"/>
      <c r="CG50" s="554"/>
      <c r="CH50" s="555"/>
      <c r="CI50" s="554"/>
      <c r="CJ50" s="557"/>
      <c r="CK50" s="554"/>
      <c r="CL50" s="555"/>
      <c r="CM50" s="554"/>
      <c r="CN50" s="557"/>
      <c r="CO50" s="554"/>
      <c r="CP50" s="555"/>
      <c r="CQ50" s="554"/>
      <c r="CR50" s="557"/>
      <c r="CS50" s="554"/>
      <c r="CT50" s="555"/>
      <c r="CU50" s="554"/>
      <c r="CV50" s="557"/>
      <c r="CW50" s="554"/>
      <c r="CX50" s="555"/>
      <c r="CY50" s="554"/>
      <c r="CZ50" s="557"/>
      <c r="DA50" s="554"/>
      <c r="DB50" s="555"/>
      <c r="DC50" s="554"/>
      <c r="DD50" s="557"/>
      <c r="DE50" s="554"/>
      <c r="DF50" s="555"/>
      <c r="DG50" s="554"/>
      <c r="DH50" s="557"/>
      <c r="DI50" s="554"/>
      <c r="DJ50" s="555"/>
      <c r="DK50" s="554"/>
      <c r="DL50" s="557"/>
      <c r="DM50" s="554"/>
      <c r="DN50" s="555"/>
      <c r="DO50" s="554"/>
      <c r="DP50" s="557"/>
      <c r="DQ50" s="554"/>
      <c r="DR50" s="555"/>
      <c r="DS50" s="554"/>
      <c r="DT50" s="557"/>
      <c r="DU50" s="554"/>
      <c r="DV50" s="555"/>
      <c r="DW50" s="554"/>
      <c r="DX50" s="557"/>
      <c r="DY50" s="554"/>
      <c r="DZ50" s="555"/>
      <c r="EA50" s="554"/>
      <c r="EB50" s="557"/>
      <c r="EC50" s="554"/>
      <c r="ED50" s="555"/>
      <c r="EE50" s="554"/>
      <c r="EF50" s="557"/>
      <c r="EG50" s="554"/>
      <c r="EH50" s="555"/>
      <c r="EI50" s="554"/>
      <c r="EJ50" s="557"/>
      <c r="EK50" s="554"/>
      <c r="EL50" s="555"/>
      <c r="EM50" s="554"/>
      <c r="EN50" s="557"/>
      <c r="EO50" s="554"/>
      <c r="EP50" s="555"/>
      <c r="EQ50" s="554"/>
      <c r="ER50" s="557"/>
      <c r="ES50" s="554"/>
      <c r="ET50" s="555"/>
      <c r="EU50" s="554"/>
      <c r="EV50" s="557"/>
      <c r="EW50" s="554"/>
      <c r="EX50" s="555"/>
      <c r="EY50" s="554"/>
      <c r="EZ50" s="557"/>
      <c r="FA50" s="554"/>
      <c r="FB50" s="555"/>
      <c r="FC50" s="554"/>
      <c r="FD50" s="557"/>
      <c r="FE50" s="554"/>
      <c r="FF50" s="555"/>
      <c r="FG50" s="554"/>
      <c r="FH50" s="557"/>
      <c r="FI50" s="554"/>
      <c r="FJ50" s="555"/>
      <c r="FK50" s="554"/>
      <c r="FL50" s="557"/>
      <c r="FM50" s="554"/>
      <c r="FN50" s="555"/>
      <c r="FO50" s="554"/>
      <c r="FP50" s="557"/>
      <c r="FQ50" s="554"/>
      <c r="FR50" s="555"/>
      <c r="FS50" s="554"/>
      <c r="FT50" s="557"/>
      <c r="FU50" s="554"/>
      <c r="FV50" s="555"/>
      <c r="FW50" s="554"/>
      <c r="FX50" s="557"/>
      <c r="FY50" s="554"/>
      <c r="FZ50" s="555"/>
      <c r="GA50" s="554"/>
      <c r="GB50" s="557"/>
      <c r="GC50" s="554"/>
      <c r="GD50" s="555"/>
      <c r="GE50" s="554"/>
      <c r="GF50" s="557"/>
      <c r="GG50" s="554"/>
      <c r="GH50" s="555"/>
      <c r="GI50" s="554"/>
      <c r="GJ50" s="557"/>
      <c r="GK50" s="554"/>
      <c r="GL50" s="555"/>
      <c r="GM50" s="554"/>
      <c r="GN50" s="557"/>
      <c r="GO50" s="554"/>
      <c r="GP50" s="555"/>
      <c r="GQ50" s="554"/>
      <c r="GR50" s="557"/>
      <c r="GS50" s="554"/>
      <c r="GT50" s="555"/>
      <c r="GU50" s="554"/>
      <c r="GV50" s="557"/>
      <c r="GW50" s="554"/>
      <c r="GX50" s="555"/>
      <c r="GY50" s="554"/>
      <c r="GZ50" s="557"/>
      <c r="HA50" s="554"/>
      <c r="HB50" s="555"/>
      <c r="HC50" s="554"/>
      <c r="HD50" s="557"/>
      <c r="HE50" s="554"/>
      <c r="HF50" s="555"/>
      <c r="HG50" s="554"/>
      <c r="HH50" s="557"/>
      <c r="HI50" s="554"/>
      <c r="HJ50" s="555"/>
      <c r="HK50" s="554"/>
      <c r="HL50" s="557"/>
      <c r="HM50" s="554"/>
      <c r="HN50" s="555"/>
      <c r="HO50" s="554"/>
      <c r="HP50" s="557"/>
      <c r="HQ50" s="554"/>
      <c r="HR50" s="555"/>
      <c r="HS50" s="554"/>
      <c r="HT50" s="557"/>
      <c r="HU50" s="554"/>
      <c r="HV50" s="555"/>
      <c r="HW50" s="554"/>
      <c r="HX50" s="557"/>
      <c r="HY50" s="554"/>
      <c r="HZ50" s="555"/>
      <c r="IA50" s="554"/>
      <c r="IB50" s="557"/>
      <c r="IC50" s="554"/>
      <c r="ID50" s="555"/>
      <c r="IE50" s="554"/>
      <c r="IF50" s="557"/>
      <c r="IG50" s="554"/>
      <c r="IH50" s="555"/>
      <c r="II50" s="554"/>
      <c r="IJ50" s="557"/>
      <c r="IK50" s="554"/>
      <c r="IL50" s="555"/>
      <c r="IM50" s="554"/>
      <c r="IN50" s="557"/>
      <c r="IO50" s="554"/>
      <c r="IP50" s="555"/>
      <c r="IQ50" s="554"/>
      <c r="IR50" s="557"/>
      <c r="IS50" s="554"/>
      <c r="IT50" s="555"/>
      <c r="IU50" s="554"/>
      <c r="IV50" s="557"/>
    </row>
    <row r="51" spans="1:256" x14ac:dyDescent="0.2">
      <c r="A51" s="554"/>
      <c r="B51" s="555"/>
      <c r="C51" s="554"/>
      <c r="D51" s="557"/>
      <c r="E51" s="554"/>
      <c r="F51" s="555"/>
      <c r="G51" s="554"/>
      <c r="H51" s="557"/>
      <c r="I51" s="554"/>
      <c r="J51" s="555"/>
      <c r="K51" s="554"/>
      <c r="L51" s="557"/>
      <c r="M51" s="554"/>
      <c r="N51" s="555"/>
      <c r="O51" s="554"/>
      <c r="P51" s="557"/>
      <c r="Q51" s="554"/>
      <c r="R51" s="555"/>
      <c r="S51" s="554"/>
      <c r="T51" s="557"/>
      <c r="U51" s="554"/>
      <c r="V51" s="555"/>
      <c r="W51" s="554"/>
      <c r="X51" s="557"/>
      <c r="Y51" s="554"/>
      <c r="Z51" s="555"/>
      <c r="AA51" s="554"/>
      <c r="AB51" s="557"/>
      <c r="AC51" s="554"/>
      <c r="AD51" s="555"/>
      <c r="AE51" s="554"/>
      <c r="AF51" s="557"/>
      <c r="AG51" s="554"/>
      <c r="AH51" s="555"/>
      <c r="AI51" s="554"/>
      <c r="AJ51" s="557"/>
      <c r="AK51" s="554"/>
      <c r="AL51" s="555"/>
      <c r="AM51" s="554"/>
      <c r="AN51" s="557"/>
      <c r="AO51" s="554"/>
      <c r="AP51" s="555"/>
      <c r="AQ51" s="554"/>
      <c r="AR51" s="557"/>
      <c r="AS51" s="554"/>
      <c r="AT51" s="555"/>
      <c r="AU51" s="554"/>
      <c r="AV51" s="557"/>
      <c r="AW51" s="554"/>
      <c r="AX51" s="555"/>
      <c r="AY51" s="554"/>
      <c r="AZ51" s="557"/>
      <c r="BA51" s="554"/>
      <c r="BB51" s="555"/>
      <c r="BC51" s="554"/>
      <c r="BD51" s="557"/>
      <c r="BE51" s="554"/>
      <c r="BF51" s="555"/>
      <c r="BG51" s="554"/>
      <c r="BH51" s="557"/>
      <c r="BI51" s="554"/>
      <c r="BJ51" s="555"/>
      <c r="BK51" s="554"/>
      <c r="BL51" s="557"/>
      <c r="BM51" s="554"/>
      <c r="BN51" s="555"/>
      <c r="BO51" s="554"/>
      <c r="BP51" s="557"/>
      <c r="BQ51" s="554"/>
      <c r="BR51" s="555"/>
      <c r="BS51" s="554"/>
      <c r="BT51" s="557"/>
      <c r="BU51" s="554"/>
      <c r="BV51" s="555"/>
      <c r="BW51" s="554"/>
      <c r="BX51" s="557"/>
      <c r="BY51" s="554"/>
      <c r="BZ51" s="555"/>
      <c r="CA51" s="554"/>
      <c r="CB51" s="557"/>
      <c r="CC51" s="554"/>
      <c r="CD51" s="555"/>
      <c r="CE51" s="554"/>
      <c r="CF51" s="557"/>
      <c r="CG51" s="554"/>
      <c r="CH51" s="555"/>
      <c r="CI51" s="554"/>
      <c r="CJ51" s="557"/>
      <c r="CK51" s="554"/>
      <c r="CL51" s="555"/>
      <c r="CM51" s="554"/>
      <c r="CN51" s="557"/>
      <c r="CO51" s="554"/>
      <c r="CP51" s="555"/>
      <c r="CQ51" s="554"/>
      <c r="CR51" s="557"/>
      <c r="CS51" s="554"/>
      <c r="CT51" s="555"/>
      <c r="CU51" s="554"/>
      <c r="CV51" s="557"/>
      <c r="CW51" s="554"/>
      <c r="CX51" s="555"/>
      <c r="CY51" s="554"/>
      <c r="CZ51" s="557"/>
      <c r="DA51" s="554"/>
      <c r="DB51" s="555"/>
      <c r="DC51" s="554"/>
      <c r="DD51" s="557"/>
      <c r="DE51" s="554"/>
      <c r="DF51" s="555"/>
      <c r="DG51" s="554"/>
      <c r="DH51" s="557"/>
      <c r="DI51" s="554"/>
      <c r="DJ51" s="555"/>
      <c r="DK51" s="554"/>
      <c r="DL51" s="557"/>
      <c r="DM51" s="554"/>
      <c r="DN51" s="555"/>
      <c r="DO51" s="554"/>
      <c r="DP51" s="557"/>
      <c r="DQ51" s="554"/>
      <c r="DR51" s="555"/>
      <c r="DS51" s="554"/>
      <c r="DT51" s="557"/>
      <c r="DU51" s="554"/>
      <c r="DV51" s="555"/>
      <c r="DW51" s="554"/>
      <c r="DX51" s="557"/>
      <c r="DY51" s="554"/>
      <c r="DZ51" s="555"/>
      <c r="EA51" s="554"/>
      <c r="EB51" s="557"/>
      <c r="EC51" s="554"/>
      <c r="ED51" s="555"/>
      <c r="EE51" s="554"/>
      <c r="EF51" s="557"/>
      <c r="EG51" s="554"/>
      <c r="EH51" s="555"/>
      <c r="EI51" s="554"/>
      <c r="EJ51" s="557"/>
      <c r="EK51" s="554"/>
      <c r="EL51" s="555"/>
      <c r="EM51" s="554"/>
      <c r="EN51" s="557"/>
      <c r="EO51" s="554"/>
      <c r="EP51" s="555"/>
      <c r="EQ51" s="554"/>
      <c r="ER51" s="557"/>
      <c r="ES51" s="554"/>
      <c r="ET51" s="555"/>
      <c r="EU51" s="554"/>
      <c r="EV51" s="557"/>
      <c r="EW51" s="554"/>
      <c r="EX51" s="555"/>
      <c r="EY51" s="554"/>
      <c r="EZ51" s="557"/>
      <c r="FA51" s="554"/>
      <c r="FB51" s="555"/>
      <c r="FC51" s="554"/>
      <c r="FD51" s="557"/>
      <c r="FE51" s="554"/>
      <c r="FF51" s="555"/>
      <c r="FG51" s="554"/>
      <c r="FH51" s="557"/>
      <c r="FI51" s="554"/>
      <c r="FJ51" s="555"/>
      <c r="FK51" s="554"/>
      <c r="FL51" s="557"/>
      <c r="FM51" s="554"/>
      <c r="FN51" s="555"/>
      <c r="FO51" s="554"/>
      <c r="FP51" s="557"/>
      <c r="FQ51" s="554"/>
      <c r="FR51" s="555"/>
      <c r="FS51" s="554"/>
      <c r="FT51" s="557"/>
      <c r="FU51" s="554"/>
      <c r="FV51" s="555"/>
      <c r="FW51" s="554"/>
      <c r="FX51" s="557"/>
      <c r="FY51" s="554"/>
      <c r="FZ51" s="555"/>
      <c r="GA51" s="554"/>
      <c r="GB51" s="557"/>
      <c r="GC51" s="554"/>
      <c r="GD51" s="555"/>
      <c r="GE51" s="554"/>
      <c r="GF51" s="557"/>
      <c r="GG51" s="554"/>
      <c r="GH51" s="555"/>
      <c r="GI51" s="554"/>
      <c r="GJ51" s="557"/>
      <c r="GK51" s="554"/>
      <c r="GL51" s="555"/>
      <c r="GM51" s="554"/>
      <c r="GN51" s="557"/>
      <c r="GO51" s="554"/>
      <c r="GP51" s="555"/>
      <c r="GQ51" s="554"/>
      <c r="GR51" s="557"/>
      <c r="GS51" s="554"/>
      <c r="GT51" s="555"/>
      <c r="GU51" s="554"/>
      <c r="GV51" s="557"/>
      <c r="GW51" s="554"/>
      <c r="GX51" s="555"/>
      <c r="GY51" s="554"/>
      <c r="GZ51" s="557"/>
      <c r="HA51" s="554"/>
      <c r="HB51" s="555"/>
      <c r="HC51" s="554"/>
      <c r="HD51" s="557"/>
      <c r="HE51" s="554"/>
      <c r="HF51" s="555"/>
      <c r="HG51" s="554"/>
      <c r="HH51" s="557"/>
      <c r="HI51" s="554"/>
      <c r="HJ51" s="555"/>
      <c r="HK51" s="554"/>
      <c r="HL51" s="557"/>
      <c r="HM51" s="554"/>
      <c r="HN51" s="555"/>
      <c r="HO51" s="554"/>
      <c r="HP51" s="557"/>
      <c r="HQ51" s="554"/>
      <c r="HR51" s="555"/>
      <c r="HS51" s="554"/>
      <c r="HT51" s="557"/>
      <c r="HU51" s="554"/>
      <c r="HV51" s="555"/>
      <c r="HW51" s="554"/>
      <c r="HX51" s="557"/>
      <c r="HY51" s="554"/>
      <c r="HZ51" s="555"/>
      <c r="IA51" s="554"/>
      <c r="IB51" s="557"/>
      <c r="IC51" s="554"/>
      <c r="ID51" s="555"/>
      <c r="IE51" s="554"/>
      <c r="IF51" s="557"/>
      <c r="IG51" s="554"/>
      <c r="IH51" s="555"/>
      <c r="II51" s="554"/>
      <c r="IJ51" s="557"/>
      <c r="IK51" s="554"/>
      <c r="IL51" s="555"/>
      <c r="IM51" s="554"/>
      <c r="IN51" s="557"/>
      <c r="IO51" s="554"/>
      <c r="IP51" s="555"/>
      <c r="IQ51" s="554"/>
      <c r="IR51" s="557"/>
      <c r="IS51" s="554"/>
      <c r="IT51" s="555"/>
      <c r="IU51" s="554"/>
      <c r="IV51" s="557"/>
    </row>
    <row r="52" spans="1:256" x14ac:dyDescent="0.2">
      <c r="A52" s="554"/>
      <c r="B52" s="555"/>
      <c r="C52" s="554"/>
      <c r="D52" s="554"/>
      <c r="E52" s="554"/>
      <c r="F52" s="555"/>
      <c r="G52" s="554"/>
      <c r="H52" s="554"/>
      <c r="I52" s="554"/>
      <c r="J52" s="555"/>
      <c r="K52" s="554"/>
      <c r="L52" s="554"/>
      <c r="M52" s="554"/>
      <c r="N52" s="555"/>
      <c r="O52" s="554"/>
      <c r="P52" s="554"/>
      <c r="Q52" s="554"/>
      <c r="R52" s="555"/>
      <c r="S52" s="554"/>
      <c r="T52" s="554"/>
      <c r="U52" s="554"/>
      <c r="V52" s="555"/>
      <c r="W52" s="554"/>
      <c r="X52" s="554"/>
      <c r="Y52" s="554"/>
      <c r="Z52" s="555"/>
      <c r="AA52" s="554"/>
      <c r="AB52" s="554"/>
      <c r="AC52" s="554"/>
      <c r="AD52" s="555"/>
      <c r="AE52" s="554"/>
      <c r="AF52" s="554"/>
      <c r="AG52" s="554"/>
      <c r="AH52" s="555"/>
      <c r="AI52" s="554"/>
      <c r="AJ52" s="554"/>
      <c r="AK52" s="554"/>
      <c r="AL52" s="555"/>
      <c r="AM52" s="554"/>
      <c r="AN52" s="554"/>
      <c r="AO52" s="554"/>
      <c r="AP52" s="555"/>
      <c r="AQ52" s="554"/>
      <c r="AR52" s="554"/>
      <c r="AS52" s="554"/>
      <c r="AT52" s="555"/>
      <c r="AU52" s="554"/>
      <c r="AV52" s="554"/>
      <c r="AW52" s="554"/>
      <c r="AX52" s="555"/>
      <c r="AY52" s="554"/>
      <c r="AZ52" s="554"/>
      <c r="BA52" s="554"/>
      <c r="BB52" s="555"/>
      <c r="BC52" s="554"/>
      <c r="BD52" s="554"/>
      <c r="BE52" s="554"/>
      <c r="BF52" s="555"/>
      <c r="BG52" s="554"/>
      <c r="BH52" s="554"/>
      <c r="BI52" s="554"/>
      <c r="BJ52" s="555"/>
      <c r="BK52" s="554"/>
      <c r="BL52" s="554"/>
      <c r="BM52" s="554"/>
      <c r="BN52" s="555"/>
      <c r="BO52" s="554"/>
      <c r="BP52" s="554"/>
      <c r="BQ52" s="554"/>
      <c r="BR52" s="555"/>
      <c r="BS52" s="554"/>
      <c r="BT52" s="554"/>
      <c r="BU52" s="554"/>
      <c r="BV52" s="555"/>
      <c r="BW52" s="554"/>
      <c r="BX52" s="554"/>
      <c r="BY52" s="554"/>
      <c r="BZ52" s="555"/>
      <c r="CA52" s="554"/>
      <c r="CB52" s="554"/>
      <c r="CC52" s="554"/>
      <c r="CD52" s="555"/>
      <c r="CE52" s="554"/>
      <c r="CF52" s="554"/>
      <c r="CG52" s="554"/>
      <c r="CH52" s="555"/>
      <c r="CI52" s="554"/>
      <c r="CJ52" s="554"/>
      <c r="CK52" s="554"/>
      <c r="CL52" s="555"/>
      <c r="CM52" s="554"/>
      <c r="CN52" s="554"/>
      <c r="CO52" s="554"/>
      <c r="CP52" s="555"/>
      <c r="CQ52" s="554"/>
      <c r="CR52" s="554"/>
      <c r="CS52" s="554"/>
      <c r="CT52" s="555"/>
      <c r="CU52" s="554"/>
      <c r="CV52" s="554"/>
      <c r="CW52" s="554"/>
      <c r="CX52" s="555"/>
      <c r="CY52" s="554"/>
      <c r="CZ52" s="554"/>
      <c r="DA52" s="554"/>
      <c r="DB52" s="555"/>
      <c r="DC52" s="554"/>
      <c r="DD52" s="554"/>
      <c r="DE52" s="554"/>
      <c r="DF52" s="555"/>
      <c r="DG52" s="554"/>
      <c r="DH52" s="554"/>
      <c r="DI52" s="554"/>
      <c r="DJ52" s="555"/>
      <c r="DK52" s="554"/>
      <c r="DL52" s="554"/>
      <c r="DM52" s="554"/>
      <c r="DN52" s="555"/>
      <c r="DO52" s="554"/>
      <c r="DP52" s="554"/>
      <c r="DQ52" s="554"/>
      <c r="DR52" s="555"/>
      <c r="DS52" s="554"/>
      <c r="DT52" s="554"/>
      <c r="DU52" s="554"/>
      <c r="DV52" s="555"/>
      <c r="DW52" s="554"/>
      <c r="DX52" s="554"/>
      <c r="DY52" s="554"/>
      <c r="DZ52" s="555"/>
      <c r="EA52" s="554"/>
      <c r="EB52" s="554"/>
      <c r="EC52" s="554"/>
      <c r="ED52" s="555"/>
      <c r="EE52" s="554"/>
      <c r="EF52" s="554"/>
      <c r="EG52" s="554"/>
      <c r="EH52" s="555"/>
      <c r="EI52" s="554"/>
      <c r="EJ52" s="554"/>
      <c r="EK52" s="554"/>
      <c r="EL52" s="555"/>
      <c r="EM52" s="554"/>
      <c r="EN52" s="554"/>
      <c r="EO52" s="554"/>
      <c r="EP52" s="555"/>
      <c r="EQ52" s="554"/>
      <c r="ER52" s="554"/>
      <c r="ES52" s="554"/>
      <c r="ET52" s="555"/>
      <c r="EU52" s="554"/>
      <c r="EV52" s="554"/>
      <c r="EW52" s="554"/>
      <c r="EX52" s="555"/>
      <c r="EY52" s="554"/>
      <c r="EZ52" s="554"/>
      <c r="FA52" s="554"/>
      <c r="FB52" s="555"/>
      <c r="FC52" s="554"/>
      <c r="FD52" s="554"/>
      <c r="FE52" s="554"/>
      <c r="FF52" s="555"/>
      <c r="FG52" s="554"/>
      <c r="FH52" s="554"/>
      <c r="FI52" s="554"/>
      <c r="FJ52" s="555"/>
      <c r="FK52" s="554"/>
      <c r="FL52" s="554"/>
      <c r="FM52" s="554"/>
      <c r="FN52" s="555"/>
      <c r="FO52" s="554"/>
      <c r="FP52" s="554"/>
      <c r="FQ52" s="554"/>
      <c r="FR52" s="555"/>
      <c r="FS52" s="554"/>
      <c r="FT52" s="554"/>
      <c r="FU52" s="554"/>
      <c r="FV52" s="555"/>
      <c r="FW52" s="554"/>
      <c r="FX52" s="554"/>
      <c r="FY52" s="554"/>
      <c r="FZ52" s="555"/>
      <c r="GA52" s="554"/>
      <c r="GB52" s="554"/>
      <c r="GC52" s="554"/>
      <c r="GD52" s="555"/>
      <c r="GE52" s="554"/>
      <c r="GF52" s="554"/>
      <c r="GG52" s="554"/>
      <c r="GH52" s="555"/>
      <c r="GI52" s="554"/>
      <c r="GJ52" s="554"/>
      <c r="GK52" s="554"/>
      <c r="GL52" s="555"/>
      <c r="GM52" s="554"/>
      <c r="GN52" s="554"/>
      <c r="GO52" s="554"/>
      <c r="GP52" s="555"/>
      <c r="GQ52" s="554"/>
      <c r="GR52" s="554"/>
      <c r="GS52" s="554"/>
      <c r="GT52" s="555"/>
      <c r="GU52" s="554"/>
      <c r="GV52" s="554"/>
      <c r="GW52" s="554"/>
      <c r="GX52" s="555"/>
      <c r="GY52" s="554"/>
      <c r="GZ52" s="554"/>
      <c r="HA52" s="554"/>
      <c r="HB52" s="555"/>
      <c r="HC52" s="554"/>
      <c r="HD52" s="554"/>
      <c r="HE52" s="554"/>
      <c r="HF52" s="555"/>
      <c r="HG52" s="554"/>
      <c r="HH52" s="554"/>
      <c r="HI52" s="554"/>
      <c r="HJ52" s="555"/>
      <c r="HK52" s="554"/>
      <c r="HL52" s="554"/>
      <c r="HM52" s="554"/>
      <c r="HN52" s="555"/>
      <c r="HO52" s="554"/>
      <c r="HP52" s="554"/>
      <c r="HQ52" s="554"/>
      <c r="HR52" s="555"/>
      <c r="HS52" s="554"/>
      <c r="HT52" s="554"/>
      <c r="HU52" s="554"/>
      <c r="HV52" s="555"/>
      <c r="HW52" s="554"/>
      <c r="HX52" s="554"/>
      <c r="HY52" s="554"/>
      <c r="HZ52" s="555"/>
      <c r="IA52" s="554"/>
      <c r="IB52" s="554"/>
      <c r="IC52" s="554"/>
      <c r="ID52" s="555"/>
      <c r="IE52" s="554"/>
      <c r="IF52" s="554"/>
      <c r="IG52" s="554"/>
      <c r="IH52" s="555"/>
      <c r="II52" s="554"/>
      <c r="IJ52" s="554"/>
      <c r="IK52" s="554"/>
      <c r="IL52" s="555"/>
      <c r="IM52" s="554"/>
      <c r="IN52" s="554"/>
      <c r="IO52" s="554"/>
      <c r="IP52" s="555"/>
      <c r="IQ52" s="554"/>
      <c r="IR52" s="554"/>
      <c r="IS52" s="554"/>
      <c r="IT52" s="555"/>
      <c r="IU52" s="554"/>
      <c r="IV52" s="554"/>
    </row>
    <row r="53" spans="1:256" x14ac:dyDescent="0.2">
      <c r="A53" s="554"/>
      <c r="B53" s="555"/>
      <c r="C53" s="554"/>
      <c r="D53" s="554"/>
      <c r="E53" s="554"/>
      <c r="F53" s="555"/>
      <c r="G53" s="554"/>
      <c r="H53" s="554"/>
      <c r="I53" s="554"/>
      <c r="J53" s="555"/>
      <c r="K53" s="554"/>
      <c r="L53" s="554"/>
      <c r="M53" s="554"/>
      <c r="N53" s="555"/>
      <c r="O53" s="554"/>
      <c r="P53" s="554"/>
      <c r="Q53" s="554"/>
      <c r="R53" s="555"/>
      <c r="S53" s="554"/>
      <c r="T53" s="554"/>
      <c r="U53" s="554"/>
      <c r="V53" s="555"/>
      <c r="W53" s="554"/>
      <c r="X53" s="554"/>
      <c r="Y53" s="554"/>
      <c r="Z53" s="555"/>
      <c r="AA53" s="554"/>
      <c r="AB53" s="554"/>
      <c r="AC53" s="554"/>
      <c r="AD53" s="555"/>
      <c r="AE53" s="554"/>
      <c r="AF53" s="554"/>
      <c r="AG53" s="554"/>
      <c r="AH53" s="555"/>
      <c r="AI53" s="554"/>
      <c r="AJ53" s="554"/>
      <c r="AK53" s="554"/>
      <c r="AL53" s="555"/>
      <c r="AM53" s="554"/>
      <c r="AN53" s="554"/>
      <c r="AO53" s="554"/>
      <c r="AP53" s="555"/>
      <c r="AQ53" s="554"/>
      <c r="AR53" s="554"/>
      <c r="AS53" s="554"/>
      <c r="AT53" s="555"/>
      <c r="AU53" s="554"/>
      <c r="AV53" s="554"/>
      <c r="AW53" s="554"/>
      <c r="AX53" s="555"/>
      <c r="AY53" s="554"/>
      <c r="AZ53" s="554"/>
      <c r="BA53" s="554"/>
      <c r="BB53" s="555"/>
      <c r="BC53" s="554"/>
      <c r="BD53" s="554"/>
      <c r="BE53" s="554"/>
      <c r="BF53" s="555"/>
      <c r="BG53" s="554"/>
      <c r="BH53" s="554"/>
      <c r="BI53" s="554"/>
      <c r="BJ53" s="555"/>
      <c r="BK53" s="554"/>
      <c r="BL53" s="554"/>
      <c r="BM53" s="554"/>
      <c r="BN53" s="555"/>
      <c r="BO53" s="554"/>
      <c r="BP53" s="554"/>
      <c r="BQ53" s="554"/>
      <c r="BR53" s="555"/>
      <c r="BS53" s="554"/>
      <c r="BT53" s="554"/>
      <c r="BU53" s="554"/>
      <c r="BV53" s="555"/>
      <c r="BW53" s="554"/>
      <c r="BX53" s="554"/>
      <c r="BY53" s="554"/>
      <c r="BZ53" s="555"/>
      <c r="CA53" s="554"/>
      <c r="CB53" s="554"/>
      <c r="CC53" s="554"/>
      <c r="CD53" s="555"/>
      <c r="CE53" s="554"/>
      <c r="CF53" s="554"/>
      <c r="CG53" s="554"/>
      <c r="CH53" s="555"/>
      <c r="CI53" s="554"/>
      <c r="CJ53" s="554"/>
      <c r="CK53" s="554"/>
      <c r="CL53" s="555"/>
      <c r="CM53" s="554"/>
      <c r="CN53" s="554"/>
      <c r="CO53" s="554"/>
      <c r="CP53" s="555"/>
      <c r="CQ53" s="554"/>
      <c r="CR53" s="554"/>
      <c r="CS53" s="554"/>
      <c r="CT53" s="555"/>
      <c r="CU53" s="554"/>
      <c r="CV53" s="554"/>
      <c r="CW53" s="554"/>
      <c r="CX53" s="555"/>
      <c r="CY53" s="554"/>
      <c r="CZ53" s="554"/>
      <c r="DA53" s="554"/>
      <c r="DB53" s="555"/>
      <c r="DC53" s="554"/>
      <c r="DD53" s="554"/>
      <c r="DE53" s="554"/>
      <c r="DF53" s="555"/>
      <c r="DG53" s="554"/>
      <c r="DH53" s="554"/>
      <c r="DI53" s="554"/>
      <c r="DJ53" s="555"/>
      <c r="DK53" s="554"/>
      <c r="DL53" s="554"/>
      <c r="DM53" s="554"/>
      <c r="DN53" s="555"/>
      <c r="DO53" s="554"/>
      <c r="DP53" s="554"/>
      <c r="DQ53" s="554"/>
      <c r="DR53" s="555"/>
      <c r="DS53" s="554"/>
      <c r="DT53" s="554"/>
      <c r="DU53" s="554"/>
      <c r="DV53" s="555"/>
      <c r="DW53" s="554"/>
      <c r="DX53" s="554"/>
      <c r="DY53" s="554"/>
      <c r="DZ53" s="555"/>
      <c r="EA53" s="554"/>
      <c r="EB53" s="554"/>
      <c r="EC53" s="554"/>
      <c r="ED53" s="555"/>
      <c r="EE53" s="554"/>
      <c r="EF53" s="554"/>
      <c r="EG53" s="554"/>
      <c r="EH53" s="555"/>
      <c r="EI53" s="554"/>
      <c r="EJ53" s="554"/>
      <c r="EK53" s="554"/>
      <c r="EL53" s="555"/>
      <c r="EM53" s="554"/>
      <c r="EN53" s="554"/>
      <c r="EO53" s="554"/>
      <c r="EP53" s="555"/>
      <c r="EQ53" s="554"/>
      <c r="ER53" s="554"/>
      <c r="ES53" s="554"/>
      <c r="ET53" s="555"/>
      <c r="EU53" s="554"/>
      <c r="EV53" s="554"/>
      <c r="EW53" s="554"/>
      <c r="EX53" s="555"/>
      <c r="EY53" s="554"/>
      <c r="EZ53" s="554"/>
      <c r="FA53" s="554"/>
      <c r="FB53" s="555"/>
      <c r="FC53" s="554"/>
      <c r="FD53" s="554"/>
      <c r="FE53" s="554"/>
      <c r="FF53" s="555"/>
      <c r="FG53" s="554"/>
      <c r="FH53" s="554"/>
      <c r="FI53" s="554"/>
      <c r="FJ53" s="555"/>
      <c r="FK53" s="554"/>
      <c r="FL53" s="554"/>
      <c r="FM53" s="554"/>
      <c r="FN53" s="555"/>
      <c r="FO53" s="554"/>
      <c r="FP53" s="554"/>
      <c r="FQ53" s="554"/>
      <c r="FR53" s="555"/>
      <c r="FS53" s="554"/>
      <c r="FT53" s="554"/>
      <c r="FU53" s="554"/>
      <c r="FV53" s="555"/>
      <c r="FW53" s="554"/>
      <c r="FX53" s="554"/>
      <c r="FY53" s="554"/>
      <c r="FZ53" s="555"/>
      <c r="GA53" s="554"/>
      <c r="GB53" s="554"/>
      <c r="GC53" s="554"/>
      <c r="GD53" s="555"/>
      <c r="GE53" s="554"/>
      <c r="GF53" s="554"/>
      <c r="GG53" s="554"/>
      <c r="GH53" s="555"/>
      <c r="GI53" s="554"/>
      <c r="GJ53" s="554"/>
      <c r="GK53" s="554"/>
      <c r="GL53" s="555"/>
      <c r="GM53" s="554"/>
      <c r="GN53" s="554"/>
      <c r="GO53" s="554"/>
      <c r="GP53" s="555"/>
      <c r="GQ53" s="554"/>
      <c r="GR53" s="554"/>
      <c r="GS53" s="554"/>
      <c r="GT53" s="555"/>
      <c r="GU53" s="554"/>
      <c r="GV53" s="554"/>
      <c r="GW53" s="554"/>
      <c r="GX53" s="555"/>
      <c r="GY53" s="554"/>
      <c r="GZ53" s="554"/>
      <c r="HA53" s="554"/>
      <c r="HB53" s="555"/>
      <c r="HC53" s="554"/>
      <c r="HD53" s="554"/>
      <c r="HE53" s="554"/>
      <c r="HF53" s="555"/>
      <c r="HG53" s="554"/>
      <c r="HH53" s="554"/>
      <c r="HI53" s="554"/>
      <c r="HJ53" s="555"/>
      <c r="HK53" s="554"/>
      <c r="HL53" s="554"/>
      <c r="HM53" s="554"/>
      <c r="HN53" s="555"/>
      <c r="HO53" s="554"/>
      <c r="HP53" s="554"/>
      <c r="HQ53" s="554"/>
      <c r="HR53" s="555"/>
      <c r="HS53" s="554"/>
      <c r="HT53" s="554"/>
      <c r="HU53" s="554"/>
      <c r="HV53" s="555"/>
      <c r="HW53" s="554"/>
      <c r="HX53" s="554"/>
      <c r="HY53" s="554"/>
      <c r="HZ53" s="555"/>
      <c r="IA53" s="554"/>
      <c r="IB53" s="554"/>
      <c r="IC53" s="554"/>
      <c r="ID53" s="555"/>
      <c r="IE53" s="554"/>
      <c r="IF53" s="554"/>
      <c r="IG53" s="554"/>
      <c r="IH53" s="555"/>
      <c r="II53" s="554"/>
      <c r="IJ53" s="554"/>
      <c r="IK53" s="554"/>
      <c r="IL53" s="555"/>
      <c r="IM53" s="554"/>
      <c r="IN53" s="554"/>
      <c r="IO53" s="554"/>
      <c r="IP53" s="555"/>
      <c r="IQ53" s="554"/>
      <c r="IR53" s="554"/>
      <c r="IS53" s="554"/>
      <c r="IT53" s="555"/>
      <c r="IU53" s="554"/>
      <c r="IV53" s="554"/>
    </row>
    <row r="54" spans="1:256" x14ac:dyDescent="0.2">
      <c r="A54" s="554"/>
      <c r="B54" s="555"/>
      <c r="C54" s="554"/>
      <c r="D54" s="554"/>
      <c r="E54" s="554"/>
      <c r="F54" s="555"/>
      <c r="G54" s="554"/>
      <c r="H54" s="554"/>
      <c r="I54" s="554"/>
      <c r="J54" s="555"/>
      <c r="K54" s="554"/>
      <c r="L54" s="554"/>
      <c r="M54" s="554"/>
      <c r="N54" s="555"/>
      <c r="O54" s="554"/>
      <c r="P54" s="554"/>
      <c r="Q54" s="554"/>
      <c r="R54" s="555"/>
      <c r="S54" s="554"/>
      <c r="T54" s="554"/>
      <c r="U54" s="554"/>
      <c r="V54" s="555"/>
      <c r="W54" s="554"/>
      <c r="X54" s="554"/>
      <c r="Y54" s="554"/>
      <c r="Z54" s="555"/>
      <c r="AA54" s="554"/>
      <c r="AB54" s="554"/>
      <c r="AC54" s="554"/>
      <c r="AD54" s="555"/>
      <c r="AE54" s="554"/>
      <c r="AF54" s="554"/>
      <c r="AG54" s="554"/>
      <c r="AH54" s="555"/>
      <c r="AI54" s="554"/>
      <c r="AJ54" s="554"/>
      <c r="AK54" s="554"/>
      <c r="AL54" s="555"/>
      <c r="AM54" s="554"/>
      <c r="AN54" s="554"/>
      <c r="AO54" s="554"/>
      <c r="AP54" s="555"/>
      <c r="AQ54" s="554"/>
      <c r="AR54" s="554"/>
      <c r="AS54" s="554"/>
      <c r="AT54" s="555"/>
      <c r="AU54" s="554"/>
      <c r="AV54" s="554"/>
      <c r="AW54" s="554"/>
      <c r="AX54" s="555"/>
      <c r="AY54" s="554"/>
      <c r="AZ54" s="554"/>
      <c r="BA54" s="554"/>
      <c r="BB54" s="555"/>
      <c r="BC54" s="554"/>
      <c r="BD54" s="554"/>
      <c r="BE54" s="554"/>
      <c r="BF54" s="555"/>
      <c r="BG54" s="554"/>
      <c r="BH54" s="554"/>
      <c r="BI54" s="554"/>
      <c r="BJ54" s="555"/>
      <c r="BK54" s="554"/>
      <c r="BL54" s="554"/>
      <c r="BM54" s="554"/>
      <c r="BN54" s="555"/>
      <c r="BO54" s="554"/>
      <c r="BP54" s="554"/>
      <c r="BQ54" s="554"/>
      <c r="BR54" s="555"/>
      <c r="BS54" s="554"/>
      <c r="BT54" s="554"/>
      <c r="BU54" s="554"/>
      <c r="BV54" s="555"/>
      <c r="BW54" s="554"/>
      <c r="BX54" s="554"/>
      <c r="BY54" s="554"/>
      <c r="BZ54" s="555"/>
      <c r="CA54" s="554"/>
      <c r="CB54" s="554"/>
      <c r="CC54" s="554"/>
      <c r="CD54" s="555"/>
      <c r="CE54" s="554"/>
      <c r="CF54" s="554"/>
      <c r="CG54" s="554"/>
      <c r="CH54" s="555"/>
      <c r="CI54" s="554"/>
      <c r="CJ54" s="554"/>
      <c r="CK54" s="554"/>
      <c r="CL54" s="555"/>
      <c r="CM54" s="554"/>
      <c r="CN54" s="554"/>
      <c r="CO54" s="554"/>
      <c r="CP54" s="555"/>
      <c r="CQ54" s="554"/>
      <c r="CR54" s="554"/>
      <c r="CS54" s="554"/>
      <c r="CT54" s="555"/>
      <c r="CU54" s="554"/>
      <c r="CV54" s="554"/>
      <c r="CW54" s="554"/>
      <c r="CX54" s="555"/>
      <c r="CY54" s="554"/>
      <c r="CZ54" s="554"/>
      <c r="DA54" s="554"/>
      <c r="DB54" s="555"/>
      <c r="DC54" s="554"/>
      <c r="DD54" s="554"/>
      <c r="DE54" s="554"/>
      <c r="DF54" s="555"/>
      <c r="DG54" s="554"/>
      <c r="DH54" s="554"/>
      <c r="DI54" s="554"/>
      <c r="DJ54" s="555"/>
      <c r="DK54" s="554"/>
      <c r="DL54" s="554"/>
      <c r="DM54" s="554"/>
      <c r="DN54" s="555"/>
      <c r="DO54" s="554"/>
      <c r="DP54" s="554"/>
      <c r="DQ54" s="554"/>
      <c r="DR54" s="555"/>
      <c r="DS54" s="554"/>
      <c r="DT54" s="554"/>
      <c r="DU54" s="554"/>
      <c r="DV54" s="555"/>
      <c r="DW54" s="554"/>
      <c r="DX54" s="554"/>
      <c r="DY54" s="554"/>
      <c r="DZ54" s="555"/>
      <c r="EA54" s="554"/>
      <c r="EB54" s="554"/>
      <c r="EC54" s="554"/>
      <c r="ED54" s="555"/>
      <c r="EE54" s="554"/>
      <c r="EF54" s="554"/>
      <c r="EG54" s="554"/>
      <c r="EH54" s="555"/>
      <c r="EI54" s="554"/>
      <c r="EJ54" s="554"/>
      <c r="EK54" s="554"/>
      <c r="EL54" s="555"/>
      <c r="EM54" s="554"/>
      <c r="EN54" s="554"/>
      <c r="EO54" s="554"/>
      <c r="EP54" s="555"/>
      <c r="EQ54" s="554"/>
      <c r="ER54" s="554"/>
      <c r="ES54" s="554"/>
      <c r="ET54" s="555"/>
      <c r="EU54" s="554"/>
      <c r="EV54" s="554"/>
      <c r="EW54" s="554"/>
      <c r="EX54" s="555"/>
      <c r="EY54" s="554"/>
      <c r="EZ54" s="554"/>
      <c r="FA54" s="554"/>
      <c r="FB54" s="555"/>
      <c r="FC54" s="554"/>
      <c r="FD54" s="554"/>
      <c r="FE54" s="554"/>
      <c r="FF54" s="555"/>
      <c r="FG54" s="554"/>
      <c r="FH54" s="554"/>
      <c r="FI54" s="554"/>
      <c r="FJ54" s="555"/>
      <c r="FK54" s="554"/>
      <c r="FL54" s="554"/>
      <c r="FM54" s="554"/>
      <c r="FN54" s="555"/>
      <c r="FO54" s="554"/>
      <c r="FP54" s="554"/>
      <c r="FQ54" s="554"/>
      <c r="FR54" s="555"/>
      <c r="FS54" s="554"/>
      <c r="FT54" s="554"/>
      <c r="FU54" s="554"/>
      <c r="FV54" s="555"/>
      <c r="FW54" s="554"/>
      <c r="FX54" s="554"/>
      <c r="FY54" s="554"/>
      <c r="FZ54" s="555"/>
      <c r="GA54" s="554"/>
      <c r="GB54" s="554"/>
      <c r="GC54" s="554"/>
      <c r="GD54" s="555"/>
      <c r="GE54" s="554"/>
      <c r="GF54" s="554"/>
      <c r="GG54" s="554"/>
      <c r="GH54" s="555"/>
      <c r="GI54" s="554"/>
      <c r="GJ54" s="554"/>
      <c r="GK54" s="554"/>
      <c r="GL54" s="555"/>
      <c r="GM54" s="554"/>
      <c r="GN54" s="554"/>
      <c r="GO54" s="554"/>
      <c r="GP54" s="555"/>
      <c r="GQ54" s="554"/>
      <c r="GR54" s="554"/>
      <c r="GS54" s="554"/>
      <c r="GT54" s="555"/>
      <c r="GU54" s="554"/>
      <c r="GV54" s="554"/>
      <c r="GW54" s="554"/>
      <c r="GX54" s="555"/>
      <c r="GY54" s="554"/>
      <c r="GZ54" s="554"/>
      <c r="HA54" s="554"/>
      <c r="HB54" s="555"/>
      <c r="HC54" s="554"/>
      <c r="HD54" s="554"/>
      <c r="HE54" s="554"/>
      <c r="HF54" s="555"/>
      <c r="HG54" s="554"/>
      <c r="HH54" s="554"/>
      <c r="HI54" s="554"/>
      <c r="HJ54" s="555"/>
      <c r="HK54" s="554"/>
      <c r="HL54" s="554"/>
      <c r="HM54" s="554"/>
      <c r="HN54" s="555"/>
      <c r="HO54" s="554"/>
      <c r="HP54" s="554"/>
      <c r="HQ54" s="554"/>
      <c r="HR54" s="555"/>
      <c r="HS54" s="554"/>
      <c r="HT54" s="554"/>
      <c r="HU54" s="554"/>
      <c r="HV54" s="555"/>
      <c r="HW54" s="554"/>
      <c r="HX54" s="554"/>
      <c r="HY54" s="554"/>
      <c r="HZ54" s="555"/>
      <c r="IA54" s="554"/>
      <c r="IB54" s="554"/>
      <c r="IC54" s="554"/>
      <c r="ID54" s="555"/>
      <c r="IE54" s="554"/>
      <c r="IF54" s="554"/>
      <c r="IG54" s="554"/>
      <c r="IH54" s="555"/>
      <c r="II54" s="554"/>
      <c r="IJ54" s="554"/>
      <c r="IK54" s="554"/>
      <c r="IL54" s="555"/>
      <c r="IM54" s="554"/>
      <c r="IN54" s="554"/>
      <c r="IO54" s="554"/>
      <c r="IP54" s="555"/>
      <c r="IQ54" s="554"/>
      <c r="IR54" s="554"/>
      <c r="IS54" s="554"/>
      <c r="IT54" s="555"/>
      <c r="IU54" s="554"/>
      <c r="IV54" s="554"/>
    </row>
    <row r="55" spans="1:256" x14ac:dyDescent="0.2">
      <c r="A55" s="554"/>
      <c r="B55" s="555"/>
      <c r="C55" s="554"/>
      <c r="D55" s="554"/>
      <c r="E55" s="554"/>
      <c r="F55" s="555"/>
      <c r="G55" s="554"/>
      <c r="H55" s="554"/>
      <c r="I55" s="554"/>
      <c r="J55" s="555"/>
      <c r="K55" s="554"/>
      <c r="L55" s="554"/>
      <c r="M55" s="554"/>
      <c r="N55" s="555"/>
      <c r="O55" s="554"/>
      <c r="P55" s="554"/>
      <c r="Q55" s="554"/>
      <c r="R55" s="555"/>
      <c r="S55" s="554"/>
      <c r="T55" s="554"/>
      <c r="U55" s="554"/>
      <c r="V55" s="555"/>
      <c r="W55" s="554"/>
      <c r="X55" s="554"/>
      <c r="Y55" s="554"/>
      <c r="Z55" s="555"/>
      <c r="AA55" s="554"/>
      <c r="AB55" s="554"/>
      <c r="AC55" s="554"/>
      <c r="AD55" s="555"/>
      <c r="AE55" s="554"/>
      <c r="AF55" s="554"/>
      <c r="AG55" s="554"/>
      <c r="AH55" s="555"/>
      <c r="AI55" s="554"/>
      <c r="AJ55" s="554"/>
      <c r="AK55" s="554"/>
      <c r="AL55" s="555"/>
      <c r="AM55" s="554"/>
      <c r="AN55" s="554"/>
      <c r="AO55" s="554"/>
      <c r="AP55" s="555"/>
      <c r="AQ55" s="554"/>
      <c r="AR55" s="554"/>
      <c r="AS55" s="554"/>
      <c r="AT55" s="555"/>
      <c r="AU55" s="554"/>
      <c r="AV55" s="554"/>
      <c r="AW55" s="554"/>
      <c r="AX55" s="555"/>
      <c r="AY55" s="554"/>
      <c r="AZ55" s="554"/>
      <c r="BA55" s="554"/>
      <c r="BB55" s="555"/>
      <c r="BC55" s="554"/>
      <c r="BD55" s="554"/>
      <c r="BE55" s="554"/>
      <c r="BF55" s="555"/>
      <c r="BG55" s="554"/>
      <c r="BH55" s="554"/>
      <c r="BI55" s="554"/>
      <c r="BJ55" s="555"/>
      <c r="BK55" s="554"/>
      <c r="BL55" s="554"/>
      <c r="BM55" s="554"/>
      <c r="BN55" s="555"/>
      <c r="BO55" s="554"/>
      <c r="BP55" s="554"/>
      <c r="BQ55" s="554"/>
      <c r="BR55" s="555"/>
      <c r="BS55" s="554"/>
      <c r="BT55" s="554"/>
      <c r="BU55" s="554"/>
      <c r="BV55" s="555"/>
      <c r="BW55" s="554"/>
      <c r="BX55" s="554"/>
      <c r="BY55" s="554"/>
      <c r="BZ55" s="555"/>
      <c r="CA55" s="554"/>
      <c r="CB55" s="554"/>
      <c r="CC55" s="554"/>
      <c r="CD55" s="555"/>
      <c r="CE55" s="554"/>
      <c r="CF55" s="554"/>
      <c r="CG55" s="554"/>
      <c r="CH55" s="555"/>
      <c r="CI55" s="554"/>
      <c r="CJ55" s="554"/>
      <c r="CK55" s="554"/>
      <c r="CL55" s="555"/>
      <c r="CM55" s="554"/>
      <c r="CN55" s="554"/>
      <c r="CO55" s="554"/>
      <c r="CP55" s="555"/>
      <c r="CQ55" s="554"/>
      <c r="CR55" s="554"/>
      <c r="CS55" s="554"/>
      <c r="CT55" s="555"/>
      <c r="CU55" s="554"/>
      <c r="CV55" s="554"/>
      <c r="CW55" s="554"/>
      <c r="CX55" s="555"/>
      <c r="CY55" s="554"/>
      <c r="CZ55" s="554"/>
      <c r="DA55" s="554"/>
      <c r="DB55" s="555"/>
      <c r="DC55" s="554"/>
      <c r="DD55" s="554"/>
      <c r="DE55" s="554"/>
      <c r="DF55" s="555"/>
      <c r="DG55" s="554"/>
      <c r="DH55" s="554"/>
      <c r="DI55" s="554"/>
      <c r="DJ55" s="555"/>
      <c r="DK55" s="554"/>
      <c r="DL55" s="554"/>
      <c r="DM55" s="554"/>
      <c r="DN55" s="555"/>
      <c r="DO55" s="554"/>
      <c r="DP55" s="554"/>
      <c r="DQ55" s="554"/>
      <c r="DR55" s="555"/>
      <c r="DS55" s="554"/>
      <c r="DT55" s="554"/>
      <c r="DU55" s="554"/>
      <c r="DV55" s="555"/>
      <c r="DW55" s="554"/>
      <c r="DX55" s="554"/>
      <c r="DY55" s="554"/>
      <c r="DZ55" s="555"/>
      <c r="EA55" s="554"/>
      <c r="EB55" s="554"/>
      <c r="EC55" s="554"/>
      <c r="ED55" s="555"/>
      <c r="EE55" s="554"/>
      <c r="EF55" s="554"/>
      <c r="EG55" s="554"/>
      <c r="EH55" s="555"/>
      <c r="EI55" s="554"/>
      <c r="EJ55" s="554"/>
      <c r="EK55" s="554"/>
      <c r="EL55" s="555"/>
      <c r="EM55" s="554"/>
      <c r="EN55" s="554"/>
      <c r="EO55" s="554"/>
      <c r="EP55" s="555"/>
      <c r="EQ55" s="554"/>
      <c r="ER55" s="554"/>
      <c r="ES55" s="554"/>
      <c r="ET55" s="555"/>
      <c r="EU55" s="554"/>
      <c r="EV55" s="554"/>
      <c r="EW55" s="554"/>
      <c r="EX55" s="555"/>
      <c r="EY55" s="554"/>
      <c r="EZ55" s="554"/>
      <c r="FA55" s="554"/>
      <c r="FB55" s="555"/>
      <c r="FC55" s="554"/>
      <c r="FD55" s="554"/>
      <c r="FE55" s="554"/>
      <c r="FF55" s="555"/>
      <c r="FG55" s="554"/>
      <c r="FH55" s="554"/>
      <c r="FI55" s="554"/>
      <c r="FJ55" s="555"/>
      <c r="FK55" s="554"/>
      <c r="FL55" s="554"/>
      <c r="FM55" s="554"/>
      <c r="FN55" s="555"/>
      <c r="FO55" s="554"/>
      <c r="FP55" s="554"/>
      <c r="FQ55" s="554"/>
      <c r="FR55" s="555"/>
      <c r="FS55" s="554"/>
      <c r="FT55" s="554"/>
      <c r="FU55" s="554"/>
      <c r="FV55" s="555"/>
      <c r="FW55" s="554"/>
      <c r="FX55" s="554"/>
      <c r="FY55" s="554"/>
      <c r="FZ55" s="555"/>
      <c r="GA55" s="554"/>
      <c r="GB55" s="554"/>
      <c r="GC55" s="554"/>
      <c r="GD55" s="555"/>
      <c r="GE55" s="554"/>
      <c r="GF55" s="554"/>
      <c r="GG55" s="554"/>
      <c r="GH55" s="555"/>
      <c r="GI55" s="554"/>
      <c r="GJ55" s="554"/>
      <c r="GK55" s="554"/>
      <c r="GL55" s="555"/>
      <c r="GM55" s="554"/>
      <c r="GN55" s="554"/>
      <c r="GO55" s="554"/>
      <c r="GP55" s="555"/>
      <c r="GQ55" s="554"/>
      <c r="GR55" s="554"/>
      <c r="GS55" s="554"/>
      <c r="GT55" s="555"/>
      <c r="GU55" s="554"/>
      <c r="GV55" s="554"/>
      <c r="GW55" s="554"/>
      <c r="GX55" s="555"/>
      <c r="GY55" s="554"/>
      <c r="GZ55" s="554"/>
      <c r="HA55" s="554"/>
      <c r="HB55" s="555"/>
      <c r="HC55" s="554"/>
      <c r="HD55" s="554"/>
      <c r="HE55" s="554"/>
      <c r="HF55" s="555"/>
      <c r="HG55" s="554"/>
      <c r="HH55" s="554"/>
      <c r="HI55" s="554"/>
      <c r="HJ55" s="555"/>
      <c r="HK55" s="554"/>
      <c r="HL55" s="554"/>
      <c r="HM55" s="554"/>
      <c r="HN55" s="555"/>
      <c r="HO55" s="554"/>
      <c r="HP55" s="554"/>
      <c r="HQ55" s="554"/>
      <c r="HR55" s="555"/>
      <c r="HS55" s="554"/>
      <c r="HT55" s="554"/>
      <c r="HU55" s="554"/>
      <c r="HV55" s="555"/>
      <c r="HW55" s="554"/>
      <c r="HX55" s="554"/>
      <c r="HY55" s="554"/>
      <c r="HZ55" s="555"/>
      <c r="IA55" s="554"/>
      <c r="IB55" s="554"/>
      <c r="IC55" s="554"/>
      <c r="ID55" s="555"/>
      <c r="IE55" s="554"/>
      <c r="IF55" s="554"/>
      <c r="IG55" s="554"/>
      <c r="IH55" s="555"/>
      <c r="II55" s="554"/>
      <c r="IJ55" s="554"/>
      <c r="IK55" s="554"/>
      <c r="IL55" s="555"/>
      <c r="IM55" s="554"/>
      <c r="IN55" s="554"/>
      <c r="IO55" s="554"/>
      <c r="IP55" s="555"/>
      <c r="IQ55" s="554"/>
      <c r="IR55" s="554"/>
      <c r="IS55" s="554"/>
      <c r="IT55" s="555"/>
      <c r="IU55" s="554"/>
      <c r="IV55" s="554"/>
    </row>
    <row r="56" spans="1:256" x14ac:dyDescent="0.2">
      <c r="A56" s="554"/>
      <c r="B56" s="555"/>
      <c r="C56" s="554"/>
      <c r="D56" s="554"/>
      <c r="E56" s="554"/>
      <c r="F56" s="555"/>
      <c r="G56" s="554"/>
      <c r="H56" s="554"/>
      <c r="I56" s="554"/>
      <c r="J56" s="555"/>
      <c r="K56" s="554"/>
      <c r="L56" s="554"/>
      <c r="M56" s="554"/>
      <c r="N56" s="555"/>
      <c r="O56" s="554"/>
      <c r="P56" s="554"/>
      <c r="Q56" s="554"/>
      <c r="R56" s="555"/>
      <c r="S56" s="554"/>
      <c r="T56" s="554"/>
      <c r="U56" s="554"/>
      <c r="V56" s="555"/>
      <c r="W56" s="554"/>
      <c r="X56" s="554"/>
      <c r="Y56" s="554"/>
      <c r="Z56" s="555"/>
      <c r="AA56" s="554"/>
      <c r="AB56" s="554"/>
      <c r="AC56" s="554"/>
      <c r="AD56" s="555"/>
      <c r="AE56" s="554"/>
      <c r="AF56" s="554"/>
      <c r="AG56" s="554"/>
      <c r="AH56" s="555"/>
      <c r="AI56" s="554"/>
      <c r="AJ56" s="554"/>
      <c r="AK56" s="554"/>
      <c r="AL56" s="555"/>
      <c r="AM56" s="554"/>
      <c r="AN56" s="554"/>
      <c r="AO56" s="554"/>
      <c r="AP56" s="555"/>
      <c r="AQ56" s="554"/>
      <c r="AR56" s="554"/>
      <c r="AS56" s="554"/>
      <c r="AT56" s="555"/>
      <c r="AU56" s="554"/>
      <c r="AV56" s="554"/>
      <c r="AW56" s="554"/>
      <c r="AX56" s="555"/>
      <c r="AY56" s="554"/>
      <c r="AZ56" s="554"/>
      <c r="BA56" s="554"/>
      <c r="BB56" s="555"/>
      <c r="BC56" s="554"/>
      <c r="BD56" s="554"/>
      <c r="BE56" s="554"/>
      <c r="BF56" s="555"/>
      <c r="BG56" s="554"/>
      <c r="BH56" s="554"/>
      <c r="BI56" s="554"/>
      <c r="BJ56" s="555"/>
      <c r="BK56" s="554"/>
      <c r="BL56" s="554"/>
      <c r="BM56" s="554"/>
      <c r="BN56" s="555"/>
      <c r="BO56" s="554"/>
      <c r="BP56" s="554"/>
      <c r="BQ56" s="554"/>
      <c r="BR56" s="555"/>
      <c r="BS56" s="554"/>
      <c r="BT56" s="554"/>
      <c r="BU56" s="554"/>
      <c r="BV56" s="555"/>
      <c r="BW56" s="554"/>
      <c r="BX56" s="554"/>
      <c r="BY56" s="554"/>
      <c r="BZ56" s="555"/>
      <c r="CA56" s="554"/>
      <c r="CB56" s="554"/>
      <c r="CC56" s="554"/>
      <c r="CD56" s="555"/>
      <c r="CE56" s="554"/>
      <c r="CF56" s="554"/>
      <c r="CG56" s="554"/>
      <c r="CH56" s="555"/>
      <c r="CI56" s="554"/>
      <c r="CJ56" s="554"/>
      <c r="CK56" s="554"/>
      <c r="CL56" s="555"/>
      <c r="CM56" s="554"/>
      <c r="CN56" s="554"/>
      <c r="CO56" s="554"/>
      <c r="CP56" s="555"/>
      <c r="CQ56" s="554"/>
      <c r="CR56" s="554"/>
      <c r="CS56" s="554"/>
      <c r="CT56" s="555"/>
      <c r="CU56" s="554"/>
      <c r="CV56" s="554"/>
      <c r="CW56" s="554"/>
      <c r="CX56" s="555"/>
      <c r="CY56" s="554"/>
      <c r="CZ56" s="554"/>
      <c r="DA56" s="554"/>
      <c r="DB56" s="555"/>
      <c r="DC56" s="554"/>
      <c r="DD56" s="554"/>
      <c r="DE56" s="554"/>
      <c r="DF56" s="555"/>
      <c r="DG56" s="554"/>
      <c r="DH56" s="554"/>
      <c r="DI56" s="554"/>
      <c r="DJ56" s="555"/>
      <c r="DK56" s="554"/>
      <c r="DL56" s="554"/>
      <c r="DM56" s="554"/>
      <c r="DN56" s="555"/>
      <c r="DO56" s="554"/>
      <c r="DP56" s="554"/>
      <c r="DQ56" s="554"/>
      <c r="DR56" s="555"/>
      <c r="DS56" s="554"/>
      <c r="DT56" s="554"/>
      <c r="DU56" s="554"/>
      <c r="DV56" s="555"/>
      <c r="DW56" s="554"/>
      <c r="DX56" s="554"/>
      <c r="DY56" s="554"/>
      <c r="DZ56" s="555"/>
      <c r="EA56" s="554"/>
      <c r="EB56" s="554"/>
      <c r="EC56" s="554"/>
      <c r="ED56" s="555"/>
      <c r="EE56" s="554"/>
      <c r="EF56" s="554"/>
      <c r="EG56" s="554"/>
      <c r="EH56" s="555"/>
      <c r="EI56" s="554"/>
      <c r="EJ56" s="554"/>
      <c r="EK56" s="554"/>
      <c r="EL56" s="555"/>
      <c r="EM56" s="554"/>
      <c r="EN56" s="554"/>
      <c r="EO56" s="554"/>
      <c r="EP56" s="555"/>
      <c r="EQ56" s="554"/>
      <c r="ER56" s="554"/>
      <c r="ES56" s="554"/>
      <c r="ET56" s="555"/>
      <c r="EU56" s="554"/>
      <c r="EV56" s="554"/>
      <c r="EW56" s="554"/>
      <c r="EX56" s="555"/>
      <c r="EY56" s="554"/>
      <c r="EZ56" s="554"/>
      <c r="FA56" s="554"/>
      <c r="FB56" s="555"/>
      <c r="FC56" s="554"/>
      <c r="FD56" s="554"/>
      <c r="FE56" s="554"/>
      <c r="FF56" s="555"/>
      <c r="FG56" s="554"/>
      <c r="FH56" s="554"/>
      <c r="FI56" s="554"/>
      <c r="FJ56" s="555"/>
      <c r="FK56" s="554"/>
      <c r="FL56" s="554"/>
      <c r="FM56" s="554"/>
      <c r="FN56" s="555"/>
      <c r="FO56" s="554"/>
      <c r="FP56" s="554"/>
      <c r="FQ56" s="554"/>
      <c r="FR56" s="555"/>
      <c r="FS56" s="554"/>
      <c r="FT56" s="554"/>
      <c r="FU56" s="554"/>
      <c r="FV56" s="555"/>
      <c r="FW56" s="554"/>
      <c r="FX56" s="554"/>
      <c r="FY56" s="554"/>
      <c r="FZ56" s="555"/>
      <c r="GA56" s="554"/>
      <c r="GB56" s="554"/>
      <c r="GC56" s="554"/>
      <c r="GD56" s="555"/>
      <c r="GE56" s="554"/>
      <c r="GF56" s="554"/>
      <c r="GG56" s="554"/>
      <c r="GH56" s="555"/>
      <c r="GI56" s="554"/>
      <c r="GJ56" s="554"/>
      <c r="GK56" s="554"/>
      <c r="GL56" s="555"/>
      <c r="GM56" s="554"/>
      <c r="GN56" s="554"/>
      <c r="GO56" s="554"/>
      <c r="GP56" s="555"/>
      <c r="GQ56" s="554"/>
      <c r="GR56" s="554"/>
      <c r="GS56" s="554"/>
      <c r="GT56" s="555"/>
      <c r="GU56" s="554"/>
      <c r="GV56" s="554"/>
      <c r="GW56" s="554"/>
      <c r="GX56" s="555"/>
      <c r="GY56" s="554"/>
      <c r="GZ56" s="554"/>
      <c r="HA56" s="554"/>
      <c r="HB56" s="555"/>
      <c r="HC56" s="554"/>
      <c r="HD56" s="554"/>
      <c r="HE56" s="554"/>
      <c r="HF56" s="555"/>
      <c r="HG56" s="554"/>
      <c r="HH56" s="554"/>
      <c r="HI56" s="554"/>
      <c r="HJ56" s="555"/>
      <c r="HK56" s="554"/>
      <c r="HL56" s="554"/>
      <c r="HM56" s="554"/>
      <c r="HN56" s="555"/>
      <c r="HO56" s="554"/>
      <c r="HP56" s="554"/>
      <c r="HQ56" s="554"/>
      <c r="HR56" s="555"/>
      <c r="HS56" s="554"/>
      <c r="HT56" s="554"/>
      <c r="HU56" s="554"/>
      <c r="HV56" s="555"/>
      <c r="HW56" s="554"/>
      <c r="HX56" s="554"/>
      <c r="HY56" s="554"/>
      <c r="HZ56" s="555"/>
      <c r="IA56" s="554"/>
      <c r="IB56" s="554"/>
      <c r="IC56" s="554"/>
      <c r="ID56" s="555"/>
      <c r="IE56" s="554"/>
      <c r="IF56" s="554"/>
      <c r="IG56" s="554"/>
      <c r="IH56" s="555"/>
      <c r="II56" s="554"/>
      <c r="IJ56" s="554"/>
      <c r="IK56" s="554"/>
      <c r="IL56" s="555"/>
      <c r="IM56" s="554"/>
      <c r="IN56" s="554"/>
      <c r="IO56" s="554"/>
      <c r="IP56" s="555"/>
      <c r="IQ56" s="554"/>
      <c r="IR56" s="554"/>
      <c r="IS56" s="554"/>
      <c r="IT56" s="555"/>
      <c r="IU56" s="554"/>
      <c r="IV56" s="554"/>
    </row>
    <row r="57" spans="1:256" x14ac:dyDescent="0.2">
      <c r="A57" s="554"/>
      <c r="B57" s="555"/>
      <c r="C57" s="554"/>
      <c r="D57" s="554"/>
      <c r="E57" s="554"/>
      <c r="F57" s="555"/>
      <c r="G57" s="554"/>
      <c r="H57" s="554"/>
      <c r="I57" s="554"/>
      <c r="J57" s="555"/>
      <c r="K57" s="554"/>
      <c r="L57" s="554"/>
      <c r="M57" s="554"/>
      <c r="N57" s="555"/>
      <c r="O57" s="554"/>
      <c r="P57" s="554"/>
      <c r="Q57" s="554"/>
      <c r="R57" s="555"/>
      <c r="S57" s="554"/>
      <c r="T57" s="554"/>
      <c r="U57" s="554"/>
      <c r="V57" s="555"/>
      <c r="W57" s="554"/>
      <c r="X57" s="554"/>
      <c r="Y57" s="554"/>
      <c r="Z57" s="555"/>
      <c r="AA57" s="554"/>
      <c r="AB57" s="554"/>
      <c r="AC57" s="554"/>
      <c r="AD57" s="555"/>
      <c r="AE57" s="554"/>
      <c r="AF57" s="554"/>
      <c r="AG57" s="554"/>
      <c r="AH57" s="555"/>
      <c r="AI57" s="554"/>
      <c r="AJ57" s="554"/>
      <c r="AK57" s="554"/>
      <c r="AL57" s="555"/>
      <c r="AM57" s="554"/>
      <c r="AN57" s="554"/>
      <c r="AO57" s="554"/>
      <c r="AP57" s="555"/>
      <c r="AQ57" s="554"/>
      <c r="AR57" s="554"/>
      <c r="AS57" s="554"/>
      <c r="AT57" s="555"/>
      <c r="AU57" s="554"/>
      <c r="AV57" s="554"/>
      <c r="AW57" s="554"/>
      <c r="AX57" s="555"/>
      <c r="AY57" s="554"/>
      <c r="AZ57" s="554"/>
      <c r="BA57" s="554"/>
      <c r="BB57" s="555"/>
      <c r="BC57" s="554"/>
      <c r="BD57" s="554"/>
      <c r="BE57" s="554"/>
      <c r="BF57" s="555"/>
      <c r="BG57" s="554"/>
      <c r="BH57" s="554"/>
      <c r="BI57" s="554"/>
      <c r="BJ57" s="555"/>
      <c r="BK57" s="554"/>
      <c r="BL57" s="554"/>
      <c r="BM57" s="554"/>
      <c r="BN57" s="555"/>
      <c r="BO57" s="554"/>
      <c r="BP57" s="554"/>
      <c r="BQ57" s="554"/>
      <c r="BR57" s="555"/>
      <c r="BS57" s="554"/>
      <c r="BT57" s="554"/>
      <c r="BU57" s="554"/>
      <c r="BV57" s="555"/>
      <c r="BW57" s="554"/>
      <c r="BX57" s="554"/>
      <c r="BY57" s="554"/>
      <c r="BZ57" s="555"/>
      <c r="CA57" s="554"/>
      <c r="CB57" s="554"/>
      <c r="CC57" s="554"/>
      <c r="CD57" s="555"/>
      <c r="CE57" s="554"/>
      <c r="CF57" s="554"/>
      <c r="CG57" s="554"/>
      <c r="CH57" s="555"/>
      <c r="CI57" s="554"/>
      <c r="CJ57" s="554"/>
      <c r="CK57" s="554"/>
      <c r="CL57" s="555"/>
      <c r="CM57" s="554"/>
      <c r="CN57" s="554"/>
      <c r="CO57" s="554"/>
      <c r="CP57" s="555"/>
      <c r="CQ57" s="554"/>
      <c r="CR57" s="554"/>
      <c r="CS57" s="554"/>
      <c r="CT57" s="555"/>
      <c r="CU57" s="554"/>
      <c r="CV57" s="554"/>
      <c r="CW57" s="554"/>
      <c r="CX57" s="555"/>
      <c r="CY57" s="554"/>
      <c r="CZ57" s="554"/>
      <c r="DA57" s="554"/>
      <c r="DB57" s="555"/>
      <c r="DC57" s="554"/>
      <c r="DD57" s="554"/>
      <c r="DE57" s="554"/>
      <c r="DF57" s="555"/>
      <c r="DG57" s="554"/>
      <c r="DH57" s="554"/>
      <c r="DI57" s="554"/>
      <c r="DJ57" s="555"/>
      <c r="DK57" s="554"/>
      <c r="DL57" s="554"/>
      <c r="DM57" s="554"/>
      <c r="DN57" s="555"/>
      <c r="DO57" s="554"/>
      <c r="DP57" s="554"/>
      <c r="DQ57" s="554"/>
      <c r="DR57" s="555"/>
      <c r="DS57" s="554"/>
      <c r="DT57" s="554"/>
      <c r="DU57" s="554"/>
      <c r="DV57" s="555"/>
      <c r="DW57" s="554"/>
      <c r="DX57" s="554"/>
      <c r="DY57" s="554"/>
      <c r="DZ57" s="555"/>
      <c r="EA57" s="554"/>
      <c r="EB57" s="554"/>
      <c r="EC57" s="554"/>
      <c r="ED57" s="555"/>
      <c r="EE57" s="554"/>
      <c r="EF57" s="554"/>
      <c r="EG57" s="554"/>
      <c r="EH57" s="555"/>
      <c r="EI57" s="554"/>
      <c r="EJ57" s="554"/>
      <c r="EK57" s="554"/>
      <c r="EL57" s="555"/>
      <c r="EM57" s="554"/>
      <c r="EN57" s="554"/>
      <c r="EO57" s="554"/>
      <c r="EP57" s="555"/>
      <c r="EQ57" s="554"/>
      <c r="ER57" s="554"/>
      <c r="ES57" s="554"/>
      <c r="ET57" s="555"/>
      <c r="EU57" s="554"/>
      <c r="EV57" s="554"/>
      <c r="EW57" s="554"/>
      <c r="EX57" s="555"/>
      <c r="EY57" s="554"/>
      <c r="EZ57" s="554"/>
      <c r="FA57" s="554"/>
      <c r="FB57" s="555"/>
      <c r="FC57" s="554"/>
      <c r="FD57" s="554"/>
      <c r="FE57" s="554"/>
      <c r="FF57" s="555"/>
      <c r="FG57" s="554"/>
      <c r="FH57" s="554"/>
      <c r="FI57" s="554"/>
      <c r="FJ57" s="555"/>
      <c r="FK57" s="554"/>
      <c r="FL57" s="554"/>
      <c r="FM57" s="554"/>
      <c r="FN57" s="555"/>
      <c r="FO57" s="554"/>
      <c r="FP57" s="554"/>
      <c r="FQ57" s="554"/>
      <c r="FR57" s="555"/>
      <c r="FS57" s="554"/>
      <c r="FT57" s="554"/>
      <c r="FU57" s="554"/>
      <c r="FV57" s="555"/>
      <c r="FW57" s="554"/>
      <c r="FX57" s="554"/>
      <c r="FY57" s="554"/>
      <c r="FZ57" s="555"/>
      <c r="GA57" s="554"/>
      <c r="GB57" s="554"/>
      <c r="GC57" s="554"/>
      <c r="GD57" s="555"/>
      <c r="GE57" s="554"/>
      <c r="GF57" s="554"/>
      <c r="GG57" s="554"/>
      <c r="GH57" s="555"/>
      <c r="GI57" s="554"/>
      <c r="GJ57" s="554"/>
      <c r="GK57" s="554"/>
      <c r="GL57" s="555"/>
      <c r="GM57" s="554"/>
      <c r="GN57" s="554"/>
      <c r="GO57" s="554"/>
      <c r="GP57" s="555"/>
      <c r="GQ57" s="554"/>
      <c r="GR57" s="554"/>
      <c r="GS57" s="554"/>
      <c r="GT57" s="555"/>
      <c r="GU57" s="554"/>
      <c r="GV57" s="554"/>
      <c r="GW57" s="554"/>
      <c r="GX57" s="555"/>
      <c r="GY57" s="554"/>
      <c r="GZ57" s="554"/>
      <c r="HA57" s="554"/>
      <c r="HB57" s="555"/>
      <c r="HC57" s="554"/>
      <c r="HD57" s="554"/>
      <c r="HE57" s="554"/>
      <c r="HF57" s="555"/>
      <c r="HG57" s="554"/>
      <c r="HH57" s="554"/>
      <c r="HI57" s="554"/>
      <c r="HJ57" s="555"/>
      <c r="HK57" s="554"/>
      <c r="HL57" s="554"/>
      <c r="HM57" s="554"/>
      <c r="HN57" s="555"/>
      <c r="HO57" s="554"/>
      <c r="HP57" s="554"/>
      <c r="HQ57" s="554"/>
      <c r="HR57" s="555"/>
      <c r="HS57" s="554"/>
      <c r="HT57" s="554"/>
      <c r="HU57" s="554"/>
      <c r="HV57" s="555"/>
      <c r="HW57" s="554"/>
      <c r="HX57" s="554"/>
      <c r="HY57" s="554"/>
      <c r="HZ57" s="555"/>
      <c r="IA57" s="554"/>
      <c r="IB57" s="554"/>
      <c r="IC57" s="554"/>
      <c r="ID57" s="555"/>
      <c r="IE57" s="554"/>
      <c r="IF57" s="554"/>
      <c r="IG57" s="554"/>
      <c r="IH57" s="555"/>
      <c r="II57" s="554"/>
      <c r="IJ57" s="554"/>
      <c r="IK57" s="554"/>
      <c r="IL57" s="555"/>
      <c r="IM57" s="554"/>
      <c r="IN57" s="554"/>
      <c r="IO57" s="554"/>
      <c r="IP57" s="555"/>
      <c r="IQ57" s="554"/>
      <c r="IR57" s="554"/>
      <c r="IS57" s="554"/>
      <c r="IT57" s="555"/>
      <c r="IU57" s="554"/>
      <c r="IV57" s="554"/>
    </row>
    <row r="58" spans="1:256" x14ac:dyDescent="0.2">
      <c r="A58" s="554"/>
      <c r="B58" s="555"/>
      <c r="C58" s="554"/>
      <c r="D58" s="554"/>
      <c r="E58" s="554"/>
      <c r="F58" s="555"/>
      <c r="G58" s="554"/>
      <c r="H58" s="554"/>
      <c r="I58" s="554"/>
      <c r="J58" s="555"/>
      <c r="K58" s="554"/>
      <c r="L58" s="554"/>
      <c r="M58" s="554"/>
      <c r="N58" s="555"/>
      <c r="O58" s="554"/>
      <c r="P58" s="554"/>
      <c r="Q58" s="554"/>
      <c r="R58" s="555"/>
      <c r="S58" s="554"/>
      <c r="T58" s="554"/>
      <c r="U58" s="554"/>
      <c r="V58" s="555"/>
      <c r="W58" s="554"/>
      <c r="X58" s="554"/>
      <c r="Y58" s="554"/>
      <c r="Z58" s="555"/>
      <c r="AA58" s="554"/>
      <c r="AB58" s="554"/>
      <c r="AC58" s="554"/>
      <c r="AD58" s="555"/>
      <c r="AE58" s="554"/>
      <c r="AF58" s="554"/>
      <c r="AG58" s="554"/>
      <c r="AH58" s="555"/>
      <c r="AI58" s="554"/>
      <c r="AJ58" s="554"/>
      <c r="AK58" s="554"/>
      <c r="AL58" s="555"/>
      <c r="AM58" s="554"/>
      <c r="AN58" s="554"/>
      <c r="AO58" s="554"/>
      <c r="AP58" s="555"/>
      <c r="AQ58" s="554"/>
      <c r="AR58" s="554"/>
      <c r="AS58" s="554"/>
      <c r="AT58" s="555"/>
      <c r="AU58" s="554"/>
      <c r="AV58" s="554"/>
      <c r="AW58" s="554"/>
      <c r="AX58" s="555"/>
      <c r="AY58" s="554"/>
      <c r="AZ58" s="554"/>
      <c r="BA58" s="554"/>
      <c r="BB58" s="555"/>
      <c r="BC58" s="554"/>
      <c r="BD58" s="554"/>
      <c r="BE58" s="554"/>
      <c r="BF58" s="555"/>
      <c r="BG58" s="554"/>
      <c r="BH58" s="554"/>
      <c r="BI58" s="554"/>
      <c r="BJ58" s="555"/>
      <c r="BK58" s="554"/>
      <c r="BL58" s="554"/>
      <c r="BM58" s="554"/>
      <c r="BN58" s="555"/>
      <c r="BO58" s="554"/>
      <c r="BP58" s="554"/>
      <c r="BQ58" s="554"/>
      <c r="BR58" s="555"/>
      <c r="BS58" s="554"/>
      <c r="BT58" s="554"/>
      <c r="BU58" s="554"/>
      <c r="BV58" s="555"/>
      <c r="BW58" s="554"/>
      <c r="BX58" s="554"/>
      <c r="BY58" s="554"/>
      <c r="BZ58" s="555"/>
      <c r="CA58" s="554"/>
      <c r="CB58" s="554"/>
      <c r="CC58" s="554"/>
      <c r="CD58" s="555"/>
      <c r="CE58" s="554"/>
      <c r="CF58" s="554"/>
      <c r="CG58" s="554"/>
      <c r="CH58" s="555"/>
      <c r="CI58" s="554"/>
      <c r="CJ58" s="554"/>
      <c r="CK58" s="554"/>
      <c r="CL58" s="555"/>
      <c r="CM58" s="554"/>
      <c r="CN58" s="554"/>
      <c r="CO58" s="554"/>
      <c r="CP58" s="555"/>
      <c r="CQ58" s="554"/>
      <c r="CR58" s="554"/>
      <c r="CS58" s="554"/>
      <c r="CT58" s="555"/>
      <c r="CU58" s="554"/>
      <c r="CV58" s="554"/>
      <c r="CW58" s="554"/>
      <c r="CX58" s="555"/>
      <c r="CY58" s="554"/>
      <c r="CZ58" s="554"/>
      <c r="DA58" s="554"/>
      <c r="DB58" s="555"/>
      <c r="DC58" s="554"/>
      <c r="DD58" s="554"/>
      <c r="DE58" s="554"/>
      <c r="DF58" s="555"/>
      <c r="DG58" s="554"/>
      <c r="DH58" s="554"/>
      <c r="DI58" s="554"/>
      <c r="DJ58" s="555"/>
      <c r="DK58" s="554"/>
      <c r="DL58" s="554"/>
      <c r="DM58" s="554"/>
      <c r="DN58" s="555"/>
      <c r="DO58" s="554"/>
      <c r="DP58" s="554"/>
      <c r="DQ58" s="554"/>
      <c r="DR58" s="555"/>
      <c r="DS58" s="554"/>
      <c r="DT58" s="554"/>
      <c r="DU58" s="554"/>
      <c r="DV58" s="555"/>
      <c r="DW58" s="554"/>
      <c r="DX58" s="554"/>
      <c r="DY58" s="554"/>
      <c r="DZ58" s="555"/>
      <c r="EA58" s="554"/>
      <c r="EB58" s="554"/>
      <c r="EC58" s="554"/>
      <c r="ED58" s="555"/>
      <c r="EE58" s="554"/>
      <c r="EF58" s="554"/>
      <c r="EG58" s="554"/>
      <c r="EH58" s="555"/>
      <c r="EI58" s="554"/>
      <c r="EJ58" s="554"/>
      <c r="EK58" s="554"/>
      <c r="EL58" s="555"/>
      <c r="EM58" s="554"/>
      <c r="EN58" s="554"/>
      <c r="EO58" s="554"/>
      <c r="EP58" s="555"/>
      <c r="EQ58" s="554"/>
      <c r="ER58" s="554"/>
      <c r="ES58" s="554"/>
      <c r="ET58" s="555"/>
      <c r="EU58" s="554"/>
      <c r="EV58" s="554"/>
      <c r="EW58" s="554"/>
      <c r="EX58" s="555"/>
      <c r="EY58" s="554"/>
      <c r="EZ58" s="554"/>
      <c r="FA58" s="554"/>
      <c r="FB58" s="555"/>
      <c r="FC58" s="554"/>
      <c r="FD58" s="554"/>
      <c r="FE58" s="554"/>
      <c r="FF58" s="555"/>
      <c r="FG58" s="554"/>
      <c r="FH58" s="554"/>
      <c r="FI58" s="554"/>
      <c r="FJ58" s="555"/>
      <c r="FK58" s="554"/>
      <c r="FL58" s="554"/>
      <c r="FM58" s="554"/>
      <c r="FN58" s="555"/>
      <c r="FO58" s="554"/>
      <c r="FP58" s="554"/>
      <c r="FQ58" s="554"/>
      <c r="FR58" s="555"/>
      <c r="FS58" s="554"/>
      <c r="FT58" s="554"/>
      <c r="FU58" s="554"/>
      <c r="FV58" s="555"/>
      <c r="FW58" s="554"/>
      <c r="FX58" s="554"/>
      <c r="FY58" s="554"/>
      <c r="FZ58" s="555"/>
      <c r="GA58" s="554"/>
      <c r="GB58" s="554"/>
      <c r="GC58" s="554"/>
      <c r="GD58" s="555"/>
      <c r="GE58" s="554"/>
      <c r="GF58" s="554"/>
      <c r="GG58" s="554"/>
      <c r="GH58" s="555"/>
      <c r="GI58" s="554"/>
      <c r="GJ58" s="554"/>
      <c r="GK58" s="554"/>
      <c r="GL58" s="555"/>
      <c r="GM58" s="554"/>
      <c r="GN58" s="554"/>
      <c r="GO58" s="554"/>
      <c r="GP58" s="555"/>
      <c r="GQ58" s="554"/>
      <c r="GR58" s="554"/>
      <c r="GS58" s="554"/>
      <c r="GT58" s="555"/>
      <c r="GU58" s="554"/>
      <c r="GV58" s="554"/>
      <c r="GW58" s="554"/>
      <c r="GX58" s="555"/>
      <c r="GY58" s="554"/>
      <c r="GZ58" s="554"/>
      <c r="HA58" s="554"/>
      <c r="HB58" s="555"/>
      <c r="HC58" s="554"/>
      <c r="HD58" s="554"/>
      <c r="HE58" s="554"/>
      <c r="HF58" s="555"/>
      <c r="HG58" s="554"/>
      <c r="HH58" s="554"/>
      <c r="HI58" s="554"/>
      <c r="HJ58" s="555"/>
      <c r="HK58" s="554"/>
      <c r="HL58" s="554"/>
      <c r="HM58" s="554"/>
      <c r="HN58" s="555"/>
      <c r="HO58" s="554"/>
      <c r="HP58" s="554"/>
      <c r="HQ58" s="554"/>
      <c r="HR58" s="555"/>
      <c r="HS58" s="554"/>
      <c r="HT58" s="554"/>
      <c r="HU58" s="554"/>
      <c r="HV58" s="555"/>
      <c r="HW58" s="554"/>
      <c r="HX58" s="554"/>
      <c r="HY58" s="554"/>
      <c r="HZ58" s="555"/>
      <c r="IA58" s="554"/>
      <c r="IB58" s="554"/>
      <c r="IC58" s="554"/>
      <c r="ID58" s="555"/>
      <c r="IE58" s="554"/>
      <c r="IF58" s="554"/>
      <c r="IG58" s="554"/>
      <c r="IH58" s="555"/>
      <c r="II58" s="554"/>
      <c r="IJ58" s="554"/>
      <c r="IK58" s="554"/>
      <c r="IL58" s="555"/>
      <c r="IM58" s="554"/>
      <c r="IN58" s="554"/>
      <c r="IO58" s="554"/>
      <c r="IP58" s="555"/>
      <c r="IQ58" s="554"/>
      <c r="IR58" s="554"/>
      <c r="IS58" s="554"/>
      <c r="IT58" s="555"/>
      <c r="IU58" s="554"/>
      <c r="IV58" s="554"/>
    </row>
    <row r="59" spans="1:256" x14ac:dyDescent="0.2">
      <c r="A59" s="554"/>
      <c r="B59" s="555"/>
      <c r="C59" s="554"/>
      <c r="D59" s="554"/>
      <c r="E59" s="554"/>
      <c r="F59" s="555"/>
      <c r="G59" s="554"/>
      <c r="H59" s="554"/>
      <c r="I59" s="554"/>
      <c r="J59" s="555"/>
      <c r="K59" s="554"/>
      <c r="L59" s="554"/>
      <c r="M59" s="554"/>
      <c r="N59" s="555"/>
      <c r="O59" s="554"/>
      <c r="P59" s="554"/>
      <c r="Q59" s="554"/>
      <c r="R59" s="555"/>
      <c r="S59" s="554"/>
      <c r="T59" s="554"/>
      <c r="U59" s="554"/>
      <c r="V59" s="555"/>
      <c r="W59" s="554"/>
      <c r="X59" s="554"/>
      <c r="Y59" s="554"/>
      <c r="Z59" s="555"/>
      <c r="AA59" s="554"/>
      <c r="AB59" s="554"/>
      <c r="AC59" s="554"/>
      <c r="AD59" s="555"/>
      <c r="AE59" s="554"/>
      <c r="AF59" s="554"/>
      <c r="AG59" s="554"/>
      <c r="AH59" s="555"/>
      <c r="AI59" s="554"/>
      <c r="AJ59" s="554"/>
      <c r="AK59" s="554"/>
      <c r="AL59" s="555"/>
      <c r="AM59" s="554"/>
      <c r="AN59" s="554"/>
      <c r="AO59" s="554"/>
      <c r="AP59" s="555"/>
      <c r="AQ59" s="554"/>
      <c r="AR59" s="554"/>
      <c r="AS59" s="554"/>
      <c r="AT59" s="555"/>
      <c r="AU59" s="554"/>
      <c r="AV59" s="554"/>
      <c r="AW59" s="554"/>
      <c r="AX59" s="555"/>
      <c r="AY59" s="554"/>
      <c r="AZ59" s="554"/>
      <c r="BA59" s="554"/>
      <c r="BB59" s="555"/>
      <c r="BC59" s="554"/>
      <c r="BD59" s="554"/>
      <c r="BE59" s="554"/>
      <c r="BF59" s="555"/>
      <c r="BG59" s="554"/>
      <c r="BH59" s="554"/>
      <c r="BI59" s="554"/>
      <c r="BJ59" s="555"/>
      <c r="BK59" s="554"/>
      <c r="BL59" s="554"/>
      <c r="BM59" s="554"/>
      <c r="BN59" s="555"/>
      <c r="BO59" s="554"/>
      <c r="BP59" s="554"/>
      <c r="BQ59" s="554"/>
      <c r="BR59" s="555"/>
      <c r="BS59" s="554"/>
      <c r="BT59" s="554"/>
      <c r="BU59" s="554"/>
      <c r="BV59" s="555"/>
      <c r="BW59" s="554"/>
      <c r="BX59" s="554"/>
      <c r="BY59" s="554"/>
      <c r="BZ59" s="555"/>
      <c r="CA59" s="554"/>
      <c r="CB59" s="554"/>
      <c r="CC59" s="554"/>
      <c r="CD59" s="555"/>
      <c r="CE59" s="554"/>
      <c r="CF59" s="554"/>
      <c r="CG59" s="554"/>
      <c r="CH59" s="555"/>
      <c r="CI59" s="554"/>
      <c r="CJ59" s="554"/>
      <c r="CK59" s="554"/>
      <c r="CL59" s="555"/>
      <c r="CM59" s="554"/>
      <c r="CN59" s="554"/>
      <c r="CO59" s="554"/>
      <c r="CP59" s="555"/>
      <c r="CQ59" s="554"/>
      <c r="CR59" s="554"/>
      <c r="CS59" s="554"/>
      <c r="CT59" s="555"/>
      <c r="CU59" s="554"/>
      <c r="CV59" s="554"/>
      <c r="CW59" s="554"/>
      <c r="CX59" s="555"/>
      <c r="CY59" s="554"/>
      <c r="CZ59" s="554"/>
      <c r="DA59" s="554"/>
      <c r="DB59" s="555"/>
      <c r="DC59" s="554"/>
      <c r="DD59" s="554"/>
      <c r="DE59" s="554"/>
      <c r="DF59" s="555"/>
      <c r="DG59" s="554"/>
      <c r="DH59" s="554"/>
      <c r="DI59" s="554"/>
      <c r="DJ59" s="555"/>
      <c r="DK59" s="554"/>
      <c r="DL59" s="554"/>
      <c r="DM59" s="554"/>
      <c r="DN59" s="555"/>
      <c r="DO59" s="554"/>
      <c r="DP59" s="554"/>
      <c r="DQ59" s="554"/>
      <c r="DR59" s="555"/>
      <c r="DS59" s="554"/>
      <c r="DT59" s="554"/>
      <c r="DU59" s="554"/>
      <c r="DV59" s="555"/>
      <c r="DW59" s="554"/>
      <c r="DX59" s="554"/>
      <c r="DY59" s="554"/>
      <c r="DZ59" s="555"/>
      <c r="EA59" s="554"/>
      <c r="EB59" s="554"/>
      <c r="EC59" s="554"/>
      <c r="ED59" s="555"/>
      <c r="EE59" s="554"/>
      <c r="EF59" s="554"/>
      <c r="EG59" s="554"/>
      <c r="EH59" s="555"/>
      <c r="EI59" s="554"/>
      <c r="EJ59" s="554"/>
      <c r="EK59" s="554"/>
      <c r="EL59" s="555"/>
      <c r="EM59" s="554"/>
      <c r="EN59" s="554"/>
      <c r="EO59" s="554"/>
      <c r="EP59" s="555"/>
      <c r="EQ59" s="554"/>
      <c r="ER59" s="554"/>
      <c r="ES59" s="554"/>
      <c r="ET59" s="555"/>
      <c r="EU59" s="554"/>
      <c r="EV59" s="554"/>
      <c r="EW59" s="554"/>
      <c r="EX59" s="555"/>
      <c r="EY59" s="554"/>
      <c r="EZ59" s="554"/>
      <c r="FA59" s="554"/>
      <c r="FB59" s="555"/>
      <c r="FC59" s="554"/>
      <c r="FD59" s="554"/>
      <c r="FE59" s="554"/>
      <c r="FF59" s="555"/>
      <c r="FG59" s="554"/>
      <c r="FH59" s="554"/>
      <c r="FI59" s="554"/>
      <c r="FJ59" s="555"/>
      <c r="FK59" s="554"/>
      <c r="FL59" s="554"/>
      <c r="FM59" s="554"/>
      <c r="FN59" s="555"/>
      <c r="FO59" s="554"/>
      <c r="FP59" s="554"/>
      <c r="FQ59" s="554"/>
      <c r="FR59" s="555"/>
      <c r="FS59" s="554"/>
      <c r="FT59" s="554"/>
      <c r="FU59" s="554"/>
      <c r="FV59" s="555"/>
      <c r="FW59" s="554"/>
      <c r="FX59" s="554"/>
      <c r="FY59" s="554"/>
      <c r="FZ59" s="555"/>
      <c r="GA59" s="554"/>
      <c r="GB59" s="554"/>
      <c r="GC59" s="554"/>
      <c r="GD59" s="555"/>
      <c r="GE59" s="554"/>
      <c r="GF59" s="554"/>
      <c r="GG59" s="554"/>
      <c r="GH59" s="555"/>
      <c r="GI59" s="554"/>
      <c r="GJ59" s="554"/>
      <c r="GK59" s="554"/>
      <c r="GL59" s="555"/>
      <c r="GM59" s="554"/>
      <c r="GN59" s="554"/>
      <c r="GO59" s="554"/>
      <c r="GP59" s="555"/>
      <c r="GQ59" s="554"/>
      <c r="GR59" s="554"/>
      <c r="GS59" s="554"/>
      <c r="GT59" s="555"/>
      <c r="GU59" s="554"/>
      <c r="GV59" s="554"/>
      <c r="GW59" s="554"/>
      <c r="GX59" s="555"/>
      <c r="GY59" s="554"/>
      <c r="GZ59" s="554"/>
      <c r="HA59" s="554"/>
      <c r="HB59" s="555"/>
      <c r="HC59" s="554"/>
      <c r="HD59" s="554"/>
      <c r="HE59" s="554"/>
      <c r="HF59" s="555"/>
      <c r="HG59" s="554"/>
      <c r="HH59" s="554"/>
      <c r="HI59" s="554"/>
      <c r="HJ59" s="555"/>
      <c r="HK59" s="554"/>
      <c r="HL59" s="554"/>
      <c r="HM59" s="554"/>
      <c r="HN59" s="555"/>
      <c r="HO59" s="554"/>
      <c r="HP59" s="554"/>
      <c r="HQ59" s="554"/>
      <c r="HR59" s="555"/>
      <c r="HS59" s="554"/>
      <c r="HT59" s="554"/>
      <c r="HU59" s="554"/>
      <c r="HV59" s="555"/>
      <c r="HW59" s="554"/>
      <c r="HX59" s="554"/>
      <c r="HY59" s="554"/>
      <c r="HZ59" s="555"/>
      <c r="IA59" s="554"/>
      <c r="IB59" s="554"/>
      <c r="IC59" s="554"/>
      <c r="ID59" s="555"/>
      <c r="IE59" s="554"/>
      <c r="IF59" s="554"/>
      <c r="IG59" s="554"/>
      <c r="IH59" s="555"/>
      <c r="II59" s="554"/>
      <c r="IJ59" s="554"/>
      <c r="IK59" s="554"/>
      <c r="IL59" s="555"/>
      <c r="IM59" s="554"/>
      <c r="IN59" s="554"/>
      <c r="IO59" s="554"/>
      <c r="IP59" s="555"/>
      <c r="IQ59" s="554"/>
      <c r="IR59" s="554"/>
      <c r="IS59" s="554"/>
      <c r="IT59" s="555"/>
      <c r="IU59" s="554"/>
      <c r="IV59" s="554"/>
    </row>
    <row r="60" spans="1:256" x14ac:dyDescent="0.2">
      <c r="A60" s="554"/>
      <c r="B60" s="555"/>
      <c r="C60" s="554"/>
      <c r="D60" s="554"/>
      <c r="E60" s="554"/>
      <c r="F60" s="555"/>
      <c r="G60" s="554"/>
      <c r="H60" s="554"/>
      <c r="I60" s="554"/>
      <c r="J60" s="555"/>
      <c r="K60" s="554"/>
      <c r="L60" s="554"/>
      <c r="M60" s="554"/>
      <c r="N60" s="555"/>
      <c r="O60" s="554"/>
      <c r="P60" s="554"/>
      <c r="Q60" s="554"/>
      <c r="R60" s="555"/>
      <c r="S60" s="554"/>
      <c r="T60" s="554"/>
      <c r="U60" s="554"/>
      <c r="V60" s="555"/>
      <c r="W60" s="554"/>
      <c r="X60" s="554"/>
      <c r="Y60" s="554"/>
      <c r="Z60" s="555"/>
      <c r="AA60" s="554"/>
      <c r="AB60" s="554"/>
      <c r="AC60" s="554"/>
      <c r="AD60" s="555"/>
      <c r="AE60" s="554"/>
      <c r="AF60" s="554"/>
      <c r="AG60" s="554"/>
      <c r="AH60" s="555"/>
      <c r="AI60" s="554"/>
      <c r="AJ60" s="554"/>
      <c r="AK60" s="554"/>
      <c r="AL60" s="555"/>
      <c r="AM60" s="554"/>
      <c r="AN60" s="554"/>
      <c r="AO60" s="554"/>
      <c r="AP60" s="555"/>
      <c r="AQ60" s="554"/>
      <c r="AR60" s="554"/>
      <c r="AS60" s="554"/>
      <c r="AT60" s="555"/>
      <c r="AU60" s="554"/>
      <c r="AV60" s="554"/>
      <c r="AW60" s="554"/>
      <c r="AX60" s="555"/>
      <c r="AY60" s="554"/>
      <c r="AZ60" s="554"/>
      <c r="BA60" s="554"/>
      <c r="BB60" s="555"/>
      <c r="BC60" s="554"/>
      <c r="BD60" s="554"/>
      <c r="BE60" s="554"/>
      <c r="BF60" s="555"/>
      <c r="BG60" s="554"/>
      <c r="BH60" s="554"/>
      <c r="BI60" s="554"/>
      <c r="BJ60" s="555"/>
      <c r="BK60" s="554"/>
      <c r="BL60" s="554"/>
      <c r="BM60" s="554"/>
      <c r="BN60" s="555"/>
      <c r="BO60" s="554"/>
      <c r="BP60" s="554"/>
      <c r="BQ60" s="554"/>
      <c r="BR60" s="555"/>
      <c r="BS60" s="554"/>
      <c r="BT60" s="554"/>
      <c r="BU60" s="554"/>
      <c r="BV60" s="555"/>
      <c r="BW60" s="554"/>
      <c r="BX60" s="554"/>
      <c r="BY60" s="554"/>
      <c r="BZ60" s="555"/>
      <c r="CA60" s="554"/>
      <c r="CB60" s="554"/>
      <c r="CC60" s="554"/>
      <c r="CD60" s="555"/>
      <c r="CE60" s="554"/>
      <c r="CF60" s="554"/>
      <c r="CG60" s="554"/>
      <c r="CH60" s="555"/>
      <c r="CI60" s="554"/>
      <c r="CJ60" s="554"/>
      <c r="CK60" s="554"/>
      <c r="CL60" s="555"/>
      <c r="CM60" s="554"/>
      <c r="CN60" s="554"/>
      <c r="CO60" s="554"/>
      <c r="CP60" s="555"/>
      <c r="CQ60" s="554"/>
      <c r="CR60" s="554"/>
      <c r="CS60" s="554"/>
      <c r="CT60" s="555"/>
      <c r="CU60" s="554"/>
      <c r="CV60" s="554"/>
      <c r="CW60" s="554"/>
      <c r="CX60" s="555"/>
      <c r="CY60" s="554"/>
      <c r="CZ60" s="554"/>
      <c r="DA60" s="554"/>
      <c r="DB60" s="555"/>
      <c r="DC60" s="554"/>
      <c r="DD60" s="554"/>
      <c r="DE60" s="554"/>
      <c r="DF60" s="555"/>
      <c r="DG60" s="554"/>
      <c r="DH60" s="554"/>
      <c r="DI60" s="554"/>
      <c r="DJ60" s="555"/>
      <c r="DK60" s="554"/>
      <c r="DL60" s="554"/>
      <c r="DM60" s="554"/>
      <c r="DN60" s="555"/>
      <c r="DO60" s="554"/>
      <c r="DP60" s="554"/>
      <c r="DQ60" s="554"/>
      <c r="DR60" s="555"/>
      <c r="DS60" s="554"/>
      <c r="DT60" s="554"/>
      <c r="DU60" s="554"/>
      <c r="DV60" s="555"/>
      <c r="DW60" s="554"/>
      <c r="DX60" s="554"/>
      <c r="DY60" s="554"/>
      <c r="DZ60" s="555"/>
      <c r="EA60" s="554"/>
      <c r="EB60" s="554"/>
      <c r="EC60" s="554"/>
      <c r="ED60" s="555"/>
      <c r="EE60" s="554"/>
      <c r="EF60" s="554"/>
      <c r="EG60" s="554"/>
      <c r="EH60" s="555"/>
      <c r="EI60" s="554"/>
      <c r="EJ60" s="554"/>
      <c r="EK60" s="554"/>
      <c r="EL60" s="555"/>
      <c r="EM60" s="554"/>
      <c r="EN60" s="554"/>
      <c r="EO60" s="554"/>
      <c r="EP60" s="555"/>
      <c r="EQ60" s="554"/>
      <c r="ER60" s="554"/>
      <c r="ES60" s="554"/>
      <c r="ET60" s="555"/>
      <c r="EU60" s="554"/>
      <c r="EV60" s="554"/>
      <c r="EW60" s="554"/>
      <c r="EX60" s="555"/>
      <c r="EY60" s="554"/>
      <c r="EZ60" s="554"/>
      <c r="FA60" s="554"/>
      <c r="FB60" s="555"/>
      <c r="FC60" s="554"/>
      <c r="FD60" s="554"/>
      <c r="FE60" s="554"/>
      <c r="FF60" s="555"/>
      <c r="FG60" s="554"/>
      <c r="FH60" s="554"/>
      <c r="FI60" s="554"/>
      <c r="FJ60" s="555"/>
      <c r="FK60" s="554"/>
      <c r="FL60" s="554"/>
      <c r="FM60" s="554"/>
      <c r="FN60" s="555"/>
      <c r="FO60" s="554"/>
      <c r="FP60" s="554"/>
      <c r="FQ60" s="554"/>
      <c r="FR60" s="555"/>
      <c r="FS60" s="554"/>
      <c r="FT60" s="554"/>
      <c r="FU60" s="554"/>
      <c r="FV60" s="555"/>
      <c r="FW60" s="554"/>
      <c r="FX60" s="554"/>
      <c r="FY60" s="554"/>
      <c r="FZ60" s="555"/>
      <c r="GA60" s="554"/>
      <c r="GB60" s="554"/>
      <c r="GC60" s="554"/>
      <c r="GD60" s="555"/>
      <c r="GE60" s="554"/>
      <c r="GF60" s="554"/>
      <c r="GG60" s="554"/>
      <c r="GH60" s="555"/>
      <c r="GI60" s="554"/>
      <c r="GJ60" s="554"/>
      <c r="GK60" s="554"/>
      <c r="GL60" s="555"/>
      <c r="GM60" s="554"/>
      <c r="GN60" s="554"/>
      <c r="GO60" s="554"/>
      <c r="GP60" s="555"/>
      <c r="GQ60" s="554"/>
      <c r="GR60" s="554"/>
      <c r="GS60" s="554"/>
      <c r="GT60" s="555"/>
      <c r="GU60" s="554"/>
      <c r="GV60" s="554"/>
      <c r="GW60" s="554"/>
      <c r="GX60" s="555"/>
      <c r="GY60" s="554"/>
      <c r="GZ60" s="554"/>
      <c r="HA60" s="554"/>
      <c r="HB60" s="555"/>
      <c r="HC60" s="554"/>
      <c r="HD60" s="554"/>
      <c r="HE60" s="554"/>
      <c r="HF60" s="555"/>
      <c r="HG60" s="554"/>
      <c r="HH60" s="554"/>
      <c r="HI60" s="554"/>
      <c r="HJ60" s="555"/>
      <c r="HK60" s="554"/>
      <c r="HL60" s="554"/>
      <c r="HM60" s="554"/>
      <c r="HN60" s="555"/>
      <c r="HO60" s="554"/>
      <c r="HP60" s="554"/>
      <c r="HQ60" s="554"/>
      <c r="HR60" s="555"/>
      <c r="HS60" s="554"/>
      <c r="HT60" s="554"/>
      <c r="HU60" s="554"/>
      <c r="HV60" s="555"/>
      <c r="HW60" s="554"/>
      <c r="HX60" s="554"/>
      <c r="HY60" s="554"/>
      <c r="HZ60" s="555"/>
      <c r="IA60" s="554"/>
      <c r="IB60" s="554"/>
      <c r="IC60" s="554"/>
      <c r="ID60" s="555"/>
      <c r="IE60" s="554"/>
      <c r="IF60" s="554"/>
      <c r="IG60" s="554"/>
      <c r="IH60" s="555"/>
      <c r="II60" s="554"/>
      <c r="IJ60" s="554"/>
      <c r="IK60" s="554"/>
      <c r="IL60" s="555"/>
      <c r="IM60" s="554"/>
      <c r="IN60" s="554"/>
      <c r="IO60" s="554"/>
      <c r="IP60" s="555"/>
      <c r="IQ60" s="554"/>
      <c r="IR60" s="554"/>
      <c r="IS60" s="554"/>
      <c r="IT60" s="555"/>
      <c r="IU60" s="554"/>
      <c r="IV60" s="554"/>
    </row>
    <row r="61" spans="1:256" x14ac:dyDescent="0.2">
      <c r="A61" s="554"/>
      <c r="B61" s="555"/>
      <c r="C61" s="554"/>
      <c r="D61" s="554"/>
      <c r="E61" s="554"/>
      <c r="F61" s="555"/>
      <c r="G61" s="554"/>
      <c r="H61" s="554"/>
      <c r="I61" s="554"/>
      <c r="J61" s="555"/>
      <c r="K61" s="554"/>
      <c r="L61" s="554"/>
      <c r="M61" s="554"/>
      <c r="N61" s="555"/>
      <c r="O61" s="554"/>
      <c r="P61" s="554"/>
      <c r="Q61" s="554"/>
      <c r="R61" s="555"/>
      <c r="S61" s="554"/>
      <c r="T61" s="554"/>
      <c r="U61" s="554"/>
      <c r="V61" s="555"/>
      <c r="W61" s="554"/>
      <c r="X61" s="554"/>
      <c r="Y61" s="554"/>
      <c r="Z61" s="555"/>
      <c r="AA61" s="554"/>
      <c r="AB61" s="554"/>
      <c r="AC61" s="554"/>
      <c r="AD61" s="555"/>
      <c r="AE61" s="554"/>
      <c r="AF61" s="554"/>
      <c r="AG61" s="554"/>
      <c r="AH61" s="555"/>
      <c r="AI61" s="554"/>
      <c r="AJ61" s="554"/>
      <c r="AK61" s="554"/>
      <c r="AL61" s="555"/>
      <c r="AM61" s="554"/>
      <c r="AN61" s="554"/>
      <c r="AO61" s="554"/>
      <c r="AP61" s="555"/>
      <c r="AQ61" s="554"/>
      <c r="AR61" s="554"/>
      <c r="AS61" s="554"/>
      <c r="AT61" s="555"/>
      <c r="AU61" s="554"/>
      <c r="AV61" s="554"/>
      <c r="AW61" s="554"/>
      <c r="AX61" s="555"/>
      <c r="AY61" s="554"/>
      <c r="AZ61" s="554"/>
      <c r="BA61" s="554"/>
      <c r="BB61" s="555"/>
      <c r="BC61" s="554"/>
      <c r="BD61" s="554"/>
      <c r="BE61" s="554"/>
      <c r="BF61" s="555"/>
      <c r="BG61" s="554"/>
      <c r="BH61" s="554"/>
      <c r="BI61" s="554"/>
      <c r="BJ61" s="555"/>
      <c r="BK61" s="554"/>
      <c r="BL61" s="554"/>
      <c r="BM61" s="554"/>
      <c r="BN61" s="555"/>
      <c r="BO61" s="554"/>
      <c r="BP61" s="554"/>
      <c r="BQ61" s="554"/>
      <c r="BR61" s="555"/>
      <c r="BS61" s="554"/>
      <c r="BT61" s="554"/>
      <c r="BU61" s="554"/>
      <c r="BV61" s="555"/>
      <c r="BW61" s="554"/>
      <c r="BX61" s="554"/>
      <c r="BY61" s="554"/>
      <c r="BZ61" s="555"/>
      <c r="CA61" s="554"/>
      <c r="CB61" s="554"/>
      <c r="CC61" s="554"/>
      <c r="CD61" s="555"/>
      <c r="CE61" s="554"/>
      <c r="CF61" s="554"/>
      <c r="CG61" s="554"/>
      <c r="CH61" s="555"/>
      <c r="CI61" s="554"/>
      <c r="CJ61" s="554"/>
      <c r="CK61" s="554"/>
      <c r="CL61" s="555"/>
      <c r="CM61" s="554"/>
      <c r="CN61" s="554"/>
      <c r="CO61" s="554"/>
      <c r="CP61" s="555"/>
      <c r="CQ61" s="554"/>
      <c r="CR61" s="554"/>
      <c r="CS61" s="554"/>
      <c r="CT61" s="555"/>
      <c r="CU61" s="554"/>
      <c r="CV61" s="554"/>
      <c r="CW61" s="554"/>
      <c r="CX61" s="555"/>
      <c r="CY61" s="554"/>
      <c r="CZ61" s="554"/>
      <c r="DA61" s="554"/>
      <c r="DB61" s="555"/>
      <c r="DC61" s="554"/>
      <c r="DD61" s="554"/>
      <c r="DE61" s="554"/>
      <c r="DF61" s="555"/>
      <c r="DG61" s="554"/>
      <c r="DH61" s="554"/>
      <c r="DI61" s="554"/>
      <c r="DJ61" s="555"/>
      <c r="DK61" s="554"/>
      <c r="DL61" s="554"/>
      <c r="DM61" s="554"/>
      <c r="DN61" s="555"/>
      <c r="DO61" s="554"/>
      <c r="DP61" s="554"/>
      <c r="DQ61" s="554"/>
      <c r="DR61" s="555"/>
      <c r="DS61" s="554"/>
      <c r="DT61" s="554"/>
      <c r="DU61" s="554"/>
      <c r="DV61" s="555"/>
      <c r="DW61" s="554"/>
      <c r="DX61" s="554"/>
      <c r="DY61" s="554"/>
      <c r="DZ61" s="555"/>
      <c r="EA61" s="554"/>
      <c r="EB61" s="554"/>
      <c r="EC61" s="554"/>
      <c r="ED61" s="555"/>
      <c r="EE61" s="554"/>
      <c r="EF61" s="554"/>
      <c r="EG61" s="554"/>
      <c r="EH61" s="555"/>
      <c r="EI61" s="554"/>
      <c r="EJ61" s="554"/>
      <c r="EK61" s="554"/>
      <c r="EL61" s="555"/>
      <c r="EM61" s="554"/>
      <c r="EN61" s="554"/>
      <c r="EO61" s="554"/>
      <c r="EP61" s="555"/>
      <c r="EQ61" s="554"/>
      <c r="ER61" s="554"/>
      <c r="ES61" s="554"/>
      <c r="ET61" s="555"/>
      <c r="EU61" s="554"/>
      <c r="EV61" s="554"/>
      <c r="EW61" s="554"/>
      <c r="EX61" s="555"/>
      <c r="EY61" s="554"/>
      <c r="EZ61" s="554"/>
      <c r="FA61" s="554"/>
      <c r="FB61" s="555"/>
      <c r="FC61" s="554"/>
      <c r="FD61" s="554"/>
      <c r="FE61" s="554"/>
      <c r="FF61" s="555"/>
      <c r="FG61" s="554"/>
      <c r="FH61" s="554"/>
      <c r="FI61" s="554"/>
      <c r="FJ61" s="555"/>
      <c r="FK61" s="554"/>
      <c r="FL61" s="554"/>
      <c r="FM61" s="554"/>
      <c r="FN61" s="555"/>
      <c r="FO61" s="554"/>
      <c r="FP61" s="554"/>
      <c r="FQ61" s="554"/>
      <c r="FR61" s="555"/>
      <c r="FS61" s="554"/>
      <c r="FT61" s="554"/>
      <c r="FU61" s="554"/>
      <c r="FV61" s="555"/>
      <c r="FW61" s="554"/>
      <c r="FX61" s="554"/>
      <c r="FY61" s="554"/>
      <c r="FZ61" s="555"/>
      <c r="GA61" s="554"/>
      <c r="GB61" s="554"/>
      <c r="GC61" s="554"/>
      <c r="GD61" s="555"/>
      <c r="GE61" s="554"/>
      <c r="GF61" s="554"/>
      <c r="GG61" s="554"/>
      <c r="GH61" s="555"/>
      <c r="GI61" s="554"/>
      <c r="GJ61" s="554"/>
      <c r="GK61" s="554"/>
      <c r="GL61" s="555"/>
      <c r="GM61" s="554"/>
      <c r="GN61" s="554"/>
      <c r="GO61" s="554"/>
      <c r="GP61" s="555"/>
      <c r="GQ61" s="554"/>
      <c r="GR61" s="554"/>
      <c r="GS61" s="554"/>
      <c r="GT61" s="555"/>
      <c r="GU61" s="554"/>
      <c r="GV61" s="554"/>
      <c r="GW61" s="554"/>
      <c r="GX61" s="555"/>
      <c r="GY61" s="554"/>
      <c r="GZ61" s="554"/>
      <c r="HA61" s="554"/>
      <c r="HB61" s="555"/>
      <c r="HC61" s="554"/>
      <c r="HD61" s="554"/>
      <c r="HE61" s="554"/>
      <c r="HF61" s="555"/>
      <c r="HG61" s="554"/>
      <c r="HH61" s="554"/>
      <c r="HI61" s="554"/>
      <c r="HJ61" s="555"/>
      <c r="HK61" s="554"/>
      <c r="HL61" s="554"/>
      <c r="HM61" s="554"/>
      <c r="HN61" s="555"/>
      <c r="HO61" s="554"/>
      <c r="HP61" s="554"/>
      <c r="HQ61" s="554"/>
      <c r="HR61" s="555"/>
      <c r="HS61" s="554"/>
      <c r="HT61" s="554"/>
      <c r="HU61" s="554"/>
      <c r="HV61" s="555"/>
      <c r="HW61" s="554"/>
      <c r="HX61" s="554"/>
      <c r="HY61" s="554"/>
      <c r="HZ61" s="555"/>
      <c r="IA61" s="554"/>
      <c r="IB61" s="554"/>
      <c r="IC61" s="554"/>
      <c r="ID61" s="555"/>
      <c r="IE61" s="554"/>
      <c r="IF61" s="554"/>
      <c r="IG61" s="554"/>
      <c r="IH61" s="555"/>
      <c r="II61" s="554"/>
      <c r="IJ61" s="554"/>
      <c r="IK61" s="554"/>
      <c r="IL61" s="555"/>
      <c r="IM61" s="554"/>
      <c r="IN61" s="554"/>
      <c r="IO61" s="554"/>
      <c r="IP61" s="555"/>
      <c r="IQ61" s="554"/>
      <c r="IR61" s="554"/>
      <c r="IS61" s="554"/>
      <c r="IT61" s="555"/>
      <c r="IU61" s="554"/>
      <c r="IV61" s="554"/>
    </row>
    <row r="62" spans="1:256" x14ac:dyDescent="0.2">
      <c r="A62" s="554"/>
      <c r="B62" s="555"/>
      <c r="C62" s="554"/>
      <c r="D62" s="554"/>
      <c r="E62" s="554"/>
      <c r="F62" s="555"/>
      <c r="G62" s="554"/>
      <c r="H62" s="554"/>
      <c r="I62" s="554"/>
      <c r="J62" s="555"/>
      <c r="K62" s="554"/>
      <c r="L62" s="554"/>
      <c r="M62" s="554"/>
      <c r="N62" s="555"/>
      <c r="O62" s="554"/>
      <c r="P62" s="554"/>
      <c r="Q62" s="554"/>
      <c r="R62" s="555"/>
      <c r="S62" s="554"/>
      <c r="T62" s="554"/>
      <c r="U62" s="554"/>
      <c r="V62" s="555"/>
      <c r="W62" s="554"/>
      <c r="X62" s="554"/>
      <c r="Y62" s="554"/>
      <c r="Z62" s="555"/>
      <c r="AA62" s="554"/>
      <c r="AB62" s="554"/>
      <c r="AC62" s="554"/>
      <c r="AD62" s="555"/>
      <c r="AE62" s="554"/>
      <c r="AF62" s="554"/>
      <c r="AG62" s="554"/>
      <c r="AH62" s="555"/>
      <c r="AI62" s="554"/>
      <c r="AJ62" s="554"/>
      <c r="AK62" s="554"/>
      <c r="AL62" s="555"/>
      <c r="AM62" s="554"/>
      <c r="AN62" s="554"/>
      <c r="AO62" s="554"/>
      <c r="AP62" s="555"/>
      <c r="AQ62" s="554"/>
      <c r="AR62" s="554"/>
      <c r="AS62" s="554"/>
      <c r="AT62" s="555"/>
      <c r="AU62" s="554"/>
      <c r="AV62" s="554"/>
      <c r="AW62" s="554"/>
      <c r="AX62" s="555"/>
      <c r="AY62" s="554"/>
      <c r="AZ62" s="554"/>
      <c r="BA62" s="554"/>
      <c r="BB62" s="555"/>
      <c r="BC62" s="554"/>
      <c r="BD62" s="554"/>
      <c r="BE62" s="554"/>
      <c r="BF62" s="555"/>
      <c r="BG62" s="554"/>
      <c r="BH62" s="554"/>
      <c r="BI62" s="554"/>
      <c r="BJ62" s="555"/>
      <c r="BK62" s="554"/>
      <c r="BL62" s="554"/>
      <c r="BM62" s="554"/>
      <c r="BN62" s="555"/>
      <c r="BO62" s="554"/>
      <c r="BP62" s="554"/>
      <c r="BQ62" s="554"/>
      <c r="BR62" s="555"/>
      <c r="BS62" s="554"/>
      <c r="BT62" s="554"/>
      <c r="BU62" s="554"/>
      <c r="BV62" s="555"/>
      <c r="BW62" s="554"/>
      <c r="BX62" s="554"/>
      <c r="BY62" s="554"/>
      <c r="BZ62" s="555"/>
      <c r="CA62" s="554"/>
      <c r="CB62" s="554"/>
      <c r="CC62" s="554"/>
      <c r="CD62" s="555"/>
      <c r="CE62" s="554"/>
      <c r="CF62" s="554"/>
      <c r="CG62" s="554"/>
      <c r="CH62" s="555"/>
      <c r="CI62" s="554"/>
      <c r="CJ62" s="554"/>
      <c r="CK62" s="554"/>
      <c r="CL62" s="555"/>
      <c r="CM62" s="554"/>
      <c r="CN62" s="554"/>
      <c r="CO62" s="554"/>
      <c r="CP62" s="555"/>
      <c r="CQ62" s="554"/>
      <c r="CR62" s="554"/>
      <c r="CS62" s="554"/>
      <c r="CT62" s="555"/>
      <c r="CU62" s="554"/>
      <c r="CV62" s="554"/>
      <c r="CW62" s="554"/>
      <c r="CX62" s="555"/>
      <c r="CY62" s="554"/>
      <c r="CZ62" s="554"/>
      <c r="DA62" s="554"/>
      <c r="DB62" s="555"/>
      <c r="DC62" s="554"/>
      <c r="DD62" s="554"/>
      <c r="DE62" s="554"/>
      <c r="DF62" s="555"/>
      <c r="DG62" s="554"/>
      <c r="DH62" s="554"/>
      <c r="DI62" s="554"/>
      <c r="DJ62" s="555"/>
      <c r="DK62" s="554"/>
      <c r="DL62" s="554"/>
      <c r="DM62" s="554"/>
      <c r="DN62" s="555"/>
      <c r="DO62" s="554"/>
      <c r="DP62" s="554"/>
      <c r="DQ62" s="554"/>
      <c r="DR62" s="555"/>
      <c r="DS62" s="554"/>
      <c r="DT62" s="554"/>
      <c r="DU62" s="554"/>
      <c r="DV62" s="555"/>
      <c r="DW62" s="554"/>
      <c r="DX62" s="554"/>
      <c r="DY62" s="554"/>
      <c r="DZ62" s="555"/>
      <c r="EA62" s="554"/>
      <c r="EB62" s="554"/>
      <c r="EC62" s="554"/>
      <c r="ED62" s="555"/>
      <c r="EE62" s="554"/>
      <c r="EF62" s="554"/>
      <c r="EG62" s="554"/>
      <c r="EH62" s="555"/>
      <c r="EI62" s="554"/>
      <c r="EJ62" s="554"/>
      <c r="EK62" s="554"/>
      <c r="EL62" s="555"/>
      <c r="EM62" s="554"/>
      <c r="EN62" s="554"/>
      <c r="EO62" s="554"/>
      <c r="EP62" s="555"/>
      <c r="EQ62" s="554"/>
      <c r="ER62" s="554"/>
      <c r="ES62" s="554"/>
      <c r="ET62" s="555"/>
      <c r="EU62" s="554"/>
      <c r="EV62" s="554"/>
      <c r="EW62" s="554"/>
      <c r="EX62" s="555"/>
      <c r="EY62" s="554"/>
      <c r="EZ62" s="554"/>
      <c r="FA62" s="554"/>
      <c r="FB62" s="555"/>
      <c r="FC62" s="554"/>
      <c r="FD62" s="554"/>
      <c r="FE62" s="554"/>
      <c r="FF62" s="555"/>
      <c r="FG62" s="554"/>
      <c r="FH62" s="554"/>
      <c r="FI62" s="554"/>
      <c r="FJ62" s="555"/>
      <c r="FK62" s="554"/>
      <c r="FL62" s="554"/>
      <c r="FM62" s="554"/>
      <c r="FN62" s="555"/>
      <c r="FO62" s="554"/>
      <c r="FP62" s="554"/>
      <c r="FQ62" s="554"/>
      <c r="FR62" s="555"/>
      <c r="FS62" s="554"/>
      <c r="FT62" s="554"/>
      <c r="FU62" s="554"/>
      <c r="FV62" s="555"/>
      <c r="FW62" s="554"/>
      <c r="FX62" s="554"/>
      <c r="FY62" s="554"/>
      <c r="FZ62" s="555"/>
      <c r="GA62" s="554"/>
      <c r="GB62" s="554"/>
      <c r="GC62" s="554"/>
      <c r="GD62" s="555"/>
      <c r="GE62" s="554"/>
      <c r="GF62" s="554"/>
      <c r="GG62" s="554"/>
      <c r="GH62" s="555"/>
      <c r="GI62" s="554"/>
      <c r="GJ62" s="554"/>
      <c r="GK62" s="554"/>
      <c r="GL62" s="555"/>
      <c r="GM62" s="554"/>
      <c r="GN62" s="554"/>
      <c r="GO62" s="554"/>
      <c r="GP62" s="555"/>
      <c r="GQ62" s="554"/>
      <c r="GR62" s="554"/>
      <c r="GS62" s="554"/>
      <c r="GT62" s="555"/>
      <c r="GU62" s="554"/>
      <c r="GV62" s="554"/>
      <c r="GW62" s="554"/>
      <c r="GX62" s="555"/>
      <c r="GY62" s="554"/>
      <c r="GZ62" s="554"/>
      <c r="HA62" s="554"/>
      <c r="HB62" s="555"/>
      <c r="HC62" s="554"/>
      <c r="HD62" s="554"/>
      <c r="HE62" s="554"/>
      <c r="HF62" s="555"/>
      <c r="HG62" s="554"/>
      <c r="HH62" s="554"/>
      <c r="HI62" s="554"/>
      <c r="HJ62" s="555"/>
      <c r="HK62" s="554"/>
      <c r="HL62" s="554"/>
      <c r="HM62" s="554"/>
      <c r="HN62" s="555"/>
      <c r="HO62" s="554"/>
      <c r="HP62" s="554"/>
      <c r="HQ62" s="554"/>
      <c r="HR62" s="555"/>
      <c r="HS62" s="554"/>
      <c r="HT62" s="554"/>
      <c r="HU62" s="554"/>
      <c r="HV62" s="555"/>
      <c r="HW62" s="554"/>
      <c r="HX62" s="554"/>
      <c r="HY62" s="554"/>
      <c r="HZ62" s="555"/>
      <c r="IA62" s="554"/>
      <c r="IB62" s="554"/>
      <c r="IC62" s="554"/>
      <c r="ID62" s="555"/>
      <c r="IE62" s="554"/>
      <c r="IF62" s="554"/>
      <c r="IG62" s="554"/>
      <c r="IH62" s="555"/>
      <c r="II62" s="554"/>
      <c r="IJ62" s="554"/>
      <c r="IK62" s="554"/>
      <c r="IL62" s="555"/>
      <c r="IM62" s="554"/>
      <c r="IN62" s="554"/>
      <c r="IO62" s="554"/>
      <c r="IP62" s="555"/>
      <c r="IQ62" s="554"/>
      <c r="IR62" s="554"/>
      <c r="IS62" s="554"/>
      <c r="IT62" s="555"/>
      <c r="IU62" s="554"/>
      <c r="IV62" s="554"/>
    </row>
    <row r="63" spans="1:256" x14ac:dyDescent="0.2">
      <c r="A63" s="554"/>
      <c r="B63" s="555"/>
      <c r="C63" s="554"/>
      <c r="D63" s="554"/>
      <c r="E63" s="554"/>
      <c r="F63" s="555"/>
      <c r="G63" s="554"/>
      <c r="H63" s="554"/>
      <c r="I63" s="554"/>
      <c r="J63" s="555"/>
      <c r="K63" s="554"/>
      <c r="L63" s="554"/>
      <c r="M63" s="554"/>
      <c r="N63" s="555"/>
      <c r="O63" s="554"/>
      <c r="P63" s="554"/>
      <c r="Q63" s="554"/>
      <c r="R63" s="555"/>
      <c r="S63" s="554"/>
      <c r="T63" s="554"/>
      <c r="U63" s="554"/>
      <c r="V63" s="555"/>
      <c r="W63" s="554"/>
      <c r="X63" s="554"/>
      <c r="Y63" s="554"/>
      <c r="Z63" s="555"/>
      <c r="AA63" s="554"/>
      <c r="AB63" s="554"/>
      <c r="AC63" s="554"/>
      <c r="AD63" s="555"/>
      <c r="AE63" s="554"/>
      <c r="AF63" s="554"/>
      <c r="AG63" s="554"/>
      <c r="AH63" s="555"/>
      <c r="AI63" s="554"/>
      <c r="AJ63" s="554"/>
      <c r="AK63" s="554"/>
      <c r="AL63" s="555"/>
      <c r="AM63" s="554"/>
      <c r="AN63" s="554"/>
      <c r="AO63" s="554"/>
      <c r="AP63" s="555"/>
      <c r="AQ63" s="554"/>
      <c r="AR63" s="554"/>
      <c r="AS63" s="554"/>
      <c r="AT63" s="555"/>
      <c r="AU63" s="554"/>
      <c r="AV63" s="554"/>
      <c r="AW63" s="554"/>
      <c r="AX63" s="555"/>
      <c r="AY63" s="554"/>
      <c r="AZ63" s="554"/>
      <c r="BA63" s="554"/>
      <c r="BB63" s="555"/>
      <c r="BC63" s="554"/>
      <c r="BD63" s="554"/>
      <c r="BE63" s="554"/>
      <c r="BF63" s="555"/>
      <c r="BG63" s="554"/>
      <c r="BH63" s="554"/>
      <c r="BI63" s="554"/>
      <c r="BJ63" s="555"/>
      <c r="BK63" s="554"/>
      <c r="BL63" s="554"/>
      <c r="BM63" s="554"/>
      <c r="BN63" s="555"/>
      <c r="BO63" s="554"/>
      <c r="BP63" s="554"/>
      <c r="BQ63" s="554"/>
      <c r="BR63" s="555"/>
      <c r="BS63" s="554"/>
      <c r="BT63" s="554"/>
      <c r="BU63" s="554"/>
      <c r="BV63" s="555"/>
      <c r="BW63" s="554"/>
      <c r="BX63" s="554"/>
      <c r="BY63" s="554"/>
      <c r="BZ63" s="555"/>
      <c r="CA63" s="554"/>
      <c r="CB63" s="554"/>
      <c r="CC63" s="554"/>
      <c r="CD63" s="555"/>
      <c r="CE63" s="554"/>
      <c r="CF63" s="554"/>
      <c r="CG63" s="554"/>
      <c r="CH63" s="555"/>
      <c r="CI63" s="554"/>
      <c r="CJ63" s="554"/>
      <c r="CK63" s="554"/>
      <c r="CL63" s="555"/>
      <c r="CM63" s="554"/>
      <c r="CN63" s="554"/>
      <c r="CO63" s="554"/>
      <c r="CP63" s="555"/>
      <c r="CQ63" s="554"/>
      <c r="CR63" s="554"/>
      <c r="CS63" s="554"/>
      <c r="CT63" s="555"/>
      <c r="CU63" s="554"/>
      <c r="CV63" s="554"/>
      <c r="CW63" s="554"/>
      <c r="CX63" s="555"/>
      <c r="CY63" s="554"/>
      <c r="CZ63" s="554"/>
      <c r="DA63" s="554"/>
      <c r="DB63" s="555"/>
      <c r="DC63" s="554"/>
      <c r="DD63" s="554"/>
      <c r="DE63" s="554"/>
      <c r="DF63" s="555"/>
      <c r="DG63" s="554"/>
      <c r="DH63" s="554"/>
      <c r="DI63" s="554"/>
      <c r="DJ63" s="555"/>
      <c r="DK63" s="554"/>
      <c r="DL63" s="554"/>
      <c r="DM63" s="554"/>
      <c r="DN63" s="555"/>
      <c r="DO63" s="554"/>
      <c r="DP63" s="554"/>
      <c r="DQ63" s="554"/>
      <c r="DR63" s="555"/>
      <c r="DS63" s="554"/>
      <c r="DT63" s="554"/>
      <c r="DU63" s="554"/>
      <c r="DV63" s="555"/>
      <c r="DW63" s="554"/>
      <c r="DX63" s="554"/>
      <c r="DY63" s="554"/>
      <c r="DZ63" s="555"/>
      <c r="EA63" s="554"/>
      <c r="EB63" s="554"/>
      <c r="EC63" s="554"/>
      <c r="ED63" s="555"/>
      <c r="EE63" s="554"/>
      <c r="EF63" s="554"/>
      <c r="EG63" s="554"/>
      <c r="EH63" s="555"/>
      <c r="EI63" s="554"/>
      <c r="EJ63" s="554"/>
      <c r="EK63" s="554"/>
      <c r="EL63" s="555"/>
      <c r="EM63" s="554"/>
      <c r="EN63" s="554"/>
      <c r="EO63" s="554"/>
      <c r="EP63" s="555"/>
      <c r="EQ63" s="554"/>
      <c r="ER63" s="554"/>
      <c r="ES63" s="554"/>
      <c r="ET63" s="555"/>
      <c r="EU63" s="554"/>
      <c r="EV63" s="554"/>
      <c r="EW63" s="554"/>
      <c r="EX63" s="555"/>
      <c r="EY63" s="554"/>
      <c r="EZ63" s="554"/>
      <c r="FA63" s="554"/>
      <c r="FB63" s="555"/>
      <c r="FC63" s="554"/>
      <c r="FD63" s="554"/>
      <c r="FE63" s="554"/>
      <c r="FF63" s="555"/>
      <c r="FG63" s="554"/>
      <c r="FH63" s="554"/>
      <c r="FI63" s="554"/>
      <c r="FJ63" s="555"/>
      <c r="FK63" s="554"/>
      <c r="FL63" s="554"/>
      <c r="FM63" s="554"/>
      <c r="FN63" s="555"/>
      <c r="FO63" s="554"/>
      <c r="FP63" s="554"/>
      <c r="FQ63" s="554"/>
      <c r="FR63" s="555"/>
      <c r="FS63" s="554"/>
      <c r="FT63" s="554"/>
      <c r="FU63" s="554"/>
      <c r="FV63" s="555"/>
      <c r="FW63" s="554"/>
      <c r="FX63" s="554"/>
      <c r="FY63" s="554"/>
      <c r="FZ63" s="555"/>
      <c r="GA63" s="554"/>
      <c r="GB63" s="554"/>
      <c r="GC63" s="554"/>
      <c r="GD63" s="555"/>
      <c r="GE63" s="554"/>
      <c r="GF63" s="554"/>
      <c r="GG63" s="554"/>
      <c r="GH63" s="555"/>
      <c r="GI63" s="554"/>
      <c r="GJ63" s="554"/>
      <c r="GK63" s="554"/>
      <c r="GL63" s="555"/>
      <c r="GM63" s="554"/>
      <c r="GN63" s="554"/>
      <c r="GO63" s="554"/>
      <c r="GP63" s="555"/>
      <c r="GQ63" s="554"/>
      <c r="GR63" s="554"/>
      <c r="GS63" s="554"/>
      <c r="GT63" s="555"/>
      <c r="GU63" s="554"/>
      <c r="GV63" s="554"/>
      <c r="GW63" s="554"/>
      <c r="GX63" s="555"/>
      <c r="GY63" s="554"/>
      <c r="GZ63" s="554"/>
      <c r="HA63" s="554"/>
      <c r="HB63" s="555"/>
      <c r="HC63" s="554"/>
      <c r="HD63" s="554"/>
      <c r="HE63" s="554"/>
      <c r="HF63" s="555"/>
      <c r="HG63" s="554"/>
      <c r="HH63" s="554"/>
      <c r="HI63" s="554"/>
      <c r="HJ63" s="555"/>
      <c r="HK63" s="554"/>
      <c r="HL63" s="554"/>
      <c r="HM63" s="554"/>
      <c r="HN63" s="555"/>
      <c r="HO63" s="554"/>
      <c r="HP63" s="554"/>
      <c r="HQ63" s="554"/>
      <c r="HR63" s="555"/>
      <c r="HS63" s="554"/>
      <c r="HT63" s="554"/>
      <c r="HU63" s="554"/>
      <c r="HV63" s="555"/>
      <c r="HW63" s="554"/>
      <c r="HX63" s="554"/>
      <c r="HY63" s="554"/>
      <c r="HZ63" s="555"/>
      <c r="IA63" s="554"/>
      <c r="IB63" s="554"/>
      <c r="IC63" s="554"/>
      <c r="ID63" s="555"/>
      <c r="IE63" s="554"/>
      <c r="IF63" s="554"/>
      <c r="IG63" s="554"/>
      <c r="IH63" s="555"/>
      <c r="II63" s="554"/>
      <c r="IJ63" s="554"/>
      <c r="IK63" s="554"/>
      <c r="IL63" s="555"/>
      <c r="IM63" s="554"/>
      <c r="IN63" s="554"/>
      <c r="IO63" s="554"/>
      <c r="IP63" s="555"/>
      <c r="IQ63" s="554"/>
      <c r="IR63" s="554"/>
      <c r="IS63" s="554"/>
      <c r="IT63" s="555"/>
      <c r="IU63" s="554"/>
      <c r="IV63" s="554"/>
    </row>
    <row r="64" spans="1:256" x14ac:dyDescent="0.2">
      <c r="A64" s="554"/>
      <c r="B64" s="555"/>
      <c r="C64" s="554"/>
      <c r="D64" s="554"/>
      <c r="E64" s="554"/>
      <c r="F64" s="555"/>
      <c r="G64" s="554"/>
      <c r="H64" s="554"/>
      <c r="I64" s="554"/>
      <c r="J64" s="555"/>
      <c r="K64" s="554"/>
      <c r="L64" s="554"/>
      <c r="M64" s="554"/>
      <c r="N64" s="555"/>
      <c r="O64" s="554"/>
      <c r="P64" s="554"/>
      <c r="Q64" s="554"/>
      <c r="R64" s="555"/>
      <c r="S64" s="554"/>
      <c r="T64" s="554"/>
      <c r="U64" s="554"/>
      <c r="V64" s="555"/>
      <c r="W64" s="554"/>
      <c r="X64" s="554"/>
      <c r="Y64" s="554"/>
      <c r="Z64" s="555"/>
      <c r="AA64" s="554"/>
      <c r="AB64" s="554"/>
      <c r="AC64" s="554"/>
      <c r="AD64" s="555"/>
      <c r="AE64" s="554"/>
      <c r="AF64" s="554"/>
      <c r="AG64" s="554"/>
      <c r="AH64" s="555"/>
      <c r="AI64" s="554"/>
      <c r="AJ64" s="554"/>
      <c r="AK64" s="554"/>
      <c r="AL64" s="555"/>
      <c r="AM64" s="554"/>
      <c r="AN64" s="554"/>
      <c r="AO64" s="554"/>
      <c r="AP64" s="555"/>
      <c r="AQ64" s="554"/>
      <c r="AR64" s="554"/>
      <c r="AS64" s="554"/>
      <c r="AT64" s="555"/>
      <c r="AU64" s="554"/>
      <c r="AV64" s="554"/>
      <c r="AW64" s="554"/>
      <c r="AX64" s="555"/>
      <c r="AY64" s="554"/>
      <c r="AZ64" s="554"/>
      <c r="BA64" s="554"/>
      <c r="BB64" s="555"/>
      <c r="BC64" s="554"/>
      <c r="BD64" s="554"/>
      <c r="BE64" s="554"/>
      <c r="BF64" s="555"/>
      <c r="BG64" s="554"/>
      <c r="BH64" s="554"/>
      <c r="BI64" s="554"/>
      <c r="BJ64" s="555"/>
      <c r="BK64" s="554"/>
      <c r="BL64" s="554"/>
      <c r="BM64" s="554"/>
      <c r="BN64" s="555"/>
      <c r="BO64" s="554"/>
      <c r="BP64" s="554"/>
      <c r="BQ64" s="554"/>
      <c r="BR64" s="555"/>
      <c r="BS64" s="554"/>
      <c r="BT64" s="554"/>
      <c r="BU64" s="554"/>
      <c r="BV64" s="555"/>
      <c r="BW64" s="554"/>
      <c r="BX64" s="554"/>
      <c r="BY64" s="554"/>
      <c r="BZ64" s="555"/>
      <c r="CA64" s="554"/>
      <c r="CB64" s="554"/>
      <c r="CC64" s="554"/>
      <c r="CD64" s="555"/>
      <c r="CE64" s="554"/>
      <c r="CF64" s="554"/>
      <c r="CG64" s="554"/>
      <c r="CH64" s="555"/>
      <c r="CI64" s="554"/>
      <c r="CJ64" s="554"/>
      <c r="CK64" s="554"/>
      <c r="CL64" s="555"/>
      <c r="CM64" s="554"/>
      <c r="CN64" s="554"/>
      <c r="CO64" s="554"/>
      <c r="CP64" s="555"/>
      <c r="CQ64" s="554"/>
      <c r="CR64" s="554"/>
      <c r="CS64" s="554"/>
      <c r="CT64" s="555"/>
      <c r="CU64" s="554"/>
      <c r="CV64" s="554"/>
      <c r="CW64" s="554"/>
      <c r="CX64" s="555"/>
      <c r="CY64" s="554"/>
      <c r="CZ64" s="554"/>
      <c r="DA64" s="554"/>
      <c r="DB64" s="555"/>
      <c r="DC64" s="554"/>
      <c r="DD64" s="554"/>
      <c r="DE64" s="554"/>
      <c r="DF64" s="555"/>
      <c r="DG64" s="554"/>
      <c r="DH64" s="554"/>
      <c r="DI64" s="554"/>
      <c r="DJ64" s="555"/>
      <c r="DK64" s="554"/>
      <c r="DL64" s="554"/>
      <c r="DM64" s="554"/>
      <c r="DN64" s="555"/>
      <c r="DO64" s="554"/>
      <c r="DP64" s="554"/>
      <c r="DQ64" s="554"/>
      <c r="DR64" s="555"/>
      <c r="DS64" s="554"/>
      <c r="DT64" s="554"/>
      <c r="DU64" s="554"/>
      <c r="DV64" s="555"/>
      <c r="DW64" s="554"/>
      <c r="DX64" s="554"/>
      <c r="DY64" s="554"/>
      <c r="DZ64" s="555"/>
      <c r="EA64" s="554"/>
      <c r="EB64" s="554"/>
      <c r="EC64" s="554"/>
      <c r="ED64" s="555"/>
      <c r="EE64" s="554"/>
      <c r="EF64" s="554"/>
      <c r="EG64" s="554"/>
      <c r="EH64" s="555"/>
      <c r="EI64" s="554"/>
      <c r="EJ64" s="554"/>
      <c r="EK64" s="554"/>
      <c r="EL64" s="555"/>
      <c r="EM64" s="554"/>
      <c r="EN64" s="554"/>
      <c r="EO64" s="554"/>
      <c r="EP64" s="555"/>
      <c r="EQ64" s="554"/>
      <c r="ER64" s="554"/>
      <c r="ES64" s="554"/>
      <c r="ET64" s="555"/>
      <c r="EU64" s="554"/>
      <c r="EV64" s="554"/>
      <c r="EW64" s="554"/>
      <c r="EX64" s="555"/>
      <c r="EY64" s="554"/>
      <c r="EZ64" s="554"/>
      <c r="FA64" s="554"/>
      <c r="FB64" s="555"/>
      <c r="FC64" s="554"/>
      <c r="FD64" s="554"/>
      <c r="FE64" s="554"/>
      <c r="FF64" s="555"/>
      <c r="FG64" s="554"/>
      <c r="FH64" s="554"/>
      <c r="FI64" s="554"/>
      <c r="FJ64" s="555"/>
      <c r="FK64" s="554"/>
      <c r="FL64" s="554"/>
      <c r="FM64" s="554"/>
      <c r="FN64" s="555"/>
      <c r="FO64" s="554"/>
      <c r="FP64" s="554"/>
      <c r="FQ64" s="554"/>
      <c r="FR64" s="555"/>
      <c r="FS64" s="554"/>
      <c r="FT64" s="554"/>
      <c r="FU64" s="554"/>
      <c r="FV64" s="555"/>
      <c r="FW64" s="554"/>
      <c r="FX64" s="554"/>
      <c r="FY64" s="554"/>
      <c r="FZ64" s="555"/>
      <c r="GA64" s="554"/>
      <c r="GB64" s="554"/>
      <c r="GC64" s="554"/>
      <c r="GD64" s="555"/>
      <c r="GE64" s="554"/>
      <c r="GF64" s="554"/>
      <c r="GG64" s="554"/>
      <c r="GH64" s="555"/>
      <c r="GI64" s="554"/>
      <c r="GJ64" s="554"/>
      <c r="GK64" s="554"/>
      <c r="GL64" s="555"/>
      <c r="GM64" s="554"/>
      <c r="GN64" s="554"/>
      <c r="GO64" s="554"/>
      <c r="GP64" s="555"/>
      <c r="GQ64" s="554"/>
      <c r="GR64" s="554"/>
      <c r="GS64" s="554"/>
      <c r="GT64" s="555"/>
      <c r="GU64" s="554"/>
      <c r="GV64" s="554"/>
      <c r="GW64" s="554"/>
      <c r="GX64" s="555"/>
      <c r="GY64" s="554"/>
      <c r="GZ64" s="554"/>
      <c r="HA64" s="554"/>
      <c r="HB64" s="555"/>
      <c r="HC64" s="554"/>
      <c r="HD64" s="554"/>
      <c r="HE64" s="554"/>
      <c r="HF64" s="555"/>
      <c r="HG64" s="554"/>
      <c r="HH64" s="554"/>
      <c r="HI64" s="554"/>
      <c r="HJ64" s="555"/>
      <c r="HK64" s="554"/>
      <c r="HL64" s="554"/>
      <c r="HM64" s="554"/>
      <c r="HN64" s="555"/>
      <c r="HO64" s="554"/>
      <c r="HP64" s="554"/>
      <c r="HQ64" s="554"/>
      <c r="HR64" s="555"/>
      <c r="HS64" s="554"/>
      <c r="HT64" s="554"/>
      <c r="HU64" s="554"/>
      <c r="HV64" s="555"/>
      <c r="HW64" s="554"/>
      <c r="HX64" s="554"/>
      <c r="HY64" s="554"/>
      <c r="HZ64" s="555"/>
      <c r="IA64" s="554"/>
      <c r="IB64" s="554"/>
      <c r="IC64" s="554"/>
      <c r="ID64" s="555"/>
      <c r="IE64" s="554"/>
      <c r="IF64" s="554"/>
      <c r="IG64" s="554"/>
      <c r="IH64" s="555"/>
      <c r="II64" s="554"/>
      <c r="IJ64" s="554"/>
      <c r="IK64" s="554"/>
      <c r="IL64" s="555"/>
      <c r="IM64" s="554"/>
      <c r="IN64" s="554"/>
      <c r="IO64" s="554"/>
      <c r="IP64" s="555"/>
      <c r="IQ64" s="554"/>
      <c r="IR64" s="554"/>
      <c r="IS64" s="554"/>
      <c r="IT64" s="555"/>
      <c r="IU64" s="554"/>
      <c r="IV64" s="554"/>
    </row>
    <row r="65" spans="1:256" x14ac:dyDescent="0.2">
      <c r="A65" s="554"/>
      <c r="B65" s="555"/>
      <c r="C65" s="554"/>
      <c r="D65" s="554"/>
      <c r="E65" s="554"/>
      <c r="F65" s="555"/>
      <c r="G65" s="554"/>
      <c r="H65" s="554"/>
      <c r="I65" s="554"/>
      <c r="J65" s="555"/>
      <c r="K65" s="554"/>
      <c r="L65" s="554"/>
      <c r="M65" s="554"/>
      <c r="N65" s="555"/>
      <c r="O65" s="554"/>
      <c r="P65" s="554"/>
      <c r="Q65" s="554"/>
      <c r="R65" s="555"/>
      <c r="S65" s="554"/>
      <c r="T65" s="554"/>
      <c r="U65" s="554"/>
      <c r="V65" s="555"/>
      <c r="W65" s="554"/>
      <c r="X65" s="554"/>
      <c r="Y65" s="554"/>
      <c r="Z65" s="555"/>
      <c r="AA65" s="554"/>
      <c r="AB65" s="554"/>
      <c r="AC65" s="554"/>
      <c r="AD65" s="555"/>
      <c r="AE65" s="554"/>
      <c r="AF65" s="554"/>
      <c r="AG65" s="554"/>
      <c r="AH65" s="555"/>
      <c r="AI65" s="554"/>
      <c r="AJ65" s="554"/>
      <c r="AK65" s="554"/>
      <c r="AL65" s="555"/>
      <c r="AM65" s="554"/>
      <c r="AN65" s="554"/>
      <c r="AO65" s="554"/>
      <c r="AP65" s="555"/>
      <c r="AQ65" s="554"/>
      <c r="AR65" s="554"/>
      <c r="AS65" s="554"/>
      <c r="AT65" s="555"/>
      <c r="AU65" s="554"/>
      <c r="AV65" s="554"/>
      <c r="AW65" s="554"/>
      <c r="AX65" s="555"/>
      <c r="AY65" s="554"/>
      <c r="AZ65" s="554"/>
      <c r="BA65" s="554"/>
      <c r="BB65" s="555"/>
      <c r="BC65" s="554"/>
      <c r="BD65" s="554"/>
      <c r="BE65" s="554"/>
      <c r="BF65" s="555"/>
      <c r="BG65" s="554"/>
      <c r="BH65" s="554"/>
      <c r="BI65" s="554"/>
      <c r="BJ65" s="555"/>
      <c r="BK65" s="554"/>
      <c r="BL65" s="554"/>
      <c r="BM65" s="554"/>
      <c r="BN65" s="555"/>
      <c r="BO65" s="554"/>
      <c r="BP65" s="554"/>
      <c r="BQ65" s="554"/>
      <c r="BR65" s="555"/>
      <c r="BS65" s="554"/>
      <c r="BT65" s="554"/>
      <c r="BU65" s="554"/>
      <c r="BV65" s="555"/>
      <c r="BW65" s="554"/>
      <c r="BX65" s="554"/>
      <c r="BY65" s="554"/>
      <c r="BZ65" s="555"/>
      <c r="CA65" s="554"/>
      <c r="CB65" s="554"/>
      <c r="CC65" s="554"/>
      <c r="CD65" s="555"/>
      <c r="CE65" s="554"/>
      <c r="CF65" s="554"/>
      <c r="CG65" s="554"/>
      <c r="CH65" s="555"/>
      <c r="CI65" s="554"/>
      <c r="CJ65" s="554"/>
      <c r="CK65" s="554"/>
      <c r="CL65" s="555"/>
      <c r="CM65" s="554"/>
      <c r="CN65" s="554"/>
      <c r="CO65" s="554"/>
      <c r="CP65" s="555"/>
      <c r="CQ65" s="554"/>
      <c r="CR65" s="554"/>
      <c r="CS65" s="554"/>
      <c r="CT65" s="555"/>
      <c r="CU65" s="554"/>
      <c r="CV65" s="554"/>
      <c r="CW65" s="554"/>
      <c r="CX65" s="555"/>
      <c r="CY65" s="554"/>
      <c r="CZ65" s="554"/>
      <c r="DA65" s="554"/>
      <c r="DB65" s="555"/>
      <c r="DC65" s="554"/>
      <c r="DD65" s="554"/>
      <c r="DE65" s="554"/>
      <c r="DF65" s="555"/>
      <c r="DG65" s="554"/>
      <c r="DH65" s="554"/>
      <c r="DI65" s="554"/>
      <c r="DJ65" s="555"/>
      <c r="DK65" s="554"/>
      <c r="DL65" s="554"/>
      <c r="DM65" s="554"/>
      <c r="DN65" s="555"/>
      <c r="DO65" s="554"/>
      <c r="DP65" s="554"/>
      <c r="DQ65" s="554"/>
      <c r="DR65" s="555"/>
      <c r="DS65" s="554"/>
      <c r="DT65" s="554"/>
      <c r="DU65" s="554"/>
      <c r="DV65" s="555"/>
      <c r="DW65" s="554"/>
      <c r="DX65" s="554"/>
      <c r="DY65" s="554"/>
      <c r="DZ65" s="555"/>
      <c r="EA65" s="554"/>
      <c r="EB65" s="554"/>
      <c r="EC65" s="554"/>
      <c r="ED65" s="555"/>
      <c r="EE65" s="554"/>
      <c r="EF65" s="554"/>
      <c r="EG65" s="554"/>
      <c r="EH65" s="555"/>
      <c r="EI65" s="554"/>
      <c r="EJ65" s="554"/>
      <c r="EK65" s="554"/>
      <c r="EL65" s="555"/>
      <c r="EM65" s="554"/>
      <c r="EN65" s="554"/>
      <c r="EO65" s="554"/>
      <c r="EP65" s="555"/>
      <c r="EQ65" s="554"/>
      <c r="ER65" s="554"/>
      <c r="ES65" s="554"/>
      <c r="ET65" s="555"/>
      <c r="EU65" s="554"/>
      <c r="EV65" s="554"/>
      <c r="EW65" s="554"/>
      <c r="EX65" s="555"/>
      <c r="EY65" s="554"/>
      <c r="EZ65" s="554"/>
      <c r="FA65" s="554"/>
      <c r="FB65" s="555"/>
      <c r="FC65" s="554"/>
      <c r="FD65" s="554"/>
      <c r="FE65" s="554"/>
      <c r="FF65" s="555"/>
      <c r="FG65" s="554"/>
      <c r="FH65" s="554"/>
      <c r="FI65" s="554"/>
      <c r="FJ65" s="555"/>
      <c r="FK65" s="554"/>
      <c r="FL65" s="554"/>
      <c r="FM65" s="554"/>
      <c r="FN65" s="555"/>
      <c r="FO65" s="554"/>
      <c r="FP65" s="554"/>
      <c r="FQ65" s="554"/>
      <c r="FR65" s="555"/>
      <c r="FS65" s="554"/>
      <c r="FT65" s="554"/>
      <c r="FU65" s="554"/>
      <c r="FV65" s="555"/>
      <c r="FW65" s="554"/>
      <c r="FX65" s="554"/>
      <c r="FY65" s="554"/>
      <c r="FZ65" s="555"/>
      <c r="GA65" s="554"/>
      <c r="GB65" s="554"/>
      <c r="GC65" s="554"/>
      <c r="GD65" s="555"/>
      <c r="GE65" s="554"/>
      <c r="GF65" s="554"/>
      <c r="GG65" s="554"/>
      <c r="GH65" s="555"/>
      <c r="GI65" s="554"/>
      <c r="GJ65" s="554"/>
      <c r="GK65" s="554"/>
      <c r="GL65" s="555"/>
      <c r="GM65" s="554"/>
      <c r="GN65" s="554"/>
      <c r="GO65" s="554"/>
      <c r="GP65" s="555"/>
      <c r="GQ65" s="554"/>
      <c r="GR65" s="554"/>
      <c r="GS65" s="554"/>
      <c r="GT65" s="555"/>
      <c r="GU65" s="554"/>
      <c r="GV65" s="554"/>
      <c r="GW65" s="554"/>
      <c r="GX65" s="555"/>
      <c r="GY65" s="554"/>
      <c r="GZ65" s="554"/>
      <c r="HA65" s="554"/>
      <c r="HB65" s="555"/>
      <c r="HC65" s="554"/>
      <c r="HD65" s="554"/>
      <c r="HE65" s="554"/>
      <c r="HF65" s="555"/>
      <c r="HG65" s="554"/>
      <c r="HH65" s="554"/>
      <c r="HI65" s="554"/>
      <c r="HJ65" s="555"/>
      <c r="HK65" s="554"/>
      <c r="HL65" s="554"/>
      <c r="HM65" s="554"/>
      <c r="HN65" s="555"/>
      <c r="HO65" s="554"/>
      <c r="HP65" s="554"/>
      <c r="HQ65" s="554"/>
      <c r="HR65" s="555"/>
      <c r="HS65" s="554"/>
      <c r="HT65" s="554"/>
      <c r="HU65" s="554"/>
      <c r="HV65" s="555"/>
      <c r="HW65" s="554"/>
      <c r="HX65" s="554"/>
      <c r="HY65" s="554"/>
      <c r="HZ65" s="555"/>
      <c r="IA65" s="554"/>
      <c r="IB65" s="554"/>
      <c r="IC65" s="554"/>
      <c r="ID65" s="555"/>
      <c r="IE65" s="554"/>
      <c r="IF65" s="554"/>
      <c r="IG65" s="554"/>
      <c r="IH65" s="555"/>
      <c r="II65" s="554"/>
      <c r="IJ65" s="554"/>
      <c r="IK65" s="554"/>
      <c r="IL65" s="555"/>
      <c r="IM65" s="554"/>
      <c r="IN65" s="554"/>
      <c r="IO65" s="554"/>
      <c r="IP65" s="555"/>
      <c r="IQ65" s="554"/>
      <c r="IR65" s="554"/>
      <c r="IS65" s="554"/>
      <c r="IT65" s="555"/>
      <c r="IU65" s="554"/>
      <c r="IV65" s="554"/>
    </row>
    <row r="66" spans="1:256" x14ac:dyDescent="0.2">
      <c r="A66" s="554"/>
      <c r="B66" s="555"/>
      <c r="C66" s="554"/>
      <c r="D66" s="557"/>
      <c r="E66" s="554"/>
      <c r="F66" s="555"/>
      <c r="G66" s="554"/>
      <c r="H66" s="557"/>
      <c r="I66" s="554"/>
      <c r="J66" s="555"/>
      <c r="K66" s="554"/>
      <c r="L66" s="557"/>
      <c r="M66" s="554"/>
      <c r="N66" s="555"/>
      <c r="O66" s="554"/>
      <c r="P66" s="557"/>
      <c r="Q66" s="554"/>
      <c r="R66" s="555"/>
      <c r="S66" s="554"/>
      <c r="T66" s="557"/>
      <c r="U66" s="554"/>
      <c r="V66" s="555"/>
      <c r="W66" s="554"/>
      <c r="X66" s="557"/>
      <c r="Y66" s="554"/>
      <c r="Z66" s="555"/>
      <c r="AA66" s="554"/>
      <c r="AB66" s="557"/>
      <c r="AC66" s="554"/>
      <c r="AD66" s="555"/>
      <c r="AE66" s="554"/>
      <c r="AF66" s="557"/>
      <c r="AG66" s="554"/>
      <c r="AH66" s="555"/>
      <c r="AI66" s="554"/>
      <c r="AJ66" s="557"/>
      <c r="AK66" s="554"/>
      <c r="AL66" s="555"/>
      <c r="AM66" s="554"/>
      <c r="AN66" s="557"/>
      <c r="AO66" s="554"/>
      <c r="AP66" s="555"/>
      <c r="AQ66" s="554"/>
      <c r="AR66" s="557"/>
      <c r="AS66" s="554"/>
      <c r="AT66" s="555"/>
      <c r="AU66" s="554"/>
      <c r="AV66" s="557"/>
      <c r="AW66" s="554"/>
      <c r="AX66" s="555"/>
      <c r="AY66" s="554"/>
      <c r="AZ66" s="557"/>
      <c r="BA66" s="554"/>
      <c r="BB66" s="555"/>
      <c r="BC66" s="554"/>
      <c r="BD66" s="557"/>
      <c r="BE66" s="554"/>
      <c r="BF66" s="555"/>
      <c r="BG66" s="554"/>
      <c r="BH66" s="557"/>
      <c r="BI66" s="554"/>
      <c r="BJ66" s="555"/>
      <c r="BK66" s="554"/>
      <c r="BL66" s="557"/>
      <c r="BM66" s="554"/>
      <c r="BN66" s="555"/>
      <c r="BO66" s="554"/>
      <c r="BP66" s="557"/>
      <c r="BQ66" s="554"/>
      <c r="BR66" s="555"/>
      <c r="BS66" s="554"/>
      <c r="BT66" s="557"/>
      <c r="BU66" s="554"/>
      <c r="BV66" s="555"/>
      <c r="BW66" s="554"/>
      <c r="BX66" s="557"/>
      <c r="BY66" s="554"/>
      <c r="BZ66" s="555"/>
      <c r="CA66" s="554"/>
      <c r="CB66" s="557"/>
      <c r="CC66" s="554"/>
      <c r="CD66" s="555"/>
      <c r="CE66" s="554"/>
      <c r="CF66" s="557"/>
      <c r="CG66" s="554"/>
      <c r="CH66" s="555"/>
      <c r="CI66" s="554"/>
      <c r="CJ66" s="557"/>
      <c r="CK66" s="554"/>
      <c r="CL66" s="555"/>
      <c r="CM66" s="554"/>
      <c r="CN66" s="557"/>
      <c r="CO66" s="554"/>
      <c r="CP66" s="555"/>
      <c r="CQ66" s="554"/>
      <c r="CR66" s="557"/>
      <c r="CS66" s="554"/>
      <c r="CT66" s="555"/>
      <c r="CU66" s="554"/>
      <c r="CV66" s="557"/>
      <c r="CW66" s="554"/>
      <c r="CX66" s="555"/>
      <c r="CY66" s="554"/>
      <c r="CZ66" s="557"/>
      <c r="DA66" s="554"/>
      <c r="DB66" s="555"/>
      <c r="DC66" s="554"/>
      <c r="DD66" s="557"/>
      <c r="DE66" s="554"/>
      <c r="DF66" s="555"/>
      <c r="DG66" s="554"/>
      <c r="DH66" s="557"/>
      <c r="DI66" s="554"/>
      <c r="DJ66" s="555"/>
      <c r="DK66" s="554"/>
      <c r="DL66" s="557"/>
      <c r="DM66" s="554"/>
      <c r="DN66" s="555"/>
      <c r="DO66" s="554"/>
      <c r="DP66" s="557"/>
      <c r="DQ66" s="554"/>
      <c r="DR66" s="555"/>
      <c r="DS66" s="554"/>
      <c r="DT66" s="557"/>
      <c r="DU66" s="554"/>
      <c r="DV66" s="555"/>
      <c r="DW66" s="554"/>
      <c r="DX66" s="557"/>
      <c r="DY66" s="554"/>
      <c r="DZ66" s="555"/>
      <c r="EA66" s="554"/>
      <c r="EB66" s="557"/>
      <c r="EC66" s="554"/>
      <c r="ED66" s="555"/>
      <c r="EE66" s="554"/>
      <c r="EF66" s="557"/>
      <c r="EG66" s="554"/>
      <c r="EH66" s="555"/>
      <c r="EI66" s="554"/>
      <c r="EJ66" s="557"/>
      <c r="EK66" s="554"/>
      <c r="EL66" s="555"/>
      <c r="EM66" s="554"/>
      <c r="EN66" s="557"/>
      <c r="EO66" s="554"/>
      <c r="EP66" s="555"/>
      <c r="EQ66" s="554"/>
      <c r="ER66" s="557"/>
      <c r="ES66" s="554"/>
      <c r="ET66" s="555"/>
      <c r="EU66" s="554"/>
      <c r="EV66" s="557"/>
      <c r="EW66" s="554"/>
      <c r="EX66" s="555"/>
      <c r="EY66" s="554"/>
      <c r="EZ66" s="557"/>
      <c r="FA66" s="554"/>
      <c r="FB66" s="555"/>
      <c r="FC66" s="554"/>
      <c r="FD66" s="557"/>
      <c r="FE66" s="554"/>
      <c r="FF66" s="555"/>
      <c r="FG66" s="554"/>
      <c r="FH66" s="557"/>
      <c r="FI66" s="554"/>
      <c r="FJ66" s="555"/>
      <c r="FK66" s="554"/>
      <c r="FL66" s="557"/>
      <c r="FM66" s="554"/>
      <c r="FN66" s="555"/>
      <c r="FO66" s="554"/>
      <c r="FP66" s="557"/>
      <c r="FQ66" s="554"/>
      <c r="FR66" s="555"/>
      <c r="FS66" s="554"/>
      <c r="FT66" s="557"/>
      <c r="FU66" s="554"/>
      <c r="FV66" s="555"/>
      <c r="FW66" s="554"/>
      <c r="FX66" s="557"/>
      <c r="FY66" s="554"/>
      <c r="FZ66" s="555"/>
      <c r="GA66" s="554"/>
      <c r="GB66" s="557"/>
      <c r="GC66" s="554"/>
      <c r="GD66" s="555"/>
      <c r="GE66" s="554"/>
      <c r="GF66" s="557"/>
      <c r="GG66" s="554"/>
      <c r="GH66" s="555"/>
      <c r="GI66" s="554"/>
      <c r="GJ66" s="557"/>
      <c r="GK66" s="554"/>
      <c r="GL66" s="555"/>
      <c r="GM66" s="554"/>
      <c r="GN66" s="557"/>
      <c r="GO66" s="554"/>
      <c r="GP66" s="555"/>
      <c r="GQ66" s="554"/>
      <c r="GR66" s="557"/>
      <c r="GS66" s="554"/>
      <c r="GT66" s="555"/>
      <c r="GU66" s="554"/>
      <c r="GV66" s="557"/>
      <c r="GW66" s="554"/>
      <c r="GX66" s="555"/>
      <c r="GY66" s="554"/>
      <c r="GZ66" s="557"/>
      <c r="HA66" s="554"/>
      <c r="HB66" s="555"/>
      <c r="HC66" s="554"/>
      <c r="HD66" s="557"/>
      <c r="HE66" s="554"/>
      <c r="HF66" s="555"/>
      <c r="HG66" s="554"/>
      <c r="HH66" s="557"/>
      <c r="HI66" s="554"/>
      <c r="HJ66" s="555"/>
      <c r="HK66" s="554"/>
      <c r="HL66" s="557"/>
      <c r="HM66" s="554"/>
      <c r="HN66" s="555"/>
      <c r="HO66" s="554"/>
      <c r="HP66" s="557"/>
      <c r="HQ66" s="554"/>
      <c r="HR66" s="555"/>
      <c r="HS66" s="554"/>
      <c r="HT66" s="557"/>
      <c r="HU66" s="554"/>
      <c r="HV66" s="555"/>
      <c r="HW66" s="554"/>
      <c r="HX66" s="557"/>
      <c r="HY66" s="554"/>
      <c r="HZ66" s="555"/>
      <c r="IA66" s="554"/>
      <c r="IB66" s="557"/>
      <c r="IC66" s="554"/>
      <c r="ID66" s="555"/>
      <c r="IE66" s="554"/>
      <c r="IF66" s="557"/>
      <c r="IG66" s="554"/>
      <c r="IH66" s="555"/>
      <c r="II66" s="554"/>
      <c r="IJ66" s="557"/>
      <c r="IK66" s="554"/>
      <c r="IL66" s="555"/>
      <c r="IM66" s="554"/>
      <c r="IN66" s="557"/>
      <c r="IO66" s="554"/>
      <c r="IP66" s="555"/>
      <c r="IQ66" s="554"/>
      <c r="IR66" s="557"/>
      <c r="IS66" s="554"/>
      <c r="IT66" s="555"/>
      <c r="IU66" s="554"/>
      <c r="IV66" s="557"/>
    </row>
    <row r="69" spans="1:256" x14ac:dyDescent="0.2">
      <c r="B69" s="555"/>
    </row>
    <row r="71" spans="1:256" x14ac:dyDescent="0.2">
      <c r="A71" s="554"/>
      <c r="B71" s="559"/>
      <c r="C71" s="560"/>
      <c r="D71" s="554"/>
      <c r="E71" s="554"/>
      <c r="F71" s="559"/>
      <c r="G71" s="560"/>
      <c r="H71" s="554"/>
      <c r="I71" s="554"/>
      <c r="J71" s="559"/>
      <c r="K71" s="560"/>
      <c r="L71" s="554"/>
      <c r="M71" s="554"/>
      <c r="N71" s="559"/>
      <c r="O71" s="560"/>
      <c r="P71" s="554"/>
      <c r="Q71" s="554"/>
      <c r="R71" s="559"/>
      <c r="S71" s="560"/>
      <c r="T71" s="554"/>
      <c r="U71" s="554"/>
      <c r="V71" s="559"/>
      <c r="W71" s="560"/>
      <c r="X71" s="554"/>
      <c r="Y71" s="554"/>
      <c r="Z71" s="559"/>
      <c r="AA71" s="560"/>
      <c r="AB71" s="554"/>
      <c r="AC71" s="554"/>
      <c r="AD71" s="559"/>
      <c r="AE71" s="560"/>
      <c r="AF71" s="554"/>
      <c r="AG71" s="554"/>
      <c r="AH71" s="559"/>
      <c r="AI71" s="560"/>
      <c r="AJ71" s="554"/>
      <c r="AK71" s="554"/>
      <c r="AL71" s="559"/>
      <c r="AM71" s="560"/>
      <c r="AN71" s="554"/>
      <c r="AO71" s="554"/>
      <c r="AP71" s="559"/>
      <c r="AQ71" s="560"/>
      <c r="AR71" s="554"/>
      <c r="AS71" s="554"/>
      <c r="AT71" s="559"/>
      <c r="AU71" s="560"/>
      <c r="AV71" s="554"/>
      <c r="AW71" s="554"/>
      <c r="AX71" s="559"/>
      <c r="AY71" s="560"/>
      <c r="AZ71" s="554"/>
      <c r="BA71" s="554"/>
      <c r="BB71" s="559"/>
      <c r="BC71" s="560"/>
      <c r="BD71" s="554"/>
      <c r="BE71" s="554"/>
      <c r="BF71" s="559"/>
      <c r="BG71" s="560"/>
      <c r="BH71" s="554"/>
      <c r="BI71" s="554"/>
      <c r="BJ71" s="559"/>
      <c r="BK71" s="560"/>
      <c r="BL71" s="554"/>
      <c r="BM71" s="554"/>
      <c r="BN71" s="559"/>
      <c r="BO71" s="560"/>
      <c r="BP71" s="554"/>
      <c r="BQ71" s="554"/>
      <c r="BR71" s="559"/>
      <c r="BS71" s="560"/>
      <c r="BT71" s="554"/>
      <c r="BU71" s="554"/>
      <c r="BV71" s="559"/>
      <c r="BW71" s="560"/>
      <c r="BX71" s="554"/>
      <c r="BY71" s="554"/>
      <c r="BZ71" s="559"/>
      <c r="CA71" s="560"/>
      <c r="CB71" s="554"/>
      <c r="CC71" s="554"/>
      <c r="CD71" s="559"/>
      <c r="CE71" s="560"/>
      <c r="CF71" s="554"/>
      <c r="CG71" s="554"/>
      <c r="CH71" s="559"/>
      <c r="CI71" s="560"/>
      <c r="CJ71" s="554"/>
      <c r="CK71" s="554"/>
      <c r="CL71" s="559"/>
      <c r="CM71" s="560"/>
      <c r="CN71" s="554"/>
      <c r="CO71" s="554"/>
      <c r="CP71" s="559"/>
      <c r="CQ71" s="560"/>
      <c r="CR71" s="554"/>
      <c r="CS71" s="554"/>
      <c r="CT71" s="559"/>
      <c r="CU71" s="560"/>
      <c r="CV71" s="554"/>
      <c r="CW71" s="554"/>
      <c r="CX71" s="559"/>
      <c r="CY71" s="560"/>
      <c r="CZ71" s="554"/>
      <c r="DA71" s="554"/>
      <c r="DB71" s="559"/>
      <c r="DC71" s="560"/>
      <c r="DD71" s="554"/>
      <c r="DE71" s="554"/>
      <c r="DF71" s="559"/>
      <c r="DG71" s="560"/>
      <c r="DH71" s="554"/>
      <c r="DI71" s="554"/>
      <c r="DJ71" s="559"/>
      <c r="DK71" s="560"/>
      <c r="DL71" s="554"/>
      <c r="DM71" s="554"/>
      <c r="DN71" s="559"/>
      <c r="DO71" s="560"/>
      <c r="DP71" s="554"/>
      <c r="DQ71" s="554"/>
      <c r="DR71" s="559"/>
      <c r="DS71" s="560"/>
      <c r="DT71" s="554"/>
      <c r="DU71" s="554"/>
      <c r="DV71" s="559"/>
      <c r="DW71" s="560"/>
      <c r="DX71" s="554"/>
      <c r="DY71" s="554"/>
      <c r="DZ71" s="559"/>
      <c r="EA71" s="560"/>
      <c r="EB71" s="554"/>
      <c r="EC71" s="554"/>
      <c r="ED71" s="559"/>
      <c r="EE71" s="560"/>
      <c r="EF71" s="554"/>
      <c r="EG71" s="554"/>
      <c r="EH71" s="559"/>
      <c r="EI71" s="560"/>
      <c r="EJ71" s="554"/>
      <c r="EK71" s="554"/>
      <c r="EL71" s="559"/>
      <c r="EM71" s="560"/>
      <c r="EN71" s="554"/>
      <c r="EO71" s="554"/>
      <c r="EP71" s="559"/>
      <c r="EQ71" s="560"/>
      <c r="ER71" s="554"/>
      <c r="ES71" s="554"/>
      <c r="ET71" s="559"/>
      <c r="EU71" s="560"/>
      <c r="EV71" s="554"/>
      <c r="EW71" s="554"/>
      <c r="EX71" s="559"/>
      <c r="EY71" s="560"/>
      <c r="EZ71" s="554"/>
      <c r="FA71" s="554"/>
      <c r="FB71" s="559"/>
      <c r="FC71" s="560"/>
      <c r="FD71" s="554"/>
      <c r="FE71" s="554"/>
      <c r="FF71" s="559"/>
      <c r="FG71" s="560"/>
      <c r="FH71" s="554"/>
      <c r="FI71" s="554"/>
      <c r="FJ71" s="559"/>
      <c r="FK71" s="560"/>
      <c r="FL71" s="554"/>
      <c r="FM71" s="554"/>
      <c r="FN71" s="559"/>
      <c r="FO71" s="560"/>
      <c r="FP71" s="554"/>
      <c r="FQ71" s="554"/>
      <c r="FR71" s="559"/>
      <c r="FS71" s="560"/>
      <c r="FT71" s="554"/>
      <c r="FU71" s="554"/>
      <c r="FV71" s="559"/>
      <c r="FW71" s="560"/>
      <c r="FX71" s="554"/>
      <c r="FY71" s="554"/>
      <c r="FZ71" s="559"/>
      <c r="GA71" s="560"/>
      <c r="GB71" s="554"/>
      <c r="GC71" s="554"/>
      <c r="GD71" s="559"/>
      <c r="GE71" s="560"/>
      <c r="GF71" s="554"/>
      <c r="GG71" s="554"/>
      <c r="GH71" s="559"/>
      <c r="GI71" s="560"/>
      <c r="GJ71" s="554"/>
      <c r="GK71" s="554"/>
      <c r="GL71" s="559"/>
      <c r="GM71" s="560"/>
      <c r="GN71" s="554"/>
      <c r="GO71" s="554"/>
      <c r="GP71" s="559"/>
      <c r="GQ71" s="560"/>
      <c r="GR71" s="554"/>
      <c r="GS71" s="554"/>
      <c r="GT71" s="559"/>
      <c r="GU71" s="560"/>
      <c r="GV71" s="554"/>
      <c r="GW71" s="554"/>
      <c r="GX71" s="559"/>
      <c r="GY71" s="560"/>
      <c r="GZ71" s="554"/>
      <c r="HA71" s="554"/>
      <c r="HB71" s="559"/>
      <c r="HC71" s="560"/>
      <c r="HD71" s="554"/>
      <c r="HE71" s="554"/>
      <c r="HF71" s="559"/>
      <c r="HG71" s="560"/>
      <c r="HH71" s="554"/>
      <c r="HI71" s="554"/>
      <c r="HJ71" s="559"/>
      <c r="HK71" s="560"/>
      <c r="HL71" s="554"/>
      <c r="HM71" s="554"/>
      <c r="HN71" s="559"/>
      <c r="HO71" s="560"/>
      <c r="HP71" s="554"/>
      <c r="HQ71" s="554"/>
      <c r="HR71" s="559"/>
      <c r="HS71" s="560"/>
      <c r="HT71" s="554"/>
      <c r="HU71" s="554"/>
      <c r="HV71" s="559"/>
      <c r="HW71" s="560"/>
      <c r="HX71" s="554"/>
      <c r="HY71" s="554"/>
      <c r="HZ71" s="559"/>
      <c r="IA71" s="560"/>
      <c r="IB71" s="554"/>
      <c r="IC71" s="554"/>
      <c r="ID71" s="559"/>
      <c r="IE71" s="560"/>
      <c r="IF71" s="554"/>
      <c r="IG71" s="554"/>
      <c r="IH71" s="559"/>
      <c r="II71" s="560"/>
      <c r="IJ71" s="554"/>
      <c r="IK71" s="554"/>
      <c r="IL71" s="559"/>
      <c r="IM71" s="560"/>
      <c r="IN71" s="554"/>
      <c r="IO71" s="554"/>
      <c r="IP71" s="559"/>
      <c r="IQ71" s="560"/>
      <c r="IR71" s="554"/>
      <c r="IS71" s="554"/>
      <c r="IT71" s="559"/>
      <c r="IU71" s="560"/>
      <c r="IV71" s="554"/>
    </row>
    <row r="72" spans="1:256" x14ac:dyDescent="0.2">
      <c r="A72" s="554"/>
      <c r="B72" s="555"/>
      <c r="C72" s="554"/>
      <c r="D72" s="557"/>
      <c r="E72" s="554"/>
      <c r="F72" s="555"/>
      <c r="G72" s="554"/>
      <c r="H72" s="557"/>
      <c r="I72" s="554"/>
      <c r="J72" s="555"/>
      <c r="K72" s="554"/>
      <c r="L72" s="557"/>
      <c r="M72" s="554"/>
      <c r="N72" s="555"/>
      <c r="O72" s="554"/>
      <c r="P72" s="557"/>
      <c r="Q72" s="554"/>
      <c r="R72" s="555"/>
      <c r="S72" s="554"/>
      <c r="T72" s="557"/>
      <c r="U72" s="554"/>
      <c r="V72" s="555"/>
      <c r="W72" s="554"/>
      <c r="X72" s="557"/>
      <c r="Y72" s="554"/>
      <c r="Z72" s="555"/>
      <c r="AA72" s="554"/>
      <c r="AB72" s="557"/>
      <c r="AC72" s="554"/>
      <c r="AD72" s="555"/>
      <c r="AE72" s="554"/>
      <c r="AF72" s="557"/>
      <c r="AG72" s="554"/>
      <c r="AH72" s="555"/>
      <c r="AI72" s="554"/>
      <c r="AJ72" s="557"/>
      <c r="AK72" s="554"/>
      <c r="AL72" s="555"/>
      <c r="AM72" s="554"/>
      <c r="AN72" s="557"/>
      <c r="AO72" s="554"/>
      <c r="AP72" s="555"/>
      <c r="AQ72" s="554"/>
      <c r="AR72" s="557"/>
      <c r="AS72" s="554"/>
      <c r="AT72" s="555"/>
      <c r="AU72" s="554"/>
      <c r="AV72" s="557"/>
      <c r="AW72" s="554"/>
      <c r="AX72" s="555"/>
      <c r="AY72" s="554"/>
      <c r="AZ72" s="557"/>
      <c r="BA72" s="554"/>
      <c r="BB72" s="555"/>
      <c r="BC72" s="554"/>
      <c r="BD72" s="557"/>
      <c r="BE72" s="554"/>
      <c r="BF72" s="555"/>
      <c r="BG72" s="554"/>
      <c r="BH72" s="557"/>
      <c r="BI72" s="554"/>
      <c r="BJ72" s="555"/>
      <c r="BK72" s="554"/>
      <c r="BL72" s="557"/>
      <c r="BM72" s="554"/>
      <c r="BN72" s="555"/>
      <c r="BO72" s="554"/>
      <c r="BP72" s="557"/>
      <c r="BQ72" s="554"/>
      <c r="BR72" s="555"/>
      <c r="BS72" s="554"/>
      <c r="BT72" s="557"/>
      <c r="BU72" s="554"/>
      <c r="BV72" s="555"/>
      <c r="BW72" s="554"/>
      <c r="BX72" s="557"/>
      <c r="BY72" s="554"/>
      <c r="BZ72" s="555"/>
      <c r="CA72" s="554"/>
      <c r="CB72" s="557"/>
      <c r="CC72" s="554"/>
      <c r="CD72" s="555"/>
      <c r="CE72" s="554"/>
      <c r="CF72" s="557"/>
      <c r="CG72" s="554"/>
      <c r="CH72" s="555"/>
      <c r="CI72" s="554"/>
      <c r="CJ72" s="557"/>
      <c r="CK72" s="554"/>
      <c r="CL72" s="555"/>
      <c r="CM72" s="554"/>
      <c r="CN72" s="557"/>
      <c r="CO72" s="554"/>
      <c r="CP72" s="555"/>
      <c r="CQ72" s="554"/>
      <c r="CR72" s="557"/>
      <c r="CS72" s="554"/>
      <c r="CT72" s="555"/>
      <c r="CU72" s="554"/>
      <c r="CV72" s="557"/>
      <c r="CW72" s="554"/>
      <c r="CX72" s="555"/>
      <c r="CY72" s="554"/>
      <c r="CZ72" s="557"/>
      <c r="DA72" s="554"/>
      <c r="DB72" s="555"/>
      <c r="DC72" s="554"/>
      <c r="DD72" s="557"/>
      <c r="DE72" s="554"/>
      <c r="DF72" s="555"/>
      <c r="DG72" s="554"/>
      <c r="DH72" s="557"/>
      <c r="DI72" s="554"/>
      <c r="DJ72" s="555"/>
      <c r="DK72" s="554"/>
      <c r="DL72" s="557"/>
      <c r="DM72" s="554"/>
      <c r="DN72" s="555"/>
      <c r="DO72" s="554"/>
      <c r="DP72" s="557"/>
      <c r="DQ72" s="554"/>
      <c r="DR72" s="555"/>
      <c r="DS72" s="554"/>
      <c r="DT72" s="557"/>
      <c r="DU72" s="554"/>
      <c r="DV72" s="555"/>
      <c r="DW72" s="554"/>
      <c r="DX72" s="557"/>
      <c r="DY72" s="554"/>
      <c r="DZ72" s="555"/>
      <c r="EA72" s="554"/>
      <c r="EB72" s="557"/>
      <c r="EC72" s="554"/>
      <c r="ED72" s="555"/>
      <c r="EE72" s="554"/>
      <c r="EF72" s="557"/>
      <c r="EG72" s="554"/>
      <c r="EH72" s="555"/>
      <c r="EI72" s="554"/>
      <c r="EJ72" s="557"/>
      <c r="EK72" s="554"/>
      <c r="EL72" s="555"/>
      <c r="EM72" s="554"/>
      <c r="EN72" s="557"/>
      <c r="EO72" s="554"/>
      <c r="EP72" s="555"/>
      <c r="EQ72" s="554"/>
      <c r="ER72" s="557"/>
      <c r="ES72" s="554"/>
      <c r="ET72" s="555"/>
      <c r="EU72" s="554"/>
      <c r="EV72" s="557"/>
      <c r="EW72" s="554"/>
      <c r="EX72" s="555"/>
      <c r="EY72" s="554"/>
      <c r="EZ72" s="557"/>
      <c r="FA72" s="554"/>
      <c r="FB72" s="555"/>
      <c r="FC72" s="554"/>
      <c r="FD72" s="557"/>
      <c r="FE72" s="554"/>
      <c r="FF72" s="555"/>
      <c r="FG72" s="554"/>
      <c r="FH72" s="557"/>
      <c r="FI72" s="554"/>
      <c r="FJ72" s="555"/>
      <c r="FK72" s="554"/>
      <c r="FL72" s="557"/>
      <c r="FM72" s="554"/>
      <c r="FN72" s="555"/>
      <c r="FO72" s="554"/>
      <c r="FP72" s="557"/>
      <c r="FQ72" s="554"/>
      <c r="FR72" s="555"/>
      <c r="FS72" s="554"/>
      <c r="FT72" s="557"/>
      <c r="FU72" s="554"/>
      <c r="FV72" s="555"/>
      <c r="FW72" s="554"/>
      <c r="FX72" s="557"/>
      <c r="FY72" s="554"/>
      <c r="FZ72" s="555"/>
      <c r="GA72" s="554"/>
      <c r="GB72" s="557"/>
      <c r="GC72" s="554"/>
      <c r="GD72" s="555"/>
      <c r="GE72" s="554"/>
      <c r="GF72" s="557"/>
      <c r="GG72" s="554"/>
      <c r="GH72" s="555"/>
      <c r="GI72" s="554"/>
      <c r="GJ72" s="557"/>
      <c r="GK72" s="554"/>
      <c r="GL72" s="555"/>
      <c r="GM72" s="554"/>
      <c r="GN72" s="557"/>
      <c r="GO72" s="554"/>
      <c r="GP72" s="555"/>
      <c r="GQ72" s="554"/>
      <c r="GR72" s="557"/>
      <c r="GS72" s="554"/>
      <c r="GT72" s="555"/>
      <c r="GU72" s="554"/>
      <c r="GV72" s="557"/>
      <c r="GW72" s="554"/>
      <c r="GX72" s="555"/>
      <c r="GY72" s="554"/>
      <c r="GZ72" s="557"/>
      <c r="HA72" s="554"/>
      <c r="HB72" s="555"/>
      <c r="HC72" s="554"/>
      <c r="HD72" s="557"/>
      <c r="HE72" s="554"/>
      <c r="HF72" s="555"/>
      <c r="HG72" s="554"/>
      <c r="HH72" s="557"/>
      <c r="HI72" s="554"/>
      <c r="HJ72" s="555"/>
      <c r="HK72" s="554"/>
      <c r="HL72" s="557"/>
      <c r="HM72" s="554"/>
      <c r="HN72" s="555"/>
      <c r="HO72" s="554"/>
      <c r="HP72" s="557"/>
      <c r="HQ72" s="554"/>
      <c r="HR72" s="555"/>
      <c r="HS72" s="554"/>
      <c r="HT72" s="557"/>
      <c r="HU72" s="554"/>
      <c r="HV72" s="555"/>
      <c r="HW72" s="554"/>
      <c r="HX72" s="557"/>
      <c r="HY72" s="554"/>
      <c r="HZ72" s="555"/>
      <c r="IA72" s="554"/>
      <c r="IB72" s="557"/>
      <c r="IC72" s="554"/>
      <c r="ID72" s="555"/>
      <c r="IE72" s="554"/>
      <c r="IF72" s="557"/>
      <c r="IG72" s="554"/>
      <c r="IH72" s="555"/>
      <c r="II72" s="554"/>
      <c r="IJ72" s="557"/>
      <c r="IK72" s="554"/>
      <c r="IL72" s="555"/>
      <c r="IM72" s="554"/>
      <c r="IN72" s="557"/>
      <c r="IO72" s="554"/>
      <c r="IP72" s="555"/>
      <c r="IQ72" s="554"/>
      <c r="IR72" s="557"/>
      <c r="IS72" s="554"/>
      <c r="IT72" s="555"/>
      <c r="IU72" s="554"/>
      <c r="IV72" s="557"/>
    </row>
    <row r="73" spans="1:256" x14ac:dyDescent="0.2">
      <c r="A73" s="554"/>
      <c r="B73" s="555"/>
      <c r="C73" s="554"/>
      <c r="D73" s="557"/>
      <c r="E73" s="554"/>
      <c r="F73" s="555"/>
      <c r="G73" s="554"/>
      <c r="H73" s="557"/>
      <c r="I73" s="554"/>
      <c r="J73" s="555"/>
      <c r="K73" s="554"/>
      <c r="L73" s="557"/>
      <c r="M73" s="554"/>
      <c r="N73" s="555"/>
      <c r="O73" s="554"/>
      <c r="P73" s="557"/>
      <c r="Q73" s="554"/>
      <c r="R73" s="555"/>
      <c r="S73" s="554"/>
      <c r="T73" s="557"/>
      <c r="U73" s="554"/>
      <c r="V73" s="555"/>
      <c r="W73" s="554"/>
      <c r="X73" s="557"/>
      <c r="Y73" s="554"/>
      <c r="Z73" s="555"/>
      <c r="AA73" s="554"/>
      <c r="AB73" s="557"/>
      <c r="AC73" s="554"/>
      <c r="AD73" s="555"/>
      <c r="AE73" s="554"/>
      <c r="AF73" s="557"/>
      <c r="AG73" s="554"/>
      <c r="AH73" s="555"/>
      <c r="AI73" s="554"/>
      <c r="AJ73" s="557"/>
      <c r="AK73" s="554"/>
      <c r="AL73" s="555"/>
      <c r="AM73" s="554"/>
      <c r="AN73" s="557"/>
      <c r="AO73" s="554"/>
      <c r="AP73" s="555"/>
      <c r="AQ73" s="554"/>
      <c r="AR73" s="557"/>
      <c r="AS73" s="554"/>
      <c r="AT73" s="555"/>
      <c r="AU73" s="554"/>
      <c r="AV73" s="557"/>
      <c r="AW73" s="554"/>
      <c r="AX73" s="555"/>
      <c r="AY73" s="554"/>
      <c r="AZ73" s="557"/>
      <c r="BA73" s="554"/>
      <c r="BB73" s="555"/>
      <c r="BC73" s="554"/>
      <c r="BD73" s="557"/>
      <c r="BE73" s="554"/>
      <c r="BF73" s="555"/>
      <c r="BG73" s="554"/>
      <c r="BH73" s="557"/>
      <c r="BI73" s="554"/>
      <c r="BJ73" s="555"/>
      <c r="BK73" s="554"/>
      <c r="BL73" s="557"/>
      <c r="BM73" s="554"/>
      <c r="BN73" s="555"/>
      <c r="BO73" s="554"/>
      <c r="BP73" s="557"/>
      <c r="BQ73" s="554"/>
      <c r="BR73" s="555"/>
      <c r="BS73" s="554"/>
      <c r="BT73" s="557"/>
      <c r="BU73" s="554"/>
      <c r="BV73" s="555"/>
      <c r="BW73" s="554"/>
      <c r="BX73" s="557"/>
      <c r="BY73" s="554"/>
      <c r="BZ73" s="555"/>
      <c r="CA73" s="554"/>
      <c r="CB73" s="557"/>
      <c r="CC73" s="554"/>
      <c r="CD73" s="555"/>
      <c r="CE73" s="554"/>
      <c r="CF73" s="557"/>
      <c r="CG73" s="554"/>
      <c r="CH73" s="555"/>
      <c r="CI73" s="554"/>
      <c r="CJ73" s="557"/>
      <c r="CK73" s="554"/>
      <c r="CL73" s="555"/>
      <c r="CM73" s="554"/>
      <c r="CN73" s="557"/>
      <c r="CO73" s="554"/>
      <c r="CP73" s="555"/>
      <c r="CQ73" s="554"/>
      <c r="CR73" s="557"/>
      <c r="CS73" s="554"/>
      <c r="CT73" s="555"/>
      <c r="CU73" s="554"/>
      <c r="CV73" s="557"/>
      <c r="CW73" s="554"/>
      <c r="CX73" s="555"/>
      <c r="CY73" s="554"/>
      <c r="CZ73" s="557"/>
      <c r="DA73" s="554"/>
      <c r="DB73" s="555"/>
      <c r="DC73" s="554"/>
      <c r="DD73" s="557"/>
      <c r="DE73" s="554"/>
      <c r="DF73" s="555"/>
      <c r="DG73" s="554"/>
      <c r="DH73" s="557"/>
      <c r="DI73" s="554"/>
      <c r="DJ73" s="555"/>
      <c r="DK73" s="554"/>
      <c r="DL73" s="557"/>
      <c r="DM73" s="554"/>
      <c r="DN73" s="555"/>
      <c r="DO73" s="554"/>
      <c r="DP73" s="557"/>
      <c r="DQ73" s="554"/>
      <c r="DR73" s="555"/>
      <c r="DS73" s="554"/>
      <c r="DT73" s="557"/>
      <c r="DU73" s="554"/>
      <c r="DV73" s="555"/>
      <c r="DW73" s="554"/>
      <c r="DX73" s="557"/>
      <c r="DY73" s="554"/>
      <c r="DZ73" s="555"/>
      <c r="EA73" s="554"/>
      <c r="EB73" s="557"/>
      <c r="EC73" s="554"/>
      <c r="ED73" s="555"/>
      <c r="EE73" s="554"/>
      <c r="EF73" s="557"/>
      <c r="EG73" s="554"/>
      <c r="EH73" s="555"/>
      <c r="EI73" s="554"/>
      <c r="EJ73" s="557"/>
      <c r="EK73" s="554"/>
      <c r="EL73" s="555"/>
      <c r="EM73" s="554"/>
      <c r="EN73" s="557"/>
      <c r="EO73" s="554"/>
      <c r="EP73" s="555"/>
      <c r="EQ73" s="554"/>
      <c r="ER73" s="557"/>
      <c r="ES73" s="554"/>
      <c r="ET73" s="555"/>
      <c r="EU73" s="554"/>
      <c r="EV73" s="557"/>
      <c r="EW73" s="554"/>
      <c r="EX73" s="555"/>
      <c r="EY73" s="554"/>
      <c r="EZ73" s="557"/>
      <c r="FA73" s="554"/>
      <c r="FB73" s="555"/>
      <c r="FC73" s="554"/>
      <c r="FD73" s="557"/>
      <c r="FE73" s="554"/>
      <c r="FF73" s="555"/>
      <c r="FG73" s="554"/>
      <c r="FH73" s="557"/>
      <c r="FI73" s="554"/>
      <c r="FJ73" s="555"/>
      <c r="FK73" s="554"/>
      <c r="FL73" s="557"/>
      <c r="FM73" s="554"/>
      <c r="FN73" s="555"/>
      <c r="FO73" s="554"/>
      <c r="FP73" s="557"/>
      <c r="FQ73" s="554"/>
      <c r="FR73" s="555"/>
      <c r="FS73" s="554"/>
      <c r="FT73" s="557"/>
      <c r="FU73" s="554"/>
      <c r="FV73" s="555"/>
      <c r="FW73" s="554"/>
      <c r="FX73" s="557"/>
      <c r="FY73" s="554"/>
      <c r="FZ73" s="555"/>
      <c r="GA73" s="554"/>
      <c r="GB73" s="557"/>
      <c r="GC73" s="554"/>
      <c r="GD73" s="555"/>
      <c r="GE73" s="554"/>
      <c r="GF73" s="557"/>
      <c r="GG73" s="554"/>
      <c r="GH73" s="555"/>
      <c r="GI73" s="554"/>
      <c r="GJ73" s="557"/>
      <c r="GK73" s="554"/>
      <c r="GL73" s="555"/>
      <c r="GM73" s="554"/>
      <c r="GN73" s="557"/>
      <c r="GO73" s="554"/>
      <c r="GP73" s="555"/>
      <c r="GQ73" s="554"/>
      <c r="GR73" s="557"/>
      <c r="GS73" s="554"/>
      <c r="GT73" s="555"/>
      <c r="GU73" s="554"/>
      <c r="GV73" s="557"/>
      <c r="GW73" s="554"/>
      <c r="GX73" s="555"/>
      <c r="GY73" s="554"/>
      <c r="GZ73" s="557"/>
      <c r="HA73" s="554"/>
      <c r="HB73" s="555"/>
      <c r="HC73" s="554"/>
      <c r="HD73" s="557"/>
      <c r="HE73" s="554"/>
      <c r="HF73" s="555"/>
      <c r="HG73" s="554"/>
      <c r="HH73" s="557"/>
      <c r="HI73" s="554"/>
      <c r="HJ73" s="555"/>
      <c r="HK73" s="554"/>
      <c r="HL73" s="557"/>
      <c r="HM73" s="554"/>
      <c r="HN73" s="555"/>
      <c r="HO73" s="554"/>
      <c r="HP73" s="557"/>
      <c r="HQ73" s="554"/>
      <c r="HR73" s="555"/>
      <c r="HS73" s="554"/>
      <c r="HT73" s="557"/>
      <c r="HU73" s="554"/>
      <c r="HV73" s="555"/>
      <c r="HW73" s="554"/>
      <c r="HX73" s="557"/>
      <c r="HY73" s="554"/>
      <c r="HZ73" s="555"/>
      <c r="IA73" s="554"/>
      <c r="IB73" s="557"/>
      <c r="IC73" s="554"/>
      <c r="ID73" s="555"/>
      <c r="IE73" s="554"/>
      <c r="IF73" s="557"/>
      <c r="IG73" s="554"/>
      <c r="IH73" s="555"/>
      <c r="II73" s="554"/>
      <c r="IJ73" s="557"/>
      <c r="IK73" s="554"/>
      <c r="IL73" s="555"/>
      <c r="IM73" s="554"/>
      <c r="IN73" s="557"/>
      <c r="IO73" s="554"/>
      <c r="IP73" s="555"/>
      <c r="IQ73" s="554"/>
      <c r="IR73" s="557"/>
      <c r="IS73" s="554"/>
      <c r="IT73" s="555"/>
      <c r="IU73" s="554"/>
      <c r="IV73" s="557"/>
    </row>
    <row r="74" spans="1:256" x14ac:dyDescent="0.2">
      <c r="A74" s="554"/>
      <c r="B74" s="555"/>
      <c r="C74" s="554"/>
      <c r="D74" s="554"/>
      <c r="E74" s="554"/>
      <c r="F74" s="555"/>
      <c r="G74" s="554"/>
      <c r="H74" s="554"/>
      <c r="I74" s="554"/>
      <c r="J74" s="555"/>
      <c r="K74" s="554"/>
      <c r="L74" s="554"/>
      <c r="M74" s="554"/>
      <c r="N74" s="555"/>
      <c r="O74" s="554"/>
      <c r="P74" s="554"/>
      <c r="Q74" s="554"/>
      <c r="R74" s="555"/>
      <c r="S74" s="554"/>
      <c r="T74" s="554"/>
      <c r="U74" s="554"/>
      <c r="V74" s="555"/>
      <c r="W74" s="554"/>
      <c r="X74" s="554"/>
      <c r="Y74" s="554"/>
      <c r="Z74" s="555"/>
      <c r="AA74" s="554"/>
      <c r="AB74" s="554"/>
      <c r="AC74" s="554"/>
      <c r="AD74" s="555"/>
      <c r="AE74" s="554"/>
      <c r="AF74" s="554"/>
      <c r="AG74" s="554"/>
      <c r="AH74" s="555"/>
      <c r="AI74" s="554"/>
      <c r="AJ74" s="554"/>
      <c r="AK74" s="554"/>
      <c r="AL74" s="555"/>
      <c r="AM74" s="554"/>
      <c r="AN74" s="554"/>
      <c r="AO74" s="554"/>
      <c r="AP74" s="555"/>
      <c r="AQ74" s="554"/>
      <c r="AR74" s="554"/>
      <c r="AS74" s="554"/>
      <c r="AT74" s="555"/>
      <c r="AU74" s="554"/>
      <c r="AV74" s="554"/>
      <c r="AW74" s="554"/>
      <c r="AX74" s="555"/>
      <c r="AY74" s="554"/>
      <c r="AZ74" s="554"/>
      <c r="BA74" s="554"/>
      <c r="BB74" s="555"/>
      <c r="BC74" s="554"/>
      <c r="BD74" s="554"/>
      <c r="BE74" s="554"/>
      <c r="BF74" s="555"/>
      <c r="BG74" s="554"/>
      <c r="BH74" s="554"/>
      <c r="BI74" s="554"/>
      <c r="BJ74" s="555"/>
      <c r="BK74" s="554"/>
      <c r="BL74" s="554"/>
      <c r="BM74" s="554"/>
      <c r="BN74" s="555"/>
      <c r="BO74" s="554"/>
      <c r="BP74" s="554"/>
      <c r="BQ74" s="554"/>
      <c r="BR74" s="555"/>
      <c r="BS74" s="554"/>
      <c r="BT74" s="554"/>
      <c r="BU74" s="554"/>
      <c r="BV74" s="555"/>
      <c r="BW74" s="554"/>
      <c r="BX74" s="554"/>
      <c r="BY74" s="554"/>
      <c r="BZ74" s="555"/>
      <c r="CA74" s="554"/>
      <c r="CB74" s="554"/>
      <c r="CC74" s="554"/>
      <c r="CD74" s="555"/>
      <c r="CE74" s="554"/>
      <c r="CF74" s="554"/>
      <c r="CG74" s="554"/>
      <c r="CH74" s="555"/>
      <c r="CI74" s="554"/>
      <c r="CJ74" s="554"/>
      <c r="CK74" s="554"/>
      <c r="CL74" s="555"/>
      <c r="CM74" s="554"/>
      <c r="CN74" s="554"/>
      <c r="CO74" s="554"/>
      <c r="CP74" s="555"/>
      <c r="CQ74" s="554"/>
      <c r="CR74" s="554"/>
      <c r="CS74" s="554"/>
      <c r="CT74" s="555"/>
      <c r="CU74" s="554"/>
      <c r="CV74" s="554"/>
      <c r="CW74" s="554"/>
      <c r="CX74" s="555"/>
      <c r="CY74" s="554"/>
      <c r="CZ74" s="554"/>
      <c r="DA74" s="554"/>
      <c r="DB74" s="555"/>
      <c r="DC74" s="554"/>
      <c r="DD74" s="554"/>
      <c r="DE74" s="554"/>
      <c r="DF74" s="555"/>
      <c r="DG74" s="554"/>
      <c r="DH74" s="554"/>
      <c r="DI74" s="554"/>
      <c r="DJ74" s="555"/>
      <c r="DK74" s="554"/>
      <c r="DL74" s="554"/>
      <c r="DM74" s="554"/>
      <c r="DN74" s="555"/>
      <c r="DO74" s="554"/>
      <c r="DP74" s="554"/>
      <c r="DQ74" s="554"/>
      <c r="DR74" s="555"/>
      <c r="DS74" s="554"/>
      <c r="DT74" s="554"/>
      <c r="DU74" s="554"/>
      <c r="DV74" s="555"/>
      <c r="DW74" s="554"/>
      <c r="DX74" s="554"/>
      <c r="DY74" s="554"/>
      <c r="DZ74" s="555"/>
      <c r="EA74" s="554"/>
      <c r="EB74" s="554"/>
      <c r="EC74" s="554"/>
      <c r="ED74" s="555"/>
      <c r="EE74" s="554"/>
      <c r="EF74" s="554"/>
      <c r="EG74" s="554"/>
      <c r="EH74" s="555"/>
      <c r="EI74" s="554"/>
      <c r="EJ74" s="554"/>
      <c r="EK74" s="554"/>
      <c r="EL74" s="555"/>
      <c r="EM74" s="554"/>
      <c r="EN74" s="554"/>
      <c r="EO74" s="554"/>
      <c r="EP74" s="555"/>
      <c r="EQ74" s="554"/>
      <c r="ER74" s="554"/>
      <c r="ES74" s="554"/>
      <c r="ET74" s="555"/>
      <c r="EU74" s="554"/>
      <c r="EV74" s="554"/>
      <c r="EW74" s="554"/>
      <c r="EX74" s="555"/>
      <c r="EY74" s="554"/>
      <c r="EZ74" s="554"/>
      <c r="FA74" s="554"/>
      <c r="FB74" s="555"/>
      <c r="FC74" s="554"/>
      <c r="FD74" s="554"/>
      <c r="FE74" s="554"/>
      <c r="FF74" s="555"/>
      <c r="FG74" s="554"/>
      <c r="FH74" s="554"/>
      <c r="FI74" s="554"/>
      <c r="FJ74" s="555"/>
      <c r="FK74" s="554"/>
      <c r="FL74" s="554"/>
      <c r="FM74" s="554"/>
      <c r="FN74" s="555"/>
      <c r="FO74" s="554"/>
      <c r="FP74" s="554"/>
      <c r="FQ74" s="554"/>
      <c r="FR74" s="555"/>
      <c r="FS74" s="554"/>
      <c r="FT74" s="554"/>
      <c r="FU74" s="554"/>
      <c r="FV74" s="555"/>
      <c r="FW74" s="554"/>
      <c r="FX74" s="554"/>
      <c r="FY74" s="554"/>
      <c r="FZ74" s="555"/>
      <c r="GA74" s="554"/>
      <c r="GB74" s="554"/>
      <c r="GC74" s="554"/>
      <c r="GD74" s="555"/>
      <c r="GE74" s="554"/>
      <c r="GF74" s="554"/>
      <c r="GG74" s="554"/>
      <c r="GH74" s="555"/>
      <c r="GI74" s="554"/>
      <c r="GJ74" s="554"/>
      <c r="GK74" s="554"/>
      <c r="GL74" s="555"/>
      <c r="GM74" s="554"/>
      <c r="GN74" s="554"/>
      <c r="GO74" s="554"/>
      <c r="GP74" s="555"/>
      <c r="GQ74" s="554"/>
      <c r="GR74" s="554"/>
      <c r="GS74" s="554"/>
      <c r="GT74" s="555"/>
      <c r="GU74" s="554"/>
      <c r="GV74" s="554"/>
      <c r="GW74" s="554"/>
      <c r="GX74" s="555"/>
      <c r="GY74" s="554"/>
      <c r="GZ74" s="554"/>
      <c r="HA74" s="554"/>
      <c r="HB74" s="555"/>
      <c r="HC74" s="554"/>
      <c r="HD74" s="554"/>
      <c r="HE74" s="554"/>
      <c r="HF74" s="555"/>
      <c r="HG74" s="554"/>
      <c r="HH74" s="554"/>
      <c r="HI74" s="554"/>
      <c r="HJ74" s="555"/>
      <c r="HK74" s="554"/>
      <c r="HL74" s="554"/>
      <c r="HM74" s="554"/>
      <c r="HN74" s="555"/>
      <c r="HO74" s="554"/>
      <c r="HP74" s="554"/>
      <c r="HQ74" s="554"/>
      <c r="HR74" s="555"/>
      <c r="HS74" s="554"/>
      <c r="HT74" s="554"/>
      <c r="HU74" s="554"/>
      <c r="HV74" s="555"/>
      <c r="HW74" s="554"/>
      <c r="HX74" s="554"/>
      <c r="HY74" s="554"/>
      <c r="HZ74" s="555"/>
      <c r="IA74" s="554"/>
      <c r="IB74" s="554"/>
      <c r="IC74" s="554"/>
      <c r="ID74" s="555"/>
      <c r="IE74" s="554"/>
      <c r="IF74" s="554"/>
      <c r="IG74" s="554"/>
      <c r="IH74" s="555"/>
      <c r="II74" s="554"/>
      <c r="IJ74" s="554"/>
      <c r="IK74" s="554"/>
      <c r="IL74" s="555"/>
      <c r="IM74" s="554"/>
      <c r="IN74" s="554"/>
      <c r="IO74" s="554"/>
      <c r="IP74" s="555"/>
      <c r="IQ74" s="554"/>
      <c r="IR74" s="554"/>
      <c r="IS74" s="554"/>
      <c r="IT74" s="555"/>
      <c r="IU74" s="554"/>
      <c r="IV74" s="554"/>
    </row>
    <row r="75" spans="1:256" x14ac:dyDescent="0.2">
      <c r="A75" s="554"/>
      <c r="B75" s="555"/>
      <c r="C75" s="554"/>
      <c r="D75" s="557"/>
      <c r="E75" s="554"/>
      <c r="F75" s="555"/>
      <c r="G75" s="554"/>
      <c r="H75" s="557"/>
      <c r="I75" s="554"/>
      <c r="J75" s="555"/>
      <c r="K75" s="554"/>
      <c r="L75" s="557"/>
      <c r="M75" s="554"/>
      <c r="N75" s="555"/>
      <c r="O75" s="554"/>
      <c r="P75" s="557"/>
      <c r="Q75" s="554"/>
      <c r="R75" s="555"/>
      <c r="S75" s="554"/>
      <c r="T75" s="557"/>
      <c r="U75" s="554"/>
      <c r="V75" s="555"/>
      <c r="W75" s="554"/>
      <c r="X75" s="557"/>
      <c r="Y75" s="554"/>
      <c r="Z75" s="555"/>
      <c r="AA75" s="554"/>
      <c r="AB75" s="557"/>
      <c r="AC75" s="554"/>
      <c r="AD75" s="555"/>
      <c r="AE75" s="554"/>
      <c r="AF75" s="557"/>
      <c r="AG75" s="554"/>
      <c r="AH75" s="555"/>
      <c r="AI75" s="554"/>
      <c r="AJ75" s="557"/>
      <c r="AK75" s="554"/>
      <c r="AL75" s="555"/>
      <c r="AM75" s="554"/>
      <c r="AN75" s="557"/>
      <c r="AO75" s="554"/>
      <c r="AP75" s="555"/>
      <c r="AQ75" s="554"/>
      <c r="AR75" s="557"/>
      <c r="AS75" s="554"/>
      <c r="AT75" s="555"/>
      <c r="AU75" s="554"/>
      <c r="AV75" s="557"/>
      <c r="AW75" s="554"/>
      <c r="AX75" s="555"/>
      <c r="AY75" s="554"/>
      <c r="AZ75" s="557"/>
      <c r="BA75" s="554"/>
      <c r="BB75" s="555"/>
      <c r="BC75" s="554"/>
      <c r="BD75" s="557"/>
      <c r="BE75" s="554"/>
      <c r="BF75" s="555"/>
      <c r="BG75" s="554"/>
      <c r="BH75" s="557"/>
      <c r="BI75" s="554"/>
      <c r="BJ75" s="555"/>
      <c r="BK75" s="554"/>
      <c r="BL75" s="557"/>
      <c r="BM75" s="554"/>
      <c r="BN75" s="555"/>
      <c r="BO75" s="554"/>
      <c r="BP75" s="557"/>
      <c r="BQ75" s="554"/>
      <c r="BR75" s="555"/>
      <c r="BS75" s="554"/>
      <c r="BT75" s="557"/>
      <c r="BU75" s="554"/>
      <c r="BV75" s="555"/>
      <c r="BW75" s="554"/>
      <c r="BX75" s="557"/>
      <c r="BY75" s="554"/>
      <c r="BZ75" s="555"/>
      <c r="CA75" s="554"/>
      <c r="CB75" s="557"/>
      <c r="CC75" s="554"/>
      <c r="CD75" s="555"/>
      <c r="CE75" s="554"/>
      <c r="CF75" s="557"/>
      <c r="CG75" s="554"/>
      <c r="CH75" s="555"/>
      <c r="CI75" s="554"/>
      <c r="CJ75" s="557"/>
      <c r="CK75" s="554"/>
      <c r="CL75" s="555"/>
      <c r="CM75" s="554"/>
      <c r="CN75" s="557"/>
      <c r="CO75" s="554"/>
      <c r="CP75" s="555"/>
      <c r="CQ75" s="554"/>
      <c r="CR75" s="557"/>
      <c r="CS75" s="554"/>
      <c r="CT75" s="555"/>
      <c r="CU75" s="554"/>
      <c r="CV75" s="557"/>
      <c r="CW75" s="554"/>
      <c r="CX75" s="555"/>
      <c r="CY75" s="554"/>
      <c r="CZ75" s="557"/>
      <c r="DA75" s="554"/>
      <c r="DB75" s="555"/>
      <c r="DC75" s="554"/>
      <c r="DD75" s="557"/>
      <c r="DE75" s="554"/>
      <c r="DF75" s="555"/>
      <c r="DG75" s="554"/>
      <c r="DH75" s="557"/>
      <c r="DI75" s="554"/>
      <c r="DJ75" s="555"/>
      <c r="DK75" s="554"/>
      <c r="DL75" s="557"/>
      <c r="DM75" s="554"/>
      <c r="DN75" s="555"/>
      <c r="DO75" s="554"/>
      <c r="DP75" s="557"/>
      <c r="DQ75" s="554"/>
      <c r="DR75" s="555"/>
      <c r="DS75" s="554"/>
      <c r="DT75" s="557"/>
      <c r="DU75" s="554"/>
      <c r="DV75" s="555"/>
      <c r="DW75" s="554"/>
      <c r="DX75" s="557"/>
      <c r="DY75" s="554"/>
      <c r="DZ75" s="555"/>
      <c r="EA75" s="554"/>
      <c r="EB75" s="557"/>
      <c r="EC75" s="554"/>
      <c r="ED75" s="555"/>
      <c r="EE75" s="554"/>
      <c r="EF75" s="557"/>
      <c r="EG75" s="554"/>
      <c r="EH75" s="555"/>
      <c r="EI75" s="554"/>
      <c r="EJ75" s="557"/>
      <c r="EK75" s="554"/>
      <c r="EL75" s="555"/>
      <c r="EM75" s="554"/>
      <c r="EN75" s="557"/>
      <c r="EO75" s="554"/>
      <c r="EP75" s="555"/>
      <c r="EQ75" s="554"/>
      <c r="ER75" s="557"/>
      <c r="ES75" s="554"/>
      <c r="ET75" s="555"/>
      <c r="EU75" s="554"/>
      <c r="EV75" s="557"/>
      <c r="EW75" s="554"/>
      <c r="EX75" s="555"/>
      <c r="EY75" s="554"/>
      <c r="EZ75" s="557"/>
      <c r="FA75" s="554"/>
      <c r="FB75" s="555"/>
      <c r="FC75" s="554"/>
      <c r="FD75" s="557"/>
      <c r="FE75" s="554"/>
      <c r="FF75" s="555"/>
      <c r="FG75" s="554"/>
      <c r="FH75" s="557"/>
      <c r="FI75" s="554"/>
      <c r="FJ75" s="555"/>
      <c r="FK75" s="554"/>
      <c r="FL75" s="557"/>
      <c r="FM75" s="554"/>
      <c r="FN75" s="555"/>
      <c r="FO75" s="554"/>
      <c r="FP75" s="557"/>
      <c r="FQ75" s="554"/>
      <c r="FR75" s="555"/>
      <c r="FS75" s="554"/>
      <c r="FT75" s="557"/>
      <c r="FU75" s="554"/>
      <c r="FV75" s="555"/>
      <c r="FW75" s="554"/>
      <c r="FX75" s="557"/>
      <c r="FY75" s="554"/>
      <c r="FZ75" s="555"/>
      <c r="GA75" s="554"/>
      <c r="GB75" s="557"/>
      <c r="GC75" s="554"/>
      <c r="GD75" s="555"/>
      <c r="GE75" s="554"/>
      <c r="GF75" s="557"/>
      <c r="GG75" s="554"/>
      <c r="GH75" s="555"/>
      <c r="GI75" s="554"/>
      <c r="GJ75" s="557"/>
      <c r="GK75" s="554"/>
      <c r="GL75" s="555"/>
      <c r="GM75" s="554"/>
      <c r="GN75" s="557"/>
      <c r="GO75" s="554"/>
      <c r="GP75" s="555"/>
      <c r="GQ75" s="554"/>
      <c r="GR75" s="557"/>
      <c r="GS75" s="554"/>
      <c r="GT75" s="555"/>
      <c r="GU75" s="554"/>
      <c r="GV75" s="557"/>
      <c r="GW75" s="554"/>
      <c r="GX75" s="555"/>
      <c r="GY75" s="554"/>
      <c r="GZ75" s="557"/>
      <c r="HA75" s="554"/>
      <c r="HB75" s="555"/>
      <c r="HC75" s="554"/>
      <c r="HD75" s="557"/>
      <c r="HE75" s="554"/>
      <c r="HF75" s="555"/>
      <c r="HG75" s="554"/>
      <c r="HH75" s="557"/>
      <c r="HI75" s="554"/>
      <c r="HJ75" s="555"/>
      <c r="HK75" s="554"/>
      <c r="HL75" s="557"/>
      <c r="HM75" s="554"/>
      <c r="HN75" s="555"/>
      <c r="HO75" s="554"/>
      <c r="HP75" s="557"/>
      <c r="HQ75" s="554"/>
      <c r="HR75" s="555"/>
      <c r="HS75" s="554"/>
      <c r="HT75" s="557"/>
      <c r="HU75" s="554"/>
      <c r="HV75" s="555"/>
      <c r="HW75" s="554"/>
      <c r="HX75" s="557"/>
      <c r="HY75" s="554"/>
      <c r="HZ75" s="555"/>
      <c r="IA75" s="554"/>
      <c r="IB75" s="557"/>
      <c r="IC75" s="554"/>
      <c r="ID75" s="555"/>
      <c r="IE75" s="554"/>
      <c r="IF75" s="557"/>
      <c r="IG75" s="554"/>
      <c r="IH75" s="555"/>
      <c r="II75" s="554"/>
      <c r="IJ75" s="557"/>
      <c r="IK75" s="554"/>
      <c r="IL75" s="555"/>
      <c r="IM75" s="554"/>
      <c r="IN75" s="557"/>
      <c r="IO75" s="554"/>
      <c r="IP75" s="555"/>
      <c r="IQ75" s="554"/>
      <c r="IR75" s="557"/>
      <c r="IS75" s="554"/>
      <c r="IT75" s="555"/>
      <c r="IU75" s="554"/>
      <c r="IV75" s="557"/>
    </row>
    <row r="76" spans="1:256" x14ac:dyDescent="0.2">
      <c r="A76" s="554"/>
      <c r="B76" s="555"/>
      <c r="C76" s="554"/>
      <c r="D76" s="557"/>
      <c r="E76" s="554"/>
      <c r="F76" s="555"/>
      <c r="G76" s="554"/>
      <c r="H76" s="557"/>
      <c r="I76" s="554"/>
      <c r="J76" s="555"/>
      <c r="K76" s="554"/>
      <c r="L76" s="557"/>
      <c r="M76" s="554"/>
      <c r="N76" s="555"/>
      <c r="O76" s="554"/>
      <c r="P76" s="557"/>
      <c r="Q76" s="554"/>
      <c r="R76" s="555"/>
      <c r="S76" s="554"/>
      <c r="T76" s="557"/>
      <c r="U76" s="554"/>
      <c r="V76" s="555"/>
      <c r="W76" s="554"/>
      <c r="X76" s="557"/>
      <c r="Y76" s="554"/>
      <c r="Z76" s="555"/>
      <c r="AA76" s="554"/>
      <c r="AB76" s="557"/>
      <c r="AC76" s="554"/>
      <c r="AD76" s="555"/>
      <c r="AE76" s="554"/>
      <c r="AF76" s="557"/>
      <c r="AG76" s="554"/>
      <c r="AH76" s="555"/>
      <c r="AI76" s="554"/>
      <c r="AJ76" s="557"/>
      <c r="AK76" s="554"/>
      <c r="AL76" s="555"/>
      <c r="AM76" s="554"/>
      <c r="AN76" s="557"/>
      <c r="AO76" s="554"/>
      <c r="AP76" s="555"/>
      <c r="AQ76" s="554"/>
      <c r="AR76" s="557"/>
      <c r="AS76" s="554"/>
      <c r="AT76" s="555"/>
      <c r="AU76" s="554"/>
      <c r="AV76" s="557"/>
      <c r="AW76" s="554"/>
      <c r="AX76" s="555"/>
      <c r="AY76" s="554"/>
      <c r="AZ76" s="557"/>
      <c r="BA76" s="554"/>
      <c r="BB76" s="555"/>
      <c r="BC76" s="554"/>
      <c r="BD76" s="557"/>
      <c r="BE76" s="554"/>
      <c r="BF76" s="555"/>
      <c r="BG76" s="554"/>
      <c r="BH76" s="557"/>
      <c r="BI76" s="554"/>
      <c r="BJ76" s="555"/>
      <c r="BK76" s="554"/>
      <c r="BL76" s="557"/>
      <c r="BM76" s="554"/>
      <c r="BN76" s="555"/>
      <c r="BO76" s="554"/>
      <c r="BP76" s="557"/>
      <c r="BQ76" s="554"/>
      <c r="BR76" s="555"/>
      <c r="BS76" s="554"/>
      <c r="BT76" s="557"/>
      <c r="BU76" s="554"/>
      <c r="BV76" s="555"/>
      <c r="BW76" s="554"/>
      <c r="BX76" s="557"/>
      <c r="BY76" s="554"/>
      <c r="BZ76" s="555"/>
      <c r="CA76" s="554"/>
      <c r="CB76" s="557"/>
      <c r="CC76" s="554"/>
      <c r="CD76" s="555"/>
      <c r="CE76" s="554"/>
      <c r="CF76" s="557"/>
      <c r="CG76" s="554"/>
      <c r="CH76" s="555"/>
      <c r="CI76" s="554"/>
      <c r="CJ76" s="557"/>
      <c r="CK76" s="554"/>
      <c r="CL76" s="555"/>
      <c r="CM76" s="554"/>
      <c r="CN76" s="557"/>
      <c r="CO76" s="554"/>
      <c r="CP76" s="555"/>
      <c r="CQ76" s="554"/>
      <c r="CR76" s="557"/>
      <c r="CS76" s="554"/>
      <c r="CT76" s="555"/>
      <c r="CU76" s="554"/>
      <c r="CV76" s="557"/>
      <c r="CW76" s="554"/>
      <c r="CX76" s="555"/>
      <c r="CY76" s="554"/>
      <c r="CZ76" s="557"/>
      <c r="DA76" s="554"/>
      <c r="DB76" s="555"/>
      <c r="DC76" s="554"/>
      <c r="DD76" s="557"/>
      <c r="DE76" s="554"/>
      <c r="DF76" s="555"/>
      <c r="DG76" s="554"/>
      <c r="DH76" s="557"/>
      <c r="DI76" s="554"/>
      <c r="DJ76" s="555"/>
      <c r="DK76" s="554"/>
      <c r="DL76" s="557"/>
      <c r="DM76" s="554"/>
      <c r="DN76" s="555"/>
      <c r="DO76" s="554"/>
      <c r="DP76" s="557"/>
      <c r="DQ76" s="554"/>
      <c r="DR76" s="555"/>
      <c r="DS76" s="554"/>
      <c r="DT76" s="557"/>
      <c r="DU76" s="554"/>
      <c r="DV76" s="555"/>
      <c r="DW76" s="554"/>
      <c r="DX76" s="557"/>
      <c r="DY76" s="554"/>
      <c r="DZ76" s="555"/>
      <c r="EA76" s="554"/>
      <c r="EB76" s="557"/>
      <c r="EC76" s="554"/>
      <c r="ED76" s="555"/>
      <c r="EE76" s="554"/>
      <c r="EF76" s="557"/>
      <c r="EG76" s="554"/>
      <c r="EH76" s="555"/>
      <c r="EI76" s="554"/>
      <c r="EJ76" s="557"/>
      <c r="EK76" s="554"/>
      <c r="EL76" s="555"/>
      <c r="EM76" s="554"/>
      <c r="EN76" s="557"/>
      <c r="EO76" s="554"/>
      <c r="EP76" s="555"/>
      <c r="EQ76" s="554"/>
      <c r="ER76" s="557"/>
      <c r="ES76" s="554"/>
      <c r="ET76" s="555"/>
      <c r="EU76" s="554"/>
      <c r="EV76" s="557"/>
      <c r="EW76" s="554"/>
      <c r="EX76" s="555"/>
      <c r="EY76" s="554"/>
      <c r="EZ76" s="557"/>
      <c r="FA76" s="554"/>
      <c r="FB76" s="555"/>
      <c r="FC76" s="554"/>
      <c r="FD76" s="557"/>
      <c r="FE76" s="554"/>
      <c r="FF76" s="555"/>
      <c r="FG76" s="554"/>
      <c r="FH76" s="557"/>
      <c r="FI76" s="554"/>
      <c r="FJ76" s="555"/>
      <c r="FK76" s="554"/>
      <c r="FL76" s="557"/>
      <c r="FM76" s="554"/>
      <c r="FN76" s="555"/>
      <c r="FO76" s="554"/>
      <c r="FP76" s="557"/>
      <c r="FQ76" s="554"/>
      <c r="FR76" s="555"/>
      <c r="FS76" s="554"/>
      <c r="FT76" s="557"/>
      <c r="FU76" s="554"/>
      <c r="FV76" s="555"/>
      <c r="FW76" s="554"/>
      <c r="FX76" s="557"/>
      <c r="FY76" s="554"/>
      <c r="FZ76" s="555"/>
      <c r="GA76" s="554"/>
      <c r="GB76" s="557"/>
      <c r="GC76" s="554"/>
      <c r="GD76" s="555"/>
      <c r="GE76" s="554"/>
      <c r="GF76" s="557"/>
      <c r="GG76" s="554"/>
      <c r="GH76" s="555"/>
      <c r="GI76" s="554"/>
      <c r="GJ76" s="557"/>
      <c r="GK76" s="554"/>
      <c r="GL76" s="555"/>
      <c r="GM76" s="554"/>
      <c r="GN76" s="557"/>
      <c r="GO76" s="554"/>
      <c r="GP76" s="555"/>
      <c r="GQ76" s="554"/>
      <c r="GR76" s="557"/>
      <c r="GS76" s="554"/>
      <c r="GT76" s="555"/>
      <c r="GU76" s="554"/>
      <c r="GV76" s="557"/>
      <c r="GW76" s="554"/>
      <c r="GX76" s="555"/>
      <c r="GY76" s="554"/>
      <c r="GZ76" s="557"/>
      <c r="HA76" s="554"/>
      <c r="HB76" s="555"/>
      <c r="HC76" s="554"/>
      <c r="HD76" s="557"/>
      <c r="HE76" s="554"/>
      <c r="HF76" s="555"/>
      <c r="HG76" s="554"/>
      <c r="HH76" s="557"/>
      <c r="HI76" s="554"/>
      <c r="HJ76" s="555"/>
      <c r="HK76" s="554"/>
      <c r="HL76" s="557"/>
      <c r="HM76" s="554"/>
      <c r="HN76" s="555"/>
      <c r="HO76" s="554"/>
      <c r="HP76" s="557"/>
      <c r="HQ76" s="554"/>
      <c r="HR76" s="555"/>
      <c r="HS76" s="554"/>
      <c r="HT76" s="557"/>
      <c r="HU76" s="554"/>
      <c r="HV76" s="555"/>
      <c r="HW76" s="554"/>
      <c r="HX76" s="557"/>
      <c r="HY76" s="554"/>
      <c r="HZ76" s="555"/>
      <c r="IA76" s="554"/>
      <c r="IB76" s="557"/>
      <c r="IC76" s="554"/>
      <c r="ID76" s="555"/>
      <c r="IE76" s="554"/>
      <c r="IF76" s="557"/>
      <c r="IG76" s="554"/>
      <c r="IH76" s="555"/>
      <c r="II76" s="554"/>
      <c r="IJ76" s="557"/>
      <c r="IK76" s="554"/>
      <c r="IL76" s="555"/>
      <c r="IM76" s="554"/>
      <c r="IN76" s="557"/>
      <c r="IO76" s="554"/>
      <c r="IP76" s="555"/>
      <c r="IQ76" s="554"/>
      <c r="IR76" s="557"/>
      <c r="IS76" s="554"/>
      <c r="IT76" s="555"/>
      <c r="IU76" s="554"/>
      <c r="IV76" s="557"/>
    </row>
    <row r="77" spans="1:256" x14ac:dyDescent="0.2">
      <c r="A77" s="554"/>
      <c r="B77" s="555"/>
      <c r="C77" s="554"/>
      <c r="D77" s="557"/>
      <c r="E77" s="554"/>
      <c r="F77" s="555"/>
      <c r="G77" s="554"/>
      <c r="H77" s="557"/>
      <c r="I77" s="554"/>
      <c r="J77" s="555"/>
      <c r="K77" s="554"/>
      <c r="L77" s="557"/>
      <c r="M77" s="554"/>
      <c r="N77" s="555"/>
      <c r="O77" s="554"/>
      <c r="P77" s="557"/>
      <c r="Q77" s="554"/>
      <c r="R77" s="555"/>
      <c r="S77" s="554"/>
      <c r="T77" s="557"/>
      <c r="U77" s="554"/>
      <c r="V77" s="555"/>
      <c r="W77" s="554"/>
      <c r="X77" s="557"/>
      <c r="Y77" s="554"/>
      <c r="Z77" s="555"/>
      <c r="AA77" s="554"/>
      <c r="AB77" s="557"/>
      <c r="AC77" s="554"/>
      <c r="AD77" s="555"/>
      <c r="AE77" s="554"/>
      <c r="AF77" s="557"/>
      <c r="AG77" s="554"/>
      <c r="AH77" s="555"/>
      <c r="AI77" s="554"/>
      <c r="AJ77" s="557"/>
      <c r="AK77" s="554"/>
      <c r="AL77" s="555"/>
      <c r="AM77" s="554"/>
      <c r="AN77" s="557"/>
      <c r="AO77" s="554"/>
      <c r="AP77" s="555"/>
      <c r="AQ77" s="554"/>
      <c r="AR77" s="557"/>
      <c r="AS77" s="554"/>
      <c r="AT77" s="555"/>
      <c r="AU77" s="554"/>
      <c r="AV77" s="557"/>
      <c r="AW77" s="554"/>
      <c r="AX77" s="555"/>
      <c r="AY77" s="554"/>
      <c r="AZ77" s="557"/>
      <c r="BA77" s="554"/>
      <c r="BB77" s="555"/>
      <c r="BC77" s="554"/>
      <c r="BD77" s="557"/>
      <c r="BE77" s="554"/>
      <c r="BF77" s="555"/>
      <c r="BG77" s="554"/>
      <c r="BH77" s="557"/>
      <c r="BI77" s="554"/>
      <c r="BJ77" s="555"/>
      <c r="BK77" s="554"/>
      <c r="BL77" s="557"/>
      <c r="BM77" s="554"/>
      <c r="BN77" s="555"/>
      <c r="BO77" s="554"/>
      <c r="BP77" s="557"/>
      <c r="BQ77" s="554"/>
      <c r="BR77" s="555"/>
      <c r="BS77" s="554"/>
      <c r="BT77" s="557"/>
      <c r="BU77" s="554"/>
      <c r="BV77" s="555"/>
      <c r="BW77" s="554"/>
      <c r="BX77" s="557"/>
      <c r="BY77" s="554"/>
      <c r="BZ77" s="555"/>
      <c r="CA77" s="554"/>
      <c r="CB77" s="557"/>
      <c r="CC77" s="554"/>
      <c r="CD77" s="555"/>
      <c r="CE77" s="554"/>
      <c r="CF77" s="557"/>
      <c r="CG77" s="554"/>
      <c r="CH77" s="555"/>
      <c r="CI77" s="554"/>
      <c r="CJ77" s="557"/>
      <c r="CK77" s="554"/>
      <c r="CL77" s="555"/>
      <c r="CM77" s="554"/>
      <c r="CN77" s="557"/>
      <c r="CO77" s="554"/>
      <c r="CP77" s="555"/>
      <c r="CQ77" s="554"/>
      <c r="CR77" s="557"/>
      <c r="CS77" s="554"/>
      <c r="CT77" s="555"/>
      <c r="CU77" s="554"/>
      <c r="CV77" s="557"/>
      <c r="CW77" s="554"/>
      <c r="CX77" s="555"/>
      <c r="CY77" s="554"/>
      <c r="CZ77" s="557"/>
      <c r="DA77" s="554"/>
      <c r="DB77" s="555"/>
      <c r="DC77" s="554"/>
      <c r="DD77" s="557"/>
      <c r="DE77" s="554"/>
      <c r="DF77" s="555"/>
      <c r="DG77" s="554"/>
      <c r="DH77" s="557"/>
      <c r="DI77" s="554"/>
      <c r="DJ77" s="555"/>
      <c r="DK77" s="554"/>
      <c r="DL77" s="557"/>
      <c r="DM77" s="554"/>
      <c r="DN77" s="555"/>
      <c r="DO77" s="554"/>
      <c r="DP77" s="557"/>
      <c r="DQ77" s="554"/>
      <c r="DR77" s="555"/>
      <c r="DS77" s="554"/>
      <c r="DT77" s="557"/>
      <c r="DU77" s="554"/>
      <c r="DV77" s="555"/>
      <c r="DW77" s="554"/>
      <c r="DX77" s="557"/>
      <c r="DY77" s="554"/>
      <c r="DZ77" s="555"/>
      <c r="EA77" s="554"/>
      <c r="EB77" s="557"/>
      <c r="EC77" s="554"/>
      <c r="ED77" s="555"/>
      <c r="EE77" s="554"/>
      <c r="EF77" s="557"/>
      <c r="EG77" s="554"/>
      <c r="EH77" s="555"/>
      <c r="EI77" s="554"/>
      <c r="EJ77" s="557"/>
      <c r="EK77" s="554"/>
      <c r="EL77" s="555"/>
      <c r="EM77" s="554"/>
      <c r="EN77" s="557"/>
      <c r="EO77" s="554"/>
      <c r="EP77" s="555"/>
      <c r="EQ77" s="554"/>
      <c r="ER77" s="557"/>
      <c r="ES77" s="554"/>
      <c r="ET77" s="555"/>
      <c r="EU77" s="554"/>
      <c r="EV77" s="557"/>
      <c r="EW77" s="554"/>
      <c r="EX77" s="555"/>
      <c r="EY77" s="554"/>
      <c r="EZ77" s="557"/>
      <c r="FA77" s="554"/>
      <c r="FB77" s="555"/>
      <c r="FC77" s="554"/>
      <c r="FD77" s="557"/>
      <c r="FE77" s="554"/>
      <c r="FF77" s="555"/>
      <c r="FG77" s="554"/>
      <c r="FH77" s="557"/>
      <c r="FI77" s="554"/>
      <c r="FJ77" s="555"/>
      <c r="FK77" s="554"/>
      <c r="FL77" s="557"/>
      <c r="FM77" s="554"/>
      <c r="FN77" s="555"/>
      <c r="FO77" s="554"/>
      <c r="FP77" s="557"/>
      <c r="FQ77" s="554"/>
      <c r="FR77" s="555"/>
      <c r="FS77" s="554"/>
      <c r="FT77" s="557"/>
      <c r="FU77" s="554"/>
      <c r="FV77" s="555"/>
      <c r="FW77" s="554"/>
      <c r="FX77" s="557"/>
      <c r="FY77" s="554"/>
      <c r="FZ77" s="555"/>
      <c r="GA77" s="554"/>
      <c r="GB77" s="557"/>
      <c r="GC77" s="554"/>
      <c r="GD77" s="555"/>
      <c r="GE77" s="554"/>
      <c r="GF77" s="557"/>
      <c r="GG77" s="554"/>
      <c r="GH77" s="555"/>
      <c r="GI77" s="554"/>
      <c r="GJ77" s="557"/>
      <c r="GK77" s="554"/>
      <c r="GL77" s="555"/>
      <c r="GM77" s="554"/>
      <c r="GN77" s="557"/>
      <c r="GO77" s="554"/>
      <c r="GP77" s="555"/>
      <c r="GQ77" s="554"/>
      <c r="GR77" s="557"/>
      <c r="GS77" s="554"/>
      <c r="GT77" s="555"/>
      <c r="GU77" s="554"/>
      <c r="GV77" s="557"/>
      <c r="GW77" s="554"/>
      <c r="GX77" s="555"/>
      <c r="GY77" s="554"/>
      <c r="GZ77" s="557"/>
      <c r="HA77" s="554"/>
      <c r="HB77" s="555"/>
      <c r="HC77" s="554"/>
      <c r="HD77" s="557"/>
      <c r="HE77" s="554"/>
      <c r="HF77" s="555"/>
      <c r="HG77" s="554"/>
      <c r="HH77" s="557"/>
      <c r="HI77" s="554"/>
      <c r="HJ77" s="555"/>
      <c r="HK77" s="554"/>
      <c r="HL77" s="557"/>
      <c r="HM77" s="554"/>
      <c r="HN77" s="555"/>
      <c r="HO77" s="554"/>
      <c r="HP77" s="557"/>
      <c r="HQ77" s="554"/>
      <c r="HR77" s="555"/>
      <c r="HS77" s="554"/>
      <c r="HT77" s="557"/>
      <c r="HU77" s="554"/>
      <c r="HV77" s="555"/>
      <c r="HW77" s="554"/>
      <c r="HX77" s="557"/>
      <c r="HY77" s="554"/>
      <c r="HZ77" s="555"/>
      <c r="IA77" s="554"/>
      <c r="IB77" s="557"/>
      <c r="IC77" s="554"/>
      <c r="ID77" s="555"/>
      <c r="IE77" s="554"/>
      <c r="IF77" s="557"/>
      <c r="IG77" s="554"/>
      <c r="IH77" s="555"/>
      <c r="II77" s="554"/>
      <c r="IJ77" s="557"/>
      <c r="IK77" s="554"/>
      <c r="IL77" s="555"/>
      <c r="IM77" s="554"/>
      <c r="IN77" s="557"/>
      <c r="IO77" s="554"/>
      <c r="IP77" s="555"/>
      <c r="IQ77" s="554"/>
      <c r="IR77" s="557"/>
      <c r="IS77" s="554"/>
      <c r="IT77" s="555"/>
      <c r="IU77" s="554"/>
      <c r="IV77" s="557"/>
    </row>
    <row r="78" spans="1:256" x14ac:dyDescent="0.2">
      <c r="A78" s="554"/>
      <c r="B78" s="555"/>
      <c r="C78" s="554"/>
      <c r="D78" s="557"/>
      <c r="E78" s="554"/>
      <c r="F78" s="555"/>
      <c r="G78" s="554"/>
      <c r="H78" s="557"/>
      <c r="I78" s="554"/>
      <c r="J78" s="555"/>
      <c r="K78" s="554"/>
      <c r="L78" s="557"/>
      <c r="M78" s="554"/>
      <c r="N78" s="555"/>
      <c r="O78" s="554"/>
      <c r="P78" s="557"/>
      <c r="Q78" s="554"/>
      <c r="R78" s="555"/>
      <c r="S78" s="554"/>
      <c r="T78" s="557"/>
      <c r="U78" s="554"/>
      <c r="V78" s="555"/>
      <c r="W78" s="554"/>
      <c r="X78" s="557"/>
      <c r="Y78" s="554"/>
      <c r="Z78" s="555"/>
      <c r="AA78" s="554"/>
      <c r="AB78" s="557"/>
      <c r="AC78" s="554"/>
      <c r="AD78" s="555"/>
      <c r="AE78" s="554"/>
      <c r="AF78" s="557"/>
      <c r="AG78" s="554"/>
      <c r="AH78" s="555"/>
      <c r="AI78" s="554"/>
      <c r="AJ78" s="557"/>
      <c r="AK78" s="554"/>
      <c r="AL78" s="555"/>
      <c r="AM78" s="554"/>
      <c r="AN78" s="557"/>
      <c r="AO78" s="554"/>
      <c r="AP78" s="555"/>
      <c r="AQ78" s="554"/>
      <c r="AR78" s="557"/>
      <c r="AS78" s="554"/>
      <c r="AT78" s="555"/>
      <c r="AU78" s="554"/>
      <c r="AV78" s="557"/>
      <c r="AW78" s="554"/>
      <c r="AX78" s="555"/>
      <c r="AY78" s="554"/>
      <c r="AZ78" s="557"/>
      <c r="BA78" s="554"/>
      <c r="BB78" s="555"/>
      <c r="BC78" s="554"/>
      <c r="BD78" s="557"/>
      <c r="BE78" s="554"/>
      <c r="BF78" s="555"/>
      <c r="BG78" s="554"/>
      <c r="BH78" s="557"/>
      <c r="BI78" s="554"/>
      <c r="BJ78" s="555"/>
      <c r="BK78" s="554"/>
      <c r="BL78" s="557"/>
      <c r="BM78" s="554"/>
      <c r="BN78" s="555"/>
      <c r="BO78" s="554"/>
      <c r="BP78" s="557"/>
      <c r="BQ78" s="554"/>
      <c r="BR78" s="555"/>
      <c r="BS78" s="554"/>
      <c r="BT78" s="557"/>
      <c r="BU78" s="554"/>
      <c r="BV78" s="555"/>
      <c r="BW78" s="554"/>
      <c r="BX78" s="557"/>
      <c r="BY78" s="554"/>
      <c r="BZ78" s="555"/>
      <c r="CA78" s="554"/>
      <c r="CB78" s="557"/>
      <c r="CC78" s="554"/>
      <c r="CD78" s="555"/>
      <c r="CE78" s="554"/>
      <c r="CF78" s="557"/>
      <c r="CG78" s="554"/>
      <c r="CH78" s="555"/>
      <c r="CI78" s="554"/>
      <c r="CJ78" s="557"/>
      <c r="CK78" s="554"/>
      <c r="CL78" s="555"/>
      <c r="CM78" s="554"/>
      <c r="CN78" s="557"/>
      <c r="CO78" s="554"/>
      <c r="CP78" s="555"/>
      <c r="CQ78" s="554"/>
      <c r="CR78" s="557"/>
      <c r="CS78" s="554"/>
      <c r="CT78" s="555"/>
      <c r="CU78" s="554"/>
      <c r="CV78" s="557"/>
      <c r="CW78" s="554"/>
      <c r="CX78" s="555"/>
      <c r="CY78" s="554"/>
      <c r="CZ78" s="557"/>
      <c r="DA78" s="554"/>
      <c r="DB78" s="555"/>
      <c r="DC78" s="554"/>
      <c r="DD78" s="557"/>
      <c r="DE78" s="554"/>
      <c r="DF78" s="555"/>
      <c r="DG78" s="554"/>
      <c r="DH78" s="557"/>
      <c r="DI78" s="554"/>
      <c r="DJ78" s="555"/>
      <c r="DK78" s="554"/>
      <c r="DL78" s="557"/>
      <c r="DM78" s="554"/>
      <c r="DN78" s="555"/>
      <c r="DO78" s="554"/>
      <c r="DP78" s="557"/>
      <c r="DQ78" s="554"/>
      <c r="DR78" s="555"/>
      <c r="DS78" s="554"/>
      <c r="DT78" s="557"/>
      <c r="DU78" s="554"/>
      <c r="DV78" s="555"/>
      <c r="DW78" s="554"/>
      <c r="DX78" s="557"/>
      <c r="DY78" s="554"/>
      <c r="DZ78" s="555"/>
      <c r="EA78" s="554"/>
      <c r="EB78" s="557"/>
      <c r="EC78" s="554"/>
      <c r="ED78" s="555"/>
      <c r="EE78" s="554"/>
      <c r="EF78" s="557"/>
      <c r="EG78" s="554"/>
      <c r="EH78" s="555"/>
      <c r="EI78" s="554"/>
      <c r="EJ78" s="557"/>
      <c r="EK78" s="554"/>
      <c r="EL78" s="555"/>
      <c r="EM78" s="554"/>
      <c r="EN78" s="557"/>
      <c r="EO78" s="554"/>
      <c r="EP78" s="555"/>
      <c r="EQ78" s="554"/>
      <c r="ER78" s="557"/>
      <c r="ES78" s="554"/>
      <c r="ET78" s="555"/>
      <c r="EU78" s="554"/>
      <c r="EV78" s="557"/>
      <c r="EW78" s="554"/>
      <c r="EX78" s="555"/>
      <c r="EY78" s="554"/>
      <c r="EZ78" s="557"/>
      <c r="FA78" s="554"/>
      <c r="FB78" s="555"/>
      <c r="FC78" s="554"/>
      <c r="FD78" s="557"/>
      <c r="FE78" s="554"/>
      <c r="FF78" s="555"/>
      <c r="FG78" s="554"/>
      <c r="FH78" s="557"/>
      <c r="FI78" s="554"/>
      <c r="FJ78" s="555"/>
      <c r="FK78" s="554"/>
      <c r="FL78" s="557"/>
      <c r="FM78" s="554"/>
      <c r="FN78" s="555"/>
      <c r="FO78" s="554"/>
      <c r="FP78" s="557"/>
      <c r="FQ78" s="554"/>
      <c r="FR78" s="555"/>
      <c r="FS78" s="554"/>
      <c r="FT78" s="557"/>
      <c r="FU78" s="554"/>
      <c r="FV78" s="555"/>
      <c r="FW78" s="554"/>
      <c r="FX78" s="557"/>
      <c r="FY78" s="554"/>
      <c r="FZ78" s="555"/>
      <c r="GA78" s="554"/>
      <c r="GB78" s="557"/>
      <c r="GC78" s="554"/>
      <c r="GD78" s="555"/>
      <c r="GE78" s="554"/>
      <c r="GF78" s="557"/>
      <c r="GG78" s="554"/>
      <c r="GH78" s="555"/>
      <c r="GI78" s="554"/>
      <c r="GJ78" s="557"/>
      <c r="GK78" s="554"/>
      <c r="GL78" s="555"/>
      <c r="GM78" s="554"/>
      <c r="GN78" s="557"/>
      <c r="GO78" s="554"/>
      <c r="GP78" s="555"/>
      <c r="GQ78" s="554"/>
      <c r="GR78" s="557"/>
      <c r="GS78" s="554"/>
      <c r="GT78" s="555"/>
      <c r="GU78" s="554"/>
      <c r="GV78" s="557"/>
      <c r="GW78" s="554"/>
      <c r="GX78" s="555"/>
      <c r="GY78" s="554"/>
      <c r="GZ78" s="557"/>
      <c r="HA78" s="554"/>
      <c r="HB78" s="555"/>
      <c r="HC78" s="554"/>
      <c r="HD78" s="557"/>
      <c r="HE78" s="554"/>
      <c r="HF78" s="555"/>
      <c r="HG78" s="554"/>
      <c r="HH78" s="557"/>
      <c r="HI78" s="554"/>
      <c r="HJ78" s="555"/>
      <c r="HK78" s="554"/>
      <c r="HL78" s="557"/>
      <c r="HM78" s="554"/>
      <c r="HN78" s="555"/>
      <c r="HO78" s="554"/>
      <c r="HP78" s="557"/>
      <c r="HQ78" s="554"/>
      <c r="HR78" s="555"/>
      <c r="HS78" s="554"/>
      <c r="HT78" s="557"/>
      <c r="HU78" s="554"/>
      <c r="HV78" s="555"/>
      <c r="HW78" s="554"/>
      <c r="HX78" s="557"/>
      <c r="HY78" s="554"/>
      <c r="HZ78" s="555"/>
      <c r="IA78" s="554"/>
      <c r="IB78" s="557"/>
      <c r="IC78" s="554"/>
      <c r="ID78" s="555"/>
      <c r="IE78" s="554"/>
      <c r="IF78" s="557"/>
      <c r="IG78" s="554"/>
      <c r="IH78" s="555"/>
      <c r="II78" s="554"/>
      <c r="IJ78" s="557"/>
      <c r="IK78" s="554"/>
      <c r="IL78" s="555"/>
      <c r="IM78" s="554"/>
      <c r="IN78" s="557"/>
      <c r="IO78" s="554"/>
      <c r="IP78" s="555"/>
      <c r="IQ78" s="554"/>
      <c r="IR78" s="557"/>
      <c r="IS78" s="554"/>
      <c r="IT78" s="555"/>
      <c r="IU78" s="554"/>
      <c r="IV78" s="557"/>
    </row>
    <row r="79" spans="1:256" x14ac:dyDescent="0.2">
      <c r="A79" s="554"/>
      <c r="B79" s="555"/>
      <c r="C79" s="554"/>
      <c r="D79" s="557"/>
      <c r="E79" s="554"/>
      <c r="F79" s="555"/>
      <c r="G79" s="554"/>
      <c r="H79" s="557"/>
      <c r="I79" s="554"/>
      <c r="J79" s="555"/>
      <c r="K79" s="554"/>
      <c r="L79" s="557"/>
      <c r="M79" s="554"/>
      <c r="N79" s="555"/>
      <c r="O79" s="554"/>
      <c r="P79" s="557"/>
      <c r="Q79" s="554"/>
      <c r="R79" s="555"/>
      <c r="S79" s="554"/>
      <c r="T79" s="557"/>
      <c r="U79" s="554"/>
      <c r="V79" s="555"/>
      <c r="W79" s="554"/>
      <c r="X79" s="557"/>
      <c r="Y79" s="554"/>
      <c r="Z79" s="555"/>
      <c r="AA79" s="554"/>
      <c r="AB79" s="557"/>
      <c r="AC79" s="554"/>
      <c r="AD79" s="555"/>
      <c r="AE79" s="554"/>
      <c r="AF79" s="557"/>
      <c r="AG79" s="554"/>
      <c r="AH79" s="555"/>
      <c r="AI79" s="554"/>
      <c r="AJ79" s="557"/>
      <c r="AK79" s="554"/>
      <c r="AL79" s="555"/>
      <c r="AM79" s="554"/>
      <c r="AN79" s="557"/>
      <c r="AO79" s="554"/>
      <c r="AP79" s="555"/>
      <c r="AQ79" s="554"/>
      <c r="AR79" s="557"/>
      <c r="AS79" s="554"/>
      <c r="AT79" s="555"/>
      <c r="AU79" s="554"/>
      <c r="AV79" s="557"/>
      <c r="AW79" s="554"/>
      <c r="AX79" s="555"/>
      <c r="AY79" s="554"/>
      <c r="AZ79" s="557"/>
      <c r="BA79" s="554"/>
      <c r="BB79" s="555"/>
      <c r="BC79" s="554"/>
      <c r="BD79" s="557"/>
      <c r="BE79" s="554"/>
      <c r="BF79" s="555"/>
      <c r="BG79" s="554"/>
      <c r="BH79" s="557"/>
      <c r="BI79" s="554"/>
      <c r="BJ79" s="555"/>
      <c r="BK79" s="554"/>
      <c r="BL79" s="557"/>
      <c r="BM79" s="554"/>
      <c r="BN79" s="555"/>
      <c r="BO79" s="554"/>
      <c r="BP79" s="557"/>
      <c r="BQ79" s="554"/>
      <c r="BR79" s="555"/>
      <c r="BS79" s="554"/>
      <c r="BT79" s="557"/>
      <c r="BU79" s="554"/>
      <c r="BV79" s="555"/>
      <c r="BW79" s="554"/>
      <c r="BX79" s="557"/>
      <c r="BY79" s="554"/>
      <c r="BZ79" s="555"/>
      <c r="CA79" s="554"/>
      <c r="CB79" s="557"/>
      <c r="CC79" s="554"/>
      <c r="CD79" s="555"/>
      <c r="CE79" s="554"/>
      <c r="CF79" s="557"/>
      <c r="CG79" s="554"/>
      <c r="CH79" s="555"/>
      <c r="CI79" s="554"/>
      <c r="CJ79" s="557"/>
      <c r="CK79" s="554"/>
      <c r="CL79" s="555"/>
      <c r="CM79" s="554"/>
      <c r="CN79" s="557"/>
      <c r="CO79" s="554"/>
      <c r="CP79" s="555"/>
      <c r="CQ79" s="554"/>
      <c r="CR79" s="557"/>
      <c r="CS79" s="554"/>
      <c r="CT79" s="555"/>
      <c r="CU79" s="554"/>
      <c r="CV79" s="557"/>
      <c r="CW79" s="554"/>
      <c r="CX79" s="555"/>
      <c r="CY79" s="554"/>
      <c r="CZ79" s="557"/>
      <c r="DA79" s="554"/>
      <c r="DB79" s="555"/>
      <c r="DC79" s="554"/>
      <c r="DD79" s="557"/>
      <c r="DE79" s="554"/>
      <c r="DF79" s="555"/>
      <c r="DG79" s="554"/>
      <c r="DH79" s="557"/>
      <c r="DI79" s="554"/>
      <c r="DJ79" s="555"/>
      <c r="DK79" s="554"/>
      <c r="DL79" s="557"/>
      <c r="DM79" s="554"/>
      <c r="DN79" s="555"/>
      <c r="DO79" s="554"/>
      <c r="DP79" s="557"/>
      <c r="DQ79" s="554"/>
      <c r="DR79" s="555"/>
      <c r="DS79" s="554"/>
      <c r="DT79" s="557"/>
      <c r="DU79" s="554"/>
      <c r="DV79" s="555"/>
      <c r="DW79" s="554"/>
      <c r="DX79" s="557"/>
      <c r="DY79" s="554"/>
      <c r="DZ79" s="555"/>
      <c r="EA79" s="554"/>
      <c r="EB79" s="557"/>
      <c r="EC79" s="554"/>
      <c r="ED79" s="555"/>
      <c r="EE79" s="554"/>
      <c r="EF79" s="557"/>
      <c r="EG79" s="554"/>
      <c r="EH79" s="555"/>
      <c r="EI79" s="554"/>
      <c r="EJ79" s="557"/>
      <c r="EK79" s="554"/>
      <c r="EL79" s="555"/>
      <c r="EM79" s="554"/>
      <c r="EN79" s="557"/>
      <c r="EO79" s="554"/>
      <c r="EP79" s="555"/>
      <c r="EQ79" s="554"/>
      <c r="ER79" s="557"/>
      <c r="ES79" s="554"/>
      <c r="ET79" s="555"/>
      <c r="EU79" s="554"/>
      <c r="EV79" s="557"/>
      <c r="EW79" s="554"/>
      <c r="EX79" s="555"/>
      <c r="EY79" s="554"/>
      <c r="EZ79" s="557"/>
      <c r="FA79" s="554"/>
      <c r="FB79" s="555"/>
      <c r="FC79" s="554"/>
      <c r="FD79" s="557"/>
      <c r="FE79" s="554"/>
      <c r="FF79" s="555"/>
      <c r="FG79" s="554"/>
      <c r="FH79" s="557"/>
      <c r="FI79" s="554"/>
      <c r="FJ79" s="555"/>
      <c r="FK79" s="554"/>
      <c r="FL79" s="557"/>
      <c r="FM79" s="554"/>
      <c r="FN79" s="555"/>
      <c r="FO79" s="554"/>
      <c r="FP79" s="557"/>
      <c r="FQ79" s="554"/>
      <c r="FR79" s="555"/>
      <c r="FS79" s="554"/>
      <c r="FT79" s="557"/>
      <c r="FU79" s="554"/>
      <c r="FV79" s="555"/>
      <c r="FW79" s="554"/>
      <c r="FX79" s="557"/>
      <c r="FY79" s="554"/>
      <c r="FZ79" s="555"/>
      <c r="GA79" s="554"/>
      <c r="GB79" s="557"/>
      <c r="GC79" s="554"/>
      <c r="GD79" s="555"/>
      <c r="GE79" s="554"/>
      <c r="GF79" s="557"/>
      <c r="GG79" s="554"/>
      <c r="GH79" s="555"/>
      <c r="GI79" s="554"/>
      <c r="GJ79" s="557"/>
      <c r="GK79" s="554"/>
      <c r="GL79" s="555"/>
      <c r="GM79" s="554"/>
      <c r="GN79" s="557"/>
      <c r="GO79" s="554"/>
      <c r="GP79" s="555"/>
      <c r="GQ79" s="554"/>
      <c r="GR79" s="557"/>
      <c r="GS79" s="554"/>
      <c r="GT79" s="555"/>
      <c r="GU79" s="554"/>
      <c r="GV79" s="557"/>
      <c r="GW79" s="554"/>
      <c r="GX79" s="555"/>
      <c r="GY79" s="554"/>
      <c r="GZ79" s="557"/>
      <c r="HA79" s="554"/>
      <c r="HB79" s="555"/>
      <c r="HC79" s="554"/>
      <c r="HD79" s="557"/>
      <c r="HE79" s="554"/>
      <c r="HF79" s="555"/>
      <c r="HG79" s="554"/>
      <c r="HH79" s="557"/>
      <c r="HI79" s="554"/>
      <c r="HJ79" s="555"/>
      <c r="HK79" s="554"/>
      <c r="HL79" s="557"/>
      <c r="HM79" s="554"/>
      <c r="HN79" s="555"/>
      <c r="HO79" s="554"/>
      <c r="HP79" s="557"/>
      <c r="HQ79" s="554"/>
      <c r="HR79" s="555"/>
      <c r="HS79" s="554"/>
      <c r="HT79" s="557"/>
      <c r="HU79" s="554"/>
      <c r="HV79" s="555"/>
      <c r="HW79" s="554"/>
      <c r="HX79" s="557"/>
      <c r="HY79" s="554"/>
      <c r="HZ79" s="555"/>
      <c r="IA79" s="554"/>
      <c r="IB79" s="557"/>
      <c r="IC79" s="554"/>
      <c r="ID79" s="555"/>
      <c r="IE79" s="554"/>
      <c r="IF79" s="557"/>
      <c r="IG79" s="554"/>
      <c r="IH79" s="555"/>
      <c r="II79" s="554"/>
      <c r="IJ79" s="557"/>
      <c r="IK79" s="554"/>
      <c r="IL79" s="555"/>
      <c r="IM79" s="554"/>
      <c r="IN79" s="557"/>
      <c r="IO79" s="554"/>
      <c r="IP79" s="555"/>
      <c r="IQ79" s="554"/>
      <c r="IR79" s="557"/>
      <c r="IS79" s="554"/>
      <c r="IT79" s="555"/>
      <c r="IU79" s="554"/>
      <c r="IV79" s="557"/>
    </row>
    <row r="80" spans="1:256" x14ac:dyDescent="0.2">
      <c r="A80" s="554"/>
      <c r="B80" s="555"/>
      <c r="C80" s="554"/>
      <c r="D80" s="557"/>
      <c r="E80" s="554"/>
      <c r="F80" s="555"/>
      <c r="G80" s="554"/>
      <c r="H80" s="557"/>
      <c r="I80" s="554"/>
      <c r="J80" s="555"/>
      <c r="K80" s="554"/>
      <c r="L80" s="557"/>
      <c r="M80" s="554"/>
      <c r="N80" s="555"/>
      <c r="O80" s="554"/>
      <c r="P80" s="557"/>
      <c r="Q80" s="554"/>
      <c r="R80" s="555"/>
      <c r="S80" s="554"/>
      <c r="T80" s="557"/>
      <c r="U80" s="554"/>
      <c r="V80" s="555"/>
      <c r="W80" s="554"/>
      <c r="X80" s="557"/>
      <c r="Y80" s="554"/>
      <c r="Z80" s="555"/>
      <c r="AA80" s="554"/>
      <c r="AB80" s="557"/>
      <c r="AC80" s="554"/>
      <c r="AD80" s="555"/>
      <c r="AE80" s="554"/>
      <c r="AF80" s="557"/>
      <c r="AG80" s="554"/>
      <c r="AH80" s="555"/>
      <c r="AI80" s="554"/>
      <c r="AJ80" s="557"/>
      <c r="AK80" s="554"/>
      <c r="AL80" s="555"/>
      <c r="AM80" s="554"/>
      <c r="AN80" s="557"/>
      <c r="AO80" s="554"/>
      <c r="AP80" s="555"/>
      <c r="AQ80" s="554"/>
      <c r="AR80" s="557"/>
      <c r="AS80" s="554"/>
      <c r="AT80" s="555"/>
      <c r="AU80" s="554"/>
      <c r="AV80" s="557"/>
      <c r="AW80" s="554"/>
      <c r="AX80" s="555"/>
      <c r="AY80" s="554"/>
      <c r="AZ80" s="557"/>
      <c r="BA80" s="554"/>
      <c r="BB80" s="555"/>
      <c r="BC80" s="554"/>
      <c r="BD80" s="557"/>
      <c r="BE80" s="554"/>
      <c r="BF80" s="555"/>
      <c r="BG80" s="554"/>
      <c r="BH80" s="557"/>
      <c r="BI80" s="554"/>
      <c r="BJ80" s="555"/>
      <c r="BK80" s="554"/>
      <c r="BL80" s="557"/>
      <c r="BM80" s="554"/>
      <c r="BN80" s="555"/>
      <c r="BO80" s="554"/>
      <c r="BP80" s="557"/>
      <c r="BQ80" s="554"/>
      <c r="BR80" s="555"/>
      <c r="BS80" s="554"/>
      <c r="BT80" s="557"/>
      <c r="BU80" s="554"/>
      <c r="BV80" s="555"/>
      <c r="BW80" s="554"/>
      <c r="BX80" s="557"/>
      <c r="BY80" s="554"/>
      <c r="BZ80" s="555"/>
      <c r="CA80" s="554"/>
      <c r="CB80" s="557"/>
      <c r="CC80" s="554"/>
      <c r="CD80" s="555"/>
      <c r="CE80" s="554"/>
      <c r="CF80" s="557"/>
      <c r="CG80" s="554"/>
      <c r="CH80" s="555"/>
      <c r="CI80" s="554"/>
      <c r="CJ80" s="557"/>
      <c r="CK80" s="554"/>
      <c r="CL80" s="555"/>
      <c r="CM80" s="554"/>
      <c r="CN80" s="557"/>
      <c r="CO80" s="554"/>
      <c r="CP80" s="555"/>
      <c r="CQ80" s="554"/>
      <c r="CR80" s="557"/>
      <c r="CS80" s="554"/>
      <c r="CT80" s="555"/>
      <c r="CU80" s="554"/>
      <c r="CV80" s="557"/>
      <c r="CW80" s="554"/>
      <c r="CX80" s="555"/>
      <c r="CY80" s="554"/>
      <c r="CZ80" s="557"/>
      <c r="DA80" s="554"/>
      <c r="DB80" s="555"/>
      <c r="DC80" s="554"/>
      <c r="DD80" s="557"/>
      <c r="DE80" s="554"/>
      <c r="DF80" s="555"/>
      <c r="DG80" s="554"/>
      <c r="DH80" s="557"/>
      <c r="DI80" s="554"/>
      <c r="DJ80" s="555"/>
      <c r="DK80" s="554"/>
      <c r="DL80" s="557"/>
      <c r="DM80" s="554"/>
      <c r="DN80" s="555"/>
      <c r="DO80" s="554"/>
      <c r="DP80" s="557"/>
      <c r="DQ80" s="554"/>
      <c r="DR80" s="555"/>
      <c r="DS80" s="554"/>
      <c r="DT80" s="557"/>
      <c r="DU80" s="554"/>
      <c r="DV80" s="555"/>
      <c r="DW80" s="554"/>
      <c r="DX80" s="557"/>
      <c r="DY80" s="554"/>
      <c r="DZ80" s="555"/>
      <c r="EA80" s="554"/>
      <c r="EB80" s="557"/>
      <c r="EC80" s="554"/>
      <c r="ED80" s="555"/>
      <c r="EE80" s="554"/>
      <c r="EF80" s="557"/>
      <c r="EG80" s="554"/>
      <c r="EH80" s="555"/>
      <c r="EI80" s="554"/>
      <c r="EJ80" s="557"/>
      <c r="EK80" s="554"/>
      <c r="EL80" s="555"/>
      <c r="EM80" s="554"/>
      <c r="EN80" s="557"/>
      <c r="EO80" s="554"/>
      <c r="EP80" s="555"/>
      <c r="EQ80" s="554"/>
      <c r="ER80" s="557"/>
      <c r="ES80" s="554"/>
      <c r="ET80" s="555"/>
      <c r="EU80" s="554"/>
      <c r="EV80" s="557"/>
      <c r="EW80" s="554"/>
      <c r="EX80" s="555"/>
      <c r="EY80" s="554"/>
      <c r="EZ80" s="557"/>
      <c r="FA80" s="554"/>
      <c r="FB80" s="555"/>
      <c r="FC80" s="554"/>
      <c r="FD80" s="557"/>
      <c r="FE80" s="554"/>
      <c r="FF80" s="555"/>
      <c r="FG80" s="554"/>
      <c r="FH80" s="557"/>
      <c r="FI80" s="554"/>
      <c r="FJ80" s="555"/>
      <c r="FK80" s="554"/>
      <c r="FL80" s="557"/>
      <c r="FM80" s="554"/>
      <c r="FN80" s="555"/>
      <c r="FO80" s="554"/>
      <c r="FP80" s="557"/>
      <c r="FQ80" s="554"/>
      <c r="FR80" s="555"/>
      <c r="FS80" s="554"/>
      <c r="FT80" s="557"/>
      <c r="FU80" s="554"/>
      <c r="FV80" s="555"/>
      <c r="FW80" s="554"/>
      <c r="FX80" s="557"/>
      <c r="FY80" s="554"/>
      <c r="FZ80" s="555"/>
      <c r="GA80" s="554"/>
      <c r="GB80" s="557"/>
      <c r="GC80" s="554"/>
      <c r="GD80" s="555"/>
      <c r="GE80" s="554"/>
      <c r="GF80" s="557"/>
      <c r="GG80" s="554"/>
      <c r="GH80" s="555"/>
      <c r="GI80" s="554"/>
      <c r="GJ80" s="557"/>
      <c r="GK80" s="554"/>
      <c r="GL80" s="555"/>
      <c r="GM80" s="554"/>
      <c r="GN80" s="557"/>
      <c r="GO80" s="554"/>
      <c r="GP80" s="555"/>
      <c r="GQ80" s="554"/>
      <c r="GR80" s="557"/>
      <c r="GS80" s="554"/>
      <c r="GT80" s="555"/>
      <c r="GU80" s="554"/>
      <c r="GV80" s="557"/>
      <c r="GW80" s="554"/>
      <c r="GX80" s="555"/>
      <c r="GY80" s="554"/>
      <c r="GZ80" s="557"/>
      <c r="HA80" s="554"/>
      <c r="HB80" s="555"/>
      <c r="HC80" s="554"/>
      <c r="HD80" s="557"/>
      <c r="HE80" s="554"/>
      <c r="HF80" s="555"/>
      <c r="HG80" s="554"/>
      <c r="HH80" s="557"/>
      <c r="HI80" s="554"/>
      <c r="HJ80" s="555"/>
      <c r="HK80" s="554"/>
      <c r="HL80" s="557"/>
      <c r="HM80" s="554"/>
      <c r="HN80" s="555"/>
      <c r="HO80" s="554"/>
      <c r="HP80" s="557"/>
      <c r="HQ80" s="554"/>
      <c r="HR80" s="555"/>
      <c r="HS80" s="554"/>
      <c r="HT80" s="557"/>
      <c r="HU80" s="554"/>
      <c r="HV80" s="555"/>
      <c r="HW80" s="554"/>
      <c r="HX80" s="557"/>
      <c r="HY80" s="554"/>
      <c r="HZ80" s="555"/>
      <c r="IA80" s="554"/>
      <c r="IB80" s="557"/>
      <c r="IC80" s="554"/>
      <c r="ID80" s="555"/>
      <c r="IE80" s="554"/>
      <c r="IF80" s="557"/>
      <c r="IG80" s="554"/>
      <c r="IH80" s="555"/>
      <c r="II80" s="554"/>
      <c r="IJ80" s="557"/>
      <c r="IK80" s="554"/>
      <c r="IL80" s="555"/>
      <c r="IM80" s="554"/>
      <c r="IN80" s="557"/>
      <c r="IO80" s="554"/>
      <c r="IP80" s="555"/>
      <c r="IQ80" s="554"/>
      <c r="IR80" s="557"/>
      <c r="IS80" s="554"/>
      <c r="IT80" s="555"/>
      <c r="IU80" s="554"/>
      <c r="IV80" s="557"/>
    </row>
    <row r="81" spans="1:256" x14ac:dyDescent="0.2">
      <c r="A81" s="554"/>
      <c r="B81" s="558"/>
      <c r="C81" s="554"/>
      <c r="D81" s="557"/>
      <c r="E81" s="554"/>
      <c r="F81" s="558"/>
      <c r="G81" s="554"/>
      <c r="H81" s="557"/>
      <c r="I81" s="554"/>
      <c r="J81" s="558"/>
      <c r="K81" s="554"/>
      <c r="L81" s="557"/>
      <c r="M81" s="554"/>
      <c r="N81" s="558"/>
      <c r="O81" s="554"/>
      <c r="P81" s="557"/>
      <c r="Q81" s="554"/>
      <c r="R81" s="558"/>
      <c r="S81" s="554"/>
      <c r="T81" s="557"/>
      <c r="U81" s="554"/>
      <c r="V81" s="558"/>
      <c r="W81" s="554"/>
      <c r="X81" s="557"/>
      <c r="Y81" s="554"/>
      <c r="Z81" s="558"/>
      <c r="AA81" s="554"/>
      <c r="AB81" s="557"/>
      <c r="AC81" s="554"/>
      <c r="AD81" s="558"/>
      <c r="AE81" s="554"/>
      <c r="AF81" s="557"/>
      <c r="AG81" s="554"/>
      <c r="AH81" s="558"/>
      <c r="AI81" s="554"/>
      <c r="AJ81" s="557"/>
      <c r="AK81" s="554"/>
      <c r="AL81" s="558"/>
      <c r="AM81" s="554"/>
      <c r="AN81" s="557"/>
      <c r="AO81" s="554"/>
      <c r="AP81" s="558"/>
      <c r="AQ81" s="554"/>
      <c r="AR81" s="557"/>
      <c r="AS81" s="554"/>
      <c r="AT81" s="558"/>
      <c r="AU81" s="554"/>
      <c r="AV81" s="557"/>
      <c r="AW81" s="554"/>
      <c r="AX81" s="558"/>
      <c r="AY81" s="554"/>
      <c r="AZ81" s="557"/>
      <c r="BA81" s="554"/>
      <c r="BB81" s="558"/>
      <c r="BC81" s="554"/>
      <c r="BD81" s="557"/>
      <c r="BE81" s="554"/>
      <c r="BF81" s="558"/>
      <c r="BG81" s="554"/>
      <c r="BH81" s="557"/>
      <c r="BI81" s="554"/>
      <c r="BJ81" s="558"/>
      <c r="BK81" s="554"/>
      <c r="BL81" s="557"/>
      <c r="BM81" s="554"/>
      <c r="BN81" s="558"/>
      <c r="BO81" s="554"/>
      <c r="BP81" s="557"/>
      <c r="BQ81" s="554"/>
      <c r="BR81" s="558"/>
      <c r="BS81" s="554"/>
      <c r="BT81" s="557"/>
      <c r="BU81" s="554"/>
      <c r="BV81" s="558"/>
      <c r="BW81" s="554"/>
      <c r="BX81" s="557"/>
      <c r="BY81" s="554"/>
      <c r="BZ81" s="558"/>
      <c r="CA81" s="554"/>
      <c r="CB81" s="557"/>
      <c r="CC81" s="554"/>
      <c r="CD81" s="558"/>
      <c r="CE81" s="554"/>
      <c r="CF81" s="557"/>
      <c r="CG81" s="554"/>
      <c r="CH81" s="558"/>
      <c r="CI81" s="554"/>
      <c r="CJ81" s="557"/>
      <c r="CK81" s="554"/>
      <c r="CL81" s="558"/>
      <c r="CM81" s="554"/>
      <c r="CN81" s="557"/>
      <c r="CO81" s="554"/>
      <c r="CP81" s="558"/>
      <c r="CQ81" s="554"/>
      <c r="CR81" s="557"/>
      <c r="CS81" s="554"/>
      <c r="CT81" s="558"/>
      <c r="CU81" s="554"/>
      <c r="CV81" s="557"/>
      <c r="CW81" s="554"/>
      <c r="CX81" s="558"/>
      <c r="CY81" s="554"/>
      <c r="CZ81" s="557"/>
      <c r="DA81" s="554"/>
      <c r="DB81" s="558"/>
      <c r="DC81" s="554"/>
      <c r="DD81" s="557"/>
      <c r="DE81" s="554"/>
      <c r="DF81" s="558"/>
      <c r="DG81" s="554"/>
      <c r="DH81" s="557"/>
      <c r="DI81" s="554"/>
      <c r="DJ81" s="558"/>
      <c r="DK81" s="554"/>
      <c r="DL81" s="557"/>
      <c r="DM81" s="554"/>
      <c r="DN81" s="558"/>
      <c r="DO81" s="554"/>
      <c r="DP81" s="557"/>
      <c r="DQ81" s="554"/>
      <c r="DR81" s="558"/>
      <c r="DS81" s="554"/>
      <c r="DT81" s="557"/>
      <c r="DU81" s="554"/>
      <c r="DV81" s="558"/>
      <c r="DW81" s="554"/>
      <c r="DX81" s="557"/>
      <c r="DY81" s="554"/>
      <c r="DZ81" s="558"/>
      <c r="EA81" s="554"/>
      <c r="EB81" s="557"/>
      <c r="EC81" s="554"/>
      <c r="ED81" s="558"/>
      <c r="EE81" s="554"/>
      <c r="EF81" s="557"/>
      <c r="EG81" s="554"/>
      <c r="EH81" s="558"/>
      <c r="EI81" s="554"/>
      <c r="EJ81" s="557"/>
      <c r="EK81" s="554"/>
      <c r="EL81" s="558"/>
      <c r="EM81" s="554"/>
      <c r="EN81" s="557"/>
      <c r="EO81" s="554"/>
      <c r="EP81" s="558"/>
      <c r="EQ81" s="554"/>
      <c r="ER81" s="557"/>
      <c r="ES81" s="554"/>
      <c r="ET81" s="558"/>
      <c r="EU81" s="554"/>
      <c r="EV81" s="557"/>
      <c r="EW81" s="554"/>
      <c r="EX81" s="558"/>
      <c r="EY81" s="554"/>
      <c r="EZ81" s="557"/>
      <c r="FA81" s="554"/>
      <c r="FB81" s="558"/>
      <c r="FC81" s="554"/>
      <c r="FD81" s="557"/>
      <c r="FE81" s="554"/>
      <c r="FF81" s="558"/>
      <c r="FG81" s="554"/>
      <c r="FH81" s="557"/>
      <c r="FI81" s="554"/>
      <c r="FJ81" s="558"/>
      <c r="FK81" s="554"/>
      <c r="FL81" s="557"/>
      <c r="FM81" s="554"/>
      <c r="FN81" s="558"/>
      <c r="FO81" s="554"/>
      <c r="FP81" s="557"/>
      <c r="FQ81" s="554"/>
      <c r="FR81" s="558"/>
      <c r="FS81" s="554"/>
      <c r="FT81" s="557"/>
      <c r="FU81" s="554"/>
      <c r="FV81" s="558"/>
      <c r="FW81" s="554"/>
      <c r="FX81" s="557"/>
      <c r="FY81" s="554"/>
      <c r="FZ81" s="558"/>
      <c r="GA81" s="554"/>
      <c r="GB81" s="557"/>
      <c r="GC81" s="554"/>
      <c r="GD81" s="558"/>
      <c r="GE81" s="554"/>
      <c r="GF81" s="557"/>
      <c r="GG81" s="554"/>
      <c r="GH81" s="558"/>
      <c r="GI81" s="554"/>
      <c r="GJ81" s="557"/>
      <c r="GK81" s="554"/>
      <c r="GL81" s="558"/>
      <c r="GM81" s="554"/>
      <c r="GN81" s="557"/>
      <c r="GO81" s="554"/>
      <c r="GP81" s="558"/>
      <c r="GQ81" s="554"/>
      <c r="GR81" s="557"/>
      <c r="GS81" s="554"/>
      <c r="GT81" s="558"/>
      <c r="GU81" s="554"/>
      <c r="GV81" s="557"/>
      <c r="GW81" s="554"/>
      <c r="GX81" s="558"/>
      <c r="GY81" s="554"/>
      <c r="GZ81" s="557"/>
      <c r="HA81" s="554"/>
      <c r="HB81" s="558"/>
      <c r="HC81" s="554"/>
      <c r="HD81" s="557"/>
      <c r="HE81" s="554"/>
      <c r="HF81" s="558"/>
      <c r="HG81" s="554"/>
      <c r="HH81" s="557"/>
      <c r="HI81" s="554"/>
      <c r="HJ81" s="558"/>
      <c r="HK81" s="554"/>
      <c r="HL81" s="557"/>
      <c r="HM81" s="554"/>
      <c r="HN81" s="558"/>
      <c r="HO81" s="554"/>
      <c r="HP81" s="557"/>
      <c r="HQ81" s="554"/>
      <c r="HR81" s="558"/>
      <c r="HS81" s="554"/>
      <c r="HT81" s="557"/>
      <c r="HU81" s="554"/>
      <c r="HV81" s="558"/>
      <c r="HW81" s="554"/>
      <c r="HX81" s="557"/>
      <c r="HY81" s="554"/>
      <c r="HZ81" s="558"/>
      <c r="IA81" s="554"/>
      <c r="IB81" s="557"/>
      <c r="IC81" s="554"/>
      <c r="ID81" s="558"/>
      <c r="IE81" s="554"/>
      <c r="IF81" s="557"/>
      <c r="IG81" s="554"/>
      <c r="IH81" s="558"/>
      <c r="II81" s="554"/>
      <c r="IJ81" s="557"/>
      <c r="IK81" s="554"/>
      <c r="IL81" s="558"/>
      <c r="IM81" s="554"/>
      <c r="IN81" s="557"/>
      <c r="IO81" s="554"/>
      <c r="IP81" s="558"/>
      <c r="IQ81" s="554"/>
      <c r="IR81" s="557"/>
      <c r="IS81" s="554"/>
      <c r="IT81" s="558"/>
      <c r="IU81" s="554"/>
      <c r="IV81" s="557"/>
    </row>
    <row r="82" spans="1:256" x14ac:dyDescent="0.2">
      <c r="A82" s="554"/>
      <c r="B82" s="555"/>
      <c r="C82" s="554"/>
      <c r="D82" s="557"/>
      <c r="E82" s="554"/>
      <c r="F82" s="555"/>
      <c r="G82" s="554"/>
      <c r="H82" s="557"/>
      <c r="I82" s="554"/>
      <c r="J82" s="555"/>
      <c r="K82" s="554"/>
      <c r="L82" s="557"/>
      <c r="M82" s="554"/>
      <c r="N82" s="555"/>
      <c r="O82" s="554"/>
      <c r="P82" s="557"/>
      <c r="Q82" s="554"/>
      <c r="R82" s="555"/>
      <c r="S82" s="554"/>
      <c r="T82" s="557"/>
      <c r="U82" s="554"/>
      <c r="V82" s="555"/>
      <c r="W82" s="554"/>
      <c r="X82" s="557"/>
      <c r="Y82" s="554"/>
      <c r="Z82" s="555"/>
      <c r="AA82" s="554"/>
      <c r="AB82" s="557"/>
      <c r="AC82" s="554"/>
      <c r="AD82" s="555"/>
      <c r="AE82" s="554"/>
      <c r="AF82" s="557"/>
      <c r="AG82" s="554"/>
      <c r="AH82" s="555"/>
      <c r="AI82" s="554"/>
      <c r="AJ82" s="557"/>
      <c r="AK82" s="554"/>
      <c r="AL82" s="555"/>
      <c r="AM82" s="554"/>
      <c r="AN82" s="557"/>
      <c r="AO82" s="554"/>
      <c r="AP82" s="555"/>
      <c r="AQ82" s="554"/>
      <c r="AR82" s="557"/>
      <c r="AS82" s="554"/>
      <c r="AT82" s="555"/>
      <c r="AU82" s="554"/>
      <c r="AV82" s="557"/>
      <c r="AW82" s="554"/>
      <c r="AX82" s="555"/>
      <c r="AY82" s="554"/>
      <c r="AZ82" s="557"/>
      <c r="BA82" s="554"/>
      <c r="BB82" s="555"/>
      <c r="BC82" s="554"/>
      <c r="BD82" s="557"/>
      <c r="BE82" s="554"/>
      <c r="BF82" s="555"/>
      <c r="BG82" s="554"/>
      <c r="BH82" s="557"/>
      <c r="BI82" s="554"/>
      <c r="BJ82" s="555"/>
      <c r="BK82" s="554"/>
      <c r="BL82" s="557"/>
      <c r="BM82" s="554"/>
      <c r="BN82" s="555"/>
      <c r="BO82" s="554"/>
      <c r="BP82" s="557"/>
      <c r="BQ82" s="554"/>
      <c r="BR82" s="555"/>
      <c r="BS82" s="554"/>
      <c r="BT82" s="557"/>
      <c r="BU82" s="554"/>
      <c r="BV82" s="555"/>
      <c r="BW82" s="554"/>
      <c r="BX82" s="557"/>
      <c r="BY82" s="554"/>
      <c r="BZ82" s="555"/>
      <c r="CA82" s="554"/>
      <c r="CB82" s="557"/>
      <c r="CC82" s="554"/>
      <c r="CD82" s="555"/>
      <c r="CE82" s="554"/>
      <c r="CF82" s="557"/>
      <c r="CG82" s="554"/>
      <c r="CH82" s="555"/>
      <c r="CI82" s="554"/>
      <c r="CJ82" s="557"/>
      <c r="CK82" s="554"/>
      <c r="CL82" s="555"/>
      <c r="CM82" s="554"/>
      <c r="CN82" s="557"/>
      <c r="CO82" s="554"/>
      <c r="CP82" s="555"/>
      <c r="CQ82" s="554"/>
      <c r="CR82" s="557"/>
      <c r="CS82" s="554"/>
      <c r="CT82" s="555"/>
      <c r="CU82" s="554"/>
      <c r="CV82" s="557"/>
      <c r="CW82" s="554"/>
      <c r="CX82" s="555"/>
      <c r="CY82" s="554"/>
      <c r="CZ82" s="557"/>
      <c r="DA82" s="554"/>
      <c r="DB82" s="555"/>
      <c r="DC82" s="554"/>
      <c r="DD82" s="557"/>
      <c r="DE82" s="554"/>
      <c r="DF82" s="555"/>
      <c r="DG82" s="554"/>
      <c r="DH82" s="557"/>
      <c r="DI82" s="554"/>
      <c r="DJ82" s="555"/>
      <c r="DK82" s="554"/>
      <c r="DL82" s="557"/>
      <c r="DM82" s="554"/>
      <c r="DN82" s="555"/>
      <c r="DO82" s="554"/>
      <c r="DP82" s="557"/>
      <c r="DQ82" s="554"/>
      <c r="DR82" s="555"/>
      <c r="DS82" s="554"/>
      <c r="DT82" s="557"/>
      <c r="DU82" s="554"/>
      <c r="DV82" s="555"/>
      <c r="DW82" s="554"/>
      <c r="DX82" s="557"/>
      <c r="DY82" s="554"/>
      <c r="DZ82" s="555"/>
      <c r="EA82" s="554"/>
      <c r="EB82" s="557"/>
      <c r="EC82" s="554"/>
      <c r="ED82" s="555"/>
      <c r="EE82" s="554"/>
      <c r="EF82" s="557"/>
      <c r="EG82" s="554"/>
      <c r="EH82" s="555"/>
      <c r="EI82" s="554"/>
      <c r="EJ82" s="557"/>
      <c r="EK82" s="554"/>
      <c r="EL82" s="555"/>
      <c r="EM82" s="554"/>
      <c r="EN82" s="557"/>
      <c r="EO82" s="554"/>
      <c r="EP82" s="555"/>
      <c r="EQ82" s="554"/>
      <c r="ER82" s="557"/>
      <c r="ES82" s="554"/>
      <c r="ET82" s="555"/>
      <c r="EU82" s="554"/>
      <c r="EV82" s="557"/>
      <c r="EW82" s="554"/>
      <c r="EX82" s="555"/>
      <c r="EY82" s="554"/>
      <c r="EZ82" s="557"/>
      <c r="FA82" s="554"/>
      <c r="FB82" s="555"/>
      <c r="FC82" s="554"/>
      <c r="FD82" s="557"/>
      <c r="FE82" s="554"/>
      <c r="FF82" s="555"/>
      <c r="FG82" s="554"/>
      <c r="FH82" s="557"/>
      <c r="FI82" s="554"/>
      <c r="FJ82" s="555"/>
      <c r="FK82" s="554"/>
      <c r="FL82" s="557"/>
      <c r="FM82" s="554"/>
      <c r="FN82" s="555"/>
      <c r="FO82" s="554"/>
      <c r="FP82" s="557"/>
      <c r="FQ82" s="554"/>
      <c r="FR82" s="555"/>
      <c r="FS82" s="554"/>
      <c r="FT82" s="557"/>
      <c r="FU82" s="554"/>
      <c r="FV82" s="555"/>
      <c r="FW82" s="554"/>
      <c r="FX82" s="557"/>
      <c r="FY82" s="554"/>
      <c r="FZ82" s="555"/>
      <c r="GA82" s="554"/>
      <c r="GB82" s="557"/>
      <c r="GC82" s="554"/>
      <c r="GD82" s="555"/>
      <c r="GE82" s="554"/>
      <c r="GF82" s="557"/>
      <c r="GG82" s="554"/>
      <c r="GH82" s="555"/>
      <c r="GI82" s="554"/>
      <c r="GJ82" s="557"/>
      <c r="GK82" s="554"/>
      <c r="GL82" s="555"/>
      <c r="GM82" s="554"/>
      <c r="GN82" s="557"/>
      <c r="GO82" s="554"/>
      <c r="GP82" s="555"/>
      <c r="GQ82" s="554"/>
      <c r="GR82" s="557"/>
      <c r="GS82" s="554"/>
      <c r="GT82" s="555"/>
      <c r="GU82" s="554"/>
      <c r="GV82" s="557"/>
      <c r="GW82" s="554"/>
      <c r="GX82" s="555"/>
      <c r="GY82" s="554"/>
      <c r="GZ82" s="557"/>
      <c r="HA82" s="554"/>
      <c r="HB82" s="555"/>
      <c r="HC82" s="554"/>
      <c r="HD82" s="557"/>
      <c r="HE82" s="554"/>
      <c r="HF82" s="555"/>
      <c r="HG82" s="554"/>
      <c r="HH82" s="557"/>
      <c r="HI82" s="554"/>
      <c r="HJ82" s="555"/>
      <c r="HK82" s="554"/>
      <c r="HL82" s="557"/>
      <c r="HM82" s="554"/>
      <c r="HN82" s="555"/>
      <c r="HO82" s="554"/>
      <c r="HP82" s="557"/>
      <c r="HQ82" s="554"/>
      <c r="HR82" s="555"/>
      <c r="HS82" s="554"/>
      <c r="HT82" s="557"/>
      <c r="HU82" s="554"/>
      <c r="HV82" s="555"/>
      <c r="HW82" s="554"/>
      <c r="HX82" s="557"/>
      <c r="HY82" s="554"/>
      <c r="HZ82" s="555"/>
      <c r="IA82" s="554"/>
      <c r="IB82" s="557"/>
      <c r="IC82" s="554"/>
      <c r="ID82" s="555"/>
      <c r="IE82" s="554"/>
      <c r="IF82" s="557"/>
      <c r="IG82" s="554"/>
      <c r="IH82" s="555"/>
      <c r="II82" s="554"/>
      <c r="IJ82" s="557"/>
      <c r="IK82" s="554"/>
      <c r="IL82" s="555"/>
      <c r="IM82" s="554"/>
      <c r="IN82" s="557"/>
      <c r="IO82" s="554"/>
      <c r="IP82" s="555"/>
      <c r="IQ82" s="554"/>
      <c r="IR82" s="557"/>
      <c r="IS82" s="554"/>
      <c r="IT82" s="555"/>
      <c r="IU82" s="554"/>
      <c r="IV82" s="557"/>
    </row>
    <row r="83" spans="1:256" x14ac:dyDescent="0.2">
      <c r="A83" s="554"/>
      <c r="B83" s="555"/>
      <c r="C83" s="554"/>
      <c r="D83" s="557"/>
      <c r="E83" s="554"/>
      <c r="F83" s="555"/>
      <c r="G83" s="554"/>
      <c r="H83" s="557"/>
      <c r="I83" s="554"/>
      <c r="J83" s="555"/>
      <c r="K83" s="554"/>
      <c r="L83" s="557"/>
      <c r="M83" s="554"/>
      <c r="N83" s="555"/>
      <c r="O83" s="554"/>
      <c r="P83" s="557"/>
      <c r="Q83" s="554"/>
      <c r="R83" s="555"/>
      <c r="S83" s="554"/>
      <c r="T83" s="557"/>
      <c r="U83" s="554"/>
      <c r="V83" s="555"/>
      <c r="W83" s="554"/>
      <c r="X83" s="557"/>
      <c r="Y83" s="554"/>
      <c r="Z83" s="555"/>
      <c r="AA83" s="554"/>
      <c r="AB83" s="557"/>
      <c r="AC83" s="554"/>
      <c r="AD83" s="555"/>
      <c r="AE83" s="554"/>
      <c r="AF83" s="557"/>
      <c r="AG83" s="554"/>
      <c r="AH83" s="555"/>
      <c r="AI83" s="554"/>
      <c r="AJ83" s="557"/>
      <c r="AK83" s="554"/>
      <c r="AL83" s="555"/>
      <c r="AM83" s="554"/>
      <c r="AN83" s="557"/>
      <c r="AO83" s="554"/>
      <c r="AP83" s="555"/>
      <c r="AQ83" s="554"/>
      <c r="AR83" s="557"/>
      <c r="AS83" s="554"/>
      <c r="AT83" s="555"/>
      <c r="AU83" s="554"/>
      <c r="AV83" s="557"/>
      <c r="AW83" s="554"/>
      <c r="AX83" s="555"/>
      <c r="AY83" s="554"/>
      <c r="AZ83" s="557"/>
      <c r="BA83" s="554"/>
      <c r="BB83" s="555"/>
      <c r="BC83" s="554"/>
      <c r="BD83" s="557"/>
      <c r="BE83" s="554"/>
      <c r="BF83" s="555"/>
      <c r="BG83" s="554"/>
      <c r="BH83" s="557"/>
      <c r="BI83" s="554"/>
      <c r="BJ83" s="555"/>
      <c r="BK83" s="554"/>
      <c r="BL83" s="557"/>
      <c r="BM83" s="554"/>
      <c r="BN83" s="555"/>
      <c r="BO83" s="554"/>
      <c r="BP83" s="557"/>
      <c r="BQ83" s="554"/>
      <c r="BR83" s="555"/>
      <c r="BS83" s="554"/>
      <c r="BT83" s="557"/>
      <c r="BU83" s="554"/>
      <c r="BV83" s="555"/>
      <c r="BW83" s="554"/>
      <c r="BX83" s="557"/>
      <c r="BY83" s="554"/>
      <c r="BZ83" s="555"/>
      <c r="CA83" s="554"/>
      <c r="CB83" s="557"/>
      <c r="CC83" s="554"/>
      <c r="CD83" s="555"/>
      <c r="CE83" s="554"/>
      <c r="CF83" s="557"/>
      <c r="CG83" s="554"/>
      <c r="CH83" s="555"/>
      <c r="CI83" s="554"/>
      <c r="CJ83" s="557"/>
      <c r="CK83" s="554"/>
      <c r="CL83" s="555"/>
      <c r="CM83" s="554"/>
      <c r="CN83" s="557"/>
      <c r="CO83" s="554"/>
      <c r="CP83" s="555"/>
      <c r="CQ83" s="554"/>
      <c r="CR83" s="557"/>
      <c r="CS83" s="554"/>
      <c r="CT83" s="555"/>
      <c r="CU83" s="554"/>
      <c r="CV83" s="557"/>
      <c r="CW83" s="554"/>
      <c r="CX83" s="555"/>
      <c r="CY83" s="554"/>
      <c r="CZ83" s="557"/>
      <c r="DA83" s="554"/>
      <c r="DB83" s="555"/>
      <c r="DC83" s="554"/>
      <c r="DD83" s="557"/>
      <c r="DE83" s="554"/>
      <c r="DF83" s="555"/>
      <c r="DG83" s="554"/>
      <c r="DH83" s="557"/>
      <c r="DI83" s="554"/>
      <c r="DJ83" s="555"/>
      <c r="DK83" s="554"/>
      <c r="DL83" s="557"/>
      <c r="DM83" s="554"/>
      <c r="DN83" s="555"/>
      <c r="DO83" s="554"/>
      <c r="DP83" s="557"/>
      <c r="DQ83" s="554"/>
      <c r="DR83" s="555"/>
      <c r="DS83" s="554"/>
      <c r="DT83" s="557"/>
      <c r="DU83" s="554"/>
      <c r="DV83" s="555"/>
      <c r="DW83" s="554"/>
      <c r="DX83" s="557"/>
      <c r="DY83" s="554"/>
      <c r="DZ83" s="555"/>
      <c r="EA83" s="554"/>
      <c r="EB83" s="557"/>
      <c r="EC83" s="554"/>
      <c r="ED83" s="555"/>
      <c r="EE83" s="554"/>
      <c r="EF83" s="557"/>
      <c r="EG83" s="554"/>
      <c r="EH83" s="555"/>
      <c r="EI83" s="554"/>
      <c r="EJ83" s="557"/>
      <c r="EK83" s="554"/>
      <c r="EL83" s="555"/>
      <c r="EM83" s="554"/>
      <c r="EN83" s="557"/>
      <c r="EO83" s="554"/>
      <c r="EP83" s="555"/>
      <c r="EQ83" s="554"/>
      <c r="ER83" s="557"/>
      <c r="ES83" s="554"/>
      <c r="ET83" s="555"/>
      <c r="EU83" s="554"/>
      <c r="EV83" s="557"/>
      <c r="EW83" s="554"/>
      <c r="EX83" s="555"/>
      <c r="EY83" s="554"/>
      <c r="EZ83" s="557"/>
      <c r="FA83" s="554"/>
      <c r="FB83" s="555"/>
      <c r="FC83" s="554"/>
      <c r="FD83" s="557"/>
      <c r="FE83" s="554"/>
      <c r="FF83" s="555"/>
      <c r="FG83" s="554"/>
      <c r="FH83" s="557"/>
      <c r="FI83" s="554"/>
      <c r="FJ83" s="555"/>
      <c r="FK83" s="554"/>
      <c r="FL83" s="557"/>
      <c r="FM83" s="554"/>
      <c r="FN83" s="555"/>
      <c r="FO83" s="554"/>
      <c r="FP83" s="557"/>
      <c r="FQ83" s="554"/>
      <c r="FR83" s="555"/>
      <c r="FS83" s="554"/>
      <c r="FT83" s="557"/>
      <c r="FU83" s="554"/>
      <c r="FV83" s="555"/>
      <c r="FW83" s="554"/>
      <c r="FX83" s="557"/>
      <c r="FY83" s="554"/>
      <c r="FZ83" s="555"/>
      <c r="GA83" s="554"/>
      <c r="GB83" s="557"/>
      <c r="GC83" s="554"/>
      <c r="GD83" s="555"/>
      <c r="GE83" s="554"/>
      <c r="GF83" s="557"/>
      <c r="GG83" s="554"/>
      <c r="GH83" s="555"/>
      <c r="GI83" s="554"/>
      <c r="GJ83" s="557"/>
      <c r="GK83" s="554"/>
      <c r="GL83" s="555"/>
      <c r="GM83" s="554"/>
      <c r="GN83" s="557"/>
      <c r="GO83" s="554"/>
      <c r="GP83" s="555"/>
      <c r="GQ83" s="554"/>
      <c r="GR83" s="557"/>
      <c r="GS83" s="554"/>
      <c r="GT83" s="555"/>
      <c r="GU83" s="554"/>
      <c r="GV83" s="557"/>
      <c r="GW83" s="554"/>
      <c r="GX83" s="555"/>
      <c r="GY83" s="554"/>
      <c r="GZ83" s="557"/>
      <c r="HA83" s="554"/>
      <c r="HB83" s="555"/>
      <c r="HC83" s="554"/>
      <c r="HD83" s="557"/>
      <c r="HE83" s="554"/>
      <c r="HF83" s="555"/>
      <c r="HG83" s="554"/>
      <c r="HH83" s="557"/>
      <c r="HI83" s="554"/>
      <c r="HJ83" s="555"/>
      <c r="HK83" s="554"/>
      <c r="HL83" s="557"/>
      <c r="HM83" s="554"/>
      <c r="HN83" s="555"/>
      <c r="HO83" s="554"/>
      <c r="HP83" s="557"/>
      <c r="HQ83" s="554"/>
      <c r="HR83" s="555"/>
      <c r="HS83" s="554"/>
      <c r="HT83" s="557"/>
      <c r="HU83" s="554"/>
      <c r="HV83" s="555"/>
      <c r="HW83" s="554"/>
      <c r="HX83" s="557"/>
      <c r="HY83" s="554"/>
      <c r="HZ83" s="555"/>
      <c r="IA83" s="554"/>
      <c r="IB83" s="557"/>
      <c r="IC83" s="554"/>
      <c r="ID83" s="555"/>
      <c r="IE83" s="554"/>
      <c r="IF83" s="557"/>
      <c r="IG83" s="554"/>
      <c r="IH83" s="555"/>
      <c r="II83" s="554"/>
      <c r="IJ83" s="557"/>
      <c r="IK83" s="554"/>
      <c r="IL83" s="555"/>
      <c r="IM83" s="554"/>
      <c r="IN83" s="557"/>
      <c r="IO83" s="554"/>
      <c r="IP83" s="555"/>
      <c r="IQ83" s="554"/>
      <c r="IR83" s="557"/>
      <c r="IS83" s="554"/>
      <c r="IT83" s="555"/>
      <c r="IU83" s="554"/>
      <c r="IV83" s="557"/>
    </row>
    <row r="84" spans="1:256" x14ac:dyDescent="0.2">
      <c r="A84" s="554"/>
      <c r="B84" s="555"/>
      <c r="C84" s="554"/>
      <c r="D84" s="557"/>
      <c r="E84" s="554"/>
      <c r="F84" s="555"/>
      <c r="G84" s="554"/>
      <c r="H84" s="557"/>
      <c r="I84" s="554"/>
      <c r="J84" s="555"/>
      <c r="K84" s="554"/>
      <c r="L84" s="557"/>
      <c r="M84" s="554"/>
      <c r="N84" s="555"/>
      <c r="O84" s="554"/>
      <c r="P84" s="557"/>
      <c r="Q84" s="554"/>
      <c r="R84" s="555"/>
      <c r="S84" s="554"/>
      <c r="T84" s="557"/>
      <c r="U84" s="554"/>
      <c r="V84" s="555"/>
      <c r="W84" s="554"/>
      <c r="X84" s="557"/>
      <c r="Y84" s="554"/>
      <c r="Z84" s="555"/>
      <c r="AA84" s="554"/>
      <c r="AB84" s="557"/>
      <c r="AC84" s="554"/>
      <c r="AD84" s="555"/>
      <c r="AE84" s="554"/>
      <c r="AF84" s="557"/>
      <c r="AG84" s="554"/>
      <c r="AH84" s="555"/>
      <c r="AI84" s="554"/>
      <c r="AJ84" s="557"/>
      <c r="AK84" s="554"/>
      <c r="AL84" s="555"/>
      <c r="AM84" s="554"/>
      <c r="AN84" s="557"/>
      <c r="AO84" s="554"/>
      <c r="AP84" s="555"/>
      <c r="AQ84" s="554"/>
      <c r="AR84" s="557"/>
      <c r="AS84" s="554"/>
      <c r="AT84" s="555"/>
      <c r="AU84" s="554"/>
      <c r="AV84" s="557"/>
      <c r="AW84" s="554"/>
      <c r="AX84" s="555"/>
      <c r="AY84" s="554"/>
      <c r="AZ84" s="557"/>
      <c r="BA84" s="554"/>
      <c r="BB84" s="555"/>
      <c r="BC84" s="554"/>
      <c r="BD84" s="557"/>
      <c r="BE84" s="554"/>
      <c r="BF84" s="555"/>
      <c r="BG84" s="554"/>
      <c r="BH84" s="557"/>
      <c r="BI84" s="554"/>
      <c r="BJ84" s="555"/>
      <c r="BK84" s="554"/>
      <c r="BL84" s="557"/>
      <c r="BM84" s="554"/>
      <c r="BN84" s="555"/>
      <c r="BO84" s="554"/>
      <c r="BP84" s="557"/>
      <c r="BQ84" s="554"/>
      <c r="BR84" s="555"/>
      <c r="BS84" s="554"/>
      <c r="BT84" s="557"/>
      <c r="BU84" s="554"/>
      <c r="BV84" s="555"/>
      <c r="BW84" s="554"/>
      <c r="BX84" s="557"/>
      <c r="BY84" s="554"/>
      <c r="BZ84" s="555"/>
      <c r="CA84" s="554"/>
      <c r="CB84" s="557"/>
      <c r="CC84" s="554"/>
      <c r="CD84" s="555"/>
      <c r="CE84" s="554"/>
      <c r="CF84" s="557"/>
      <c r="CG84" s="554"/>
      <c r="CH84" s="555"/>
      <c r="CI84" s="554"/>
      <c r="CJ84" s="557"/>
      <c r="CK84" s="554"/>
      <c r="CL84" s="555"/>
      <c r="CM84" s="554"/>
      <c r="CN84" s="557"/>
      <c r="CO84" s="554"/>
      <c r="CP84" s="555"/>
      <c r="CQ84" s="554"/>
      <c r="CR84" s="557"/>
      <c r="CS84" s="554"/>
      <c r="CT84" s="555"/>
      <c r="CU84" s="554"/>
      <c r="CV84" s="557"/>
      <c r="CW84" s="554"/>
      <c r="CX84" s="555"/>
      <c r="CY84" s="554"/>
      <c r="CZ84" s="557"/>
      <c r="DA84" s="554"/>
      <c r="DB84" s="555"/>
      <c r="DC84" s="554"/>
      <c r="DD84" s="557"/>
      <c r="DE84" s="554"/>
      <c r="DF84" s="555"/>
      <c r="DG84" s="554"/>
      <c r="DH84" s="557"/>
      <c r="DI84" s="554"/>
      <c r="DJ84" s="555"/>
      <c r="DK84" s="554"/>
      <c r="DL84" s="557"/>
      <c r="DM84" s="554"/>
      <c r="DN84" s="555"/>
      <c r="DO84" s="554"/>
      <c r="DP84" s="557"/>
      <c r="DQ84" s="554"/>
      <c r="DR84" s="555"/>
      <c r="DS84" s="554"/>
      <c r="DT84" s="557"/>
      <c r="DU84" s="554"/>
      <c r="DV84" s="555"/>
      <c r="DW84" s="554"/>
      <c r="DX84" s="557"/>
      <c r="DY84" s="554"/>
      <c r="DZ84" s="555"/>
      <c r="EA84" s="554"/>
      <c r="EB84" s="557"/>
      <c r="EC84" s="554"/>
      <c r="ED84" s="555"/>
      <c r="EE84" s="554"/>
      <c r="EF84" s="557"/>
      <c r="EG84" s="554"/>
      <c r="EH84" s="555"/>
      <c r="EI84" s="554"/>
      <c r="EJ84" s="557"/>
      <c r="EK84" s="554"/>
      <c r="EL84" s="555"/>
      <c r="EM84" s="554"/>
      <c r="EN84" s="557"/>
      <c r="EO84" s="554"/>
      <c r="EP84" s="555"/>
      <c r="EQ84" s="554"/>
      <c r="ER84" s="557"/>
      <c r="ES84" s="554"/>
      <c r="ET84" s="555"/>
      <c r="EU84" s="554"/>
      <c r="EV84" s="557"/>
      <c r="EW84" s="554"/>
      <c r="EX84" s="555"/>
      <c r="EY84" s="554"/>
      <c r="EZ84" s="557"/>
      <c r="FA84" s="554"/>
      <c r="FB84" s="555"/>
      <c r="FC84" s="554"/>
      <c r="FD84" s="557"/>
      <c r="FE84" s="554"/>
      <c r="FF84" s="555"/>
      <c r="FG84" s="554"/>
      <c r="FH84" s="557"/>
      <c r="FI84" s="554"/>
      <c r="FJ84" s="555"/>
      <c r="FK84" s="554"/>
      <c r="FL84" s="557"/>
      <c r="FM84" s="554"/>
      <c r="FN84" s="555"/>
      <c r="FO84" s="554"/>
      <c r="FP84" s="557"/>
      <c r="FQ84" s="554"/>
      <c r="FR84" s="555"/>
      <c r="FS84" s="554"/>
      <c r="FT84" s="557"/>
      <c r="FU84" s="554"/>
      <c r="FV84" s="555"/>
      <c r="FW84" s="554"/>
      <c r="FX84" s="557"/>
      <c r="FY84" s="554"/>
      <c r="FZ84" s="555"/>
      <c r="GA84" s="554"/>
      <c r="GB84" s="557"/>
      <c r="GC84" s="554"/>
      <c r="GD84" s="555"/>
      <c r="GE84" s="554"/>
      <c r="GF84" s="557"/>
      <c r="GG84" s="554"/>
      <c r="GH84" s="555"/>
      <c r="GI84" s="554"/>
      <c r="GJ84" s="557"/>
      <c r="GK84" s="554"/>
      <c r="GL84" s="555"/>
      <c r="GM84" s="554"/>
      <c r="GN84" s="557"/>
      <c r="GO84" s="554"/>
      <c r="GP84" s="555"/>
      <c r="GQ84" s="554"/>
      <c r="GR84" s="557"/>
      <c r="GS84" s="554"/>
      <c r="GT84" s="555"/>
      <c r="GU84" s="554"/>
      <c r="GV84" s="557"/>
      <c r="GW84" s="554"/>
      <c r="GX84" s="555"/>
      <c r="GY84" s="554"/>
      <c r="GZ84" s="557"/>
      <c r="HA84" s="554"/>
      <c r="HB84" s="555"/>
      <c r="HC84" s="554"/>
      <c r="HD84" s="557"/>
      <c r="HE84" s="554"/>
      <c r="HF84" s="555"/>
      <c r="HG84" s="554"/>
      <c r="HH84" s="557"/>
      <c r="HI84" s="554"/>
      <c r="HJ84" s="555"/>
      <c r="HK84" s="554"/>
      <c r="HL84" s="557"/>
      <c r="HM84" s="554"/>
      <c r="HN84" s="555"/>
      <c r="HO84" s="554"/>
      <c r="HP84" s="557"/>
      <c r="HQ84" s="554"/>
      <c r="HR84" s="555"/>
      <c r="HS84" s="554"/>
      <c r="HT84" s="557"/>
      <c r="HU84" s="554"/>
      <c r="HV84" s="555"/>
      <c r="HW84" s="554"/>
      <c r="HX84" s="557"/>
      <c r="HY84" s="554"/>
      <c r="HZ84" s="555"/>
      <c r="IA84" s="554"/>
      <c r="IB84" s="557"/>
      <c r="IC84" s="554"/>
      <c r="ID84" s="555"/>
      <c r="IE84" s="554"/>
      <c r="IF84" s="557"/>
      <c r="IG84" s="554"/>
      <c r="IH84" s="555"/>
      <c r="II84" s="554"/>
      <c r="IJ84" s="557"/>
      <c r="IK84" s="554"/>
      <c r="IL84" s="555"/>
      <c r="IM84" s="554"/>
      <c r="IN84" s="557"/>
      <c r="IO84" s="554"/>
      <c r="IP84" s="555"/>
      <c r="IQ84" s="554"/>
      <c r="IR84" s="557"/>
      <c r="IS84" s="554"/>
      <c r="IT84" s="555"/>
      <c r="IU84" s="554"/>
      <c r="IV84" s="557"/>
    </row>
    <row r="85" spans="1:256" x14ac:dyDescent="0.2">
      <c r="A85" s="554"/>
      <c r="B85" s="555"/>
      <c r="C85" s="554"/>
      <c r="D85" s="557"/>
      <c r="E85" s="554"/>
      <c r="F85" s="555"/>
      <c r="G85" s="554"/>
      <c r="H85" s="557"/>
      <c r="I85" s="554"/>
      <c r="J85" s="555"/>
      <c r="K85" s="554"/>
      <c r="L85" s="557"/>
      <c r="M85" s="554"/>
      <c r="N85" s="555"/>
      <c r="O85" s="554"/>
      <c r="P85" s="557"/>
      <c r="Q85" s="554"/>
      <c r="R85" s="555"/>
      <c r="S85" s="554"/>
      <c r="T85" s="557"/>
      <c r="U85" s="554"/>
      <c r="V85" s="555"/>
      <c r="W85" s="554"/>
      <c r="X85" s="557"/>
      <c r="Y85" s="554"/>
      <c r="Z85" s="555"/>
      <c r="AA85" s="554"/>
      <c r="AB85" s="557"/>
      <c r="AC85" s="554"/>
      <c r="AD85" s="555"/>
      <c r="AE85" s="554"/>
      <c r="AF85" s="557"/>
      <c r="AG85" s="554"/>
      <c r="AH85" s="555"/>
      <c r="AI85" s="554"/>
      <c r="AJ85" s="557"/>
      <c r="AK85" s="554"/>
      <c r="AL85" s="555"/>
      <c r="AM85" s="554"/>
      <c r="AN85" s="557"/>
      <c r="AO85" s="554"/>
      <c r="AP85" s="555"/>
      <c r="AQ85" s="554"/>
      <c r="AR85" s="557"/>
      <c r="AS85" s="554"/>
      <c r="AT85" s="555"/>
      <c r="AU85" s="554"/>
      <c r="AV85" s="557"/>
      <c r="AW85" s="554"/>
      <c r="AX85" s="555"/>
      <c r="AY85" s="554"/>
      <c r="AZ85" s="557"/>
      <c r="BA85" s="554"/>
      <c r="BB85" s="555"/>
      <c r="BC85" s="554"/>
      <c r="BD85" s="557"/>
      <c r="BE85" s="554"/>
      <c r="BF85" s="555"/>
      <c r="BG85" s="554"/>
      <c r="BH85" s="557"/>
      <c r="BI85" s="554"/>
      <c r="BJ85" s="555"/>
      <c r="BK85" s="554"/>
      <c r="BL85" s="557"/>
      <c r="BM85" s="554"/>
      <c r="BN85" s="555"/>
      <c r="BO85" s="554"/>
      <c r="BP85" s="557"/>
      <c r="BQ85" s="554"/>
      <c r="BR85" s="555"/>
      <c r="BS85" s="554"/>
      <c r="BT85" s="557"/>
      <c r="BU85" s="554"/>
      <c r="BV85" s="555"/>
      <c r="BW85" s="554"/>
      <c r="BX85" s="557"/>
      <c r="BY85" s="554"/>
      <c r="BZ85" s="555"/>
      <c r="CA85" s="554"/>
      <c r="CB85" s="557"/>
      <c r="CC85" s="554"/>
      <c r="CD85" s="555"/>
      <c r="CE85" s="554"/>
      <c r="CF85" s="557"/>
      <c r="CG85" s="554"/>
      <c r="CH85" s="555"/>
      <c r="CI85" s="554"/>
      <c r="CJ85" s="557"/>
      <c r="CK85" s="554"/>
      <c r="CL85" s="555"/>
      <c r="CM85" s="554"/>
      <c r="CN85" s="557"/>
      <c r="CO85" s="554"/>
      <c r="CP85" s="555"/>
      <c r="CQ85" s="554"/>
      <c r="CR85" s="557"/>
      <c r="CS85" s="554"/>
      <c r="CT85" s="555"/>
      <c r="CU85" s="554"/>
      <c r="CV85" s="557"/>
      <c r="CW85" s="554"/>
      <c r="CX85" s="555"/>
      <c r="CY85" s="554"/>
      <c r="CZ85" s="557"/>
      <c r="DA85" s="554"/>
      <c r="DB85" s="555"/>
      <c r="DC85" s="554"/>
      <c r="DD85" s="557"/>
      <c r="DE85" s="554"/>
      <c r="DF85" s="555"/>
      <c r="DG85" s="554"/>
      <c r="DH85" s="557"/>
      <c r="DI85" s="554"/>
      <c r="DJ85" s="555"/>
      <c r="DK85" s="554"/>
      <c r="DL85" s="557"/>
      <c r="DM85" s="554"/>
      <c r="DN85" s="555"/>
      <c r="DO85" s="554"/>
      <c r="DP85" s="557"/>
      <c r="DQ85" s="554"/>
      <c r="DR85" s="555"/>
      <c r="DS85" s="554"/>
      <c r="DT85" s="557"/>
      <c r="DU85" s="554"/>
      <c r="DV85" s="555"/>
      <c r="DW85" s="554"/>
      <c r="DX85" s="557"/>
      <c r="DY85" s="554"/>
      <c r="DZ85" s="555"/>
      <c r="EA85" s="554"/>
      <c r="EB85" s="557"/>
      <c r="EC85" s="554"/>
      <c r="ED85" s="555"/>
      <c r="EE85" s="554"/>
      <c r="EF85" s="557"/>
      <c r="EG85" s="554"/>
      <c r="EH85" s="555"/>
      <c r="EI85" s="554"/>
      <c r="EJ85" s="557"/>
      <c r="EK85" s="554"/>
      <c r="EL85" s="555"/>
      <c r="EM85" s="554"/>
      <c r="EN85" s="557"/>
      <c r="EO85" s="554"/>
      <c r="EP85" s="555"/>
      <c r="EQ85" s="554"/>
      <c r="ER85" s="557"/>
      <c r="ES85" s="554"/>
      <c r="ET85" s="555"/>
      <c r="EU85" s="554"/>
      <c r="EV85" s="557"/>
      <c r="EW85" s="554"/>
      <c r="EX85" s="555"/>
      <c r="EY85" s="554"/>
      <c r="EZ85" s="557"/>
      <c r="FA85" s="554"/>
      <c r="FB85" s="555"/>
      <c r="FC85" s="554"/>
      <c r="FD85" s="557"/>
      <c r="FE85" s="554"/>
      <c r="FF85" s="555"/>
      <c r="FG85" s="554"/>
      <c r="FH85" s="557"/>
      <c r="FI85" s="554"/>
      <c r="FJ85" s="555"/>
      <c r="FK85" s="554"/>
      <c r="FL85" s="557"/>
      <c r="FM85" s="554"/>
      <c r="FN85" s="555"/>
      <c r="FO85" s="554"/>
      <c r="FP85" s="557"/>
      <c r="FQ85" s="554"/>
      <c r="FR85" s="555"/>
      <c r="FS85" s="554"/>
      <c r="FT85" s="557"/>
      <c r="FU85" s="554"/>
      <c r="FV85" s="555"/>
      <c r="FW85" s="554"/>
      <c r="FX85" s="557"/>
      <c r="FY85" s="554"/>
      <c r="FZ85" s="555"/>
      <c r="GA85" s="554"/>
      <c r="GB85" s="557"/>
      <c r="GC85" s="554"/>
      <c r="GD85" s="555"/>
      <c r="GE85" s="554"/>
      <c r="GF85" s="557"/>
      <c r="GG85" s="554"/>
      <c r="GH85" s="555"/>
      <c r="GI85" s="554"/>
      <c r="GJ85" s="557"/>
      <c r="GK85" s="554"/>
      <c r="GL85" s="555"/>
      <c r="GM85" s="554"/>
      <c r="GN85" s="557"/>
      <c r="GO85" s="554"/>
      <c r="GP85" s="555"/>
      <c r="GQ85" s="554"/>
      <c r="GR85" s="557"/>
      <c r="GS85" s="554"/>
      <c r="GT85" s="555"/>
      <c r="GU85" s="554"/>
      <c r="GV85" s="557"/>
      <c r="GW85" s="554"/>
      <c r="GX85" s="555"/>
      <c r="GY85" s="554"/>
      <c r="GZ85" s="557"/>
      <c r="HA85" s="554"/>
      <c r="HB85" s="555"/>
      <c r="HC85" s="554"/>
      <c r="HD85" s="557"/>
      <c r="HE85" s="554"/>
      <c r="HF85" s="555"/>
      <c r="HG85" s="554"/>
      <c r="HH85" s="557"/>
      <c r="HI85" s="554"/>
      <c r="HJ85" s="555"/>
      <c r="HK85" s="554"/>
      <c r="HL85" s="557"/>
      <c r="HM85" s="554"/>
      <c r="HN85" s="555"/>
      <c r="HO85" s="554"/>
      <c r="HP85" s="557"/>
      <c r="HQ85" s="554"/>
      <c r="HR85" s="555"/>
      <c r="HS85" s="554"/>
      <c r="HT85" s="557"/>
      <c r="HU85" s="554"/>
      <c r="HV85" s="555"/>
      <c r="HW85" s="554"/>
      <c r="HX85" s="557"/>
      <c r="HY85" s="554"/>
      <c r="HZ85" s="555"/>
      <c r="IA85" s="554"/>
      <c r="IB85" s="557"/>
      <c r="IC85" s="554"/>
      <c r="ID85" s="555"/>
      <c r="IE85" s="554"/>
      <c r="IF85" s="557"/>
      <c r="IG85" s="554"/>
      <c r="IH85" s="555"/>
      <c r="II85" s="554"/>
      <c r="IJ85" s="557"/>
      <c r="IK85" s="554"/>
      <c r="IL85" s="555"/>
      <c r="IM85" s="554"/>
      <c r="IN85" s="557"/>
      <c r="IO85" s="554"/>
      <c r="IP85" s="555"/>
      <c r="IQ85" s="554"/>
      <c r="IR85" s="557"/>
      <c r="IS85" s="554"/>
      <c r="IT85" s="555"/>
      <c r="IU85" s="554"/>
      <c r="IV85" s="557"/>
    </row>
    <row r="86" spans="1:256" x14ac:dyDescent="0.2">
      <c r="A86" s="554"/>
      <c r="B86" s="555"/>
      <c r="C86" s="554"/>
      <c r="D86" s="557"/>
      <c r="E86" s="554"/>
      <c r="F86" s="555"/>
      <c r="G86" s="554"/>
      <c r="H86" s="557"/>
      <c r="I86" s="554"/>
      <c r="J86" s="555"/>
      <c r="K86" s="554"/>
      <c r="L86" s="557"/>
      <c r="M86" s="554"/>
      <c r="N86" s="555"/>
      <c r="O86" s="554"/>
      <c r="P86" s="557"/>
      <c r="Q86" s="554"/>
      <c r="R86" s="555"/>
      <c r="S86" s="554"/>
      <c r="T86" s="557"/>
      <c r="U86" s="554"/>
      <c r="V86" s="555"/>
      <c r="W86" s="554"/>
      <c r="X86" s="557"/>
      <c r="Y86" s="554"/>
      <c r="Z86" s="555"/>
      <c r="AA86" s="554"/>
      <c r="AB86" s="557"/>
      <c r="AC86" s="554"/>
      <c r="AD86" s="555"/>
      <c r="AE86" s="554"/>
      <c r="AF86" s="557"/>
      <c r="AG86" s="554"/>
      <c r="AH86" s="555"/>
      <c r="AI86" s="554"/>
      <c r="AJ86" s="557"/>
      <c r="AK86" s="554"/>
      <c r="AL86" s="555"/>
      <c r="AM86" s="554"/>
      <c r="AN86" s="557"/>
      <c r="AO86" s="554"/>
      <c r="AP86" s="555"/>
      <c r="AQ86" s="554"/>
      <c r="AR86" s="557"/>
      <c r="AS86" s="554"/>
      <c r="AT86" s="555"/>
      <c r="AU86" s="554"/>
      <c r="AV86" s="557"/>
      <c r="AW86" s="554"/>
      <c r="AX86" s="555"/>
      <c r="AY86" s="554"/>
      <c r="AZ86" s="557"/>
      <c r="BA86" s="554"/>
      <c r="BB86" s="555"/>
      <c r="BC86" s="554"/>
      <c r="BD86" s="557"/>
      <c r="BE86" s="554"/>
      <c r="BF86" s="555"/>
      <c r="BG86" s="554"/>
      <c r="BH86" s="557"/>
      <c r="BI86" s="554"/>
      <c r="BJ86" s="555"/>
      <c r="BK86" s="554"/>
      <c r="BL86" s="557"/>
      <c r="BM86" s="554"/>
      <c r="BN86" s="555"/>
      <c r="BO86" s="554"/>
      <c r="BP86" s="557"/>
      <c r="BQ86" s="554"/>
      <c r="BR86" s="555"/>
      <c r="BS86" s="554"/>
      <c r="BT86" s="557"/>
      <c r="BU86" s="554"/>
      <c r="BV86" s="555"/>
      <c r="BW86" s="554"/>
      <c r="BX86" s="557"/>
      <c r="BY86" s="554"/>
      <c r="BZ86" s="555"/>
      <c r="CA86" s="554"/>
      <c r="CB86" s="557"/>
      <c r="CC86" s="554"/>
      <c r="CD86" s="555"/>
      <c r="CE86" s="554"/>
      <c r="CF86" s="557"/>
      <c r="CG86" s="554"/>
      <c r="CH86" s="555"/>
      <c r="CI86" s="554"/>
      <c r="CJ86" s="557"/>
      <c r="CK86" s="554"/>
      <c r="CL86" s="555"/>
      <c r="CM86" s="554"/>
      <c r="CN86" s="557"/>
      <c r="CO86" s="554"/>
      <c r="CP86" s="555"/>
      <c r="CQ86" s="554"/>
      <c r="CR86" s="557"/>
      <c r="CS86" s="554"/>
      <c r="CT86" s="555"/>
      <c r="CU86" s="554"/>
      <c r="CV86" s="557"/>
      <c r="CW86" s="554"/>
      <c r="CX86" s="555"/>
      <c r="CY86" s="554"/>
      <c r="CZ86" s="557"/>
      <c r="DA86" s="554"/>
      <c r="DB86" s="555"/>
      <c r="DC86" s="554"/>
      <c r="DD86" s="557"/>
      <c r="DE86" s="554"/>
      <c r="DF86" s="555"/>
      <c r="DG86" s="554"/>
      <c r="DH86" s="557"/>
      <c r="DI86" s="554"/>
      <c r="DJ86" s="555"/>
      <c r="DK86" s="554"/>
      <c r="DL86" s="557"/>
      <c r="DM86" s="554"/>
      <c r="DN86" s="555"/>
      <c r="DO86" s="554"/>
      <c r="DP86" s="557"/>
      <c r="DQ86" s="554"/>
      <c r="DR86" s="555"/>
      <c r="DS86" s="554"/>
      <c r="DT86" s="557"/>
      <c r="DU86" s="554"/>
      <c r="DV86" s="555"/>
      <c r="DW86" s="554"/>
      <c r="DX86" s="557"/>
      <c r="DY86" s="554"/>
      <c r="DZ86" s="555"/>
      <c r="EA86" s="554"/>
      <c r="EB86" s="557"/>
      <c r="EC86" s="554"/>
      <c r="ED86" s="555"/>
      <c r="EE86" s="554"/>
      <c r="EF86" s="557"/>
      <c r="EG86" s="554"/>
      <c r="EH86" s="555"/>
      <c r="EI86" s="554"/>
      <c r="EJ86" s="557"/>
      <c r="EK86" s="554"/>
      <c r="EL86" s="555"/>
      <c r="EM86" s="554"/>
      <c r="EN86" s="557"/>
      <c r="EO86" s="554"/>
      <c r="EP86" s="555"/>
      <c r="EQ86" s="554"/>
      <c r="ER86" s="557"/>
      <c r="ES86" s="554"/>
      <c r="ET86" s="555"/>
      <c r="EU86" s="554"/>
      <c r="EV86" s="557"/>
      <c r="EW86" s="554"/>
      <c r="EX86" s="555"/>
      <c r="EY86" s="554"/>
      <c r="EZ86" s="557"/>
      <c r="FA86" s="554"/>
      <c r="FB86" s="555"/>
      <c r="FC86" s="554"/>
      <c r="FD86" s="557"/>
      <c r="FE86" s="554"/>
      <c r="FF86" s="555"/>
      <c r="FG86" s="554"/>
      <c r="FH86" s="557"/>
      <c r="FI86" s="554"/>
      <c r="FJ86" s="555"/>
      <c r="FK86" s="554"/>
      <c r="FL86" s="557"/>
      <c r="FM86" s="554"/>
      <c r="FN86" s="555"/>
      <c r="FO86" s="554"/>
      <c r="FP86" s="557"/>
      <c r="FQ86" s="554"/>
      <c r="FR86" s="555"/>
      <c r="FS86" s="554"/>
      <c r="FT86" s="557"/>
      <c r="FU86" s="554"/>
      <c r="FV86" s="555"/>
      <c r="FW86" s="554"/>
      <c r="FX86" s="557"/>
      <c r="FY86" s="554"/>
      <c r="FZ86" s="555"/>
      <c r="GA86" s="554"/>
      <c r="GB86" s="557"/>
      <c r="GC86" s="554"/>
      <c r="GD86" s="555"/>
      <c r="GE86" s="554"/>
      <c r="GF86" s="557"/>
      <c r="GG86" s="554"/>
      <c r="GH86" s="555"/>
      <c r="GI86" s="554"/>
      <c r="GJ86" s="557"/>
      <c r="GK86" s="554"/>
      <c r="GL86" s="555"/>
      <c r="GM86" s="554"/>
      <c r="GN86" s="557"/>
      <c r="GO86" s="554"/>
      <c r="GP86" s="555"/>
      <c r="GQ86" s="554"/>
      <c r="GR86" s="557"/>
      <c r="GS86" s="554"/>
      <c r="GT86" s="555"/>
      <c r="GU86" s="554"/>
      <c r="GV86" s="557"/>
      <c r="GW86" s="554"/>
      <c r="GX86" s="555"/>
      <c r="GY86" s="554"/>
      <c r="GZ86" s="557"/>
      <c r="HA86" s="554"/>
      <c r="HB86" s="555"/>
      <c r="HC86" s="554"/>
      <c r="HD86" s="557"/>
      <c r="HE86" s="554"/>
      <c r="HF86" s="555"/>
      <c r="HG86" s="554"/>
      <c r="HH86" s="557"/>
      <c r="HI86" s="554"/>
      <c r="HJ86" s="555"/>
      <c r="HK86" s="554"/>
      <c r="HL86" s="557"/>
      <c r="HM86" s="554"/>
      <c r="HN86" s="555"/>
      <c r="HO86" s="554"/>
      <c r="HP86" s="557"/>
      <c r="HQ86" s="554"/>
      <c r="HR86" s="555"/>
      <c r="HS86" s="554"/>
      <c r="HT86" s="557"/>
      <c r="HU86" s="554"/>
      <c r="HV86" s="555"/>
      <c r="HW86" s="554"/>
      <c r="HX86" s="557"/>
      <c r="HY86" s="554"/>
      <c r="HZ86" s="555"/>
      <c r="IA86" s="554"/>
      <c r="IB86" s="557"/>
      <c r="IC86" s="554"/>
      <c r="ID86" s="555"/>
      <c r="IE86" s="554"/>
      <c r="IF86" s="557"/>
      <c r="IG86" s="554"/>
      <c r="IH86" s="555"/>
      <c r="II86" s="554"/>
      <c r="IJ86" s="557"/>
      <c r="IK86" s="554"/>
      <c r="IL86" s="555"/>
      <c r="IM86" s="554"/>
      <c r="IN86" s="557"/>
      <c r="IO86" s="554"/>
      <c r="IP86" s="555"/>
      <c r="IQ86" s="554"/>
      <c r="IR86" s="557"/>
      <c r="IS86" s="554"/>
      <c r="IT86" s="555"/>
      <c r="IU86" s="554"/>
      <c r="IV86" s="557"/>
    </row>
    <row r="87" spans="1:256" x14ac:dyDescent="0.2">
      <c r="A87" s="554"/>
      <c r="B87" s="555"/>
      <c r="C87" s="554"/>
      <c r="D87" s="557"/>
      <c r="E87" s="554"/>
      <c r="F87" s="555"/>
      <c r="G87" s="554"/>
      <c r="H87" s="557"/>
      <c r="I87" s="554"/>
      <c r="J87" s="555"/>
      <c r="K87" s="554"/>
      <c r="L87" s="557"/>
      <c r="M87" s="554"/>
      <c r="N87" s="555"/>
      <c r="O87" s="554"/>
      <c r="P87" s="557"/>
      <c r="Q87" s="554"/>
      <c r="R87" s="555"/>
      <c r="S87" s="554"/>
      <c r="T87" s="557"/>
      <c r="U87" s="554"/>
      <c r="V87" s="555"/>
      <c r="W87" s="554"/>
      <c r="X87" s="557"/>
      <c r="Y87" s="554"/>
      <c r="Z87" s="555"/>
      <c r="AA87" s="554"/>
      <c r="AB87" s="557"/>
      <c r="AC87" s="554"/>
      <c r="AD87" s="555"/>
      <c r="AE87" s="554"/>
      <c r="AF87" s="557"/>
      <c r="AG87" s="554"/>
      <c r="AH87" s="555"/>
      <c r="AI87" s="554"/>
      <c r="AJ87" s="557"/>
      <c r="AK87" s="554"/>
      <c r="AL87" s="555"/>
      <c r="AM87" s="554"/>
      <c r="AN87" s="557"/>
      <c r="AO87" s="554"/>
      <c r="AP87" s="555"/>
      <c r="AQ87" s="554"/>
      <c r="AR87" s="557"/>
      <c r="AS87" s="554"/>
      <c r="AT87" s="555"/>
      <c r="AU87" s="554"/>
      <c r="AV87" s="557"/>
      <c r="AW87" s="554"/>
      <c r="AX87" s="555"/>
      <c r="AY87" s="554"/>
      <c r="AZ87" s="557"/>
      <c r="BA87" s="554"/>
      <c r="BB87" s="555"/>
      <c r="BC87" s="554"/>
      <c r="BD87" s="557"/>
      <c r="BE87" s="554"/>
      <c r="BF87" s="555"/>
      <c r="BG87" s="554"/>
      <c r="BH87" s="557"/>
      <c r="BI87" s="554"/>
      <c r="BJ87" s="555"/>
      <c r="BK87" s="554"/>
      <c r="BL87" s="557"/>
      <c r="BM87" s="554"/>
      <c r="BN87" s="555"/>
      <c r="BO87" s="554"/>
      <c r="BP87" s="557"/>
      <c r="BQ87" s="554"/>
      <c r="BR87" s="555"/>
      <c r="BS87" s="554"/>
      <c r="BT87" s="557"/>
      <c r="BU87" s="554"/>
      <c r="BV87" s="555"/>
      <c r="BW87" s="554"/>
      <c r="BX87" s="557"/>
      <c r="BY87" s="554"/>
      <c r="BZ87" s="555"/>
      <c r="CA87" s="554"/>
      <c r="CB87" s="557"/>
      <c r="CC87" s="554"/>
      <c r="CD87" s="555"/>
      <c r="CE87" s="554"/>
      <c r="CF87" s="557"/>
      <c r="CG87" s="554"/>
      <c r="CH87" s="555"/>
      <c r="CI87" s="554"/>
      <c r="CJ87" s="557"/>
      <c r="CK87" s="554"/>
      <c r="CL87" s="555"/>
      <c r="CM87" s="554"/>
      <c r="CN87" s="557"/>
      <c r="CO87" s="554"/>
      <c r="CP87" s="555"/>
      <c r="CQ87" s="554"/>
      <c r="CR87" s="557"/>
      <c r="CS87" s="554"/>
      <c r="CT87" s="555"/>
      <c r="CU87" s="554"/>
      <c r="CV87" s="557"/>
      <c r="CW87" s="554"/>
      <c r="CX87" s="555"/>
      <c r="CY87" s="554"/>
      <c r="CZ87" s="557"/>
      <c r="DA87" s="554"/>
      <c r="DB87" s="555"/>
      <c r="DC87" s="554"/>
      <c r="DD87" s="557"/>
      <c r="DE87" s="554"/>
      <c r="DF87" s="555"/>
      <c r="DG87" s="554"/>
      <c r="DH87" s="557"/>
      <c r="DI87" s="554"/>
      <c r="DJ87" s="555"/>
      <c r="DK87" s="554"/>
      <c r="DL87" s="557"/>
      <c r="DM87" s="554"/>
      <c r="DN87" s="555"/>
      <c r="DO87" s="554"/>
      <c r="DP87" s="557"/>
      <c r="DQ87" s="554"/>
      <c r="DR87" s="555"/>
      <c r="DS87" s="554"/>
      <c r="DT87" s="557"/>
      <c r="DU87" s="554"/>
      <c r="DV87" s="555"/>
      <c r="DW87" s="554"/>
      <c r="DX87" s="557"/>
      <c r="DY87" s="554"/>
      <c r="DZ87" s="555"/>
      <c r="EA87" s="554"/>
      <c r="EB87" s="557"/>
      <c r="EC87" s="554"/>
      <c r="ED87" s="555"/>
      <c r="EE87" s="554"/>
      <c r="EF87" s="557"/>
      <c r="EG87" s="554"/>
      <c r="EH87" s="555"/>
      <c r="EI87" s="554"/>
      <c r="EJ87" s="557"/>
      <c r="EK87" s="554"/>
      <c r="EL87" s="555"/>
      <c r="EM87" s="554"/>
      <c r="EN87" s="557"/>
      <c r="EO87" s="554"/>
      <c r="EP87" s="555"/>
      <c r="EQ87" s="554"/>
      <c r="ER87" s="557"/>
      <c r="ES87" s="554"/>
      <c r="ET87" s="555"/>
      <c r="EU87" s="554"/>
      <c r="EV87" s="557"/>
      <c r="EW87" s="554"/>
      <c r="EX87" s="555"/>
      <c r="EY87" s="554"/>
      <c r="EZ87" s="557"/>
      <c r="FA87" s="554"/>
      <c r="FB87" s="555"/>
      <c r="FC87" s="554"/>
      <c r="FD87" s="557"/>
      <c r="FE87" s="554"/>
      <c r="FF87" s="555"/>
      <c r="FG87" s="554"/>
      <c r="FH87" s="557"/>
      <c r="FI87" s="554"/>
      <c r="FJ87" s="555"/>
      <c r="FK87" s="554"/>
      <c r="FL87" s="557"/>
      <c r="FM87" s="554"/>
      <c r="FN87" s="555"/>
      <c r="FO87" s="554"/>
      <c r="FP87" s="557"/>
      <c r="FQ87" s="554"/>
      <c r="FR87" s="555"/>
      <c r="FS87" s="554"/>
      <c r="FT87" s="557"/>
      <c r="FU87" s="554"/>
      <c r="FV87" s="555"/>
      <c r="FW87" s="554"/>
      <c r="FX87" s="557"/>
      <c r="FY87" s="554"/>
      <c r="FZ87" s="555"/>
      <c r="GA87" s="554"/>
      <c r="GB87" s="557"/>
      <c r="GC87" s="554"/>
      <c r="GD87" s="555"/>
      <c r="GE87" s="554"/>
      <c r="GF87" s="557"/>
      <c r="GG87" s="554"/>
      <c r="GH87" s="555"/>
      <c r="GI87" s="554"/>
      <c r="GJ87" s="557"/>
      <c r="GK87" s="554"/>
      <c r="GL87" s="555"/>
      <c r="GM87" s="554"/>
      <c r="GN87" s="557"/>
      <c r="GO87" s="554"/>
      <c r="GP87" s="555"/>
      <c r="GQ87" s="554"/>
      <c r="GR87" s="557"/>
      <c r="GS87" s="554"/>
      <c r="GT87" s="555"/>
      <c r="GU87" s="554"/>
      <c r="GV87" s="557"/>
      <c r="GW87" s="554"/>
      <c r="GX87" s="555"/>
      <c r="GY87" s="554"/>
      <c r="GZ87" s="557"/>
      <c r="HA87" s="554"/>
      <c r="HB87" s="555"/>
      <c r="HC87" s="554"/>
      <c r="HD87" s="557"/>
      <c r="HE87" s="554"/>
      <c r="HF87" s="555"/>
      <c r="HG87" s="554"/>
      <c r="HH87" s="557"/>
      <c r="HI87" s="554"/>
      <c r="HJ87" s="555"/>
      <c r="HK87" s="554"/>
      <c r="HL87" s="557"/>
      <c r="HM87" s="554"/>
      <c r="HN87" s="555"/>
      <c r="HO87" s="554"/>
      <c r="HP87" s="557"/>
      <c r="HQ87" s="554"/>
      <c r="HR87" s="555"/>
      <c r="HS87" s="554"/>
      <c r="HT87" s="557"/>
      <c r="HU87" s="554"/>
      <c r="HV87" s="555"/>
      <c r="HW87" s="554"/>
      <c r="HX87" s="557"/>
      <c r="HY87" s="554"/>
      <c r="HZ87" s="555"/>
      <c r="IA87" s="554"/>
      <c r="IB87" s="557"/>
      <c r="IC87" s="554"/>
      <c r="ID87" s="555"/>
      <c r="IE87" s="554"/>
      <c r="IF87" s="557"/>
      <c r="IG87" s="554"/>
      <c r="IH87" s="555"/>
      <c r="II87" s="554"/>
      <c r="IJ87" s="557"/>
      <c r="IK87" s="554"/>
      <c r="IL87" s="555"/>
      <c r="IM87" s="554"/>
      <c r="IN87" s="557"/>
      <c r="IO87" s="554"/>
      <c r="IP87" s="555"/>
      <c r="IQ87" s="554"/>
      <c r="IR87" s="557"/>
      <c r="IS87" s="554"/>
      <c r="IT87" s="555"/>
      <c r="IU87" s="554"/>
      <c r="IV87" s="557"/>
    </row>
    <row r="88" spans="1:256" x14ac:dyDescent="0.2">
      <c r="A88" s="554"/>
      <c r="B88" s="555"/>
      <c r="C88" s="554"/>
      <c r="D88" s="557"/>
      <c r="E88" s="554"/>
      <c r="F88" s="555"/>
      <c r="G88" s="554"/>
      <c r="H88" s="557"/>
      <c r="I88" s="554"/>
      <c r="J88" s="555"/>
      <c r="K88" s="554"/>
      <c r="L88" s="557"/>
      <c r="M88" s="554"/>
      <c r="N88" s="555"/>
      <c r="O88" s="554"/>
      <c r="P88" s="557"/>
      <c r="Q88" s="554"/>
      <c r="R88" s="555"/>
      <c r="S88" s="554"/>
      <c r="T88" s="557"/>
      <c r="U88" s="554"/>
      <c r="V88" s="555"/>
      <c r="W88" s="554"/>
      <c r="X88" s="557"/>
      <c r="Y88" s="554"/>
      <c r="Z88" s="555"/>
      <c r="AA88" s="554"/>
      <c r="AB88" s="557"/>
      <c r="AC88" s="554"/>
      <c r="AD88" s="555"/>
      <c r="AE88" s="554"/>
      <c r="AF88" s="557"/>
      <c r="AG88" s="554"/>
      <c r="AH88" s="555"/>
      <c r="AI88" s="554"/>
      <c r="AJ88" s="557"/>
      <c r="AK88" s="554"/>
      <c r="AL88" s="555"/>
      <c r="AM88" s="554"/>
      <c r="AN88" s="557"/>
      <c r="AO88" s="554"/>
      <c r="AP88" s="555"/>
      <c r="AQ88" s="554"/>
      <c r="AR88" s="557"/>
      <c r="AS88" s="554"/>
      <c r="AT88" s="555"/>
      <c r="AU88" s="554"/>
      <c r="AV88" s="557"/>
      <c r="AW88" s="554"/>
      <c r="AX88" s="555"/>
      <c r="AY88" s="554"/>
      <c r="AZ88" s="557"/>
      <c r="BA88" s="554"/>
      <c r="BB88" s="555"/>
      <c r="BC88" s="554"/>
      <c r="BD88" s="557"/>
      <c r="BE88" s="554"/>
      <c r="BF88" s="555"/>
      <c r="BG88" s="554"/>
      <c r="BH88" s="557"/>
      <c r="BI88" s="554"/>
      <c r="BJ88" s="555"/>
      <c r="BK88" s="554"/>
      <c r="BL88" s="557"/>
      <c r="BM88" s="554"/>
      <c r="BN88" s="555"/>
      <c r="BO88" s="554"/>
      <c r="BP88" s="557"/>
      <c r="BQ88" s="554"/>
      <c r="BR88" s="555"/>
      <c r="BS88" s="554"/>
      <c r="BT88" s="557"/>
      <c r="BU88" s="554"/>
      <c r="BV88" s="555"/>
      <c r="BW88" s="554"/>
      <c r="BX88" s="557"/>
      <c r="BY88" s="554"/>
      <c r="BZ88" s="555"/>
      <c r="CA88" s="554"/>
      <c r="CB88" s="557"/>
      <c r="CC88" s="554"/>
      <c r="CD88" s="555"/>
      <c r="CE88" s="554"/>
      <c r="CF88" s="557"/>
      <c r="CG88" s="554"/>
      <c r="CH88" s="555"/>
      <c r="CI88" s="554"/>
      <c r="CJ88" s="557"/>
      <c r="CK88" s="554"/>
      <c r="CL88" s="555"/>
      <c r="CM88" s="554"/>
      <c r="CN88" s="557"/>
      <c r="CO88" s="554"/>
      <c r="CP88" s="555"/>
      <c r="CQ88" s="554"/>
      <c r="CR88" s="557"/>
      <c r="CS88" s="554"/>
      <c r="CT88" s="555"/>
      <c r="CU88" s="554"/>
      <c r="CV88" s="557"/>
      <c r="CW88" s="554"/>
      <c r="CX88" s="555"/>
      <c r="CY88" s="554"/>
      <c r="CZ88" s="557"/>
      <c r="DA88" s="554"/>
      <c r="DB88" s="555"/>
      <c r="DC88" s="554"/>
      <c r="DD88" s="557"/>
      <c r="DE88" s="554"/>
      <c r="DF88" s="555"/>
      <c r="DG88" s="554"/>
      <c r="DH88" s="557"/>
      <c r="DI88" s="554"/>
      <c r="DJ88" s="555"/>
      <c r="DK88" s="554"/>
      <c r="DL88" s="557"/>
      <c r="DM88" s="554"/>
      <c r="DN88" s="555"/>
      <c r="DO88" s="554"/>
      <c r="DP88" s="557"/>
      <c r="DQ88" s="554"/>
      <c r="DR88" s="555"/>
      <c r="DS88" s="554"/>
      <c r="DT88" s="557"/>
      <c r="DU88" s="554"/>
      <c r="DV88" s="555"/>
      <c r="DW88" s="554"/>
      <c r="DX88" s="557"/>
      <c r="DY88" s="554"/>
      <c r="DZ88" s="555"/>
      <c r="EA88" s="554"/>
      <c r="EB88" s="557"/>
      <c r="EC88" s="554"/>
      <c r="ED88" s="555"/>
      <c r="EE88" s="554"/>
      <c r="EF88" s="557"/>
      <c r="EG88" s="554"/>
      <c r="EH88" s="555"/>
      <c r="EI88" s="554"/>
      <c r="EJ88" s="557"/>
      <c r="EK88" s="554"/>
      <c r="EL88" s="555"/>
      <c r="EM88" s="554"/>
      <c r="EN88" s="557"/>
      <c r="EO88" s="554"/>
      <c r="EP88" s="555"/>
      <c r="EQ88" s="554"/>
      <c r="ER88" s="557"/>
      <c r="ES88" s="554"/>
      <c r="ET88" s="555"/>
      <c r="EU88" s="554"/>
      <c r="EV88" s="557"/>
      <c r="EW88" s="554"/>
      <c r="EX88" s="555"/>
      <c r="EY88" s="554"/>
      <c r="EZ88" s="557"/>
      <c r="FA88" s="554"/>
      <c r="FB88" s="555"/>
      <c r="FC88" s="554"/>
      <c r="FD88" s="557"/>
      <c r="FE88" s="554"/>
      <c r="FF88" s="555"/>
      <c r="FG88" s="554"/>
      <c r="FH88" s="557"/>
      <c r="FI88" s="554"/>
      <c r="FJ88" s="555"/>
      <c r="FK88" s="554"/>
      <c r="FL88" s="557"/>
      <c r="FM88" s="554"/>
      <c r="FN88" s="555"/>
      <c r="FO88" s="554"/>
      <c r="FP88" s="557"/>
      <c r="FQ88" s="554"/>
      <c r="FR88" s="555"/>
      <c r="FS88" s="554"/>
      <c r="FT88" s="557"/>
      <c r="FU88" s="554"/>
      <c r="FV88" s="555"/>
      <c r="FW88" s="554"/>
      <c r="FX88" s="557"/>
      <c r="FY88" s="554"/>
      <c r="FZ88" s="555"/>
      <c r="GA88" s="554"/>
      <c r="GB88" s="557"/>
      <c r="GC88" s="554"/>
      <c r="GD88" s="555"/>
      <c r="GE88" s="554"/>
      <c r="GF88" s="557"/>
      <c r="GG88" s="554"/>
      <c r="GH88" s="555"/>
      <c r="GI88" s="554"/>
      <c r="GJ88" s="557"/>
      <c r="GK88" s="554"/>
      <c r="GL88" s="555"/>
      <c r="GM88" s="554"/>
      <c r="GN88" s="557"/>
      <c r="GO88" s="554"/>
      <c r="GP88" s="555"/>
      <c r="GQ88" s="554"/>
      <c r="GR88" s="557"/>
      <c r="GS88" s="554"/>
      <c r="GT88" s="555"/>
      <c r="GU88" s="554"/>
      <c r="GV88" s="557"/>
      <c r="GW88" s="554"/>
      <c r="GX88" s="555"/>
      <c r="GY88" s="554"/>
      <c r="GZ88" s="557"/>
      <c r="HA88" s="554"/>
      <c r="HB88" s="555"/>
      <c r="HC88" s="554"/>
      <c r="HD88" s="557"/>
      <c r="HE88" s="554"/>
      <c r="HF88" s="555"/>
      <c r="HG88" s="554"/>
      <c r="HH88" s="557"/>
      <c r="HI88" s="554"/>
      <c r="HJ88" s="555"/>
      <c r="HK88" s="554"/>
      <c r="HL88" s="557"/>
      <c r="HM88" s="554"/>
      <c r="HN88" s="555"/>
      <c r="HO88" s="554"/>
      <c r="HP88" s="557"/>
      <c r="HQ88" s="554"/>
      <c r="HR88" s="555"/>
      <c r="HS88" s="554"/>
      <c r="HT88" s="557"/>
      <c r="HU88" s="554"/>
      <c r="HV88" s="555"/>
      <c r="HW88" s="554"/>
      <c r="HX88" s="557"/>
      <c r="HY88" s="554"/>
      <c r="HZ88" s="555"/>
      <c r="IA88" s="554"/>
      <c r="IB88" s="557"/>
      <c r="IC88" s="554"/>
      <c r="ID88" s="555"/>
      <c r="IE88" s="554"/>
      <c r="IF88" s="557"/>
      <c r="IG88" s="554"/>
      <c r="IH88" s="555"/>
      <c r="II88" s="554"/>
      <c r="IJ88" s="557"/>
      <c r="IK88" s="554"/>
      <c r="IL88" s="555"/>
      <c r="IM88" s="554"/>
      <c r="IN88" s="557"/>
      <c r="IO88" s="554"/>
      <c r="IP88" s="555"/>
      <c r="IQ88" s="554"/>
      <c r="IR88" s="557"/>
      <c r="IS88" s="554"/>
      <c r="IT88" s="555"/>
      <c r="IU88" s="554"/>
      <c r="IV88" s="557"/>
    </row>
    <row r="89" spans="1:256" x14ac:dyDescent="0.2">
      <c r="A89" s="554"/>
      <c r="B89" s="555"/>
      <c r="C89" s="554"/>
      <c r="D89" s="557"/>
      <c r="E89" s="554"/>
      <c r="F89" s="555"/>
      <c r="G89" s="554"/>
      <c r="H89" s="557"/>
      <c r="I89" s="554"/>
      <c r="J89" s="555"/>
      <c r="K89" s="554"/>
      <c r="L89" s="557"/>
      <c r="M89" s="554"/>
      <c r="N89" s="555"/>
      <c r="O89" s="554"/>
      <c r="P89" s="557"/>
      <c r="Q89" s="554"/>
      <c r="R89" s="555"/>
      <c r="S89" s="554"/>
      <c r="T89" s="557"/>
      <c r="U89" s="554"/>
      <c r="V89" s="555"/>
      <c r="W89" s="554"/>
      <c r="X89" s="557"/>
      <c r="Y89" s="554"/>
      <c r="Z89" s="555"/>
      <c r="AA89" s="554"/>
      <c r="AB89" s="557"/>
      <c r="AC89" s="554"/>
      <c r="AD89" s="555"/>
      <c r="AE89" s="554"/>
      <c r="AF89" s="557"/>
      <c r="AG89" s="554"/>
      <c r="AH89" s="555"/>
      <c r="AI89" s="554"/>
      <c r="AJ89" s="557"/>
      <c r="AK89" s="554"/>
      <c r="AL89" s="555"/>
      <c r="AM89" s="554"/>
      <c r="AN89" s="557"/>
      <c r="AO89" s="554"/>
      <c r="AP89" s="555"/>
      <c r="AQ89" s="554"/>
      <c r="AR89" s="557"/>
      <c r="AS89" s="554"/>
      <c r="AT89" s="555"/>
      <c r="AU89" s="554"/>
      <c r="AV89" s="557"/>
      <c r="AW89" s="554"/>
      <c r="AX89" s="555"/>
      <c r="AY89" s="554"/>
      <c r="AZ89" s="557"/>
      <c r="BA89" s="554"/>
      <c r="BB89" s="555"/>
      <c r="BC89" s="554"/>
      <c r="BD89" s="557"/>
      <c r="BE89" s="554"/>
      <c r="BF89" s="555"/>
      <c r="BG89" s="554"/>
      <c r="BH89" s="557"/>
      <c r="BI89" s="554"/>
      <c r="BJ89" s="555"/>
      <c r="BK89" s="554"/>
      <c r="BL89" s="557"/>
      <c r="BM89" s="554"/>
      <c r="BN89" s="555"/>
      <c r="BO89" s="554"/>
      <c r="BP89" s="557"/>
      <c r="BQ89" s="554"/>
      <c r="BR89" s="555"/>
      <c r="BS89" s="554"/>
      <c r="BT89" s="557"/>
      <c r="BU89" s="554"/>
      <c r="BV89" s="555"/>
      <c r="BW89" s="554"/>
      <c r="BX89" s="557"/>
      <c r="BY89" s="554"/>
      <c r="BZ89" s="555"/>
      <c r="CA89" s="554"/>
      <c r="CB89" s="557"/>
      <c r="CC89" s="554"/>
      <c r="CD89" s="555"/>
      <c r="CE89" s="554"/>
      <c r="CF89" s="557"/>
      <c r="CG89" s="554"/>
      <c r="CH89" s="555"/>
      <c r="CI89" s="554"/>
      <c r="CJ89" s="557"/>
      <c r="CK89" s="554"/>
      <c r="CL89" s="555"/>
      <c r="CM89" s="554"/>
      <c r="CN89" s="557"/>
      <c r="CO89" s="554"/>
      <c r="CP89" s="555"/>
      <c r="CQ89" s="554"/>
      <c r="CR89" s="557"/>
      <c r="CS89" s="554"/>
      <c r="CT89" s="555"/>
      <c r="CU89" s="554"/>
      <c r="CV89" s="557"/>
      <c r="CW89" s="554"/>
      <c r="CX89" s="555"/>
      <c r="CY89" s="554"/>
      <c r="CZ89" s="557"/>
      <c r="DA89" s="554"/>
      <c r="DB89" s="555"/>
      <c r="DC89" s="554"/>
      <c r="DD89" s="557"/>
      <c r="DE89" s="554"/>
      <c r="DF89" s="555"/>
      <c r="DG89" s="554"/>
      <c r="DH89" s="557"/>
      <c r="DI89" s="554"/>
      <c r="DJ89" s="555"/>
      <c r="DK89" s="554"/>
      <c r="DL89" s="557"/>
      <c r="DM89" s="554"/>
      <c r="DN89" s="555"/>
      <c r="DO89" s="554"/>
      <c r="DP89" s="557"/>
      <c r="DQ89" s="554"/>
      <c r="DR89" s="555"/>
      <c r="DS89" s="554"/>
      <c r="DT89" s="557"/>
      <c r="DU89" s="554"/>
      <c r="DV89" s="555"/>
      <c r="DW89" s="554"/>
      <c r="DX89" s="557"/>
      <c r="DY89" s="554"/>
      <c r="DZ89" s="555"/>
      <c r="EA89" s="554"/>
      <c r="EB89" s="557"/>
      <c r="EC89" s="554"/>
      <c r="ED89" s="555"/>
      <c r="EE89" s="554"/>
      <c r="EF89" s="557"/>
      <c r="EG89" s="554"/>
      <c r="EH89" s="555"/>
      <c r="EI89" s="554"/>
      <c r="EJ89" s="557"/>
      <c r="EK89" s="554"/>
      <c r="EL89" s="555"/>
      <c r="EM89" s="554"/>
      <c r="EN89" s="557"/>
      <c r="EO89" s="554"/>
      <c r="EP89" s="555"/>
      <c r="EQ89" s="554"/>
      <c r="ER89" s="557"/>
      <c r="ES89" s="554"/>
      <c r="ET89" s="555"/>
      <c r="EU89" s="554"/>
      <c r="EV89" s="557"/>
      <c r="EW89" s="554"/>
      <c r="EX89" s="555"/>
      <c r="EY89" s="554"/>
      <c r="EZ89" s="557"/>
      <c r="FA89" s="554"/>
      <c r="FB89" s="555"/>
      <c r="FC89" s="554"/>
      <c r="FD89" s="557"/>
      <c r="FE89" s="554"/>
      <c r="FF89" s="555"/>
      <c r="FG89" s="554"/>
      <c r="FH89" s="557"/>
      <c r="FI89" s="554"/>
      <c r="FJ89" s="555"/>
      <c r="FK89" s="554"/>
      <c r="FL89" s="557"/>
      <c r="FM89" s="554"/>
      <c r="FN89" s="555"/>
      <c r="FO89" s="554"/>
      <c r="FP89" s="557"/>
      <c r="FQ89" s="554"/>
      <c r="FR89" s="555"/>
      <c r="FS89" s="554"/>
      <c r="FT89" s="557"/>
      <c r="FU89" s="554"/>
      <c r="FV89" s="555"/>
      <c r="FW89" s="554"/>
      <c r="FX89" s="557"/>
      <c r="FY89" s="554"/>
      <c r="FZ89" s="555"/>
      <c r="GA89" s="554"/>
      <c r="GB89" s="557"/>
      <c r="GC89" s="554"/>
      <c r="GD89" s="555"/>
      <c r="GE89" s="554"/>
      <c r="GF89" s="557"/>
      <c r="GG89" s="554"/>
      <c r="GH89" s="555"/>
      <c r="GI89" s="554"/>
      <c r="GJ89" s="557"/>
      <c r="GK89" s="554"/>
      <c r="GL89" s="555"/>
      <c r="GM89" s="554"/>
      <c r="GN89" s="557"/>
      <c r="GO89" s="554"/>
      <c r="GP89" s="555"/>
      <c r="GQ89" s="554"/>
      <c r="GR89" s="557"/>
      <c r="GS89" s="554"/>
      <c r="GT89" s="555"/>
      <c r="GU89" s="554"/>
      <c r="GV89" s="557"/>
      <c r="GW89" s="554"/>
      <c r="GX89" s="555"/>
      <c r="GY89" s="554"/>
      <c r="GZ89" s="557"/>
      <c r="HA89" s="554"/>
      <c r="HB89" s="555"/>
      <c r="HC89" s="554"/>
      <c r="HD89" s="557"/>
      <c r="HE89" s="554"/>
      <c r="HF89" s="555"/>
      <c r="HG89" s="554"/>
      <c r="HH89" s="557"/>
      <c r="HI89" s="554"/>
      <c r="HJ89" s="555"/>
      <c r="HK89" s="554"/>
      <c r="HL89" s="557"/>
      <c r="HM89" s="554"/>
      <c r="HN89" s="555"/>
      <c r="HO89" s="554"/>
      <c r="HP89" s="557"/>
      <c r="HQ89" s="554"/>
      <c r="HR89" s="555"/>
      <c r="HS89" s="554"/>
      <c r="HT89" s="557"/>
      <c r="HU89" s="554"/>
      <c r="HV89" s="555"/>
      <c r="HW89" s="554"/>
      <c r="HX89" s="557"/>
      <c r="HY89" s="554"/>
      <c r="HZ89" s="555"/>
      <c r="IA89" s="554"/>
      <c r="IB89" s="557"/>
      <c r="IC89" s="554"/>
      <c r="ID89" s="555"/>
      <c r="IE89" s="554"/>
      <c r="IF89" s="557"/>
      <c r="IG89" s="554"/>
      <c r="IH89" s="555"/>
      <c r="II89" s="554"/>
      <c r="IJ89" s="557"/>
      <c r="IK89" s="554"/>
      <c r="IL89" s="555"/>
      <c r="IM89" s="554"/>
      <c r="IN89" s="557"/>
      <c r="IO89" s="554"/>
      <c r="IP89" s="555"/>
      <c r="IQ89" s="554"/>
      <c r="IR89" s="557"/>
      <c r="IS89" s="554"/>
      <c r="IT89" s="555"/>
      <c r="IU89" s="554"/>
      <c r="IV89" s="557"/>
    </row>
    <row r="90" spans="1:256" x14ac:dyDescent="0.2">
      <c r="A90" s="554"/>
      <c r="B90" s="555"/>
      <c r="C90" s="554"/>
      <c r="D90" s="554"/>
      <c r="E90" s="554"/>
      <c r="F90" s="555"/>
      <c r="G90" s="554"/>
      <c r="H90" s="554"/>
      <c r="I90" s="554"/>
      <c r="J90" s="555"/>
      <c r="K90" s="554"/>
      <c r="L90" s="554"/>
      <c r="M90" s="554"/>
      <c r="N90" s="555"/>
      <c r="O90" s="554"/>
      <c r="P90" s="554"/>
      <c r="Q90" s="554"/>
      <c r="R90" s="555"/>
      <c r="S90" s="554"/>
      <c r="T90" s="554"/>
      <c r="U90" s="554"/>
      <c r="V90" s="555"/>
      <c r="W90" s="554"/>
      <c r="X90" s="554"/>
      <c r="Y90" s="554"/>
      <c r="Z90" s="555"/>
      <c r="AA90" s="554"/>
      <c r="AB90" s="554"/>
      <c r="AC90" s="554"/>
      <c r="AD90" s="555"/>
      <c r="AE90" s="554"/>
      <c r="AF90" s="554"/>
      <c r="AG90" s="554"/>
      <c r="AH90" s="555"/>
      <c r="AI90" s="554"/>
      <c r="AJ90" s="554"/>
      <c r="AK90" s="554"/>
      <c r="AL90" s="555"/>
      <c r="AM90" s="554"/>
      <c r="AN90" s="554"/>
      <c r="AO90" s="554"/>
      <c r="AP90" s="555"/>
      <c r="AQ90" s="554"/>
      <c r="AR90" s="554"/>
      <c r="AS90" s="554"/>
      <c r="AT90" s="555"/>
      <c r="AU90" s="554"/>
      <c r="AV90" s="554"/>
      <c r="AW90" s="554"/>
      <c r="AX90" s="555"/>
      <c r="AY90" s="554"/>
      <c r="AZ90" s="554"/>
      <c r="BA90" s="554"/>
      <c r="BB90" s="555"/>
      <c r="BC90" s="554"/>
      <c r="BD90" s="554"/>
      <c r="BE90" s="554"/>
      <c r="BF90" s="555"/>
      <c r="BG90" s="554"/>
      <c r="BH90" s="554"/>
      <c r="BI90" s="554"/>
      <c r="BJ90" s="555"/>
      <c r="BK90" s="554"/>
      <c r="BL90" s="554"/>
      <c r="BM90" s="554"/>
      <c r="BN90" s="555"/>
      <c r="BO90" s="554"/>
      <c r="BP90" s="554"/>
      <c r="BQ90" s="554"/>
      <c r="BR90" s="555"/>
      <c r="BS90" s="554"/>
      <c r="BT90" s="554"/>
      <c r="BU90" s="554"/>
      <c r="BV90" s="555"/>
      <c r="BW90" s="554"/>
      <c r="BX90" s="554"/>
      <c r="BY90" s="554"/>
      <c r="BZ90" s="555"/>
      <c r="CA90" s="554"/>
      <c r="CB90" s="554"/>
      <c r="CC90" s="554"/>
      <c r="CD90" s="555"/>
      <c r="CE90" s="554"/>
      <c r="CF90" s="554"/>
      <c r="CG90" s="554"/>
      <c r="CH90" s="555"/>
      <c r="CI90" s="554"/>
      <c r="CJ90" s="554"/>
      <c r="CK90" s="554"/>
      <c r="CL90" s="555"/>
      <c r="CM90" s="554"/>
      <c r="CN90" s="554"/>
      <c r="CO90" s="554"/>
      <c r="CP90" s="555"/>
      <c r="CQ90" s="554"/>
      <c r="CR90" s="554"/>
      <c r="CS90" s="554"/>
      <c r="CT90" s="555"/>
      <c r="CU90" s="554"/>
      <c r="CV90" s="554"/>
      <c r="CW90" s="554"/>
      <c r="CX90" s="555"/>
      <c r="CY90" s="554"/>
      <c r="CZ90" s="554"/>
      <c r="DA90" s="554"/>
      <c r="DB90" s="555"/>
      <c r="DC90" s="554"/>
      <c r="DD90" s="554"/>
      <c r="DE90" s="554"/>
      <c r="DF90" s="555"/>
      <c r="DG90" s="554"/>
      <c r="DH90" s="554"/>
      <c r="DI90" s="554"/>
      <c r="DJ90" s="555"/>
      <c r="DK90" s="554"/>
      <c r="DL90" s="554"/>
      <c r="DM90" s="554"/>
      <c r="DN90" s="555"/>
      <c r="DO90" s="554"/>
      <c r="DP90" s="554"/>
      <c r="DQ90" s="554"/>
      <c r="DR90" s="555"/>
      <c r="DS90" s="554"/>
      <c r="DT90" s="554"/>
      <c r="DU90" s="554"/>
      <c r="DV90" s="555"/>
      <c r="DW90" s="554"/>
      <c r="DX90" s="554"/>
      <c r="DY90" s="554"/>
      <c r="DZ90" s="555"/>
      <c r="EA90" s="554"/>
      <c r="EB90" s="554"/>
      <c r="EC90" s="554"/>
      <c r="ED90" s="555"/>
      <c r="EE90" s="554"/>
      <c r="EF90" s="554"/>
      <c r="EG90" s="554"/>
      <c r="EH90" s="555"/>
      <c r="EI90" s="554"/>
      <c r="EJ90" s="554"/>
      <c r="EK90" s="554"/>
      <c r="EL90" s="555"/>
      <c r="EM90" s="554"/>
      <c r="EN90" s="554"/>
      <c r="EO90" s="554"/>
      <c r="EP90" s="555"/>
      <c r="EQ90" s="554"/>
      <c r="ER90" s="554"/>
      <c r="ES90" s="554"/>
      <c r="ET90" s="555"/>
      <c r="EU90" s="554"/>
      <c r="EV90" s="554"/>
      <c r="EW90" s="554"/>
      <c r="EX90" s="555"/>
      <c r="EY90" s="554"/>
      <c r="EZ90" s="554"/>
      <c r="FA90" s="554"/>
      <c r="FB90" s="555"/>
      <c r="FC90" s="554"/>
      <c r="FD90" s="554"/>
      <c r="FE90" s="554"/>
      <c r="FF90" s="555"/>
      <c r="FG90" s="554"/>
      <c r="FH90" s="554"/>
      <c r="FI90" s="554"/>
      <c r="FJ90" s="555"/>
      <c r="FK90" s="554"/>
      <c r="FL90" s="554"/>
      <c r="FM90" s="554"/>
      <c r="FN90" s="555"/>
      <c r="FO90" s="554"/>
      <c r="FP90" s="554"/>
      <c r="FQ90" s="554"/>
      <c r="FR90" s="555"/>
      <c r="FS90" s="554"/>
      <c r="FT90" s="554"/>
      <c r="FU90" s="554"/>
      <c r="FV90" s="555"/>
      <c r="FW90" s="554"/>
      <c r="FX90" s="554"/>
      <c r="FY90" s="554"/>
      <c r="FZ90" s="555"/>
      <c r="GA90" s="554"/>
      <c r="GB90" s="554"/>
      <c r="GC90" s="554"/>
      <c r="GD90" s="555"/>
      <c r="GE90" s="554"/>
      <c r="GF90" s="554"/>
      <c r="GG90" s="554"/>
      <c r="GH90" s="555"/>
      <c r="GI90" s="554"/>
      <c r="GJ90" s="554"/>
      <c r="GK90" s="554"/>
      <c r="GL90" s="555"/>
      <c r="GM90" s="554"/>
      <c r="GN90" s="554"/>
      <c r="GO90" s="554"/>
      <c r="GP90" s="555"/>
      <c r="GQ90" s="554"/>
      <c r="GR90" s="554"/>
      <c r="GS90" s="554"/>
      <c r="GT90" s="555"/>
      <c r="GU90" s="554"/>
      <c r="GV90" s="554"/>
      <c r="GW90" s="554"/>
      <c r="GX90" s="555"/>
      <c r="GY90" s="554"/>
      <c r="GZ90" s="554"/>
      <c r="HA90" s="554"/>
      <c r="HB90" s="555"/>
      <c r="HC90" s="554"/>
      <c r="HD90" s="554"/>
      <c r="HE90" s="554"/>
      <c r="HF90" s="555"/>
      <c r="HG90" s="554"/>
      <c r="HH90" s="554"/>
      <c r="HI90" s="554"/>
      <c r="HJ90" s="555"/>
      <c r="HK90" s="554"/>
      <c r="HL90" s="554"/>
      <c r="HM90" s="554"/>
      <c r="HN90" s="555"/>
      <c r="HO90" s="554"/>
      <c r="HP90" s="554"/>
      <c r="HQ90" s="554"/>
      <c r="HR90" s="555"/>
      <c r="HS90" s="554"/>
      <c r="HT90" s="554"/>
      <c r="HU90" s="554"/>
      <c r="HV90" s="555"/>
      <c r="HW90" s="554"/>
      <c r="HX90" s="554"/>
      <c r="HY90" s="554"/>
      <c r="HZ90" s="555"/>
      <c r="IA90" s="554"/>
      <c r="IB90" s="554"/>
      <c r="IC90" s="554"/>
      <c r="ID90" s="555"/>
      <c r="IE90" s="554"/>
      <c r="IF90" s="554"/>
      <c r="IG90" s="554"/>
      <c r="IH90" s="555"/>
      <c r="II90" s="554"/>
      <c r="IJ90" s="554"/>
      <c r="IK90" s="554"/>
      <c r="IL90" s="555"/>
      <c r="IM90" s="554"/>
      <c r="IN90" s="554"/>
      <c r="IO90" s="554"/>
      <c r="IP90" s="555"/>
      <c r="IQ90" s="554"/>
      <c r="IR90" s="554"/>
      <c r="IS90" s="554"/>
      <c r="IT90" s="555"/>
      <c r="IU90" s="554"/>
      <c r="IV90" s="554"/>
    </row>
    <row r="91" spans="1:256" x14ac:dyDescent="0.2">
      <c r="A91" s="554"/>
      <c r="B91" s="555"/>
      <c r="C91" s="554"/>
      <c r="D91" s="554"/>
      <c r="E91" s="554"/>
      <c r="F91" s="555"/>
      <c r="G91" s="554"/>
      <c r="H91" s="554"/>
      <c r="I91" s="554"/>
      <c r="J91" s="555"/>
      <c r="K91" s="554"/>
      <c r="L91" s="554"/>
      <c r="M91" s="554"/>
      <c r="N91" s="555"/>
      <c r="O91" s="554"/>
      <c r="P91" s="554"/>
      <c r="Q91" s="554"/>
      <c r="R91" s="555"/>
      <c r="S91" s="554"/>
      <c r="T91" s="554"/>
      <c r="U91" s="554"/>
      <c r="V91" s="555"/>
      <c r="W91" s="554"/>
      <c r="X91" s="554"/>
      <c r="Y91" s="554"/>
      <c r="Z91" s="555"/>
      <c r="AA91" s="554"/>
      <c r="AB91" s="554"/>
      <c r="AC91" s="554"/>
      <c r="AD91" s="555"/>
      <c r="AE91" s="554"/>
      <c r="AF91" s="554"/>
      <c r="AG91" s="554"/>
      <c r="AH91" s="555"/>
      <c r="AI91" s="554"/>
      <c r="AJ91" s="554"/>
      <c r="AK91" s="554"/>
      <c r="AL91" s="555"/>
      <c r="AM91" s="554"/>
      <c r="AN91" s="554"/>
      <c r="AO91" s="554"/>
      <c r="AP91" s="555"/>
      <c r="AQ91" s="554"/>
      <c r="AR91" s="554"/>
      <c r="AS91" s="554"/>
      <c r="AT91" s="555"/>
      <c r="AU91" s="554"/>
      <c r="AV91" s="554"/>
      <c r="AW91" s="554"/>
      <c r="AX91" s="555"/>
      <c r="AY91" s="554"/>
      <c r="AZ91" s="554"/>
      <c r="BA91" s="554"/>
      <c r="BB91" s="555"/>
      <c r="BC91" s="554"/>
      <c r="BD91" s="554"/>
      <c r="BE91" s="554"/>
      <c r="BF91" s="555"/>
      <c r="BG91" s="554"/>
      <c r="BH91" s="554"/>
      <c r="BI91" s="554"/>
      <c r="BJ91" s="555"/>
      <c r="BK91" s="554"/>
      <c r="BL91" s="554"/>
      <c r="BM91" s="554"/>
      <c r="BN91" s="555"/>
      <c r="BO91" s="554"/>
      <c r="BP91" s="554"/>
      <c r="BQ91" s="554"/>
      <c r="BR91" s="555"/>
      <c r="BS91" s="554"/>
      <c r="BT91" s="554"/>
      <c r="BU91" s="554"/>
      <c r="BV91" s="555"/>
      <c r="BW91" s="554"/>
      <c r="BX91" s="554"/>
      <c r="BY91" s="554"/>
      <c r="BZ91" s="555"/>
      <c r="CA91" s="554"/>
      <c r="CB91" s="554"/>
      <c r="CC91" s="554"/>
      <c r="CD91" s="555"/>
      <c r="CE91" s="554"/>
      <c r="CF91" s="554"/>
      <c r="CG91" s="554"/>
      <c r="CH91" s="555"/>
      <c r="CI91" s="554"/>
      <c r="CJ91" s="554"/>
      <c r="CK91" s="554"/>
      <c r="CL91" s="555"/>
      <c r="CM91" s="554"/>
      <c r="CN91" s="554"/>
      <c r="CO91" s="554"/>
      <c r="CP91" s="555"/>
      <c r="CQ91" s="554"/>
      <c r="CR91" s="554"/>
      <c r="CS91" s="554"/>
      <c r="CT91" s="555"/>
      <c r="CU91" s="554"/>
      <c r="CV91" s="554"/>
      <c r="CW91" s="554"/>
      <c r="CX91" s="555"/>
      <c r="CY91" s="554"/>
      <c r="CZ91" s="554"/>
      <c r="DA91" s="554"/>
      <c r="DB91" s="555"/>
      <c r="DC91" s="554"/>
      <c r="DD91" s="554"/>
      <c r="DE91" s="554"/>
      <c r="DF91" s="555"/>
      <c r="DG91" s="554"/>
      <c r="DH91" s="554"/>
      <c r="DI91" s="554"/>
      <c r="DJ91" s="555"/>
      <c r="DK91" s="554"/>
      <c r="DL91" s="554"/>
      <c r="DM91" s="554"/>
      <c r="DN91" s="555"/>
      <c r="DO91" s="554"/>
      <c r="DP91" s="554"/>
      <c r="DQ91" s="554"/>
      <c r="DR91" s="555"/>
      <c r="DS91" s="554"/>
      <c r="DT91" s="554"/>
      <c r="DU91" s="554"/>
      <c r="DV91" s="555"/>
      <c r="DW91" s="554"/>
      <c r="DX91" s="554"/>
      <c r="DY91" s="554"/>
      <c r="DZ91" s="555"/>
      <c r="EA91" s="554"/>
      <c r="EB91" s="554"/>
      <c r="EC91" s="554"/>
      <c r="ED91" s="555"/>
      <c r="EE91" s="554"/>
      <c r="EF91" s="554"/>
      <c r="EG91" s="554"/>
      <c r="EH91" s="555"/>
      <c r="EI91" s="554"/>
      <c r="EJ91" s="554"/>
      <c r="EK91" s="554"/>
      <c r="EL91" s="555"/>
      <c r="EM91" s="554"/>
      <c r="EN91" s="554"/>
      <c r="EO91" s="554"/>
      <c r="EP91" s="555"/>
      <c r="EQ91" s="554"/>
      <c r="ER91" s="554"/>
      <c r="ES91" s="554"/>
      <c r="ET91" s="555"/>
      <c r="EU91" s="554"/>
      <c r="EV91" s="554"/>
      <c r="EW91" s="554"/>
      <c r="EX91" s="555"/>
      <c r="EY91" s="554"/>
      <c r="EZ91" s="554"/>
      <c r="FA91" s="554"/>
      <c r="FB91" s="555"/>
      <c r="FC91" s="554"/>
      <c r="FD91" s="554"/>
      <c r="FE91" s="554"/>
      <c r="FF91" s="555"/>
      <c r="FG91" s="554"/>
      <c r="FH91" s="554"/>
      <c r="FI91" s="554"/>
      <c r="FJ91" s="555"/>
      <c r="FK91" s="554"/>
      <c r="FL91" s="554"/>
      <c r="FM91" s="554"/>
      <c r="FN91" s="555"/>
      <c r="FO91" s="554"/>
      <c r="FP91" s="554"/>
      <c r="FQ91" s="554"/>
      <c r="FR91" s="555"/>
      <c r="FS91" s="554"/>
      <c r="FT91" s="554"/>
      <c r="FU91" s="554"/>
      <c r="FV91" s="555"/>
      <c r="FW91" s="554"/>
      <c r="FX91" s="554"/>
      <c r="FY91" s="554"/>
      <c r="FZ91" s="555"/>
      <c r="GA91" s="554"/>
      <c r="GB91" s="554"/>
      <c r="GC91" s="554"/>
      <c r="GD91" s="555"/>
      <c r="GE91" s="554"/>
      <c r="GF91" s="554"/>
      <c r="GG91" s="554"/>
      <c r="GH91" s="555"/>
      <c r="GI91" s="554"/>
      <c r="GJ91" s="554"/>
      <c r="GK91" s="554"/>
      <c r="GL91" s="555"/>
      <c r="GM91" s="554"/>
      <c r="GN91" s="554"/>
      <c r="GO91" s="554"/>
      <c r="GP91" s="555"/>
      <c r="GQ91" s="554"/>
      <c r="GR91" s="554"/>
      <c r="GS91" s="554"/>
      <c r="GT91" s="555"/>
      <c r="GU91" s="554"/>
      <c r="GV91" s="554"/>
      <c r="GW91" s="554"/>
      <c r="GX91" s="555"/>
      <c r="GY91" s="554"/>
      <c r="GZ91" s="554"/>
      <c r="HA91" s="554"/>
      <c r="HB91" s="555"/>
      <c r="HC91" s="554"/>
      <c r="HD91" s="554"/>
      <c r="HE91" s="554"/>
      <c r="HF91" s="555"/>
      <c r="HG91" s="554"/>
      <c r="HH91" s="554"/>
      <c r="HI91" s="554"/>
      <c r="HJ91" s="555"/>
      <c r="HK91" s="554"/>
      <c r="HL91" s="554"/>
      <c r="HM91" s="554"/>
      <c r="HN91" s="555"/>
      <c r="HO91" s="554"/>
      <c r="HP91" s="554"/>
      <c r="HQ91" s="554"/>
      <c r="HR91" s="555"/>
      <c r="HS91" s="554"/>
      <c r="HT91" s="554"/>
      <c r="HU91" s="554"/>
      <c r="HV91" s="555"/>
      <c r="HW91" s="554"/>
      <c r="HX91" s="554"/>
      <c r="HY91" s="554"/>
      <c r="HZ91" s="555"/>
      <c r="IA91" s="554"/>
      <c r="IB91" s="554"/>
      <c r="IC91" s="554"/>
      <c r="ID91" s="555"/>
      <c r="IE91" s="554"/>
      <c r="IF91" s="554"/>
      <c r="IG91" s="554"/>
      <c r="IH91" s="555"/>
      <c r="II91" s="554"/>
      <c r="IJ91" s="554"/>
      <c r="IK91" s="554"/>
      <c r="IL91" s="555"/>
      <c r="IM91" s="554"/>
      <c r="IN91" s="554"/>
      <c r="IO91" s="554"/>
      <c r="IP91" s="555"/>
      <c r="IQ91" s="554"/>
      <c r="IR91" s="554"/>
      <c r="IS91" s="554"/>
      <c r="IT91" s="555"/>
      <c r="IU91" s="554"/>
      <c r="IV91" s="554"/>
    </row>
    <row r="92" spans="1:256" x14ac:dyDescent="0.2">
      <c r="A92" s="554"/>
      <c r="B92" s="555"/>
      <c r="C92" s="554"/>
      <c r="D92" s="554"/>
      <c r="E92" s="554"/>
      <c r="F92" s="555"/>
      <c r="G92" s="554"/>
      <c r="H92" s="554"/>
      <c r="I92" s="554"/>
      <c r="J92" s="555"/>
      <c r="K92" s="554"/>
      <c r="L92" s="554"/>
      <c r="M92" s="554"/>
      <c r="N92" s="555"/>
      <c r="O92" s="554"/>
      <c r="P92" s="554"/>
      <c r="Q92" s="554"/>
      <c r="R92" s="555"/>
      <c r="S92" s="554"/>
      <c r="T92" s="554"/>
      <c r="U92" s="554"/>
      <c r="V92" s="555"/>
      <c r="W92" s="554"/>
      <c r="X92" s="554"/>
      <c r="Y92" s="554"/>
      <c r="Z92" s="555"/>
      <c r="AA92" s="554"/>
      <c r="AB92" s="554"/>
      <c r="AC92" s="554"/>
      <c r="AD92" s="555"/>
      <c r="AE92" s="554"/>
      <c r="AF92" s="554"/>
      <c r="AG92" s="554"/>
      <c r="AH92" s="555"/>
      <c r="AI92" s="554"/>
      <c r="AJ92" s="554"/>
      <c r="AK92" s="554"/>
      <c r="AL92" s="555"/>
      <c r="AM92" s="554"/>
      <c r="AN92" s="554"/>
      <c r="AO92" s="554"/>
      <c r="AP92" s="555"/>
      <c r="AQ92" s="554"/>
      <c r="AR92" s="554"/>
      <c r="AS92" s="554"/>
      <c r="AT92" s="555"/>
      <c r="AU92" s="554"/>
      <c r="AV92" s="554"/>
      <c r="AW92" s="554"/>
      <c r="AX92" s="555"/>
      <c r="AY92" s="554"/>
      <c r="AZ92" s="554"/>
      <c r="BA92" s="554"/>
      <c r="BB92" s="555"/>
      <c r="BC92" s="554"/>
      <c r="BD92" s="554"/>
      <c r="BE92" s="554"/>
      <c r="BF92" s="555"/>
      <c r="BG92" s="554"/>
      <c r="BH92" s="554"/>
      <c r="BI92" s="554"/>
      <c r="BJ92" s="555"/>
      <c r="BK92" s="554"/>
      <c r="BL92" s="554"/>
      <c r="BM92" s="554"/>
      <c r="BN92" s="555"/>
      <c r="BO92" s="554"/>
      <c r="BP92" s="554"/>
      <c r="BQ92" s="554"/>
      <c r="BR92" s="555"/>
      <c r="BS92" s="554"/>
      <c r="BT92" s="554"/>
      <c r="BU92" s="554"/>
      <c r="BV92" s="555"/>
      <c r="BW92" s="554"/>
      <c r="BX92" s="554"/>
      <c r="BY92" s="554"/>
      <c r="BZ92" s="555"/>
      <c r="CA92" s="554"/>
      <c r="CB92" s="554"/>
      <c r="CC92" s="554"/>
      <c r="CD92" s="555"/>
      <c r="CE92" s="554"/>
      <c r="CF92" s="554"/>
      <c r="CG92" s="554"/>
      <c r="CH92" s="555"/>
      <c r="CI92" s="554"/>
      <c r="CJ92" s="554"/>
      <c r="CK92" s="554"/>
      <c r="CL92" s="555"/>
      <c r="CM92" s="554"/>
      <c r="CN92" s="554"/>
      <c r="CO92" s="554"/>
      <c r="CP92" s="555"/>
      <c r="CQ92" s="554"/>
      <c r="CR92" s="554"/>
      <c r="CS92" s="554"/>
      <c r="CT92" s="555"/>
      <c r="CU92" s="554"/>
      <c r="CV92" s="554"/>
      <c r="CW92" s="554"/>
      <c r="CX92" s="555"/>
      <c r="CY92" s="554"/>
      <c r="CZ92" s="554"/>
      <c r="DA92" s="554"/>
      <c r="DB92" s="555"/>
      <c r="DC92" s="554"/>
      <c r="DD92" s="554"/>
      <c r="DE92" s="554"/>
      <c r="DF92" s="555"/>
      <c r="DG92" s="554"/>
      <c r="DH92" s="554"/>
      <c r="DI92" s="554"/>
      <c r="DJ92" s="555"/>
      <c r="DK92" s="554"/>
      <c r="DL92" s="554"/>
      <c r="DM92" s="554"/>
      <c r="DN92" s="555"/>
      <c r="DO92" s="554"/>
      <c r="DP92" s="554"/>
      <c r="DQ92" s="554"/>
      <c r="DR92" s="555"/>
      <c r="DS92" s="554"/>
      <c r="DT92" s="554"/>
      <c r="DU92" s="554"/>
      <c r="DV92" s="555"/>
      <c r="DW92" s="554"/>
      <c r="DX92" s="554"/>
      <c r="DY92" s="554"/>
      <c r="DZ92" s="555"/>
      <c r="EA92" s="554"/>
      <c r="EB92" s="554"/>
      <c r="EC92" s="554"/>
      <c r="ED92" s="555"/>
      <c r="EE92" s="554"/>
      <c r="EF92" s="554"/>
      <c r="EG92" s="554"/>
      <c r="EH92" s="555"/>
      <c r="EI92" s="554"/>
      <c r="EJ92" s="554"/>
      <c r="EK92" s="554"/>
      <c r="EL92" s="555"/>
      <c r="EM92" s="554"/>
      <c r="EN92" s="554"/>
      <c r="EO92" s="554"/>
      <c r="EP92" s="555"/>
      <c r="EQ92" s="554"/>
      <c r="ER92" s="554"/>
      <c r="ES92" s="554"/>
      <c r="ET92" s="555"/>
      <c r="EU92" s="554"/>
      <c r="EV92" s="554"/>
      <c r="EW92" s="554"/>
      <c r="EX92" s="555"/>
      <c r="EY92" s="554"/>
      <c r="EZ92" s="554"/>
      <c r="FA92" s="554"/>
      <c r="FB92" s="555"/>
      <c r="FC92" s="554"/>
      <c r="FD92" s="554"/>
      <c r="FE92" s="554"/>
      <c r="FF92" s="555"/>
      <c r="FG92" s="554"/>
      <c r="FH92" s="554"/>
      <c r="FI92" s="554"/>
      <c r="FJ92" s="555"/>
      <c r="FK92" s="554"/>
      <c r="FL92" s="554"/>
      <c r="FM92" s="554"/>
      <c r="FN92" s="555"/>
      <c r="FO92" s="554"/>
      <c r="FP92" s="554"/>
      <c r="FQ92" s="554"/>
      <c r="FR92" s="555"/>
      <c r="FS92" s="554"/>
      <c r="FT92" s="554"/>
      <c r="FU92" s="554"/>
      <c r="FV92" s="555"/>
      <c r="FW92" s="554"/>
      <c r="FX92" s="554"/>
      <c r="FY92" s="554"/>
      <c r="FZ92" s="555"/>
      <c r="GA92" s="554"/>
      <c r="GB92" s="554"/>
      <c r="GC92" s="554"/>
      <c r="GD92" s="555"/>
      <c r="GE92" s="554"/>
      <c r="GF92" s="554"/>
      <c r="GG92" s="554"/>
      <c r="GH92" s="555"/>
      <c r="GI92" s="554"/>
      <c r="GJ92" s="554"/>
      <c r="GK92" s="554"/>
      <c r="GL92" s="555"/>
      <c r="GM92" s="554"/>
      <c r="GN92" s="554"/>
      <c r="GO92" s="554"/>
      <c r="GP92" s="555"/>
      <c r="GQ92" s="554"/>
      <c r="GR92" s="554"/>
      <c r="GS92" s="554"/>
      <c r="GT92" s="555"/>
      <c r="GU92" s="554"/>
      <c r="GV92" s="554"/>
      <c r="GW92" s="554"/>
      <c r="GX92" s="555"/>
      <c r="GY92" s="554"/>
      <c r="GZ92" s="554"/>
      <c r="HA92" s="554"/>
      <c r="HB92" s="555"/>
      <c r="HC92" s="554"/>
      <c r="HD92" s="554"/>
      <c r="HE92" s="554"/>
      <c r="HF92" s="555"/>
      <c r="HG92" s="554"/>
      <c r="HH92" s="554"/>
      <c r="HI92" s="554"/>
      <c r="HJ92" s="555"/>
      <c r="HK92" s="554"/>
      <c r="HL92" s="554"/>
      <c r="HM92" s="554"/>
      <c r="HN92" s="555"/>
      <c r="HO92" s="554"/>
      <c r="HP92" s="554"/>
      <c r="HQ92" s="554"/>
      <c r="HR92" s="555"/>
      <c r="HS92" s="554"/>
      <c r="HT92" s="554"/>
      <c r="HU92" s="554"/>
      <c r="HV92" s="555"/>
      <c r="HW92" s="554"/>
      <c r="HX92" s="554"/>
      <c r="HY92" s="554"/>
      <c r="HZ92" s="555"/>
      <c r="IA92" s="554"/>
      <c r="IB92" s="554"/>
      <c r="IC92" s="554"/>
      <c r="ID92" s="555"/>
      <c r="IE92" s="554"/>
      <c r="IF92" s="554"/>
      <c r="IG92" s="554"/>
      <c r="IH92" s="555"/>
      <c r="II92" s="554"/>
      <c r="IJ92" s="554"/>
      <c r="IK92" s="554"/>
      <c r="IL92" s="555"/>
      <c r="IM92" s="554"/>
      <c r="IN92" s="554"/>
      <c r="IO92" s="554"/>
      <c r="IP92" s="555"/>
      <c r="IQ92" s="554"/>
      <c r="IR92" s="554"/>
      <c r="IS92" s="554"/>
      <c r="IT92" s="555"/>
      <c r="IU92" s="554"/>
      <c r="IV92" s="554"/>
    </row>
  </sheetData>
  <sheetProtection algorithmName="SHA-512" hashValue="Ho3Dy7kkz0dVEVj0BFBKBh1uKyddLCagCVmZvDYd0SLOS8JHEfbnrbaoC0udubMkWkc8o9OkYwEcT4EHYOZ+GQ==" saltValue="Cy0l4XT+3IOax45A183zcQ==" spinCount="100000" sheet="1" objects="1" scenarios="1"/>
  <pageMargins left="0.59055118110236227" right="0.47244094488188981" top="0.98425196850393704" bottom="0.98425196850393704" header="0.51181102362204722" footer="0.51181102362204722"/>
  <pageSetup paperSize="9" orientation="landscape"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594F-2C12-462B-A293-4F0F50390DCD}">
  <dimension ref="A1:I14"/>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3.42578125" style="561" customWidth="1"/>
    <col min="10"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3.42578125" style="56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3.42578125" style="56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3.42578125" style="56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3.42578125" style="56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3.42578125" style="56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3.42578125" style="56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3.42578125" style="56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3.42578125" style="56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3.42578125" style="56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3.42578125" style="56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3.42578125" style="56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3.42578125" style="56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3.42578125" style="56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3.42578125" style="56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3.42578125" style="56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3.42578125" style="56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3.42578125" style="56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3.42578125" style="56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3.42578125" style="56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3.42578125" style="56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3.42578125" style="56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3.42578125" style="56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3.42578125" style="56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3.42578125" style="56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3.42578125" style="56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3.42578125" style="56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3.42578125" style="56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3.42578125" style="56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3.42578125" style="56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3.42578125" style="56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3.42578125" style="56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3.42578125" style="56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3.42578125" style="56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3.42578125" style="56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3.42578125" style="56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3.42578125" style="56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3.42578125" style="56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3.42578125" style="56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3.42578125" style="56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3.42578125" style="56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3.42578125" style="56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3.42578125" style="56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3.42578125" style="56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3.42578125" style="56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3.42578125" style="56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3.42578125" style="56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3.42578125" style="56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3.42578125" style="56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3.42578125" style="56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3.42578125" style="56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3.42578125" style="56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3.42578125" style="56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3.42578125" style="56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3.42578125" style="56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3.42578125" style="56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3.42578125" style="56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3.42578125" style="56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3.42578125" style="56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3.42578125" style="56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3.42578125" style="56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3.42578125" style="56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3.42578125" style="56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3.42578125" style="561" customWidth="1"/>
    <col min="16138" max="16384" width="9.140625" style="561"/>
  </cols>
  <sheetData>
    <row r="1" spans="1:9" ht="18.75" x14ac:dyDescent="0.25">
      <c r="A1" s="836" t="s">
        <v>2085</v>
      </c>
      <c r="B1" s="837"/>
      <c r="C1" s="837"/>
      <c r="D1" s="837"/>
      <c r="E1" s="837"/>
      <c r="F1" s="837"/>
      <c r="G1" s="838"/>
    </row>
    <row r="2" spans="1:9" x14ac:dyDescent="0.25">
      <c r="A2" s="839" t="s">
        <v>2086</v>
      </c>
      <c r="B2" s="840"/>
      <c r="C2" s="840"/>
      <c r="D2" s="840"/>
      <c r="E2" s="840"/>
      <c r="F2" s="840"/>
      <c r="G2" s="841"/>
    </row>
    <row r="3" spans="1:9" x14ac:dyDescent="0.25">
      <c r="A3" s="842" t="s">
        <v>2087</v>
      </c>
      <c r="B3" s="843"/>
      <c r="C3" s="843"/>
      <c r="D3" s="843"/>
      <c r="E3" s="843"/>
      <c r="F3" s="843"/>
      <c r="G3" s="844"/>
    </row>
    <row r="4" spans="1:9" x14ac:dyDescent="0.25">
      <c r="A4" s="821" t="s">
        <v>2088</v>
      </c>
      <c r="B4" s="822"/>
      <c r="C4" s="822"/>
      <c r="D4" s="822"/>
      <c r="E4" s="822"/>
      <c r="F4" s="822"/>
      <c r="G4" s="845"/>
    </row>
    <row r="5" spans="1:9" ht="15.75" x14ac:dyDescent="0.25">
      <c r="A5" s="821" t="s">
        <v>2089</v>
      </c>
      <c r="B5" s="822"/>
      <c r="C5" s="823"/>
      <c r="D5" s="846">
        <f>SUM(G10:G14)</f>
        <v>0</v>
      </c>
      <c r="E5" s="847"/>
      <c r="F5" s="847"/>
      <c r="G5" s="848"/>
    </row>
    <row r="6" spans="1:9" ht="15.75" x14ac:dyDescent="0.25">
      <c r="A6" s="821" t="s">
        <v>2090</v>
      </c>
      <c r="B6" s="822"/>
      <c r="C6" s="823"/>
      <c r="D6" s="824">
        <f>D5*0.21</f>
        <v>0</v>
      </c>
      <c r="E6" s="825"/>
      <c r="F6" s="825"/>
      <c r="G6" s="826"/>
    </row>
    <row r="7" spans="1:9" ht="16.5" thickBot="1" x14ac:dyDescent="0.3">
      <c r="A7" s="827" t="s">
        <v>2091</v>
      </c>
      <c r="B7" s="828"/>
      <c r="C7" s="829"/>
      <c r="D7" s="830">
        <f>D5+D6</f>
        <v>0</v>
      </c>
      <c r="E7" s="831"/>
      <c r="F7" s="831"/>
      <c r="G7" s="832"/>
    </row>
    <row r="8" spans="1:9" s="562" customFormat="1" ht="21.75" thickBot="1" x14ac:dyDescent="0.4">
      <c r="A8" s="833" t="s">
        <v>2092</v>
      </c>
      <c r="B8" s="834"/>
      <c r="C8" s="834"/>
      <c r="D8" s="834"/>
      <c r="E8" s="834"/>
      <c r="F8" s="834"/>
      <c r="G8" s="835"/>
    </row>
    <row r="9" spans="1:9" ht="15.75" thickBot="1" x14ac:dyDescent="0.3">
      <c r="A9" s="563" t="s">
        <v>2093</v>
      </c>
      <c r="B9" s="564" t="s">
        <v>2094</v>
      </c>
      <c r="C9" s="565"/>
      <c r="D9" s="566" t="s">
        <v>159</v>
      </c>
      <c r="E9" s="565" t="s">
        <v>2095</v>
      </c>
      <c r="F9" s="566" t="s">
        <v>2096</v>
      </c>
      <c r="G9" s="567" t="s">
        <v>2097</v>
      </c>
    </row>
    <row r="10" spans="1:9" x14ac:dyDescent="0.25">
      <c r="A10" s="568">
        <v>1</v>
      </c>
      <c r="B10" s="569">
        <v>1</v>
      </c>
      <c r="C10" s="570" t="s">
        <v>2098</v>
      </c>
      <c r="D10" s="571" t="s">
        <v>549</v>
      </c>
      <c r="E10" s="571">
        <v>1</v>
      </c>
      <c r="F10" s="572">
        <f>'SO 10 2 VZT Zař.1'!D5</f>
        <v>0</v>
      </c>
      <c r="G10" s="573">
        <f>E10*F10</f>
        <v>0</v>
      </c>
      <c r="I10" s="574"/>
    </row>
    <row r="11" spans="1:9" x14ac:dyDescent="0.25">
      <c r="A11" s="575">
        <v>2</v>
      </c>
      <c r="B11" s="576">
        <v>2</v>
      </c>
      <c r="C11" s="576" t="s">
        <v>2099</v>
      </c>
      <c r="D11" s="571" t="s">
        <v>549</v>
      </c>
      <c r="E11" s="571">
        <v>1</v>
      </c>
      <c r="F11" s="572">
        <f>'SO 10 3 VZT Zař.2'!D5</f>
        <v>0</v>
      </c>
      <c r="G11" s="573">
        <f>E11*F11</f>
        <v>0</v>
      </c>
    </row>
    <row r="12" spans="1:9" x14ac:dyDescent="0.25">
      <c r="A12" s="575">
        <v>3</v>
      </c>
      <c r="B12" s="576">
        <v>3</v>
      </c>
      <c r="C12" s="576" t="s">
        <v>2100</v>
      </c>
      <c r="D12" s="571" t="s">
        <v>549</v>
      </c>
      <c r="E12" s="571">
        <v>1</v>
      </c>
      <c r="F12" s="572">
        <f>'SO 10 4 VZT Zař.3'!D5</f>
        <v>0</v>
      </c>
      <c r="G12" s="573">
        <f>E12*F12</f>
        <v>0</v>
      </c>
    </row>
    <row r="13" spans="1:9" x14ac:dyDescent="0.25">
      <c r="A13" s="575">
        <v>4</v>
      </c>
      <c r="B13" s="576">
        <v>4</v>
      </c>
      <c r="C13" s="576" t="s">
        <v>2101</v>
      </c>
      <c r="D13" s="571" t="s">
        <v>549</v>
      </c>
      <c r="E13" s="571">
        <v>1</v>
      </c>
      <c r="F13" s="572">
        <f>'SO 10 5 VZT Zař.4'!D5</f>
        <v>0</v>
      </c>
      <c r="G13" s="573">
        <f>E13*F13</f>
        <v>0</v>
      </c>
    </row>
    <row r="14" spans="1:9" ht="15.75" thickBot="1" x14ac:dyDescent="0.3">
      <c r="A14" s="577">
        <v>5</v>
      </c>
      <c r="B14" s="578">
        <v>5</v>
      </c>
      <c r="C14" s="578" t="s">
        <v>2102</v>
      </c>
      <c r="D14" s="579" t="s">
        <v>549</v>
      </c>
      <c r="E14" s="579">
        <v>1</v>
      </c>
      <c r="F14" s="580">
        <f>'SO 10 6 VZT Společně'!D5</f>
        <v>0</v>
      </c>
      <c r="G14" s="581">
        <f>E14*F14</f>
        <v>0</v>
      </c>
    </row>
  </sheetData>
  <sheetProtection algorithmName="SHA-512" hashValue="B4AtibmxjOchOfFAbHeMW7oGmleKAefVEAq5V6PY19/kwWooCB7SFHDVcvB/DX7dT31OEljIdpKzJFidO04bBA==" saltValue="rf2fBVEEAvY+wxOk1VA5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C7AE-3AAF-45CB-9A82-D29F606ACAA6}">
  <dimension ref="A1:J38"/>
  <sheetViews>
    <sheetView view="pageBreakPreview" topLeftCell="A17"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2.42578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6" width="0" style="561" hidden="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2" width="0" style="561" hidden="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8" width="0" style="561" hidden="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4" width="0" style="561" hidden="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90" width="0" style="561" hidden="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6" width="0" style="561" hidden="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2" width="0" style="561" hidden="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8" width="0" style="561" hidden="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4" width="0" style="561" hidden="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70" width="0" style="561" hidden="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6" width="0" style="561" hidden="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2" width="0" style="561" hidden="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8" width="0" style="561" hidden="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4" width="0" style="561" hidden="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50" width="0" style="561" hidden="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6" width="0" style="561" hidden="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2" width="0" style="561" hidden="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8" width="0" style="561" hidden="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4" width="0" style="561" hidden="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30" width="0" style="561" hidden="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6" width="0" style="561" hidden="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2" width="0" style="561" hidden="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8" width="0" style="561" hidden="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4" width="0" style="561" hidden="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10" width="0" style="561" hidden="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6" width="0" style="561" hidden="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2" width="0" style="561" hidden="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8" width="0" style="561" hidden="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4" width="0" style="561" hidden="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90" width="0" style="561" hidden="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6" width="0" style="561" hidden="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2" width="0" style="561" hidden="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8" width="0" style="561" hidden="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4" width="0" style="561" hidden="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70" width="0" style="561" hidden="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6" width="0" style="561" hidden="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2" width="0" style="561" hidden="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8" width="0" style="561" hidden="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4" width="0" style="561" hidden="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50" width="0" style="561" hidden="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6" width="0" style="561" hidden="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2" width="0" style="561" hidden="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8" width="0" style="561" hidden="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4" width="0" style="561" hidden="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30" width="0" style="561" hidden="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6" width="0" style="561" hidden="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2" width="0" style="561" hidden="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8" width="0" style="561" hidden="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4" width="0" style="561" hidden="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10" width="0" style="561" hidden="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6" width="0" style="561" hidden="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2" width="0" style="561" hidden="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8" width="0" style="561" hidden="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4" width="0" style="561" hidden="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90" width="0" style="561" hidden="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6" width="0" style="561" hidden="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2" width="0" style="561" hidden="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8" width="0" style="561" hidden="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4" width="0" style="561" hidden="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70" width="0" style="561" hidden="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6" width="0" style="561" hidden="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2" width="0" style="561" hidden="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8" width="0" style="561" hidden="1" customWidth="1"/>
    <col min="16139" max="16384" width="9.140625" style="561"/>
  </cols>
  <sheetData>
    <row r="1" spans="1:10" ht="18.75" x14ac:dyDescent="0.25">
      <c r="A1" s="836" t="s">
        <v>2085</v>
      </c>
      <c r="B1" s="837"/>
      <c r="C1" s="837"/>
      <c r="D1" s="837"/>
      <c r="E1" s="837"/>
      <c r="F1" s="837"/>
      <c r="G1" s="838"/>
    </row>
    <row r="2" spans="1:10" ht="15" customHeight="1" x14ac:dyDescent="0.25">
      <c r="A2" s="839" t="s">
        <v>2086</v>
      </c>
      <c r="B2" s="840"/>
      <c r="C2" s="840"/>
      <c r="D2" s="840"/>
      <c r="E2" s="840"/>
      <c r="F2" s="840"/>
      <c r="G2" s="841"/>
    </row>
    <row r="3" spans="1:10" ht="15" customHeight="1" x14ac:dyDescent="0.25">
      <c r="A3" s="842" t="s">
        <v>2087</v>
      </c>
      <c r="B3" s="843"/>
      <c r="C3" s="843"/>
      <c r="D3" s="843"/>
      <c r="E3" s="843"/>
      <c r="F3" s="843"/>
      <c r="G3" s="844"/>
    </row>
    <row r="4" spans="1:10" ht="15" customHeight="1" x14ac:dyDescent="0.25">
      <c r="A4" s="821" t="s">
        <v>2088</v>
      </c>
      <c r="B4" s="822"/>
      <c r="C4" s="822"/>
      <c r="D4" s="822"/>
      <c r="E4" s="822"/>
      <c r="F4" s="822"/>
      <c r="G4" s="845"/>
    </row>
    <row r="5" spans="1:10" ht="15.75" x14ac:dyDescent="0.25">
      <c r="A5" s="821" t="s">
        <v>2089</v>
      </c>
      <c r="B5" s="822"/>
      <c r="C5" s="823"/>
      <c r="D5" s="846">
        <f>SUM(G10:G43)</f>
        <v>0</v>
      </c>
      <c r="E5" s="847"/>
      <c r="F5" s="847"/>
      <c r="G5" s="848"/>
    </row>
    <row r="6" spans="1:10" ht="15.75" x14ac:dyDescent="0.25">
      <c r="A6" s="821" t="s">
        <v>2090</v>
      </c>
      <c r="B6" s="822"/>
      <c r="C6" s="823"/>
      <c r="D6" s="846">
        <f>D5*0.21</f>
        <v>0</v>
      </c>
      <c r="E6" s="847"/>
      <c r="F6" s="847"/>
      <c r="G6" s="848"/>
    </row>
    <row r="7" spans="1:10" ht="16.5" thickBot="1" x14ac:dyDescent="0.3">
      <c r="A7" s="827" t="s">
        <v>2091</v>
      </c>
      <c r="B7" s="828"/>
      <c r="C7" s="829"/>
      <c r="D7" s="846">
        <f>SUM(D5:G6)</f>
        <v>0</v>
      </c>
      <c r="E7" s="847"/>
      <c r="F7" s="847"/>
      <c r="G7" s="848"/>
    </row>
    <row r="8" spans="1:10" s="562" customFormat="1" ht="21.75" thickBot="1" x14ac:dyDescent="0.4">
      <c r="A8" s="849" t="s">
        <v>2098</v>
      </c>
      <c r="B8" s="850"/>
      <c r="C8" s="850"/>
      <c r="D8" s="850"/>
      <c r="E8" s="850"/>
      <c r="F8" s="850"/>
      <c r="G8" s="851"/>
    </row>
    <row r="9" spans="1:10" ht="15.75" thickBot="1" x14ac:dyDescent="0.3">
      <c r="A9" s="563" t="s">
        <v>2093</v>
      </c>
      <c r="B9" s="564" t="s">
        <v>2094</v>
      </c>
      <c r="C9" s="565"/>
      <c r="D9" s="566" t="s">
        <v>159</v>
      </c>
      <c r="E9" s="565" t="s">
        <v>2095</v>
      </c>
      <c r="F9" s="566" t="s">
        <v>2096</v>
      </c>
      <c r="G9" s="567" t="s">
        <v>2097</v>
      </c>
    </row>
    <row r="10" spans="1:10" ht="153.75" x14ac:dyDescent="0.25">
      <c r="A10" s="583">
        <v>1</v>
      </c>
      <c r="B10" s="584">
        <v>1</v>
      </c>
      <c r="C10" s="585" t="s">
        <v>2103</v>
      </c>
      <c r="D10" s="586" t="s">
        <v>549</v>
      </c>
      <c r="E10" s="587">
        <v>1</v>
      </c>
      <c r="F10" s="588"/>
      <c r="G10" s="589">
        <f>F10*E10</f>
        <v>0</v>
      </c>
      <c r="I10" s="561">
        <v>392487</v>
      </c>
    </row>
    <row r="11" spans="1:10" ht="39" x14ac:dyDescent="0.25">
      <c r="A11" s="568">
        <v>2</v>
      </c>
      <c r="B11" s="569">
        <v>2</v>
      </c>
      <c r="C11" s="590" t="s">
        <v>2104</v>
      </c>
      <c r="D11" s="591" t="s">
        <v>549</v>
      </c>
      <c r="E11" s="592">
        <v>2</v>
      </c>
      <c r="F11" s="593"/>
      <c r="G11" s="594">
        <f>F11*E11</f>
        <v>0</v>
      </c>
    </row>
    <row r="12" spans="1:10" ht="26.25" x14ac:dyDescent="0.25">
      <c r="A12" s="568">
        <v>3</v>
      </c>
      <c r="B12" s="569">
        <v>3</v>
      </c>
      <c r="C12" s="590" t="s">
        <v>2105</v>
      </c>
      <c r="D12" s="591" t="s">
        <v>549</v>
      </c>
      <c r="E12" s="592">
        <v>4</v>
      </c>
      <c r="F12" s="595"/>
      <c r="G12" s="594">
        <f>F12*E12</f>
        <v>0</v>
      </c>
      <c r="I12" s="596"/>
    </row>
    <row r="13" spans="1:10" ht="39" x14ac:dyDescent="0.25">
      <c r="A13" s="568">
        <v>4</v>
      </c>
      <c r="B13" s="569">
        <v>4</v>
      </c>
      <c r="C13" s="590" t="s">
        <v>2106</v>
      </c>
      <c r="D13" s="591" t="s">
        <v>549</v>
      </c>
      <c r="E13" s="591">
        <v>1</v>
      </c>
      <c r="F13" s="595"/>
      <c r="G13" s="597">
        <f>F13*E11</f>
        <v>0</v>
      </c>
    </row>
    <row r="14" spans="1:10" ht="26.25" x14ac:dyDescent="0.25">
      <c r="A14" s="568">
        <v>5</v>
      </c>
      <c r="B14" s="569">
        <v>5</v>
      </c>
      <c r="C14" s="590" t="s">
        <v>2107</v>
      </c>
      <c r="D14" s="591" t="s">
        <v>549</v>
      </c>
      <c r="E14" s="591">
        <v>1</v>
      </c>
      <c r="F14" s="593"/>
      <c r="G14" s="597">
        <f>F14*E12</f>
        <v>0</v>
      </c>
    </row>
    <row r="15" spans="1:10" s="598" customFormat="1" ht="39" x14ac:dyDescent="0.25">
      <c r="A15" s="568">
        <v>6</v>
      </c>
      <c r="B15" s="569">
        <v>6</v>
      </c>
      <c r="C15" s="590" t="s">
        <v>2108</v>
      </c>
      <c r="D15" s="591" t="s">
        <v>549</v>
      </c>
      <c r="E15" s="591">
        <v>1</v>
      </c>
      <c r="F15" s="593"/>
      <c r="G15" s="594">
        <f t="shared" ref="G15:G27" si="0">E15*F15</f>
        <v>0</v>
      </c>
      <c r="I15" s="598">
        <v>10188</v>
      </c>
      <c r="J15" s="598">
        <v>1.3</v>
      </c>
    </row>
    <row r="16" spans="1:10" s="598" customFormat="1" ht="39" x14ac:dyDescent="0.25">
      <c r="A16" s="568">
        <v>7</v>
      </c>
      <c r="B16" s="569">
        <v>7</v>
      </c>
      <c r="C16" s="590" t="s">
        <v>2109</v>
      </c>
      <c r="D16" s="591" t="s">
        <v>549</v>
      </c>
      <c r="E16" s="591">
        <v>1</v>
      </c>
      <c r="F16" s="593"/>
      <c r="G16" s="594">
        <f t="shared" si="0"/>
        <v>0</v>
      </c>
      <c r="I16" s="598">
        <v>5050</v>
      </c>
      <c r="J16" s="598">
        <v>1.3</v>
      </c>
    </row>
    <row r="17" spans="1:10" s="598" customFormat="1" ht="39" x14ac:dyDescent="0.25">
      <c r="A17" s="568">
        <v>8</v>
      </c>
      <c r="B17" s="569">
        <v>8</v>
      </c>
      <c r="C17" s="590" t="s">
        <v>2110</v>
      </c>
      <c r="D17" s="591" t="s">
        <v>549</v>
      </c>
      <c r="E17" s="591">
        <v>1</v>
      </c>
      <c r="F17" s="593"/>
      <c r="G17" s="594">
        <f t="shared" si="0"/>
        <v>0</v>
      </c>
      <c r="I17" s="598">
        <v>7052</v>
      </c>
      <c r="J17" s="598">
        <v>1.3</v>
      </c>
    </row>
    <row r="18" spans="1:10" s="598" customFormat="1" ht="39" x14ac:dyDescent="0.25">
      <c r="A18" s="568">
        <v>9</v>
      </c>
      <c r="B18" s="569">
        <v>9</v>
      </c>
      <c r="C18" s="590" t="s">
        <v>2111</v>
      </c>
      <c r="D18" s="591" t="s">
        <v>549</v>
      </c>
      <c r="E18" s="591">
        <v>1</v>
      </c>
      <c r="F18" s="593"/>
      <c r="G18" s="594">
        <f t="shared" si="0"/>
        <v>0</v>
      </c>
      <c r="I18" s="598">
        <v>10578</v>
      </c>
      <c r="J18" s="598">
        <v>1.3</v>
      </c>
    </row>
    <row r="19" spans="1:10" s="598" customFormat="1" x14ac:dyDescent="0.25">
      <c r="A19" s="568">
        <v>10</v>
      </c>
      <c r="B19" s="569">
        <v>10</v>
      </c>
      <c r="C19" s="599" t="s">
        <v>2112</v>
      </c>
      <c r="D19" s="591" t="s">
        <v>549</v>
      </c>
      <c r="E19" s="591">
        <v>1</v>
      </c>
      <c r="F19" s="593"/>
      <c r="G19" s="594">
        <f t="shared" si="0"/>
        <v>0</v>
      </c>
      <c r="I19" s="598">
        <v>1582</v>
      </c>
      <c r="J19" s="598">
        <v>1.3</v>
      </c>
    </row>
    <row r="20" spans="1:10" s="598" customFormat="1" x14ac:dyDescent="0.25">
      <c r="A20" s="568">
        <v>11</v>
      </c>
      <c r="B20" s="569">
        <v>11</v>
      </c>
      <c r="C20" s="599" t="s">
        <v>2113</v>
      </c>
      <c r="D20" s="591" t="s">
        <v>549</v>
      </c>
      <c r="E20" s="591">
        <v>1</v>
      </c>
      <c r="F20" s="593"/>
      <c r="G20" s="594">
        <f t="shared" si="0"/>
        <v>0</v>
      </c>
      <c r="I20" s="598">
        <v>1457</v>
      </c>
      <c r="J20" s="598">
        <v>1.3</v>
      </c>
    </row>
    <row r="21" spans="1:10" s="598" customFormat="1" x14ac:dyDescent="0.25">
      <c r="A21" s="568">
        <v>12</v>
      </c>
      <c r="B21" s="569">
        <v>12</v>
      </c>
      <c r="C21" s="599" t="s">
        <v>2114</v>
      </c>
      <c r="D21" s="591" t="s">
        <v>549</v>
      </c>
      <c r="E21" s="591">
        <v>1</v>
      </c>
      <c r="F21" s="593"/>
      <c r="G21" s="594">
        <f t="shared" si="0"/>
        <v>0</v>
      </c>
      <c r="I21" s="598">
        <v>1221</v>
      </c>
      <c r="J21" s="598">
        <v>1.3</v>
      </c>
    </row>
    <row r="22" spans="1:10" s="598" customFormat="1" x14ac:dyDescent="0.25">
      <c r="A22" s="568">
        <v>13</v>
      </c>
      <c r="B22" s="569">
        <v>13</v>
      </c>
      <c r="C22" s="599" t="s">
        <v>2115</v>
      </c>
      <c r="D22" s="591" t="s">
        <v>549</v>
      </c>
      <c r="E22" s="591">
        <v>2</v>
      </c>
      <c r="F22" s="593"/>
      <c r="G22" s="594">
        <f t="shared" si="0"/>
        <v>0</v>
      </c>
      <c r="I22" s="598">
        <v>392</v>
      </c>
      <c r="J22" s="598">
        <v>1.3</v>
      </c>
    </row>
    <row r="23" spans="1:10" x14ac:dyDescent="0.25">
      <c r="A23" s="568">
        <v>14</v>
      </c>
      <c r="B23" s="569">
        <v>14</v>
      </c>
      <c r="C23" s="599" t="s">
        <v>2116</v>
      </c>
      <c r="D23" s="591" t="s">
        <v>549</v>
      </c>
      <c r="E23" s="591"/>
      <c r="F23" s="593"/>
      <c r="G23" s="594"/>
      <c r="J23" s="598">
        <v>1.3</v>
      </c>
    </row>
    <row r="24" spans="1:10" ht="39" x14ac:dyDescent="0.25">
      <c r="A24" s="568">
        <v>15</v>
      </c>
      <c r="B24" s="569">
        <v>15</v>
      </c>
      <c r="C24" s="599" t="s">
        <v>2117</v>
      </c>
      <c r="D24" s="591" t="s">
        <v>549</v>
      </c>
      <c r="E24" s="591">
        <v>4</v>
      </c>
      <c r="F24" s="593"/>
      <c r="G24" s="594">
        <f t="shared" si="0"/>
        <v>0</v>
      </c>
      <c r="I24" s="598">
        <v>2027</v>
      </c>
      <c r="J24" s="598">
        <v>1.3</v>
      </c>
    </row>
    <row r="25" spans="1:10" ht="39" x14ac:dyDescent="0.25">
      <c r="A25" s="568">
        <v>16</v>
      </c>
      <c r="B25" s="569">
        <v>16</v>
      </c>
      <c r="C25" s="599" t="s">
        <v>2118</v>
      </c>
      <c r="D25" s="591" t="s">
        <v>549</v>
      </c>
      <c r="E25" s="591">
        <v>15</v>
      </c>
      <c r="F25" s="593"/>
      <c r="G25" s="594">
        <f t="shared" si="0"/>
        <v>0</v>
      </c>
      <c r="I25" s="598">
        <v>900</v>
      </c>
      <c r="J25" s="598">
        <v>1.3</v>
      </c>
    </row>
    <row r="26" spans="1:10" s="598" customFormat="1" ht="51.75" x14ac:dyDescent="0.25">
      <c r="A26" s="568">
        <v>17</v>
      </c>
      <c r="B26" s="569">
        <v>17</v>
      </c>
      <c r="C26" s="599" t="s">
        <v>2119</v>
      </c>
      <c r="D26" s="591" t="s">
        <v>549</v>
      </c>
      <c r="E26" s="591">
        <v>1</v>
      </c>
      <c r="F26" s="593"/>
      <c r="G26" s="594">
        <f t="shared" si="0"/>
        <v>0</v>
      </c>
      <c r="I26" s="598">
        <v>3027</v>
      </c>
      <c r="J26" s="598">
        <v>1.3</v>
      </c>
    </row>
    <row r="27" spans="1:10" x14ac:dyDescent="0.25">
      <c r="A27" s="568">
        <v>18</v>
      </c>
      <c r="B27" s="569">
        <v>18</v>
      </c>
      <c r="C27" s="599" t="s">
        <v>2120</v>
      </c>
      <c r="D27" s="591" t="s">
        <v>549</v>
      </c>
      <c r="E27" s="591">
        <v>1</v>
      </c>
      <c r="F27" s="593"/>
      <c r="G27" s="594">
        <f t="shared" si="0"/>
        <v>0</v>
      </c>
      <c r="I27" s="561">
        <v>2374</v>
      </c>
      <c r="J27" s="598">
        <v>1.3</v>
      </c>
    </row>
    <row r="28" spans="1:10" x14ac:dyDescent="0.25">
      <c r="A28" s="568"/>
      <c r="B28" s="569"/>
      <c r="C28" s="599"/>
      <c r="D28" s="591"/>
      <c r="E28" s="591"/>
      <c r="F28" s="593"/>
      <c r="G28" s="594"/>
    </row>
    <row r="29" spans="1:10" x14ac:dyDescent="0.25">
      <c r="A29" s="568"/>
      <c r="B29" s="569"/>
      <c r="C29" s="600" t="s">
        <v>2121</v>
      </c>
      <c r="D29" s="591"/>
      <c r="E29" s="591"/>
      <c r="F29" s="593"/>
      <c r="G29" s="594"/>
    </row>
    <row r="30" spans="1:10" x14ac:dyDescent="0.25">
      <c r="A30" s="568">
        <v>19</v>
      </c>
      <c r="B30" s="569">
        <v>19</v>
      </c>
      <c r="C30" s="590" t="s">
        <v>2122</v>
      </c>
      <c r="D30" s="601" t="s">
        <v>181</v>
      </c>
      <c r="E30" s="601">
        <v>600</v>
      </c>
      <c r="F30" s="593"/>
      <c r="G30" s="594">
        <f>E30*F30</f>
        <v>0</v>
      </c>
    </row>
    <row r="31" spans="1:10" x14ac:dyDescent="0.25">
      <c r="A31" s="568">
        <v>20</v>
      </c>
      <c r="B31" s="569">
        <v>20</v>
      </c>
      <c r="C31" s="590" t="s">
        <v>2123</v>
      </c>
      <c r="D31" s="601" t="s">
        <v>1946</v>
      </c>
      <c r="E31" s="601">
        <v>1</v>
      </c>
      <c r="F31" s="593"/>
      <c r="G31" s="594">
        <f>E31*F31</f>
        <v>0</v>
      </c>
    </row>
    <row r="32" spans="1:10" x14ac:dyDescent="0.25">
      <c r="A32" s="568"/>
      <c r="B32" s="569"/>
      <c r="C32" s="590"/>
      <c r="D32" s="601"/>
      <c r="E32" s="601"/>
      <c r="F32" s="593"/>
      <c r="G32" s="594"/>
    </row>
    <row r="33" spans="1:7" ht="39" x14ac:dyDescent="0.25">
      <c r="A33" s="568">
        <v>21</v>
      </c>
      <c r="B33" s="569">
        <v>21</v>
      </c>
      <c r="C33" s="599" t="s">
        <v>2124</v>
      </c>
      <c r="D33" s="601" t="s">
        <v>181</v>
      </c>
      <c r="E33" s="601">
        <v>47</v>
      </c>
      <c r="F33" s="593"/>
      <c r="G33" s="594">
        <f>E33*F33</f>
        <v>0</v>
      </c>
    </row>
    <row r="34" spans="1:7" ht="26.25" x14ac:dyDescent="0.25">
      <c r="A34" s="568">
        <v>22</v>
      </c>
      <c r="B34" s="569">
        <v>22</v>
      </c>
      <c r="C34" s="599" t="s">
        <v>2125</v>
      </c>
      <c r="D34" s="601" t="s">
        <v>181</v>
      </c>
      <c r="E34" s="601">
        <v>310</v>
      </c>
      <c r="F34" s="593"/>
      <c r="G34" s="594">
        <f>E34*F34</f>
        <v>0</v>
      </c>
    </row>
    <row r="35" spans="1:7" x14ac:dyDescent="0.25">
      <c r="A35" s="568"/>
      <c r="B35" s="569"/>
      <c r="C35" s="599"/>
      <c r="D35" s="591"/>
      <c r="E35" s="591"/>
      <c r="F35" s="602"/>
      <c r="G35" s="594"/>
    </row>
    <row r="36" spans="1:7" x14ac:dyDescent="0.25">
      <c r="A36" s="568"/>
      <c r="B36" s="603"/>
      <c r="C36" s="604" t="s">
        <v>1493</v>
      </c>
      <c r="D36" s="591"/>
      <c r="E36" s="591"/>
      <c r="F36" s="605"/>
      <c r="G36" s="606"/>
    </row>
    <row r="37" spans="1:7" ht="39" x14ac:dyDescent="0.25">
      <c r="A37" s="568"/>
      <c r="B37" s="603"/>
      <c r="C37" s="607" t="s">
        <v>1991</v>
      </c>
      <c r="D37" s="591"/>
      <c r="E37" s="591"/>
      <c r="F37" s="605"/>
      <c r="G37" s="606"/>
    </row>
    <row r="38" spans="1:7" ht="15.75" thickBot="1" x14ac:dyDescent="0.3">
      <c r="A38" s="608"/>
      <c r="B38" s="609"/>
      <c r="C38" s="610"/>
      <c r="D38" s="611"/>
      <c r="E38" s="611"/>
      <c r="F38" s="612"/>
      <c r="G38" s="613"/>
    </row>
  </sheetData>
  <sheetProtection algorithmName="SHA-512" hashValue="d/xxisHJKwnkdjIAHcifkEUxqVmjtVnhqF4SxsKkCVcVy24ugk8q9uI10WVUvOnMz/aLeJ3ozlVf6J9Bqb27yA==" saltValue="a+ttRFR17YO0slq8qqUZZ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4FCB-7DBA-4C24-B625-60F2B4D5FD2B}">
  <dimension ref="A1:K46"/>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12.42578125" style="561" hidden="1" customWidth="1"/>
    <col min="11" max="11" width="0" style="561" hidden="1" customWidth="1"/>
    <col min="12"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266" width="12.42578125" style="561" bestFit="1" customWidth="1"/>
    <col min="267"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522" width="12.42578125" style="561" bestFit="1" customWidth="1"/>
    <col min="523"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778" width="12.42578125" style="561" bestFit="1" customWidth="1"/>
    <col min="779"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034" width="12.42578125" style="561" bestFit="1" customWidth="1"/>
    <col min="1035"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290" width="12.42578125" style="561" bestFit="1" customWidth="1"/>
    <col min="1291"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546" width="12.42578125" style="561" bestFit="1" customWidth="1"/>
    <col min="1547"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1802" width="12.42578125" style="561" bestFit="1" customWidth="1"/>
    <col min="1803"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058" width="12.42578125" style="561" bestFit="1" customWidth="1"/>
    <col min="2059"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314" width="12.42578125" style="561" bestFit="1" customWidth="1"/>
    <col min="2315"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570" width="12.42578125" style="561" bestFit="1" customWidth="1"/>
    <col min="2571"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2826" width="12.42578125" style="561" bestFit="1" customWidth="1"/>
    <col min="2827"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082" width="12.42578125" style="561" bestFit="1" customWidth="1"/>
    <col min="3083"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338" width="12.42578125" style="561" bestFit="1" customWidth="1"/>
    <col min="3339"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594" width="12.42578125" style="561" bestFit="1" customWidth="1"/>
    <col min="3595"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3850" width="12.42578125" style="561" bestFit="1" customWidth="1"/>
    <col min="3851"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106" width="12.42578125" style="561" bestFit="1" customWidth="1"/>
    <col min="4107"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362" width="12.42578125" style="561" bestFit="1" customWidth="1"/>
    <col min="4363"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618" width="12.42578125" style="561" bestFit="1" customWidth="1"/>
    <col min="4619"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4874" width="12.42578125" style="561" bestFit="1" customWidth="1"/>
    <col min="4875"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130" width="12.42578125" style="561" bestFit="1" customWidth="1"/>
    <col min="5131"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386" width="12.42578125" style="561" bestFit="1" customWidth="1"/>
    <col min="5387"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642" width="12.42578125" style="561" bestFit="1" customWidth="1"/>
    <col min="5643"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5898" width="12.42578125" style="561" bestFit="1" customWidth="1"/>
    <col min="5899"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154" width="12.42578125" style="561" bestFit="1" customWidth="1"/>
    <col min="6155"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410" width="12.42578125" style="561" bestFit="1" customWidth="1"/>
    <col min="6411"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666" width="12.42578125" style="561" bestFit="1" customWidth="1"/>
    <col min="6667"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6922" width="12.42578125" style="561" bestFit="1" customWidth="1"/>
    <col min="6923"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178" width="12.42578125" style="561" bestFit="1" customWidth="1"/>
    <col min="7179"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434" width="12.42578125" style="561" bestFit="1" customWidth="1"/>
    <col min="7435"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690" width="12.42578125" style="561" bestFit="1" customWidth="1"/>
    <col min="7691"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7946" width="12.42578125" style="561" bestFit="1" customWidth="1"/>
    <col min="7947"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202" width="12.42578125" style="561" bestFit="1" customWidth="1"/>
    <col min="8203"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458" width="12.42578125" style="561" bestFit="1" customWidth="1"/>
    <col min="8459"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714" width="12.42578125" style="561" bestFit="1" customWidth="1"/>
    <col min="8715"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8970" width="12.42578125" style="561" bestFit="1" customWidth="1"/>
    <col min="8971"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226" width="12.42578125" style="561" bestFit="1" customWidth="1"/>
    <col min="9227"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482" width="12.42578125" style="561" bestFit="1" customWidth="1"/>
    <col min="9483"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738" width="12.42578125" style="561" bestFit="1" customWidth="1"/>
    <col min="9739"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9994" width="12.42578125" style="561" bestFit="1" customWidth="1"/>
    <col min="9995"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250" width="12.42578125" style="561" bestFit="1" customWidth="1"/>
    <col min="10251"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506" width="12.42578125" style="561" bestFit="1" customWidth="1"/>
    <col min="10507"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0762" width="12.42578125" style="561" bestFit="1" customWidth="1"/>
    <col min="10763"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018" width="12.42578125" style="561" bestFit="1" customWidth="1"/>
    <col min="11019"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274" width="12.42578125" style="561" bestFit="1" customWidth="1"/>
    <col min="11275"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530" width="12.42578125" style="561" bestFit="1" customWidth="1"/>
    <col min="11531"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1786" width="12.42578125" style="561" bestFit="1" customWidth="1"/>
    <col min="11787"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042" width="12.42578125" style="561" bestFit="1" customWidth="1"/>
    <col min="12043"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298" width="12.42578125" style="561" bestFit="1" customWidth="1"/>
    <col min="12299"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554" width="12.42578125" style="561" bestFit="1" customWidth="1"/>
    <col min="12555"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2810" width="12.42578125" style="561" bestFit="1" customWidth="1"/>
    <col min="12811"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066" width="12.42578125" style="561" bestFit="1" customWidth="1"/>
    <col min="13067"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322" width="12.42578125" style="561" bestFit="1" customWidth="1"/>
    <col min="13323"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578" width="12.42578125" style="561" bestFit="1" customWidth="1"/>
    <col min="13579"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3834" width="12.42578125" style="561" bestFit="1" customWidth="1"/>
    <col min="13835"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090" width="12.42578125" style="561" bestFit="1" customWidth="1"/>
    <col min="14091"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346" width="12.42578125" style="561" bestFit="1" customWidth="1"/>
    <col min="14347"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602" width="12.42578125" style="561" bestFit="1" customWidth="1"/>
    <col min="14603"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4858" width="12.42578125" style="561" bestFit="1" customWidth="1"/>
    <col min="14859"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114" width="12.42578125" style="561" bestFit="1" customWidth="1"/>
    <col min="15115"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370" width="12.42578125" style="561" bestFit="1" customWidth="1"/>
    <col min="15371"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626" width="12.42578125" style="561" bestFit="1" customWidth="1"/>
    <col min="15627"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5882" width="12.42578125" style="561" bestFit="1" customWidth="1"/>
    <col min="15883"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138" width="12.42578125" style="561" bestFit="1" customWidth="1"/>
    <col min="16139" max="16384" width="9.140625" style="561"/>
  </cols>
  <sheetData>
    <row r="1" spans="1:11" ht="18.75" x14ac:dyDescent="0.25">
      <c r="A1" s="836" t="s">
        <v>2085</v>
      </c>
      <c r="B1" s="837"/>
      <c r="C1" s="837"/>
      <c r="D1" s="837"/>
      <c r="E1" s="837"/>
      <c r="F1" s="837"/>
      <c r="G1" s="838"/>
    </row>
    <row r="2" spans="1:11" ht="15" customHeight="1" x14ac:dyDescent="0.25">
      <c r="A2" s="839" t="s">
        <v>2086</v>
      </c>
      <c r="B2" s="840"/>
      <c r="C2" s="840"/>
      <c r="D2" s="840"/>
      <c r="E2" s="840"/>
      <c r="F2" s="840"/>
      <c r="G2" s="841"/>
    </row>
    <row r="3" spans="1:11" ht="15" customHeight="1" x14ac:dyDescent="0.25">
      <c r="A3" s="842" t="s">
        <v>2087</v>
      </c>
      <c r="B3" s="843"/>
      <c r="C3" s="843"/>
      <c r="D3" s="843"/>
      <c r="E3" s="843"/>
      <c r="F3" s="843"/>
      <c r="G3" s="844"/>
    </row>
    <row r="4" spans="1:11" ht="15" customHeight="1" x14ac:dyDescent="0.25">
      <c r="A4" s="821" t="s">
        <v>2088</v>
      </c>
      <c r="B4" s="822"/>
      <c r="C4" s="822"/>
      <c r="D4" s="822"/>
      <c r="E4" s="822"/>
      <c r="F4" s="822"/>
      <c r="G4" s="845"/>
    </row>
    <row r="5" spans="1:11" ht="15.75" x14ac:dyDescent="0.25">
      <c r="A5" s="821" t="s">
        <v>2089</v>
      </c>
      <c r="B5" s="822"/>
      <c r="C5" s="823"/>
      <c r="D5" s="846">
        <f>SUM(G10:G43)</f>
        <v>0</v>
      </c>
      <c r="E5" s="847"/>
      <c r="F5" s="847"/>
      <c r="G5" s="848"/>
    </row>
    <row r="6" spans="1:11" ht="15.75" x14ac:dyDescent="0.25">
      <c r="A6" s="821" t="s">
        <v>2090</v>
      </c>
      <c r="B6" s="822"/>
      <c r="C6" s="823"/>
      <c r="D6" s="846">
        <f>D5*0.21</f>
        <v>0</v>
      </c>
      <c r="E6" s="847"/>
      <c r="F6" s="847"/>
      <c r="G6" s="848"/>
    </row>
    <row r="7" spans="1:11" ht="16.5" thickBot="1" x14ac:dyDescent="0.3">
      <c r="A7" s="827" t="s">
        <v>2091</v>
      </c>
      <c r="B7" s="828"/>
      <c r="C7" s="829"/>
      <c r="D7" s="846">
        <f>SUM(D5:G6)</f>
        <v>0</v>
      </c>
      <c r="E7" s="847"/>
      <c r="F7" s="847"/>
      <c r="G7" s="848"/>
    </row>
    <row r="8" spans="1:11" s="562" customFormat="1" ht="21.75" thickBot="1" x14ac:dyDescent="0.4">
      <c r="A8" s="849" t="s">
        <v>2126</v>
      </c>
      <c r="B8" s="850"/>
      <c r="C8" s="850"/>
      <c r="D8" s="850"/>
      <c r="E8" s="850"/>
      <c r="F8" s="850"/>
      <c r="G8" s="851"/>
    </row>
    <row r="9" spans="1:11" ht="15.75" thickBot="1" x14ac:dyDescent="0.3">
      <c r="A9" s="614" t="s">
        <v>2093</v>
      </c>
      <c r="B9" s="615" t="s">
        <v>2094</v>
      </c>
      <c r="C9" s="616"/>
      <c r="D9" s="617" t="s">
        <v>159</v>
      </c>
      <c r="E9" s="616" t="s">
        <v>2095</v>
      </c>
      <c r="F9" s="617" t="s">
        <v>2096</v>
      </c>
      <c r="G9" s="618" t="s">
        <v>2097</v>
      </c>
    </row>
    <row r="10" spans="1:11" ht="153.75" x14ac:dyDescent="0.25">
      <c r="A10" s="583">
        <v>1</v>
      </c>
      <c r="B10" s="584">
        <v>1</v>
      </c>
      <c r="C10" s="585" t="s">
        <v>2127</v>
      </c>
      <c r="D10" s="586" t="s">
        <v>549</v>
      </c>
      <c r="E10" s="587">
        <v>1</v>
      </c>
      <c r="F10" s="619"/>
      <c r="G10" s="620">
        <f>F10</f>
        <v>0</v>
      </c>
      <c r="I10" s="561">
        <v>388044</v>
      </c>
      <c r="J10" s="561">
        <v>1.3</v>
      </c>
      <c r="K10" s="561">
        <f>I10*1.3</f>
        <v>504457.2</v>
      </c>
    </row>
    <row r="11" spans="1:11" ht="39" x14ac:dyDescent="0.25">
      <c r="A11" s="568">
        <v>3</v>
      </c>
      <c r="B11" s="569">
        <v>3</v>
      </c>
      <c r="C11" s="590" t="s">
        <v>2128</v>
      </c>
      <c r="D11" s="591" t="s">
        <v>549</v>
      </c>
      <c r="E11" s="592">
        <v>2</v>
      </c>
      <c r="F11" s="621"/>
      <c r="G11" s="622">
        <f>F11*E11</f>
        <v>0</v>
      </c>
      <c r="I11" s="561">
        <v>3400</v>
      </c>
    </row>
    <row r="12" spans="1:11" ht="26.25" x14ac:dyDescent="0.25">
      <c r="A12" s="568">
        <v>4</v>
      </c>
      <c r="B12" s="569">
        <v>4</v>
      </c>
      <c r="C12" s="590" t="s">
        <v>2129</v>
      </c>
      <c r="D12" s="591" t="s">
        <v>549</v>
      </c>
      <c r="E12" s="592">
        <v>4</v>
      </c>
      <c r="F12" s="621"/>
      <c r="G12" s="622">
        <f>F12*E12</f>
        <v>0</v>
      </c>
      <c r="I12" s="561">
        <v>980</v>
      </c>
      <c r="J12" s="596">
        <f>SUM(G10:G12)</f>
        <v>0</v>
      </c>
    </row>
    <row r="13" spans="1:11" x14ac:dyDescent="0.25">
      <c r="A13" s="568"/>
      <c r="B13" s="569"/>
      <c r="C13" s="590" t="s">
        <v>2130</v>
      </c>
      <c r="D13" s="591" t="s">
        <v>549</v>
      </c>
      <c r="E13" s="592">
        <v>1</v>
      </c>
      <c r="F13" s="623"/>
      <c r="G13" s="624">
        <f>F13*E13</f>
        <v>0</v>
      </c>
    </row>
    <row r="14" spans="1:11" ht="26.25" x14ac:dyDescent="0.25">
      <c r="A14" s="568">
        <v>5</v>
      </c>
      <c r="B14" s="569">
        <v>5</v>
      </c>
      <c r="C14" s="590" t="s">
        <v>2107</v>
      </c>
      <c r="D14" s="591" t="s">
        <v>549</v>
      </c>
      <c r="E14" s="592">
        <v>1</v>
      </c>
      <c r="F14" s="621"/>
      <c r="G14" s="624">
        <f>F14*E14</f>
        <v>0</v>
      </c>
    </row>
    <row r="15" spans="1:11" s="598" customFormat="1" ht="39" x14ac:dyDescent="0.25">
      <c r="A15" s="568">
        <v>6</v>
      </c>
      <c r="B15" s="569">
        <v>6</v>
      </c>
      <c r="C15" s="590" t="s">
        <v>2131</v>
      </c>
      <c r="D15" s="591" t="s">
        <v>549</v>
      </c>
      <c r="E15" s="591">
        <v>1</v>
      </c>
      <c r="F15" s="621"/>
      <c r="G15" s="622">
        <f t="shared" ref="G15:G27" si="0">E15*F15</f>
        <v>0</v>
      </c>
      <c r="I15" s="598">
        <v>2757</v>
      </c>
      <c r="J15" s="598">
        <v>1.3</v>
      </c>
    </row>
    <row r="16" spans="1:11" s="598" customFormat="1" ht="39" x14ac:dyDescent="0.25">
      <c r="A16" s="568">
        <v>7</v>
      </c>
      <c r="B16" s="569">
        <v>7</v>
      </c>
      <c r="C16" s="590" t="s">
        <v>2132</v>
      </c>
      <c r="D16" s="591" t="s">
        <v>549</v>
      </c>
      <c r="E16" s="591">
        <v>1</v>
      </c>
      <c r="F16" s="621"/>
      <c r="G16" s="622">
        <f t="shared" si="0"/>
        <v>0</v>
      </c>
      <c r="I16" s="598">
        <v>5465</v>
      </c>
      <c r="J16" s="598">
        <v>1.3</v>
      </c>
    </row>
    <row r="17" spans="1:10" s="598" customFormat="1" ht="39" x14ac:dyDescent="0.25">
      <c r="A17" s="568">
        <v>8</v>
      </c>
      <c r="B17" s="569">
        <v>8</v>
      </c>
      <c r="C17" s="590" t="s">
        <v>2133</v>
      </c>
      <c r="D17" s="591" t="s">
        <v>549</v>
      </c>
      <c r="E17" s="591">
        <v>1</v>
      </c>
      <c r="F17" s="621"/>
      <c r="G17" s="622">
        <f t="shared" si="0"/>
        <v>0</v>
      </c>
      <c r="I17" s="598">
        <v>4538</v>
      </c>
      <c r="J17" s="598">
        <v>1.3</v>
      </c>
    </row>
    <row r="18" spans="1:10" s="598" customFormat="1" ht="39" x14ac:dyDescent="0.25">
      <c r="A18" s="568">
        <v>9</v>
      </c>
      <c r="B18" s="569">
        <v>9</v>
      </c>
      <c r="C18" s="590" t="s">
        <v>2134</v>
      </c>
      <c r="D18" s="591" t="s">
        <v>549</v>
      </c>
      <c r="E18" s="591">
        <v>1</v>
      </c>
      <c r="F18" s="621"/>
      <c r="G18" s="622">
        <f t="shared" si="0"/>
        <v>0</v>
      </c>
      <c r="I18" s="598">
        <v>4907</v>
      </c>
      <c r="J18" s="598">
        <v>1.3</v>
      </c>
    </row>
    <row r="19" spans="1:10" s="598" customFormat="1" x14ac:dyDescent="0.25">
      <c r="A19" s="568">
        <v>10</v>
      </c>
      <c r="B19" s="569">
        <v>10</v>
      </c>
      <c r="C19" s="599" t="s">
        <v>2135</v>
      </c>
      <c r="D19" s="591" t="s">
        <v>549</v>
      </c>
      <c r="E19" s="591">
        <v>3</v>
      </c>
      <c r="F19" s="621"/>
      <c r="G19" s="622"/>
      <c r="I19" s="598">
        <v>392</v>
      </c>
      <c r="J19" s="598">
        <v>1.3</v>
      </c>
    </row>
    <row r="20" spans="1:10" s="598" customFormat="1" x14ac:dyDescent="0.25">
      <c r="A20" s="568">
        <v>11</v>
      </c>
      <c r="B20" s="569">
        <v>11</v>
      </c>
      <c r="C20" s="599" t="s">
        <v>2136</v>
      </c>
      <c r="D20" s="591" t="s">
        <v>549</v>
      </c>
      <c r="E20" s="591">
        <v>3</v>
      </c>
      <c r="F20" s="621"/>
      <c r="G20" s="622">
        <f t="shared" si="0"/>
        <v>0</v>
      </c>
      <c r="I20" s="598">
        <v>1035</v>
      </c>
      <c r="J20" s="598">
        <v>1.3</v>
      </c>
    </row>
    <row r="21" spans="1:10" ht="39" x14ac:dyDescent="0.25">
      <c r="A21" s="568">
        <v>12</v>
      </c>
      <c r="B21" s="569">
        <v>12</v>
      </c>
      <c r="C21" s="599" t="s">
        <v>2137</v>
      </c>
      <c r="D21" s="591" t="s">
        <v>549</v>
      </c>
      <c r="E21" s="591">
        <v>6</v>
      </c>
      <c r="F21" s="621"/>
      <c r="G21" s="622">
        <f t="shared" si="0"/>
        <v>0</v>
      </c>
      <c r="I21" s="598">
        <v>2163</v>
      </c>
      <c r="J21" s="598">
        <v>1.3</v>
      </c>
    </row>
    <row r="22" spans="1:10" ht="39" x14ac:dyDescent="0.25">
      <c r="A22" s="568">
        <v>13</v>
      </c>
      <c r="B22" s="569">
        <v>13</v>
      </c>
      <c r="C22" s="599" t="s">
        <v>2138</v>
      </c>
      <c r="D22" s="591" t="s">
        <v>549</v>
      </c>
      <c r="E22" s="591">
        <v>6</v>
      </c>
      <c r="F22" s="621"/>
      <c r="G22" s="622">
        <f t="shared" si="0"/>
        <v>0</v>
      </c>
      <c r="I22" s="598">
        <v>1232</v>
      </c>
      <c r="J22" s="598">
        <v>1.3</v>
      </c>
    </row>
    <row r="23" spans="1:10" ht="39" x14ac:dyDescent="0.25">
      <c r="A23" s="568">
        <v>14</v>
      </c>
      <c r="B23" s="569">
        <v>14</v>
      </c>
      <c r="C23" s="599" t="s">
        <v>2139</v>
      </c>
      <c r="D23" s="591" t="s">
        <v>549</v>
      </c>
      <c r="E23" s="591">
        <v>2</v>
      </c>
      <c r="F23" s="621"/>
      <c r="G23" s="622">
        <f>E23*F23</f>
        <v>0</v>
      </c>
      <c r="I23" s="598">
        <v>878</v>
      </c>
      <c r="J23" s="598">
        <v>1.3</v>
      </c>
    </row>
    <row r="24" spans="1:10" ht="44.25" customHeight="1" x14ac:dyDescent="0.25">
      <c r="A24" s="568">
        <v>15</v>
      </c>
      <c r="B24" s="569">
        <v>15</v>
      </c>
      <c r="C24" s="599" t="s">
        <v>2140</v>
      </c>
      <c r="D24" s="591" t="s">
        <v>549</v>
      </c>
      <c r="E24" s="591">
        <v>2</v>
      </c>
      <c r="F24" s="621"/>
      <c r="G24" s="622">
        <f>E24*F24</f>
        <v>0</v>
      </c>
      <c r="I24" s="561">
        <v>428</v>
      </c>
      <c r="J24" s="598">
        <v>1.3</v>
      </c>
    </row>
    <row r="25" spans="1:10" s="598" customFormat="1" ht="44.25" customHeight="1" x14ac:dyDescent="0.25">
      <c r="A25" s="568">
        <v>16</v>
      </c>
      <c r="B25" s="569">
        <v>16</v>
      </c>
      <c r="C25" s="599" t="s">
        <v>2141</v>
      </c>
      <c r="D25" s="591" t="s">
        <v>549</v>
      </c>
      <c r="E25" s="591">
        <v>12</v>
      </c>
      <c r="F25" s="621"/>
      <c r="G25" s="622">
        <f>E25*F25</f>
        <v>0</v>
      </c>
      <c r="I25" s="598">
        <v>1166</v>
      </c>
      <c r="J25" s="598">
        <v>1.3</v>
      </c>
    </row>
    <row r="26" spans="1:10" s="598" customFormat="1" ht="51.75" x14ac:dyDescent="0.25">
      <c r="A26" s="568">
        <v>17</v>
      </c>
      <c r="B26" s="569">
        <v>17</v>
      </c>
      <c r="C26" s="599" t="s">
        <v>2142</v>
      </c>
      <c r="D26" s="591" t="s">
        <v>549</v>
      </c>
      <c r="E26" s="591">
        <v>1</v>
      </c>
      <c r="F26" s="621"/>
      <c r="G26" s="622">
        <f>E26*F26</f>
        <v>0</v>
      </c>
      <c r="I26" s="598">
        <v>2277</v>
      </c>
      <c r="J26" s="598">
        <v>1.3</v>
      </c>
    </row>
    <row r="27" spans="1:10" x14ac:dyDescent="0.25">
      <c r="A27" s="568">
        <v>18</v>
      </c>
      <c r="B27" s="569">
        <v>18</v>
      </c>
      <c r="C27" s="599" t="s">
        <v>2143</v>
      </c>
      <c r="D27" s="591" t="s">
        <v>549</v>
      </c>
      <c r="E27" s="591">
        <v>1</v>
      </c>
      <c r="F27" s="621"/>
      <c r="G27" s="622">
        <f t="shared" si="0"/>
        <v>0</v>
      </c>
      <c r="I27" s="561">
        <v>1500</v>
      </c>
      <c r="J27" s="598">
        <v>1.3</v>
      </c>
    </row>
    <row r="28" spans="1:10" x14ac:dyDescent="0.25">
      <c r="A28" s="568"/>
      <c r="B28" s="569"/>
      <c r="C28" s="599"/>
      <c r="D28" s="591"/>
      <c r="E28" s="591"/>
      <c r="F28" s="625"/>
      <c r="G28" s="622"/>
    </row>
    <row r="29" spans="1:10" x14ac:dyDescent="0.25">
      <c r="A29" s="568"/>
      <c r="B29" s="569"/>
      <c r="C29" s="600" t="s">
        <v>2144</v>
      </c>
      <c r="D29" s="591"/>
      <c r="E29" s="591"/>
      <c r="F29" s="625"/>
      <c r="G29" s="622"/>
    </row>
    <row r="30" spans="1:10" x14ac:dyDescent="0.25">
      <c r="A30" s="568">
        <v>19</v>
      </c>
      <c r="B30" s="569">
        <v>19</v>
      </c>
      <c r="C30" s="599" t="s">
        <v>2145</v>
      </c>
      <c r="D30" s="591" t="s">
        <v>549</v>
      </c>
      <c r="E30" s="591">
        <v>4</v>
      </c>
      <c r="F30" s="621"/>
      <c r="G30" s="622">
        <f t="shared" ref="G30:G42" si="1">E30*F30</f>
        <v>0</v>
      </c>
    </row>
    <row r="31" spans="1:10" x14ac:dyDescent="0.25">
      <c r="A31" s="568">
        <v>20</v>
      </c>
      <c r="B31" s="569">
        <v>20</v>
      </c>
      <c r="C31" s="599" t="s">
        <v>2146</v>
      </c>
      <c r="D31" s="591" t="s">
        <v>549</v>
      </c>
      <c r="E31" s="591">
        <v>1</v>
      </c>
      <c r="F31" s="621"/>
      <c r="G31" s="622">
        <f t="shared" si="1"/>
        <v>0</v>
      </c>
    </row>
    <row r="32" spans="1:10" x14ac:dyDescent="0.25">
      <c r="A32" s="568"/>
      <c r="B32" s="569"/>
      <c r="C32" s="599" t="s">
        <v>2147</v>
      </c>
      <c r="D32" s="591" t="s">
        <v>549</v>
      </c>
      <c r="E32" s="591">
        <v>4</v>
      </c>
      <c r="F32" s="621"/>
      <c r="G32" s="622">
        <f t="shared" si="1"/>
        <v>0</v>
      </c>
    </row>
    <row r="33" spans="1:9" x14ac:dyDescent="0.25">
      <c r="A33" s="568">
        <v>21</v>
      </c>
      <c r="B33" s="569">
        <v>21</v>
      </c>
      <c r="C33" s="599" t="s">
        <v>2148</v>
      </c>
      <c r="D33" s="591" t="s">
        <v>284</v>
      </c>
      <c r="E33" s="591">
        <v>4.5</v>
      </c>
      <c r="F33" s="621"/>
      <c r="G33" s="622">
        <f t="shared" si="1"/>
        <v>0</v>
      </c>
    </row>
    <row r="34" spans="1:9" x14ac:dyDescent="0.25">
      <c r="A34" s="568">
        <v>22</v>
      </c>
      <c r="B34" s="569">
        <v>22</v>
      </c>
      <c r="C34" s="599" t="s">
        <v>2149</v>
      </c>
      <c r="D34" s="591" t="s">
        <v>284</v>
      </c>
      <c r="E34" s="591">
        <v>35</v>
      </c>
      <c r="F34" s="621"/>
      <c r="G34" s="622">
        <f t="shared" si="1"/>
        <v>0</v>
      </c>
      <c r="I34" s="596"/>
    </row>
    <row r="35" spans="1:9" ht="26.25" x14ac:dyDescent="0.25">
      <c r="A35" s="568">
        <v>23</v>
      </c>
      <c r="B35" s="569">
        <v>23</v>
      </c>
      <c r="C35" s="599" t="s">
        <v>2150</v>
      </c>
      <c r="D35" s="591" t="s">
        <v>1946</v>
      </c>
      <c r="E35" s="591">
        <v>1</v>
      </c>
      <c r="F35" s="621"/>
      <c r="G35" s="622">
        <f t="shared" si="1"/>
        <v>0</v>
      </c>
    </row>
    <row r="36" spans="1:9" x14ac:dyDescent="0.25">
      <c r="A36" s="568"/>
      <c r="B36" s="569"/>
      <c r="C36" s="599"/>
      <c r="D36" s="591"/>
      <c r="E36" s="591"/>
      <c r="F36" s="625"/>
      <c r="G36" s="622"/>
    </row>
    <row r="37" spans="1:9" x14ac:dyDescent="0.25">
      <c r="A37" s="568"/>
      <c r="B37" s="569"/>
      <c r="C37" s="600" t="s">
        <v>2121</v>
      </c>
      <c r="D37" s="591"/>
      <c r="E37" s="591"/>
      <c r="F37" s="625"/>
      <c r="G37" s="622"/>
    </row>
    <row r="38" spans="1:9" x14ac:dyDescent="0.25">
      <c r="A38" s="568">
        <v>24</v>
      </c>
      <c r="B38" s="569">
        <v>24</v>
      </c>
      <c r="C38" s="590" t="s">
        <v>2122</v>
      </c>
      <c r="D38" s="601" t="s">
        <v>181</v>
      </c>
      <c r="E38" s="601">
        <v>205</v>
      </c>
      <c r="F38" s="621"/>
      <c r="G38" s="622">
        <f t="shared" si="1"/>
        <v>0</v>
      </c>
    </row>
    <row r="39" spans="1:9" x14ac:dyDescent="0.25">
      <c r="A39" s="568">
        <v>25</v>
      </c>
      <c r="B39" s="569">
        <v>25</v>
      </c>
      <c r="C39" s="590" t="s">
        <v>2123</v>
      </c>
      <c r="D39" s="601" t="s">
        <v>1946</v>
      </c>
      <c r="E39" s="601">
        <v>1</v>
      </c>
      <c r="F39" s="621"/>
      <c r="G39" s="622">
        <f t="shared" si="1"/>
        <v>0</v>
      </c>
    </row>
    <row r="40" spans="1:9" x14ac:dyDescent="0.25">
      <c r="A40" s="568"/>
      <c r="B40" s="569"/>
      <c r="C40" s="590"/>
      <c r="D40" s="601"/>
      <c r="E40" s="601"/>
      <c r="F40" s="625"/>
      <c r="G40" s="622"/>
    </row>
    <row r="41" spans="1:9" ht="39" x14ac:dyDescent="0.25">
      <c r="A41" s="568">
        <v>26</v>
      </c>
      <c r="B41" s="569">
        <v>26</v>
      </c>
      <c r="C41" s="599" t="s">
        <v>2124</v>
      </c>
      <c r="D41" s="601" t="s">
        <v>181</v>
      </c>
      <c r="E41" s="601">
        <v>100</v>
      </c>
      <c r="F41" s="621"/>
      <c r="G41" s="622">
        <f t="shared" si="1"/>
        <v>0</v>
      </c>
    </row>
    <row r="42" spans="1:9" ht="26.25" x14ac:dyDescent="0.25">
      <c r="A42" s="568">
        <v>27</v>
      </c>
      <c r="B42" s="569">
        <v>27</v>
      </c>
      <c r="C42" s="599" t="s">
        <v>2125</v>
      </c>
      <c r="D42" s="601" t="s">
        <v>181</v>
      </c>
      <c r="E42" s="601">
        <v>10</v>
      </c>
      <c r="F42" s="621"/>
      <c r="G42" s="622">
        <f t="shared" si="1"/>
        <v>0</v>
      </c>
    </row>
    <row r="43" spans="1:9" x14ac:dyDescent="0.25">
      <c r="A43" s="568"/>
      <c r="B43" s="569"/>
      <c r="C43" s="599"/>
      <c r="D43" s="591"/>
      <c r="E43" s="591"/>
      <c r="F43" s="626"/>
      <c r="G43" s="627"/>
    </row>
    <row r="44" spans="1:9" x14ac:dyDescent="0.25">
      <c r="A44" s="568"/>
      <c r="B44" s="603"/>
      <c r="C44" s="604" t="s">
        <v>1493</v>
      </c>
      <c r="D44" s="591"/>
      <c r="E44" s="591"/>
      <c r="F44" s="628"/>
      <c r="G44" s="629"/>
    </row>
    <row r="45" spans="1:9" ht="39" x14ac:dyDescent="0.25">
      <c r="A45" s="568"/>
      <c r="B45" s="603"/>
      <c r="C45" s="607" t="s">
        <v>1991</v>
      </c>
      <c r="D45" s="591"/>
      <c r="E45" s="591"/>
      <c r="F45" s="628"/>
      <c r="G45" s="629"/>
    </row>
    <row r="46" spans="1:9" ht="15.75" thickBot="1" x14ac:dyDescent="0.3">
      <c r="A46" s="608"/>
      <c r="B46" s="609"/>
      <c r="C46" s="610"/>
      <c r="D46" s="611"/>
      <c r="E46" s="611"/>
      <c r="F46" s="630"/>
      <c r="G46" s="631"/>
    </row>
  </sheetData>
  <sheetProtection algorithmName="SHA-512" hashValue="PPHdsvi4CtM6Xw3OakS+2SOFIueKT1UH1JBwoclcaky0cQKNTh7N03FLn2gLBuO4jooQzUf0c8rz0uJRhrOlyA==" saltValue="3yj+v9AIyzz7nA9IYTX1DA=="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2302-1C70-411C-B86F-C703C2BEC4C0}">
  <dimension ref="A1:J47"/>
  <sheetViews>
    <sheetView view="pageBreakPreview" topLeftCell="A25"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1.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1.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1.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1.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1.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1.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1.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1.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1.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1.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1.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1.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1.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1.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1.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1.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1.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1.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1.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1.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1.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1.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1.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1.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1.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1.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1.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1.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1.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1.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1.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1.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1.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1.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1.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1.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1.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1.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1.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1.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1.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1.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1.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1.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1.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1.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1.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1.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1.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1.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1.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1.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1.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1.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1.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1.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1.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1.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1.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1.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1.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1.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1.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1.5703125" style="561" bestFit="1" customWidth="1"/>
    <col min="16138" max="16384" width="9.140625" style="561"/>
  </cols>
  <sheetData>
    <row r="1" spans="1:10" ht="18.75" x14ac:dyDescent="0.25">
      <c r="A1" s="836" t="s">
        <v>2085</v>
      </c>
      <c r="B1" s="837"/>
      <c r="C1" s="837"/>
      <c r="D1" s="837"/>
      <c r="E1" s="837"/>
      <c r="F1" s="837"/>
      <c r="G1" s="838"/>
    </row>
    <row r="2" spans="1:10" ht="15" customHeight="1" x14ac:dyDescent="0.25">
      <c r="A2" s="839" t="s">
        <v>2086</v>
      </c>
      <c r="B2" s="840"/>
      <c r="C2" s="840"/>
      <c r="D2" s="840"/>
      <c r="E2" s="840"/>
      <c r="F2" s="840"/>
      <c r="G2" s="841"/>
    </row>
    <row r="3" spans="1:10" ht="15" customHeight="1" x14ac:dyDescent="0.25">
      <c r="A3" s="842" t="s">
        <v>2087</v>
      </c>
      <c r="B3" s="843"/>
      <c r="C3" s="843"/>
      <c r="D3" s="843"/>
      <c r="E3" s="843"/>
      <c r="F3" s="843"/>
      <c r="G3" s="844"/>
    </row>
    <row r="4" spans="1:10" ht="15" customHeight="1" x14ac:dyDescent="0.25">
      <c r="A4" s="821" t="s">
        <v>2088</v>
      </c>
      <c r="B4" s="822"/>
      <c r="C4" s="822"/>
      <c r="D4" s="822"/>
      <c r="E4" s="822"/>
      <c r="F4" s="822"/>
      <c r="G4" s="845"/>
    </row>
    <row r="5" spans="1:10" ht="15.75" x14ac:dyDescent="0.25">
      <c r="A5" s="821" t="s">
        <v>2089</v>
      </c>
      <c r="B5" s="822"/>
      <c r="C5" s="823"/>
      <c r="D5" s="846">
        <f>SUM(G10:G43)</f>
        <v>0</v>
      </c>
      <c r="E5" s="847"/>
      <c r="F5" s="847"/>
      <c r="G5" s="848"/>
    </row>
    <row r="6" spans="1:10" ht="15.75" x14ac:dyDescent="0.25">
      <c r="A6" s="821" t="s">
        <v>2090</v>
      </c>
      <c r="B6" s="822"/>
      <c r="C6" s="823"/>
      <c r="D6" s="846">
        <f>D5*0.21</f>
        <v>0</v>
      </c>
      <c r="E6" s="847"/>
      <c r="F6" s="847"/>
      <c r="G6" s="848"/>
    </row>
    <row r="7" spans="1:10" ht="16.5" thickBot="1" x14ac:dyDescent="0.3">
      <c r="A7" s="827" t="s">
        <v>2091</v>
      </c>
      <c r="B7" s="828"/>
      <c r="C7" s="829"/>
      <c r="D7" s="846">
        <f>SUM(D5:G6)</f>
        <v>0</v>
      </c>
      <c r="E7" s="847"/>
      <c r="F7" s="847"/>
      <c r="G7" s="848"/>
    </row>
    <row r="8" spans="1:10" s="562" customFormat="1" ht="21.75" thickBot="1" x14ac:dyDescent="0.4">
      <c r="A8" s="849" t="s">
        <v>2151</v>
      </c>
      <c r="B8" s="850"/>
      <c r="C8" s="850"/>
      <c r="D8" s="850"/>
      <c r="E8" s="850"/>
      <c r="F8" s="850"/>
      <c r="G8" s="851"/>
    </row>
    <row r="9" spans="1:10" ht="15.75" thickBot="1" x14ac:dyDescent="0.3">
      <c r="A9" s="614" t="s">
        <v>2093</v>
      </c>
      <c r="B9" s="615" t="s">
        <v>2094</v>
      </c>
      <c r="C9" s="616"/>
      <c r="D9" s="617" t="s">
        <v>159</v>
      </c>
      <c r="E9" s="616" t="s">
        <v>2095</v>
      </c>
      <c r="F9" s="617" t="s">
        <v>2096</v>
      </c>
      <c r="G9" s="618" t="s">
        <v>2097</v>
      </c>
    </row>
    <row r="10" spans="1:10" ht="141" x14ac:dyDescent="0.25">
      <c r="A10" s="583">
        <v>1</v>
      </c>
      <c r="B10" s="584">
        <v>1</v>
      </c>
      <c r="C10" s="585" t="s">
        <v>2152</v>
      </c>
      <c r="D10" s="586" t="s">
        <v>549</v>
      </c>
      <c r="E10" s="586">
        <v>1</v>
      </c>
      <c r="F10" s="632"/>
      <c r="G10" s="633">
        <f>F10*E10</f>
        <v>0</v>
      </c>
      <c r="I10" s="561">
        <v>184448</v>
      </c>
    </row>
    <row r="11" spans="1:10" ht="39" x14ac:dyDescent="0.25">
      <c r="A11" s="568">
        <v>3</v>
      </c>
      <c r="B11" s="569">
        <v>3</v>
      </c>
      <c r="C11" s="590" t="s">
        <v>2153</v>
      </c>
      <c r="D11" s="591" t="s">
        <v>549</v>
      </c>
      <c r="E11" s="591">
        <v>2</v>
      </c>
      <c r="F11" s="634"/>
      <c r="G11" s="627">
        <f>F11*E11</f>
        <v>0</v>
      </c>
      <c r="I11" s="561">
        <v>1424</v>
      </c>
    </row>
    <row r="12" spans="1:10" ht="26.25" x14ac:dyDescent="0.25">
      <c r="A12" s="568">
        <v>4</v>
      </c>
      <c r="B12" s="569">
        <v>4</v>
      </c>
      <c r="C12" s="590" t="s">
        <v>2154</v>
      </c>
      <c r="D12" s="591" t="s">
        <v>549</v>
      </c>
      <c r="E12" s="591">
        <v>4</v>
      </c>
      <c r="F12" s="634"/>
      <c r="G12" s="627">
        <f>F12*E12</f>
        <v>0</v>
      </c>
      <c r="I12" s="561">
        <v>227</v>
      </c>
    </row>
    <row r="13" spans="1:10" x14ac:dyDescent="0.25">
      <c r="A13" s="568">
        <v>6</v>
      </c>
      <c r="B13" s="569">
        <v>6</v>
      </c>
      <c r="C13" s="590" t="s">
        <v>2155</v>
      </c>
      <c r="D13" s="591" t="s">
        <v>549</v>
      </c>
      <c r="E13" s="591">
        <v>1</v>
      </c>
      <c r="F13" s="634"/>
      <c r="G13" s="627">
        <f>F13</f>
        <v>0</v>
      </c>
      <c r="I13" s="561">
        <f>SUM(I10:I12)</f>
        <v>186099</v>
      </c>
    </row>
    <row r="14" spans="1:10" ht="26.25" x14ac:dyDescent="0.25">
      <c r="A14" s="568">
        <v>5</v>
      </c>
      <c r="B14" s="569">
        <v>5</v>
      </c>
      <c r="C14" s="590" t="s">
        <v>2107</v>
      </c>
      <c r="D14" s="591" t="s">
        <v>549</v>
      </c>
      <c r="E14" s="591">
        <v>1</v>
      </c>
      <c r="F14" s="634"/>
      <c r="G14" s="627">
        <f>F14</f>
        <v>0</v>
      </c>
    </row>
    <row r="15" spans="1:10" s="598" customFormat="1" ht="28.5" customHeight="1" x14ac:dyDescent="0.25">
      <c r="A15" s="568">
        <v>7</v>
      </c>
      <c r="B15" s="569">
        <v>7</v>
      </c>
      <c r="C15" s="590" t="s">
        <v>2156</v>
      </c>
      <c r="D15" s="591" t="s">
        <v>549</v>
      </c>
      <c r="E15" s="591">
        <v>1</v>
      </c>
      <c r="F15" s="634"/>
      <c r="G15" s="627">
        <f>F15*E15</f>
        <v>0</v>
      </c>
      <c r="I15" s="598">
        <v>23492</v>
      </c>
    </row>
    <row r="16" spans="1:10" ht="30" customHeight="1" x14ac:dyDescent="0.25">
      <c r="A16" s="568">
        <v>8</v>
      </c>
      <c r="B16" s="569">
        <v>8</v>
      </c>
      <c r="C16" s="590" t="s">
        <v>2157</v>
      </c>
      <c r="D16" s="591" t="s">
        <v>549</v>
      </c>
      <c r="E16" s="591">
        <v>2</v>
      </c>
      <c r="F16" s="634"/>
      <c r="G16" s="627">
        <f t="shared" ref="G16:G24" si="0">E16*F16</f>
        <v>0</v>
      </c>
      <c r="I16" s="561">
        <v>6671</v>
      </c>
      <c r="J16" s="561">
        <v>1.3</v>
      </c>
    </row>
    <row r="17" spans="1:10" ht="31.5" customHeight="1" x14ac:dyDescent="0.25">
      <c r="A17" s="568">
        <v>9</v>
      </c>
      <c r="B17" s="569">
        <v>9</v>
      </c>
      <c r="C17" s="590" t="s">
        <v>2158</v>
      </c>
      <c r="D17" s="591" t="s">
        <v>549</v>
      </c>
      <c r="E17" s="591">
        <v>5</v>
      </c>
      <c r="F17" s="634"/>
      <c r="G17" s="627">
        <f t="shared" si="0"/>
        <v>0</v>
      </c>
      <c r="I17" s="561">
        <v>11592</v>
      </c>
      <c r="J17" s="561">
        <v>1.3</v>
      </c>
    </row>
    <row r="18" spans="1:10" ht="39" x14ac:dyDescent="0.25">
      <c r="A18" s="568">
        <v>10</v>
      </c>
      <c r="B18" s="569">
        <v>10</v>
      </c>
      <c r="C18" s="599" t="s">
        <v>2159</v>
      </c>
      <c r="D18" s="591" t="s">
        <v>549</v>
      </c>
      <c r="E18" s="591">
        <v>2</v>
      </c>
      <c r="F18" s="634"/>
      <c r="G18" s="627">
        <f t="shared" si="0"/>
        <v>0</v>
      </c>
      <c r="I18" s="561">
        <v>644</v>
      </c>
      <c r="J18" s="561">
        <v>1.3</v>
      </c>
    </row>
    <row r="19" spans="1:10" ht="39" x14ac:dyDescent="0.25">
      <c r="A19" s="568">
        <v>11</v>
      </c>
      <c r="B19" s="569">
        <v>11</v>
      </c>
      <c r="C19" s="599" t="s">
        <v>2160</v>
      </c>
      <c r="D19" s="591" t="s">
        <v>549</v>
      </c>
      <c r="E19" s="591">
        <v>2</v>
      </c>
      <c r="F19" s="634"/>
      <c r="G19" s="627">
        <f t="shared" si="0"/>
        <v>0</v>
      </c>
      <c r="I19" s="561">
        <v>738</v>
      </c>
      <c r="J19" s="561">
        <v>1.3</v>
      </c>
    </row>
    <row r="20" spans="1:10" ht="39" x14ac:dyDescent="0.25">
      <c r="A20" s="568">
        <v>12</v>
      </c>
      <c r="B20" s="569">
        <v>12</v>
      </c>
      <c r="C20" s="599" t="s">
        <v>2161</v>
      </c>
      <c r="D20" s="591" t="s">
        <v>549</v>
      </c>
      <c r="E20" s="591">
        <v>2</v>
      </c>
      <c r="F20" s="634"/>
      <c r="G20" s="627">
        <f t="shared" si="0"/>
        <v>0</v>
      </c>
      <c r="I20" s="561">
        <v>644</v>
      </c>
      <c r="J20" s="561">
        <v>1.3</v>
      </c>
    </row>
    <row r="21" spans="1:10" ht="39" x14ac:dyDescent="0.25">
      <c r="A21" s="568">
        <v>13</v>
      </c>
      <c r="B21" s="569">
        <v>13</v>
      </c>
      <c r="C21" s="599" t="s">
        <v>2162</v>
      </c>
      <c r="D21" s="591" t="s">
        <v>549</v>
      </c>
      <c r="E21" s="591">
        <v>2</v>
      </c>
      <c r="F21" s="634"/>
      <c r="G21" s="627">
        <f t="shared" si="0"/>
        <v>0</v>
      </c>
      <c r="I21" s="561">
        <v>738</v>
      </c>
      <c r="J21" s="561">
        <v>1.3</v>
      </c>
    </row>
    <row r="22" spans="1:10" x14ac:dyDescent="0.25">
      <c r="A22" s="568"/>
      <c r="B22" s="569"/>
      <c r="C22" s="599"/>
      <c r="D22" s="591"/>
      <c r="E22" s="591"/>
      <c r="F22" s="626"/>
      <c r="G22" s="627"/>
      <c r="J22" s="561">
        <v>1.3</v>
      </c>
    </row>
    <row r="23" spans="1:10" ht="51.75" x14ac:dyDescent="0.25">
      <c r="A23" s="568">
        <v>14</v>
      </c>
      <c r="B23" s="569">
        <v>14</v>
      </c>
      <c r="C23" s="599" t="s">
        <v>2163</v>
      </c>
      <c r="D23" s="591" t="s">
        <v>549</v>
      </c>
      <c r="E23" s="591">
        <v>1</v>
      </c>
      <c r="F23" s="634"/>
      <c r="G23" s="627">
        <f t="shared" si="0"/>
        <v>0</v>
      </c>
      <c r="I23" s="561">
        <v>893</v>
      </c>
      <c r="J23" s="561">
        <v>1.3</v>
      </c>
    </row>
    <row r="24" spans="1:10" x14ac:dyDescent="0.25">
      <c r="A24" s="568">
        <v>15</v>
      </c>
      <c r="B24" s="569">
        <v>15</v>
      </c>
      <c r="C24" s="599" t="s">
        <v>2164</v>
      </c>
      <c r="D24" s="591" t="s">
        <v>549</v>
      </c>
      <c r="E24" s="591">
        <v>1</v>
      </c>
      <c r="F24" s="634"/>
      <c r="G24" s="627">
        <f t="shared" si="0"/>
        <v>0</v>
      </c>
      <c r="I24" s="561">
        <v>1387</v>
      </c>
      <c r="J24" s="561">
        <v>1.3</v>
      </c>
    </row>
    <row r="25" spans="1:10" x14ac:dyDescent="0.25">
      <c r="A25" s="568"/>
      <c r="B25" s="569"/>
      <c r="C25" s="599"/>
      <c r="D25" s="591"/>
      <c r="E25" s="591"/>
      <c r="F25" s="626"/>
      <c r="G25" s="627"/>
    </row>
    <row r="26" spans="1:10" x14ac:dyDescent="0.25">
      <c r="A26" s="568"/>
      <c r="B26" s="569"/>
      <c r="C26" s="600" t="s">
        <v>2144</v>
      </c>
      <c r="D26" s="591"/>
      <c r="E26" s="591"/>
      <c r="F26" s="626"/>
      <c r="G26" s="627"/>
    </row>
    <row r="27" spans="1:10" s="598" customFormat="1" x14ac:dyDescent="0.25">
      <c r="A27" s="568">
        <v>16</v>
      </c>
      <c r="B27" s="569">
        <v>16</v>
      </c>
      <c r="C27" s="599" t="s">
        <v>2165</v>
      </c>
      <c r="D27" s="591" t="s">
        <v>549</v>
      </c>
      <c r="E27" s="591">
        <v>1</v>
      </c>
      <c r="F27" s="634"/>
      <c r="G27" s="627">
        <f t="shared" ref="G27:G43" si="1">E27*F27</f>
        <v>0</v>
      </c>
    </row>
    <row r="28" spans="1:10" s="598" customFormat="1" x14ac:dyDescent="0.25">
      <c r="A28" s="568">
        <v>17</v>
      </c>
      <c r="B28" s="569">
        <v>17</v>
      </c>
      <c r="C28" s="599" t="s">
        <v>2166</v>
      </c>
      <c r="D28" s="591" t="s">
        <v>549</v>
      </c>
      <c r="E28" s="591">
        <v>7</v>
      </c>
      <c r="F28" s="634"/>
      <c r="G28" s="627">
        <f t="shared" si="1"/>
        <v>0</v>
      </c>
    </row>
    <row r="29" spans="1:10" s="598" customFormat="1" x14ac:dyDescent="0.25">
      <c r="A29" s="568">
        <v>18</v>
      </c>
      <c r="B29" s="569">
        <v>18</v>
      </c>
      <c r="C29" s="599" t="s">
        <v>2167</v>
      </c>
      <c r="D29" s="591" t="s">
        <v>549</v>
      </c>
      <c r="E29" s="591">
        <v>1</v>
      </c>
      <c r="F29" s="634"/>
      <c r="G29" s="627">
        <f t="shared" si="1"/>
        <v>0</v>
      </c>
    </row>
    <row r="30" spans="1:10" s="598" customFormat="1" x14ac:dyDescent="0.25">
      <c r="A30" s="568">
        <v>19</v>
      </c>
      <c r="B30" s="569">
        <v>19</v>
      </c>
      <c r="C30" s="599" t="s">
        <v>2168</v>
      </c>
      <c r="D30" s="591" t="s">
        <v>549</v>
      </c>
      <c r="E30" s="591">
        <v>1</v>
      </c>
      <c r="F30" s="634"/>
      <c r="G30" s="627">
        <f t="shared" si="1"/>
        <v>0</v>
      </c>
    </row>
    <row r="31" spans="1:10" s="598" customFormat="1" x14ac:dyDescent="0.25">
      <c r="A31" s="568">
        <v>20</v>
      </c>
      <c r="B31" s="569">
        <v>20</v>
      </c>
      <c r="C31" s="599" t="s">
        <v>2169</v>
      </c>
      <c r="D31" s="591" t="s">
        <v>549</v>
      </c>
      <c r="E31" s="591">
        <v>2</v>
      </c>
      <c r="F31" s="634"/>
      <c r="G31" s="627">
        <f t="shared" si="1"/>
        <v>0</v>
      </c>
    </row>
    <row r="32" spans="1:10" s="598" customFormat="1" x14ac:dyDescent="0.25">
      <c r="A32" s="568">
        <v>21</v>
      </c>
      <c r="B32" s="569">
        <v>21</v>
      </c>
      <c r="C32" s="599" t="s">
        <v>2170</v>
      </c>
      <c r="D32" s="591" t="s">
        <v>549</v>
      </c>
      <c r="E32" s="591">
        <v>6</v>
      </c>
      <c r="F32" s="634"/>
      <c r="G32" s="627">
        <f t="shared" si="1"/>
        <v>0</v>
      </c>
    </row>
    <row r="33" spans="1:9" s="598" customFormat="1" x14ac:dyDescent="0.25">
      <c r="A33" s="568">
        <v>22</v>
      </c>
      <c r="B33" s="569">
        <v>22</v>
      </c>
      <c r="C33" s="599" t="s">
        <v>2171</v>
      </c>
      <c r="D33" s="591" t="s">
        <v>549</v>
      </c>
      <c r="E33" s="591">
        <v>2</v>
      </c>
      <c r="F33" s="634"/>
      <c r="G33" s="627">
        <f t="shared" si="1"/>
        <v>0</v>
      </c>
    </row>
    <row r="34" spans="1:9" s="598" customFormat="1" x14ac:dyDescent="0.25">
      <c r="A34" s="568">
        <v>23</v>
      </c>
      <c r="B34" s="569">
        <v>23</v>
      </c>
      <c r="C34" s="599" t="s">
        <v>2172</v>
      </c>
      <c r="D34" s="591" t="s">
        <v>284</v>
      </c>
      <c r="E34" s="591">
        <v>20</v>
      </c>
      <c r="F34" s="634"/>
      <c r="G34" s="627">
        <f t="shared" si="1"/>
        <v>0</v>
      </c>
    </row>
    <row r="35" spans="1:9" s="598" customFormat="1" x14ac:dyDescent="0.25">
      <c r="A35" s="568">
        <v>24</v>
      </c>
      <c r="B35" s="569">
        <v>24</v>
      </c>
      <c r="C35" s="599" t="s">
        <v>2173</v>
      </c>
      <c r="D35" s="591" t="s">
        <v>284</v>
      </c>
      <c r="E35" s="591">
        <v>25</v>
      </c>
      <c r="F35" s="634"/>
      <c r="G35" s="627">
        <f t="shared" si="1"/>
        <v>0</v>
      </c>
    </row>
    <row r="36" spans="1:9" s="598" customFormat="1" ht="26.25" x14ac:dyDescent="0.25">
      <c r="A36" s="568">
        <v>25</v>
      </c>
      <c r="B36" s="569">
        <v>25</v>
      </c>
      <c r="C36" s="599" t="s">
        <v>2150</v>
      </c>
      <c r="D36" s="591" t="s">
        <v>1946</v>
      </c>
      <c r="E36" s="591">
        <v>1</v>
      </c>
      <c r="F36" s="634"/>
      <c r="G36" s="627">
        <f t="shared" si="1"/>
        <v>0</v>
      </c>
      <c r="I36" s="635"/>
    </row>
    <row r="37" spans="1:9" x14ac:dyDescent="0.25">
      <c r="A37" s="568">
        <v>26</v>
      </c>
      <c r="B37" s="569">
        <v>26</v>
      </c>
      <c r="C37" s="599"/>
      <c r="D37" s="591"/>
      <c r="E37" s="591"/>
      <c r="F37" s="626"/>
      <c r="G37" s="627"/>
    </row>
    <row r="38" spans="1:9" x14ac:dyDescent="0.25">
      <c r="A38" s="568">
        <v>27</v>
      </c>
      <c r="B38" s="569">
        <v>27</v>
      </c>
      <c r="C38" s="600" t="s">
        <v>2121</v>
      </c>
      <c r="D38" s="591"/>
      <c r="E38" s="591"/>
      <c r="F38" s="626"/>
      <c r="G38" s="627"/>
    </row>
    <row r="39" spans="1:9" x14ac:dyDescent="0.25">
      <c r="A39" s="568">
        <v>28</v>
      </c>
      <c r="B39" s="569">
        <v>28</v>
      </c>
      <c r="C39" s="590" t="s">
        <v>2122</v>
      </c>
      <c r="D39" s="601" t="s">
        <v>181</v>
      </c>
      <c r="E39" s="601">
        <v>3</v>
      </c>
      <c r="F39" s="634"/>
      <c r="G39" s="627">
        <f>E39*F39</f>
        <v>0</v>
      </c>
    </row>
    <row r="40" spans="1:9" x14ac:dyDescent="0.25">
      <c r="A40" s="568">
        <v>29</v>
      </c>
      <c r="B40" s="569">
        <v>29</v>
      </c>
      <c r="C40" s="590" t="s">
        <v>2123</v>
      </c>
      <c r="D40" s="601" t="s">
        <v>1946</v>
      </c>
      <c r="E40" s="601">
        <v>1</v>
      </c>
      <c r="F40" s="634"/>
      <c r="G40" s="627">
        <f>E40*F40</f>
        <v>0</v>
      </c>
    </row>
    <row r="41" spans="1:9" x14ac:dyDescent="0.25">
      <c r="A41" s="568">
        <v>30</v>
      </c>
      <c r="B41" s="569">
        <v>30</v>
      </c>
      <c r="C41" s="590"/>
      <c r="D41" s="601"/>
      <c r="E41" s="601"/>
      <c r="F41" s="626"/>
      <c r="G41" s="627"/>
    </row>
    <row r="42" spans="1:9" ht="39" x14ac:dyDescent="0.25">
      <c r="A42" s="568">
        <v>31</v>
      </c>
      <c r="B42" s="569">
        <v>31</v>
      </c>
      <c r="C42" s="599" t="s">
        <v>2124</v>
      </c>
      <c r="D42" s="601" t="s">
        <v>181</v>
      </c>
      <c r="E42" s="601">
        <v>4</v>
      </c>
      <c r="F42" s="634"/>
      <c r="G42" s="627">
        <f t="shared" si="1"/>
        <v>0</v>
      </c>
    </row>
    <row r="43" spans="1:9" ht="26.25" x14ac:dyDescent="0.25">
      <c r="A43" s="568">
        <v>32</v>
      </c>
      <c r="B43" s="569">
        <v>32</v>
      </c>
      <c r="C43" s="599" t="s">
        <v>2125</v>
      </c>
      <c r="D43" s="601" t="s">
        <v>181</v>
      </c>
      <c r="E43" s="601">
        <v>4</v>
      </c>
      <c r="F43" s="634"/>
      <c r="G43" s="627">
        <f t="shared" si="1"/>
        <v>0</v>
      </c>
    </row>
    <row r="44" spans="1:9" x14ac:dyDescent="0.25">
      <c r="A44" s="568"/>
      <c r="B44" s="569"/>
      <c r="C44" s="599"/>
      <c r="D44" s="591"/>
      <c r="E44" s="591"/>
      <c r="F44" s="626"/>
      <c r="G44" s="627"/>
    </row>
    <row r="45" spans="1:9" x14ac:dyDescent="0.25">
      <c r="A45" s="568"/>
      <c r="B45" s="603"/>
      <c r="C45" s="604" t="s">
        <v>1493</v>
      </c>
      <c r="D45" s="591"/>
      <c r="E45" s="591"/>
      <c r="F45" s="628"/>
      <c r="G45" s="629"/>
    </row>
    <row r="46" spans="1:9" ht="39" x14ac:dyDescent="0.25">
      <c r="A46" s="568"/>
      <c r="B46" s="603"/>
      <c r="C46" s="607" t="s">
        <v>1991</v>
      </c>
      <c r="D46" s="591"/>
      <c r="E46" s="591"/>
      <c r="F46" s="628"/>
      <c r="G46" s="629"/>
    </row>
    <row r="47" spans="1:9" ht="15.75" thickBot="1" x14ac:dyDescent="0.3">
      <c r="A47" s="608"/>
      <c r="B47" s="609"/>
      <c r="C47" s="610"/>
      <c r="D47" s="611"/>
      <c r="E47" s="611"/>
      <c r="F47" s="630"/>
      <c r="G47" s="631"/>
    </row>
  </sheetData>
  <sheetProtection algorithmName="SHA-512" hashValue="ec0kcvxW2TONtplpQqhj7m7AlZWbIvGXrgU+OU8sGfHUDY+2xlJ1xA28aJGC2Q7CBuglvV7zwbFuEyvmJLTQjA==" saltValue="u1atTpybbG1MQ+TbYzw7i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3E50-F54D-4C20-AB43-FC48C48D1666}">
  <dimension ref="A1:J39"/>
  <sheetViews>
    <sheetView view="pageBreakPreview" topLeftCell="A19"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8" width="9.140625" style="561"/>
    <col min="9" max="9" width="10.5703125" style="561" hidden="1" customWidth="1"/>
    <col min="10" max="10" width="0" style="561" hidden="1" customWidth="1"/>
    <col min="11"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264" width="9.140625" style="561"/>
    <col min="265" max="265" width="10.5703125" style="561" bestFit="1" customWidth="1"/>
    <col min="266"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520" width="9.140625" style="561"/>
    <col min="521" max="521" width="10.5703125" style="561" bestFit="1" customWidth="1"/>
    <col min="522"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776" width="9.140625" style="561"/>
    <col min="777" max="777" width="10.5703125" style="561" bestFit="1" customWidth="1"/>
    <col min="778"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032" width="9.140625" style="561"/>
    <col min="1033" max="1033" width="10.5703125" style="561" bestFit="1" customWidth="1"/>
    <col min="1034"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288" width="9.140625" style="561"/>
    <col min="1289" max="1289" width="10.5703125" style="561" bestFit="1" customWidth="1"/>
    <col min="1290"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544" width="9.140625" style="561"/>
    <col min="1545" max="1545" width="10.5703125" style="561" bestFit="1" customWidth="1"/>
    <col min="1546"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1800" width="9.140625" style="561"/>
    <col min="1801" max="1801" width="10.5703125" style="561" bestFit="1" customWidth="1"/>
    <col min="1802"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056" width="9.140625" style="561"/>
    <col min="2057" max="2057" width="10.5703125" style="561" bestFit="1" customWidth="1"/>
    <col min="2058"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312" width="9.140625" style="561"/>
    <col min="2313" max="2313" width="10.5703125" style="561" bestFit="1" customWidth="1"/>
    <col min="2314"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568" width="9.140625" style="561"/>
    <col min="2569" max="2569" width="10.5703125" style="561" bestFit="1" customWidth="1"/>
    <col min="2570"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2824" width="9.140625" style="561"/>
    <col min="2825" max="2825" width="10.5703125" style="561" bestFit="1" customWidth="1"/>
    <col min="2826"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080" width="9.140625" style="561"/>
    <col min="3081" max="3081" width="10.5703125" style="561" bestFit="1" customWidth="1"/>
    <col min="3082"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336" width="9.140625" style="561"/>
    <col min="3337" max="3337" width="10.5703125" style="561" bestFit="1" customWidth="1"/>
    <col min="3338"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592" width="9.140625" style="561"/>
    <col min="3593" max="3593" width="10.5703125" style="561" bestFit="1" customWidth="1"/>
    <col min="3594"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3848" width="9.140625" style="561"/>
    <col min="3849" max="3849" width="10.5703125" style="561" bestFit="1" customWidth="1"/>
    <col min="3850"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104" width="9.140625" style="561"/>
    <col min="4105" max="4105" width="10.5703125" style="561" bestFit="1" customWidth="1"/>
    <col min="4106"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360" width="9.140625" style="561"/>
    <col min="4361" max="4361" width="10.5703125" style="561" bestFit="1" customWidth="1"/>
    <col min="4362"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616" width="9.140625" style="561"/>
    <col min="4617" max="4617" width="10.5703125" style="561" bestFit="1" customWidth="1"/>
    <col min="4618"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4872" width="9.140625" style="561"/>
    <col min="4873" max="4873" width="10.5703125" style="561" bestFit="1" customWidth="1"/>
    <col min="4874"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128" width="9.140625" style="561"/>
    <col min="5129" max="5129" width="10.5703125" style="561" bestFit="1" customWidth="1"/>
    <col min="5130"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384" width="9.140625" style="561"/>
    <col min="5385" max="5385" width="10.5703125" style="561" bestFit="1" customWidth="1"/>
    <col min="5386"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640" width="9.140625" style="561"/>
    <col min="5641" max="5641" width="10.5703125" style="561" bestFit="1" customWidth="1"/>
    <col min="5642"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5896" width="9.140625" style="561"/>
    <col min="5897" max="5897" width="10.5703125" style="561" bestFit="1" customWidth="1"/>
    <col min="5898"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152" width="9.140625" style="561"/>
    <col min="6153" max="6153" width="10.5703125" style="561" bestFit="1" customWidth="1"/>
    <col min="6154"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408" width="9.140625" style="561"/>
    <col min="6409" max="6409" width="10.5703125" style="561" bestFit="1" customWidth="1"/>
    <col min="6410"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664" width="9.140625" style="561"/>
    <col min="6665" max="6665" width="10.5703125" style="561" bestFit="1" customWidth="1"/>
    <col min="6666"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6920" width="9.140625" style="561"/>
    <col min="6921" max="6921" width="10.5703125" style="561" bestFit="1" customWidth="1"/>
    <col min="6922"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176" width="9.140625" style="561"/>
    <col min="7177" max="7177" width="10.5703125" style="561" bestFit="1" customWidth="1"/>
    <col min="7178"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432" width="9.140625" style="561"/>
    <col min="7433" max="7433" width="10.5703125" style="561" bestFit="1" customWidth="1"/>
    <col min="7434"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688" width="9.140625" style="561"/>
    <col min="7689" max="7689" width="10.5703125" style="561" bestFit="1" customWidth="1"/>
    <col min="7690"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7944" width="9.140625" style="561"/>
    <col min="7945" max="7945" width="10.5703125" style="561" bestFit="1" customWidth="1"/>
    <col min="7946"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200" width="9.140625" style="561"/>
    <col min="8201" max="8201" width="10.5703125" style="561" bestFit="1" customWidth="1"/>
    <col min="8202"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456" width="9.140625" style="561"/>
    <col min="8457" max="8457" width="10.5703125" style="561" bestFit="1" customWidth="1"/>
    <col min="8458"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712" width="9.140625" style="561"/>
    <col min="8713" max="8713" width="10.5703125" style="561" bestFit="1" customWidth="1"/>
    <col min="8714"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8968" width="9.140625" style="561"/>
    <col min="8969" max="8969" width="10.5703125" style="561" bestFit="1" customWidth="1"/>
    <col min="8970"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224" width="9.140625" style="561"/>
    <col min="9225" max="9225" width="10.5703125" style="561" bestFit="1" customWidth="1"/>
    <col min="9226"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480" width="9.140625" style="561"/>
    <col min="9481" max="9481" width="10.5703125" style="561" bestFit="1" customWidth="1"/>
    <col min="9482"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736" width="9.140625" style="561"/>
    <col min="9737" max="9737" width="10.5703125" style="561" bestFit="1" customWidth="1"/>
    <col min="9738"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9992" width="9.140625" style="561"/>
    <col min="9993" max="9993" width="10.5703125" style="561" bestFit="1" customWidth="1"/>
    <col min="9994"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248" width="9.140625" style="561"/>
    <col min="10249" max="10249" width="10.5703125" style="561" bestFit="1" customWidth="1"/>
    <col min="10250"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504" width="9.140625" style="561"/>
    <col min="10505" max="10505" width="10.5703125" style="561" bestFit="1" customWidth="1"/>
    <col min="10506"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0760" width="9.140625" style="561"/>
    <col min="10761" max="10761" width="10.5703125" style="561" bestFit="1" customWidth="1"/>
    <col min="10762"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016" width="9.140625" style="561"/>
    <col min="11017" max="11017" width="10.5703125" style="561" bestFit="1" customWidth="1"/>
    <col min="11018"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272" width="9.140625" style="561"/>
    <col min="11273" max="11273" width="10.5703125" style="561" bestFit="1" customWidth="1"/>
    <col min="11274"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528" width="9.140625" style="561"/>
    <col min="11529" max="11529" width="10.5703125" style="561" bestFit="1" customWidth="1"/>
    <col min="11530"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1784" width="9.140625" style="561"/>
    <col min="11785" max="11785" width="10.5703125" style="561" bestFit="1" customWidth="1"/>
    <col min="11786"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040" width="9.140625" style="561"/>
    <col min="12041" max="12041" width="10.5703125" style="561" bestFit="1" customWidth="1"/>
    <col min="12042"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296" width="9.140625" style="561"/>
    <col min="12297" max="12297" width="10.5703125" style="561" bestFit="1" customWidth="1"/>
    <col min="12298"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552" width="9.140625" style="561"/>
    <col min="12553" max="12553" width="10.5703125" style="561" bestFit="1" customWidth="1"/>
    <col min="12554"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2808" width="9.140625" style="561"/>
    <col min="12809" max="12809" width="10.5703125" style="561" bestFit="1" customWidth="1"/>
    <col min="12810"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064" width="9.140625" style="561"/>
    <col min="13065" max="13065" width="10.5703125" style="561" bestFit="1" customWidth="1"/>
    <col min="13066"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320" width="9.140625" style="561"/>
    <col min="13321" max="13321" width="10.5703125" style="561" bestFit="1" customWidth="1"/>
    <col min="13322"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576" width="9.140625" style="561"/>
    <col min="13577" max="13577" width="10.5703125" style="561" bestFit="1" customWidth="1"/>
    <col min="13578"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3832" width="9.140625" style="561"/>
    <col min="13833" max="13833" width="10.5703125" style="561" bestFit="1" customWidth="1"/>
    <col min="13834"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088" width="9.140625" style="561"/>
    <col min="14089" max="14089" width="10.5703125" style="561" bestFit="1" customWidth="1"/>
    <col min="14090"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344" width="9.140625" style="561"/>
    <col min="14345" max="14345" width="10.5703125" style="561" bestFit="1" customWidth="1"/>
    <col min="14346"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600" width="9.140625" style="561"/>
    <col min="14601" max="14601" width="10.5703125" style="561" bestFit="1" customWidth="1"/>
    <col min="14602"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4856" width="9.140625" style="561"/>
    <col min="14857" max="14857" width="10.5703125" style="561" bestFit="1" customWidth="1"/>
    <col min="14858"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112" width="9.140625" style="561"/>
    <col min="15113" max="15113" width="10.5703125" style="561" bestFit="1" customWidth="1"/>
    <col min="15114"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368" width="9.140625" style="561"/>
    <col min="15369" max="15369" width="10.5703125" style="561" bestFit="1" customWidth="1"/>
    <col min="15370"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624" width="9.140625" style="561"/>
    <col min="15625" max="15625" width="10.5703125" style="561" bestFit="1" customWidth="1"/>
    <col min="15626"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5880" width="9.140625" style="561"/>
    <col min="15881" max="15881" width="10.5703125" style="561" bestFit="1" customWidth="1"/>
    <col min="15882"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136" width="9.140625" style="561"/>
    <col min="16137" max="16137" width="10.5703125" style="561" bestFit="1" customWidth="1"/>
    <col min="16138" max="16384" width="9.140625" style="561"/>
  </cols>
  <sheetData>
    <row r="1" spans="1:10" ht="18.75" x14ac:dyDescent="0.25">
      <c r="A1" s="836" t="s">
        <v>2085</v>
      </c>
      <c r="B1" s="837"/>
      <c r="C1" s="837"/>
      <c r="D1" s="837"/>
      <c r="E1" s="837"/>
      <c r="F1" s="837"/>
      <c r="G1" s="838"/>
    </row>
    <row r="2" spans="1:10" ht="15" customHeight="1" x14ac:dyDescent="0.25">
      <c r="A2" s="839" t="s">
        <v>2086</v>
      </c>
      <c r="B2" s="840"/>
      <c r="C2" s="840"/>
      <c r="D2" s="840"/>
      <c r="E2" s="840"/>
      <c r="F2" s="840"/>
      <c r="G2" s="841"/>
    </row>
    <row r="3" spans="1:10" ht="15" customHeight="1" x14ac:dyDescent="0.25">
      <c r="A3" s="842" t="s">
        <v>2087</v>
      </c>
      <c r="B3" s="843"/>
      <c r="C3" s="843"/>
      <c r="D3" s="843"/>
      <c r="E3" s="843"/>
      <c r="F3" s="843"/>
      <c r="G3" s="844"/>
    </row>
    <row r="4" spans="1:10" ht="15" customHeight="1" x14ac:dyDescent="0.25">
      <c r="A4" s="821" t="s">
        <v>2088</v>
      </c>
      <c r="B4" s="822"/>
      <c r="C4" s="822"/>
      <c r="D4" s="822"/>
      <c r="E4" s="822"/>
      <c r="F4" s="822"/>
      <c r="G4" s="845"/>
    </row>
    <row r="5" spans="1:10" ht="15.75" x14ac:dyDescent="0.25">
      <c r="A5" s="821" t="s">
        <v>2089</v>
      </c>
      <c r="B5" s="822"/>
      <c r="C5" s="823"/>
      <c r="D5" s="846">
        <f>SUM(G10:G43)</f>
        <v>0</v>
      </c>
      <c r="E5" s="847"/>
      <c r="F5" s="847"/>
      <c r="G5" s="848"/>
    </row>
    <row r="6" spans="1:10" ht="15.75" x14ac:dyDescent="0.25">
      <c r="A6" s="821" t="s">
        <v>2090</v>
      </c>
      <c r="B6" s="822"/>
      <c r="C6" s="823"/>
      <c r="D6" s="846">
        <f>D5*0.21</f>
        <v>0</v>
      </c>
      <c r="E6" s="847"/>
      <c r="F6" s="847"/>
      <c r="G6" s="848"/>
    </row>
    <row r="7" spans="1:10" ht="16.5" thickBot="1" x14ac:dyDescent="0.3">
      <c r="A7" s="827" t="s">
        <v>2091</v>
      </c>
      <c r="B7" s="828"/>
      <c r="C7" s="829"/>
      <c r="D7" s="846">
        <f>SUM(D5:G6)</f>
        <v>0</v>
      </c>
      <c r="E7" s="847"/>
      <c r="F7" s="847"/>
      <c r="G7" s="848"/>
    </row>
    <row r="8" spans="1:10" s="562" customFormat="1" ht="21.75" thickBot="1" x14ac:dyDescent="0.4">
      <c r="A8" s="849" t="s">
        <v>2174</v>
      </c>
      <c r="B8" s="850"/>
      <c r="C8" s="850"/>
      <c r="D8" s="850"/>
      <c r="E8" s="850"/>
      <c r="F8" s="850"/>
      <c r="G8" s="851"/>
    </row>
    <row r="9" spans="1:10" ht="15.75" thickBot="1" x14ac:dyDescent="0.3">
      <c r="A9" s="563" t="s">
        <v>2093</v>
      </c>
      <c r="B9" s="564" t="s">
        <v>2094</v>
      </c>
      <c r="C9" s="565"/>
      <c r="D9" s="566" t="s">
        <v>159</v>
      </c>
      <c r="E9" s="565" t="s">
        <v>2095</v>
      </c>
      <c r="F9" s="566" t="s">
        <v>2096</v>
      </c>
      <c r="G9" s="567" t="s">
        <v>2097</v>
      </c>
    </row>
    <row r="10" spans="1:10" s="598" customFormat="1" ht="39" x14ac:dyDescent="0.25">
      <c r="A10" s="636">
        <v>1</v>
      </c>
      <c r="B10" s="637">
        <v>1</v>
      </c>
      <c r="C10" s="638" t="s">
        <v>2175</v>
      </c>
      <c r="D10" s="639" t="s">
        <v>549</v>
      </c>
      <c r="E10" s="639">
        <v>2</v>
      </c>
      <c r="F10" s="640"/>
      <c r="G10" s="641">
        <f>E10*F10</f>
        <v>0</v>
      </c>
      <c r="I10" s="598">
        <v>5049</v>
      </c>
      <c r="J10" s="598">
        <v>1.3</v>
      </c>
    </row>
    <row r="11" spans="1:10" ht="26.25" x14ac:dyDescent="0.25">
      <c r="A11" s="636"/>
      <c r="B11" s="637"/>
      <c r="C11" s="638" t="s">
        <v>2176</v>
      </c>
      <c r="D11" s="639" t="s">
        <v>549</v>
      </c>
      <c r="E11" s="639">
        <v>2</v>
      </c>
      <c r="F11" s="640"/>
      <c r="G11" s="641">
        <f t="shared" ref="G11:G19" si="0">E11*F11</f>
        <v>0</v>
      </c>
      <c r="I11" s="561">
        <v>3224</v>
      </c>
      <c r="J11" s="598">
        <v>1.3</v>
      </c>
    </row>
    <row r="12" spans="1:10" s="598" customFormat="1" x14ac:dyDescent="0.25">
      <c r="A12" s="636">
        <v>4</v>
      </c>
      <c r="B12" s="637">
        <v>4</v>
      </c>
      <c r="C12" s="590" t="s">
        <v>2177</v>
      </c>
      <c r="D12" s="591" t="s">
        <v>549</v>
      </c>
      <c r="E12" s="591">
        <v>4</v>
      </c>
      <c r="F12" s="640"/>
      <c r="G12" s="641">
        <f t="shared" si="0"/>
        <v>0</v>
      </c>
      <c r="I12" s="598">
        <v>133</v>
      </c>
      <c r="J12" s="598">
        <v>1.3</v>
      </c>
    </row>
    <row r="13" spans="1:10" ht="26.25" x14ac:dyDescent="0.25">
      <c r="A13" s="636">
        <v>8</v>
      </c>
      <c r="B13" s="637">
        <v>8</v>
      </c>
      <c r="C13" s="590" t="s">
        <v>2178</v>
      </c>
      <c r="D13" s="591" t="s">
        <v>549</v>
      </c>
      <c r="E13" s="591">
        <v>2</v>
      </c>
      <c r="F13" s="640"/>
      <c r="G13" s="641">
        <f t="shared" si="0"/>
        <v>0</v>
      </c>
      <c r="J13" s="598">
        <v>1.3</v>
      </c>
    </row>
    <row r="14" spans="1:10" s="598" customFormat="1" ht="26.25" x14ac:dyDescent="0.25">
      <c r="A14" s="568">
        <v>9</v>
      </c>
      <c r="B14" s="569">
        <v>9</v>
      </c>
      <c r="C14" s="590" t="s">
        <v>2179</v>
      </c>
      <c r="D14" s="591" t="s">
        <v>549</v>
      </c>
      <c r="E14" s="591">
        <v>4</v>
      </c>
      <c r="F14" s="640"/>
      <c r="G14" s="641">
        <f t="shared" si="0"/>
        <v>0</v>
      </c>
      <c r="I14" s="598">
        <v>2094</v>
      </c>
      <c r="J14" s="598">
        <v>1.3</v>
      </c>
    </row>
    <row r="15" spans="1:10" s="598" customFormat="1" x14ac:dyDescent="0.25">
      <c r="A15" s="568">
        <v>15</v>
      </c>
      <c r="B15" s="569">
        <v>15</v>
      </c>
      <c r="C15" s="599" t="s">
        <v>2180</v>
      </c>
      <c r="D15" s="591" t="s">
        <v>549</v>
      </c>
      <c r="E15" s="591">
        <v>2</v>
      </c>
      <c r="F15" s="640"/>
      <c r="G15" s="641">
        <f t="shared" si="0"/>
        <v>0</v>
      </c>
      <c r="I15" s="598">
        <v>253</v>
      </c>
      <c r="J15" s="598">
        <v>1.3</v>
      </c>
    </row>
    <row r="16" spans="1:10" s="598" customFormat="1" ht="26.25" x14ac:dyDescent="0.25">
      <c r="A16" s="636">
        <v>50</v>
      </c>
      <c r="B16" s="637">
        <v>50</v>
      </c>
      <c r="C16" s="599" t="s">
        <v>2181</v>
      </c>
      <c r="D16" s="591" t="s">
        <v>549</v>
      </c>
      <c r="E16" s="591">
        <v>2</v>
      </c>
      <c r="F16" s="640"/>
      <c r="G16" s="641">
        <f t="shared" si="0"/>
        <v>0</v>
      </c>
      <c r="I16" s="598">
        <v>340</v>
      </c>
      <c r="J16" s="598">
        <v>1.3</v>
      </c>
    </row>
    <row r="17" spans="1:10" s="598" customFormat="1" ht="39" x14ac:dyDescent="0.25">
      <c r="A17" s="568">
        <v>57</v>
      </c>
      <c r="B17" s="569">
        <v>57</v>
      </c>
      <c r="C17" s="599" t="s">
        <v>2182</v>
      </c>
      <c r="D17" s="591" t="s">
        <v>549</v>
      </c>
      <c r="E17" s="591">
        <v>4</v>
      </c>
      <c r="F17" s="640"/>
      <c r="G17" s="641">
        <f t="shared" si="0"/>
        <v>0</v>
      </c>
      <c r="I17" s="598">
        <v>863</v>
      </c>
      <c r="J17" s="598">
        <v>1.3</v>
      </c>
    </row>
    <row r="18" spans="1:10" s="598" customFormat="1" ht="26.25" x14ac:dyDescent="0.25">
      <c r="A18" s="568">
        <v>63</v>
      </c>
      <c r="B18" s="569">
        <v>63</v>
      </c>
      <c r="C18" s="642" t="s">
        <v>2183</v>
      </c>
      <c r="D18" s="591" t="s">
        <v>549</v>
      </c>
      <c r="E18" s="591">
        <v>1</v>
      </c>
      <c r="F18" s="640"/>
      <c r="G18" s="641">
        <f t="shared" si="0"/>
        <v>0</v>
      </c>
      <c r="I18" s="598">
        <v>961</v>
      </c>
      <c r="J18" s="598">
        <v>1.3</v>
      </c>
    </row>
    <row r="19" spans="1:10" s="598" customFormat="1" ht="26.25" x14ac:dyDescent="0.25">
      <c r="A19" s="568"/>
      <c r="B19" s="569"/>
      <c r="C19" s="642" t="s">
        <v>2184</v>
      </c>
      <c r="D19" s="591" t="s">
        <v>549</v>
      </c>
      <c r="E19" s="591">
        <v>1</v>
      </c>
      <c r="F19" s="640"/>
      <c r="G19" s="641">
        <f t="shared" si="0"/>
        <v>0</v>
      </c>
      <c r="I19" s="598">
        <v>800</v>
      </c>
      <c r="J19" s="598">
        <v>1.3</v>
      </c>
    </row>
    <row r="20" spans="1:10" s="598" customFormat="1" x14ac:dyDescent="0.25">
      <c r="A20" s="568"/>
      <c r="B20" s="569"/>
      <c r="C20" s="642"/>
      <c r="D20" s="591"/>
      <c r="E20" s="591"/>
      <c r="F20" s="643"/>
      <c r="G20" s="641"/>
    </row>
    <row r="21" spans="1:10" s="598" customFormat="1" x14ac:dyDescent="0.25">
      <c r="A21" s="568">
        <v>61</v>
      </c>
      <c r="B21" s="569">
        <v>61</v>
      </c>
      <c r="C21" s="599" t="s">
        <v>2185</v>
      </c>
      <c r="D21" s="591"/>
      <c r="E21" s="591"/>
      <c r="F21" s="626"/>
      <c r="G21" s="641"/>
    </row>
    <row r="22" spans="1:10" x14ac:dyDescent="0.25">
      <c r="A22" s="568"/>
      <c r="B22" s="569"/>
      <c r="C22" s="642"/>
      <c r="D22" s="591"/>
      <c r="E22" s="591"/>
      <c r="F22" s="626"/>
      <c r="G22" s="641"/>
    </row>
    <row r="23" spans="1:10" x14ac:dyDescent="0.25">
      <c r="A23" s="568"/>
      <c r="B23" s="569"/>
      <c r="C23" s="600" t="s">
        <v>2144</v>
      </c>
      <c r="D23" s="591"/>
      <c r="E23" s="591"/>
      <c r="F23" s="626"/>
      <c r="G23" s="641"/>
    </row>
    <row r="24" spans="1:10" x14ac:dyDescent="0.25">
      <c r="A24" s="568">
        <v>74</v>
      </c>
      <c r="B24" s="569">
        <v>74</v>
      </c>
      <c r="C24" s="599" t="s">
        <v>2186</v>
      </c>
      <c r="D24" s="591" t="s">
        <v>549</v>
      </c>
      <c r="E24" s="591">
        <v>6</v>
      </c>
      <c r="F24" s="634"/>
      <c r="G24" s="641">
        <f t="shared" ref="G24:G33" si="1">E24*F24</f>
        <v>0</v>
      </c>
    </row>
    <row r="25" spans="1:10" x14ac:dyDescent="0.25">
      <c r="A25" s="568">
        <v>80</v>
      </c>
      <c r="B25" s="569">
        <v>80</v>
      </c>
      <c r="C25" s="599" t="s">
        <v>2147</v>
      </c>
      <c r="D25" s="591" t="s">
        <v>549</v>
      </c>
      <c r="E25" s="591">
        <v>2</v>
      </c>
      <c r="F25" s="634"/>
      <c r="G25" s="641">
        <f t="shared" si="1"/>
        <v>0</v>
      </c>
    </row>
    <row r="26" spans="1:10" x14ac:dyDescent="0.25">
      <c r="A26" s="568">
        <v>81</v>
      </c>
      <c r="B26" s="569">
        <v>81</v>
      </c>
      <c r="C26" s="599" t="s">
        <v>2187</v>
      </c>
      <c r="D26" s="591" t="s">
        <v>549</v>
      </c>
      <c r="E26" s="591">
        <v>3</v>
      </c>
      <c r="F26" s="634"/>
      <c r="G26" s="641">
        <f t="shared" si="1"/>
        <v>0</v>
      </c>
    </row>
    <row r="27" spans="1:10" x14ac:dyDescent="0.25">
      <c r="A27" s="568">
        <v>92</v>
      </c>
      <c r="B27" s="569">
        <v>92</v>
      </c>
      <c r="C27" s="599" t="s">
        <v>2188</v>
      </c>
      <c r="D27" s="591" t="s">
        <v>549</v>
      </c>
      <c r="E27" s="591">
        <v>2</v>
      </c>
      <c r="F27" s="634"/>
      <c r="G27" s="641">
        <f t="shared" si="1"/>
        <v>0</v>
      </c>
    </row>
    <row r="28" spans="1:10" x14ac:dyDescent="0.25">
      <c r="A28" s="568">
        <v>93</v>
      </c>
      <c r="B28" s="569">
        <v>93</v>
      </c>
      <c r="C28" s="642" t="s">
        <v>2189</v>
      </c>
      <c r="D28" s="591" t="s">
        <v>549</v>
      </c>
      <c r="E28" s="591">
        <v>1</v>
      </c>
      <c r="F28" s="634"/>
      <c r="G28" s="641">
        <f t="shared" si="1"/>
        <v>0</v>
      </c>
    </row>
    <row r="29" spans="1:10" x14ac:dyDescent="0.25">
      <c r="A29" s="568">
        <v>94</v>
      </c>
      <c r="B29" s="569">
        <v>94</v>
      </c>
      <c r="C29" s="642" t="s">
        <v>2190</v>
      </c>
      <c r="D29" s="591" t="s">
        <v>549</v>
      </c>
      <c r="E29" s="591">
        <v>3</v>
      </c>
      <c r="F29" s="634"/>
      <c r="G29" s="641">
        <f t="shared" si="1"/>
        <v>0</v>
      </c>
      <c r="I29" s="561">
        <v>552</v>
      </c>
    </row>
    <row r="30" spans="1:10" x14ac:dyDescent="0.25">
      <c r="A30" s="568">
        <v>95</v>
      </c>
      <c r="B30" s="569">
        <v>95</v>
      </c>
      <c r="C30" s="642" t="s">
        <v>2191</v>
      </c>
      <c r="D30" s="591" t="s">
        <v>549</v>
      </c>
      <c r="E30" s="591">
        <v>1</v>
      </c>
      <c r="F30" s="634"/>
      <c r="G30" s="641">
        <f t="shared" si="1"/>
        <v>0</v>
      </c>
    </row>
    <row r="31" spans="1:10" x14ac:dyDescent="0.25">
      <c r="A31" s="568">
        <v>106</v>
      </c>
      <c r="B31" s="569">
        <v>106</v>
      </c>
      <c r="C31" s="599" t="s">
        <v>2149</v>
      </c>
      <c r="D31" s="591" t="s">
        <v>284</v>
      </c>
      <c r="E31" s="591">
        <v>15</v>
      </c>
      <c r="F31" s="634"/>
      <c r="G31" s="641">
        <f t="shared" si="1"/>
        <v>0</v>
      </c>
    </row>
    <row r="32" spans="1:10" x14ac:dyDescent="0.25">
      <c r="A32" s="568">
        <v>107</v>
      </c>
      <c r="B32" s="569">
        <v>107</v>
      </c>
      <c r="C32" s="599" t="s">
        <v>2192</v>
      </c>
      <c r="D32" s="591" t="s">
        <v>284</v>
      </c>
      <c r="E32" s="591">
        <v>15</v>
      </c>
      <c r="F32" s="634"/>
      <c r="G32" s="641">
        <f t="shared" si="1"/>
        <v>0</v>
      </c>
      <c r="I32" s="596">
        <f>SUM(F24:F32)</f>
        <v>0</v>
      </c>
    </row>
    <row r="33" spans="1:7" ht="26.25" x14ac:dyDescent="0.25">
      <c r="A33" s="568">
        <v>110</v>
      </c>
      <c r="B33" s="569">
        <v>110</v>
      </c>
      <c r="C33" s="599" t="s">
        <v>2150</v>
      </c>
      <c r="D33" s="591" t="s">
        <v>1946</v>
      </c>
      <c r="E33" s="591">
        <v>1</v>
      </c>
      <c r="F33" s="634"/>
      <c r="G33" s="641">
        <f t="shared" si="1"/>
        <v>0</v>
      </c>
    </row>
    <row r="34" spans="1:7" x14ac:dyDescent="0.25">
      <c r="A34" s="568"/>
      <c r="B34" s="569"/>
      <c r="C34" s="599"/>
      <c r="D34" s="591"/>
      <c r="E34" s="591"/>
      <c r="F34" s="626"/>
      <c r="G34" s="641"/>
    </row>
    <row r="35" spans="1:7" ht="26.25" x14ac:dyDescent="0.25">
      <c r="A35" s="568">
        <v>113</v>
      </c>
      <c r="B35" s="569">
        <v>113</v>
      </c>
      <c r="C35" s="599" t="s">
        <v>2125</v>
      </c>
      <c r="D35" s="601" t="s">
        <v>181</v>
      </c>
      <c r="E35" s="601">
        <v>2.5</v>
      </c>
      <c r="F35" s="634"/>
      <c r="G35" s="641">
        <f>E35*F35</f>
        <v>0</v>
      </c>
    </row>
    <row r="36" spans="1:7" x14ac:dyDescent="0.25">
      <c r="A36" s="568"/>
      <c r="B36" s="569"/>
      <c r="C36" s="599"/>
      <c r="D36" s="601"/>
      <c r="E36" s="601"/>
      <c r="F36" s="626"/>
      <c r="G36" s="641"/>
    </row>
    <row r="37" spans="1:7" x14ac:dyDescent="0.25">
      <c r="A37" s="568"/>
      <c r="B37" s="603"/>
      <c r="C37" s="604" t="s">
        <v>1493</v>
      </c>
      <c r="D37" s="591"/>
      <c r="E37" s="591"/>
      <c r="F37" s="628"/>
      <c r="G37" s="629"/>
    </row>
    <row r="38" spans="1:7" ht="39" x14ac:dyDescent="0.25">
      <c r="A38" s="568"/>
      <c r="B38" s="603"/>
      <c r="C38" s="607" t="s">
        <v>1991</v>
      </c>
      <c r="D38" s="591"/>
      <c r="E38" s="591"/>
      <c r="F38" s="628"/>
      <c r="G38" s="629"/>
    </row>
    <row r="39" spans="1:7" x14ac:dyDescent="0.25">
      <c r="A39" s="568"/>
      <c r="B39" s="603"/>
      <c r="C39" s="607"/>
      <c r="D39" s="591"/>
      <c r="E39" s="591"/>
      <c r="F39" s="628"/>
      <c r="G39" s="629"/>
    </row>
  </sheetData>
  <sheetProtection algorithmName="SHA-512" hashValue="N0GesitxvsPIQL+3jAElz31AGemnNEC8k4SIlwBbqIIfaD7ymAoggokv2OAAPDCrl+GxbsKY3h2i3OxyHeDxuA==" saltValue="7kx09LHNX9Euun+c4XJKL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scale="98"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2E46-6896-4468-AB8D-5B706ABA6BF9}">
  <dimension ref="A1:G19"/>
  <sheetViews>
    <sheetView view="pageBreakPreview" zoomScaleNormal="100" zoomScaleSheetLayoutView="100" workbookViewId="0">
      <selection activeCell="H73" sqref="H73"/>
    </sheetView>
  </sheetViews>
  <sheetFormatPr defaultRowHeight="15" x14ac:dyDescent="0.25"/>
  <cols>
    <col min="1" max="2" width="3.7109375" style="561" customWidth="1"/>
    <col min="3" max="3" width="44.7109375" style="561" customWidth="1"/>
    <col min="4" max="4" width="3.140625" style="582" customWidth="1"/>
    <col min="5" max="5" width="5.28515625" style="561" customWidth="1"/>
    <col min="6" max="7" width="13.28515625" style="561" customWidth="1"/>
    <col min="8" max="256" width="9.140625" style="561"/>
    <col min="257" max="258" width="3.7109375" style="561" customWidth="1"/>
    <col min="259" max="259" width="44.7109375" style="561" customWidth="1"/>
    <col min="260" max="260" width="3.140625" style="561" customWidth="1"/>
    <col min="261" max="261" width="5.28515625" style="561" customWidth="1"/>
    <col min="262" max="263" width="13.28515625" style="561" customWidth="1"/>
    <col min="264" max="512" width="9.140625" style="561"/>
    <col min="513" max="514" width="3.7109375" style="561" customWidth="1"/>
    <col min="515" max="515" width="44.7109375" style="561" customWidth="1"/>
    <col min="516" max="516" width="3.140625" style="561" customWidth="1"/>
    <col min="517" max="517" width="5.28515625" style="561" customWidth="1"/>
    <col min="518" max="519" width="13.28515625" style="561" customWidth="1"/>
    <col min="520" max="768" width="9.140625" style="561"/>
    <col min="769" max="770" width="3.7109375" style="561" customWidth="1"/>
    <col min="771" max="771" width="44.7109375" style="561" customWidth="1"/>
    <col min="772" max="772" width="3.140625" style="561" customWidth="1"/>
    <col min="773" max="773" width="5.28515625" style="561" customWidth="1"/>
    <col min="774" max="775" width="13.28515625" style="561" customWidth="1"/>
    <col min="776" max="1024" width="9.140625" style="561"/>
    <col min="1025" max="1026" width="3.7109375" style="561" customWidth="1"/>
    <col min="1027" max="1027" width="44.7109375" style="561" customWidth="1"/>
    <col min="1028" max="1028" width="3.140625" style="561" customWidth="1"/>
    <col min="1029" max="1029" width="5.28515625" style="561" customWidth="1"/>
    <col min="1030" max="1031" width="13.28515625" style="561" customWidth="1"/>
    <col min="1032" max="1280" width="9.140625" style="561"/>
    <col min="1281" max="1282" width="3.7109375" style="561" customWidth="1"/>
    <col min="1283" max="1283" width="44.7109375" style="561" customWidth="1"/>
    <col min="1284" max="1284" width="3.140625" style="561" customWidth="1"/>
    <col min="1285" max="1285" width="5.28515625" style="561" customWidth="1"/>
    <col min="1286" max="1287" width="13.28515625" style="561" customWidth="1"/>
    <col min="1288" max="1536" width="9.140625" style="561"/>
    <col min="1537" max="1538" width="3.7109375" style="561" customWidth="1"/>
    <col min="1539" max="1539" width="44.7109375" style="561" customWidth="1"/>
    <col min="1540" max="1540" width="3.140625" style="561" customWidth="1"/>
    <col min="1541" max="1541" width="5.28515625" style="561" customWidth="1"/>
    <col min="1542" max="1543" width="13.28515625" style="561" customWidth="1"/>
    <col min="1544" max="1792" width="9.140625" style="561"/>
    <col min="1793" max="1794" width="3.7109375" style="561" customWidth="1"/>
    <col min="1795" max="1795" width="44.7109375" style="561" customWidth="1"/>
    <col min="1796" max="1796" width="3.140625" style="561" customWidth="1"/>
    <col min="1797" max="1797" width="5.28515625" style="561" customWidth="1"/>
    <col min="1798" max="1799" width="13.28515625" style="561" customWidth="1"/>
    <col min="1800" max="2048" width="9.140625" style="561"/>
    <col min="2049" max="2050" width="3.7109375" style="561" customWidth="1"/>
    <col min="2051" max="2051" width="44.7109375" style="561" customWidth="1"/>
    <col min="2052" max="2052" width="3.140625" style="561" customWidth="1"/>
    <col min="2053" max="2053" width="5.28515625" style="561" customWidth="1"/>
    <col min="2054" max="2055" width="13.28515625" style="561" customWidth="1"/>
    <col min="2056" max="2304" width="9.140625" style="561"/>
    <col min="2305" max="2306" width="3.7109375" style="561" customWidth="1"/>
    <col min="2307" max="2307" width="44.7109375" style="561" customWidth="1"/>
    <col min="2308" max="2308" width="3.140625" style="561" customWidth="1"/>
    <col min="2309" max="2309" width="5.28515625" style="561" customWidth="1"/>
    <col min="2310" max="2311" width="13.28515625" style="561" customWidth="1"/>
    <col min="2312" max="2560" width="9.140625" style="561"/>
    <col min="2561" max="2562" width="3.7109375" style="561" customWidth="1"/>
    <col min="2563" max="2563" width="44.7109375" style="561" customWidth="1"/>
    <col min="2564" max="2564" width="3.140625" style="561" customWidth="1"/>
    <col min="2565" max="2565" width="5.28515625" style="561" customWidth="1"/>
    <col min="2566" max="2567" width="13.28515625" style="561" customWidth="1"/>
    <col min="2568" max="2816" width="9.140625" style="561"/>
    <col min="2817" max="2818" width="3.7109375" style="561" customWidth="1"/>
    <col min="2819" max="2819" width="44.7109375" style="561" customWidth="1"/>
    <col min="2820" max="2820" width="3.140625" style="561" customWidth="1"/>
    <col min="2821" max="2821" width="5.28515625" style="561" customWidth="1"/>
    <col min="2822" max="2823" width="13.28515625" style="561" customWidth="1"/>
    <col min="2824" max="3072" width="9.140625" style="561"/>
    <col min="3073" max="3074" width="3.7109375" style="561" customWidth="1"/>
    <col min="3075" max="3075" width="44.7109375" style="561" customWidth="1"/>
    <col min="3076" max="3076" width="3.140625" style="561" customWidth="1"/>
    <col min="3077" max="3077" width="5.28515625" style="561" customWidth="1"/>
    <col min="3078" max="3079" width="13.28515625" style="561" customWidth="1"/>
    <col min="3080" max="3328" width="9.140625" style="561"/>
    <col min="3329" max="3330" width="3.7109375" style="561" customWidth="1"/>
    <col min="3331" max="3331" width="44.7109375" style="561" customWidth="1"/>
    <col min="3332" max="3332" width="3.140625" style="561" customWidth="1"/>
    <col min="3333" max="3333" width="5.28515625" style="561" customWidth="1"/>
    <col min="3334" max="3335" width="13.28515625" style="561" customWidth="1"/>
    <col min="3336" max="3584" width="9.140625" style="561"/>
    <col min="3585" max="3586" width="3.7109375" style="561" customWidth="1"/>
    <col min="3587" max="3587" width="44.7109375" style="561" customWidth="1"/>
    <col min="3588" max="3588" width="3.140625" style="561" customWidth="1"/>
    <col min="3589" max="3589" width="5.28515625" style="561" customWidth="1"/>
    <col min="3590" max="3591" width="13.28515625" style="561" customWidth="1"/>
    <col min="3592" max="3840" width="9.140625" style="561"/>
    <col min="3841" max="3842" width="3.7109375" style="561" customWidth="1"/>
    <col min="3843" max="3843" width="44.7109375" style="561" customWidth="1"/>
    <col min="3844" max="3844" width="3.140625" style="561" customWidth="1"/>
    <col min="3845" max="3845" width="5.28515625" style="561" customWidth="1"/>
    <col min="3846" max="3847" width="13.28515625" style="561" customWidth="1"/>
    <col min="3848" max="4096" width="9.140625" style="561"/>
    <col min="4097" max="4098" width="3.7109375" style="561" customWidth="1"/>
    <col min="4099" max="4099" width="44.7109375" style="561" customWidth="1"/>
    <col min="4100" max="4100" width="3.140625" style="561" customWidth="1"/>
    <col min="4101" max="4101" width="5.28515625" style="561" customWidth="1"/>
    <col min="4102" max="4103" width="13.28515625" style="561" customWidth="1"/>
    <col min="4104" max="4352" width="9.140625" style="561"/>
    <col min="4353" max="4354" width="3.7109375" style="561" customWidth="1"/>
    <col min="4355" max="4355" width="44.7109375" style="561" customWidth="1"/>
    <col min="4356" max="4356" width="3.140625" style="561" customWidth="1"/>
    <col min="4357" max="4357" width="5.28515625" style="561" customWidth="1"/>
    <col min="4358" max="4359" width="13.28515625" style="561" customWidth="1"/>
    <col min="4360" max="4608" width="9.140625" style="561"/>
    <col min="4609" max="4610" width="3.7109375" style="561" customWidth="1"/>
    <col min="4611" max="4611" width="44.7109375" style="561" customWidth="1"/>
    <col min="4612" max="4612" width="3.140625" style="561" customWidth="1"/>
    <col min="4613" max="4613" width="5.28515625" style="561" customWidth="1"/>
    <col min="4614" max="4615" width="13.28515625" style="561" customWidth="1"/>
    <col min="4616" max="4864" width="9.140625" style="561"/>
    <col min="4865" max="4866" width="3.7109375" style="561" customWidth="1"/>
    <col min="4867" max="4867" width="44.7109375" style="561" customWidth="1"/>
    <col min="4868" max="4868" width="3.140625" style="561" customWidth="1"/>
    <col min="4869" max="4869" width="5.28515625" style="561" customWidth="1"/>
    <col min="4870" max="4871" width="13.28515625" style="561" customWidth="1"/>
    <col min="4872" max="5120" width="9.140625" style="561"/>
    <col min="5121" max="5122" width="3.7109375" style="561" customWidth="1"/>
    <col min="5123" max="5123" width="44.7109375" style="561" customWidth="1"/>
    <col min="5124" max="5124" width="3.140625" style="561" customWidth="1"/>
    <col min="5125" max="5125" width="5.28515625" style="561" customWidth="1"/>
    <col min="5126" max="5127" width="13.28515625" style="561" customWidth="1"/>
    <col min="5128" max="5376" width="9.140625" style="561"/>
    <col min="5377" max="5378" width="3.7109375" style="561" customWidth="1"/>
    <col min="5379" max="5379" width="44.7109375" style="561" customWidth="1"/>
    <col min="5380" max="5380" width="3.140625" style="561" customWidth="1"/>
    <col min="5381" max="5381" width="5.28515625" style="561" customWidth="1"/>
    <col min="5382" max="5383" width="13.28515625" style="561" customWidth="1"/>
    <col min="5384" max="5632" width="9.140625" style="561"/>
    <col min="5633" max="5634" width="3.7109375" style="561" customWidth="1"/>
    <col min="5635" max="5635" width="44.7109375" style="561" customWidth="1"/>
    <col min="5636" max="5636" width="3.140625" style="561" customWidth="1"/>
    <col min="5637" max="5637" width="5.28515625" style="561" customWidth="1"/>
    <col min="5638" max="5639" width="13.28515625" style="561" customWidth="1"/>
    <col min="5640" max="5888" width="9.140625" style="561"/>
    <col min="5889" max="5890" width="3.7109375" style="561" customWidth="1"/>
    <col min="5891" max="5891" width="44.7109375" style="561" customWidth="1"/>
    <col min="5892" max="5892" width="3.140625" style="561" customWidth="1"/>
    <col min="5893" max="5893" width="5.28515625" style="561" customWidth="1"/>
    <col min="5894" max="5895" width="13.28515625" style="561" customWidth="1"/>
    <col min="5896" max="6144" width="9.140625" style="561"/>
    <col min="6145" max="6146" width="3.7109375" style="561" customWidth="1"/>
    <col min="6147" max="6147" width="44.7109375" style="561" customWidth="1"/>
    <col min="6148" max="6148" width="3.140625" style="561" customWidth="1"/>
    <col min="6149" max="6149" width="5.28515625" style="561" customWidth="1"/>
    <col min="6150" max="6151" width="13.28515625" style="561" customWidth="1"/>
    <col min="6152" max="6400" width="9.140625" style="561"/>
    <col min="6401" max="6402" width="3.7109375" style="561" customWidth="1"/>
    <col min="6403" max="6403" width="44.7109375" style="561" customWidth="1"/>
    <col min="6404" max="6404" width="3.140625" style="561" customWidth="1"/>
    <col min="6405" max="6405" width="5.28515625" style="561" customWidth="1"/>
    <col min="6406" max="6407" width="13.28515625" style="561" customWidth="1"/>
    <col min="6408" max="6656" width="9.140625" style="561"/>
    <col min="6657" max="6658" width="3.7109375" style="561" customWidth="1"/>
    <col min="6659" max="6659" width="44.7109375" style="561" customWidth="1"/>
    <col min="6660" max="6660" width="3.140625" style="561" customWidth="1"/>
    <col min="6661" max="6661" width="5.28515625" style="561" customWidth="1"/>
    <col min="6662" max="6663" width="13.28515625" style="561" customWidth="1"/>
    <col min="6664" max="6912" width="9.140625" style="561"/>
    <col min="6913" max="6914" width="3.7109375" style="561" customWidth="1"/>
    <col min="6915" max="6915" width="44.7109375" style="561" customWidth="1"/>
    <col min="6916" max="6916" width="3.140625" style="561" customWidth="1"/>
    <col min="6917" max="6917" width="5.28515625" style="561" customWidth="1"/>
    <col min="6918" max="6919" width="13.28515625" style="561" customWidth="1"/>
    <col min="6920" max="7168" width="9.140625" style="561"/>
    <col min="7169" max="7170" width="3.7109375" style="561" customWidth="1"/>
    <col min="7171" max="7171" width="44.7109375" style="561" customWidth="1"/>
    <col min="7172" max="7172" width="3.140625" style="561" customWidth="1"/>
    <col min="7173" max="7173" width="5.28515625" style="561" customWidth="1"/>
    <col min="7174" max="7175" width="13.28515625" style="561" customWidth="1"/>
    <col min="7176" max="7424" width="9.140625" style="561"/>
    <col min="7425" max="7426" width="3.7109375" style="561" customWidth="1"/>
    <col min="7427" max="7427" width="44.7109375" style="561" customWidth="1"/>
    <col min="7428" max="7428" width="3.140625" style="561" customWidth="1"/>
    <col min="7429" max="7429" width="5.28515625" style="561" customWidth="1"/>
    <col min="7430" max="7431" width="13.28515625" style="561" customWidth="1"/>
    <col min="7432" max="7680" width="9.140625" style="561"/>
    <col min="7681" max="7682" width="3.7109375" style="561" customWidth="1"/>
    <col min="7683" max="7683" width="44.7109375" style="561" customWidth="1"/>
    <col min="7684" max="7684" width="3.140625" style="561" customWidth="1"/>
    <col min="7685" max="7685" width="5.28515625" style="561" customWidth="1"/>
    <col min="7686" max="7687" width="13.28515625" style="561" customWidth="1"/>
    <col min="7688" max="7936" width="9.140625" style="561"/>
    <col min="7937" max="7938" width="3.7109375" style="561" customWidth="1"/>
    <col min="7939" max="7939" width="44.7109375" style="561" customWidth="1"/>
    <col min="7940" max="7940" width="3.140625" style="561" customWidth="1"/>
    <col min="7941" max="7941" width="5.28515625" style="561" customWidth="1"/>
    <col min="7942" max="7943" width="13.28515625" style="561" customWidth="1"/>
    <col min="7944" max="8192" width="9.140625" style="561"/>
    <col min="8193" max="8194" width="3.7109375" style="561" customWidth="1"/>
    <col min="8195" max="8195" width="44.7109375" style="561" customWidth="1"/>
    <col min="8196" max="8196" width="3.140625" style="561" customWidth="1"/>
    <col min="8197" max="8197" width="5.28515625" style="561" customWidth="1"/>
    <col min="8198" max="8199" width="13.28515625" style="561" customWidth="1"/>
    <col min="8200" max="8448" width="9.140625" style="561"/>
    <col min="8449" max="8450" width="3.7109375" style="561" customWidth="1"/>
    <col min="8451" max="8451" width="44.7109375" style="561" customWidth="1"/>
    <col min="8452" max="8452" width="3.140625" style="561" customWidth="1"/>
    <col min="8453" max="8453" width="5.28515625" style="561" customWidth="1"/>
    <col min="8454" max="8455" width="13.28515625" style="561" customWidth="1"/>
    <col min="8456" max="8704" width="9.140625" style="561"/>
    <col min="8705" max="8706" width="3.7109375" style="561" customWidth="1"/>
    <col min="8707" max="8707" width="44.7109375" style="561" customWidth="1"/>
    <col min="8708" max="8708" width="3.140625" style="561" customWidth="1"/>
    <col min="8709" max="8709" width="5.28515625" style="561" customWidth="1"/>
    <col min="8710" max="8711" width="13.28515625" style="561" customWidth="1"/>
    <col min="8712" max="8960" width="9.140625" style="561"/>
    <col min="8961" max="8962" width="3.7109375" style="561" customWidth="1"/>
    <col min="8963" max="8963" width="44.7109375" style="561" customWidth="1"/>
    <col min="8964" max="8964" width="3.140625" style="561" customWidth="1"/>
    <col min="8965" max="8965" width="5.28515625" style="561" customWidth="1"/>
    <col min="8966" max="8967" width="13.28515625" style="561" customWidth="1"/>
    <col min="8968" max="9216" width="9.140625" style="561"/>
    <col min="9217" max="9218" width="3.7109375" style="561" customWidth="1"/>
    <col min="9219" max="9219" width="44.7109375" style="561" customWidth="1"/>
    <col min="9220" max="9220" width="3.140625" style="561" customWidth="1"/>
    <col min="9221" max="9221" width="5.28515625" style="561" customWidth="1"/>
    <col min="9222" max="9223" width="13.28515625" style="561" customWidth="1"/>
    <col min="9224" max="9472" width="9.140625" style="561"/>
    <col min="9473" max="9474" width="3.7109375" style="561" customWidth="1"/>
    <col min="9475" max="9475" width="44.7109375" style="561" customWidth="1"/>
    <col min="9476" max="9476" width="3.140625" style="561" customWidth="1"/>
    <col min="9477" max="9477" width="5.28515625" style="561" customWidth="1"/>
    <col min="9478" max="9479" width="13.28515625" style="561" customWidth="1"/>
    <col min="9480" max="9728" width="9.140625" style="561"/>
    <col min="9729" max="9730" width="3.7109375" style="561" customWidth="1"/>
    <col min="9731" max="9731" width="44.7109375" style="561" customWidth="1"/>
    <col min="9732" max="9732" width="3.140625" style="561" customWidth="1"/>
    <col min="9733" max="9733" width="5.28515625" style="561" customWidth="1"/>
    <col min="9734" max="9735" width="13.28515625" style="561" customWidth="1"/>
    <col min="9736" max="9984" width="9.140625" style="561"/>
    <col min="9985" max="9986" width="3.7109375" style="561" customWidth="1"/>
    <col min="9987" max="9987" width="44.7109375" style="561" customWidth="1"/>
    <col min="9988" max="9988" width="3.140625" style="561" customWidth="1"/>
    <col min="9989" max="9989" width="5.28515625" style="561" customWidth="1"/>
    <col min="9990" max="9991" width="13.28515625" style="561" customWidth="1"/>
    <col min="9992" max="10240" width="9.140625" style="561"/>
    <col min="10241" max="10242" width="3.7109375" style="561" customWidth="1"/>
    <col min="10243" max="10243" width="44.7109375" style="561" customWidth="1"/>
    <col min="10244" max="10244" width="3.140625" style="561" customWidth="1"/>
    <col min="10245" max="10245" width="5.28515625" style="561" customWidth="1"/>
    <col min="10246" max="10247" width="13.28515625" style="561" customWidth="1"/>
    <col min="10248" max="10496" width="9.140625" style="561"/>
    <col min="10497" max="10498" width="3.7109375" style="561" customWidth="1"/>
    <col min="10499" max="10499" width="44.7109375" style="561" customWidth="1"/>
    <col min="10500" max="10500" width="3.140625" style="561" customWidth="1"/>
    <col min="10501" max="10501" width="5.28515625" style="561" customWidth="1"/>
    <col min="10502" max="10503" width="13.28515625" style="561" customWidth="1"/>
    <col min="10504" max="10752" width="9.140625" style="561"/>
    <col min="10753" max="10754" width="3.7109375" style="561" customWidth="1"/>
    <col min="10755" max="10755" width="44.7109375" style="561" customWidth="1"/>
    <col min="10756" max="10756" width="3.140625" style="561" customWidth="1"/>
    <col min="10757" max="10757" width="5.28515625" style="561" customWidth="1"/>
    <col min="10758" max="10759" width="13.28515625" style="561" customWidth="1"/>
    <col min="10760" max="11008" width="9.140625" style="561"/>
    <col min="11009" max="11010" width="3.7109375" style="561" customWidth="1"/>
    <col min="11011" max="11011" width="44.7109375" style="561" customWidth="1"/>
    <col min="11012" max="11012" width="3.140625" style="561" customWidth="1"/>
    <col min="11013" max="11013" width="5.28515625" style="561" customWidth="1"/>
    <col min="11014" max="11015" width="13.28515625" style="561" customWidth="1"/>
    <col min="11016" max="11264" width="9.140625" style="561"/>
    <col min="11265" max="11266" width="3.7109375" style="561" customWidth="1"/>
    <col min="11267" max="11267" width="44.7109375" style="561" customWidth="1"/>
    <col min="11268" max="11268" width="3.140625" style="561" customWidth="1"/>
    <col min="11269" max="11269" width="5.28515625" style="561" customWidth="1"/>
    <col min="11270" max="11271" width="13.28515625" style="561" customWidth="1"/>
    <col min="11272" max="11520" width="9.140625" style="561"/>
    <col min="11521" max="11522" width="3.7109375" style="561" customWidth="1"/>
    <col min="11523" max="11523" width="44.7109375" style="561" customWidth="1"/>
    <col min="11524" max="11524" width="3.140625" style="561" customWidth="1"/>
    <col min="11525" max="11525" width="5.28515625" style="561" customWidth="1"/>
    <col min="11526" max="11527" width="13.28515625" style="561" customWidth="1"/>
    <col min="11528" max="11776" width="9.140625" style="561"/>
    <col min="11777" max="11778" width="3.7109375" style="561" customWidth="1"/>
    <col min="11779" max="11779" width="44.7109375" style="561" customWidth="1"/>
    <col min="11780" max="11780" width="3.140625" style="561" customWidth="1"/>
    <col min="11781" max="11781" width="5.28515625" style="561" customWidth="1"/>
    <col min="11782" max="11783" width="13.28515625" style="561" customWidth="1"/>
    <col min="11784" max="12032" width="9.140625" style="561"/>
    <col min="12033" max="12034" width="3.7109375" style="561" customWidth="1"/>
    <col min="12035" max="12035" width="44.7109375" style="561" customWidth="1"/>
    <col min="12036" max="12036" width="3.140625" style="561" customWidth="1"/>
    <col min="12037" max="12037" width="5.28515625" style="561" customWidth="1"/>
    <col min="12038" max="12039" width="13.28515625" style="561" customWidth="1"/>
    <col min="12040" max="12288" width="9.140625" style="561"/>
    <col min="12289" max="12290" width="3.7109375" style="561" customWidth="1"/>
    <col min="12291" max="12291" width="44.7109375" style="561" customWidth="1"/>
    <col min="12292" max="12292" width="3.140625" style="561" customWidth="1"/>
    <col min="12293" max="12293" width="5.28515625" style="561" customWidth="1"/>
    <col min="12294" max="12295" width="13.28515625" style="561" customWidth="1"/>
    <col min="12296" max="12544" width="9.140625" style="561"/>
    <col min="12545" max="12546" width="3.7109375" style="561" customWidth="1"/>
    <col min="12547" max="12547" width="44.7109375" style="561" customWidth="1"/>
    <col min="12548" max="12548" width="3.140625" style="561" customWidth="1"/>
    <col min="12549" max="12549" width="5.28515625" style="561" customWidth="1"/>
    <col min="12550" max="12551" width="13.28515625" style="561" customWidth="1"/>
    <col min="12552" max="12800" width="9.140625" style="561"/>
    <col min="12801" max="12802" width="3.7109375" style="561" customWidth="1"/>
    <col min="12803" max="12803" width="44.7109375" style="561" customWidth="1"/>
    <col min="12804" max="12804" width="3.140625" style="561" customWidth="1"/>
    <col min="12805" max="12805" width="5.28515625" style="561" customWidth="1"/>
    <col min="12806" max="12807" width="13.28515625" style="561" customWidth="1"/>
    <col min="12808" max="13056" width="9.140625" style="561"/>
    <col min="13057" max="13058" width="3.7109375" style="561" customWidth="1"/>
    <col min="13059" max="13059" width="44.7109375" style="561" customWidth="1"/>
    <col min="13060" max="13060" width="3.140625" style="561" customWidth="1"/>
    <col min="13061" max="13061" width="5.28515625" style="561" customWidth="1"/>
    <col min="13062" max="13063" width="13.28515625" style="561" customWidth="1"/>
    <col min="13064" max="13312" width="9.140625" style="561"/>
    <col min="13313" max="13314" width="3.7109375" style="561" customWidth="1"/>
    <col min="13315" max="13315" width="44.7109375" style="561" customWidth="1"/>
    <col min="13316" max="13316" width="3.140625" style="561" customWidth="1"/>
    <col min="13317" max="13317" width="5.28515625" style="561" customWidth="1"/>
    <col min="13318" max="13319" width="13.28515625" style="561" customWidth="1"/>
    <col min="13320" max="13568" width="9.140625" style="561"/>
    <col min="13569" max="13570" width="3.7109375" style="561" customWidth="1"/>
    <col min="13571" max="13571" width="44.7109375" style="561" customWidth="1"/>
    <col min="13572" max="13572" width="3.140625" style="561" customWidth="1"/>
    <col min="13573" max="13573" width="5.28515625" style="561" customWidth="1"/>
    <col min="13574" max="13575" width="13.28515625" style="561" customWidth="1"/>
    <col min="13576" max="13824" width="9.140625" style="561"/>
    <col min="13825" max="13826" width="3.7109375" style="561" customWidth="1"/>
    <col min="13827" max="13827" width="44.7109375" style="561" customWidth="1"/>
    <col min="13828" max="13828" width="3.140625" style="561" customWidth="1"/>
    <col min="13829" max="13829" width="5.28515625" style="561" customWidth="1"/>
    <col min="13830" max="13831" width="13.28515625" style="561" customWidth="1"/>
    <col min="13832" max="14080" width="9.140625" style="561"/>
    <col min="14081" max="14082" width="3.7109375" style="561" customWidth="1"/>
    <col min="14083" max="14083" width="44.7109375" style="561" customWidth="1"/>
    <col min="14084" max="14084" width="3.140625" style="561" customWidth="1"/>
    <col min="14085" max="14085" width="5.28515625" style="561" customWidth="1"/>
    <col min="14086" max="14087" width="13.28515625" style="561" customWidth="1"/>
    <col min="14088" max="14336" width="9.140625" style="561"/>
    <col min="14337" max="14338" width="3.7109375" style="561" customWidth="1"/>
    <col min="14339" max="14339" width="44.7109375" style="561" customWidth="1"/>
    <col min="14340" max="14340" width="3.140625" style="561" customWidth="1"/>
    <col min="14341" max="14341" width="5.28515625" style="561" customWidth="1"/>
    <col min="14342" max="14343" width="13.28515625" style="561" customWidth="1"/>
    <col min="14344" max="14592" width="9.140625" style="561"/>
    <col min="14593" max="14594" width="3.7109375" style="561" customWidth="1"/>
    <col min="14595" max="14595" width="44.7109375" style="561" customWidth="1"/>
    <col min="14596" max="14596" width="3.140625" style="561" customWidth="1"/>
    <col min="14597" max="14597" width="5.28515625" style="561" customWidth="1"/>
    <col min="14598" max="14599" width="13.28515625" style="561" customWidth="1"/>
    <col min="14600" max="14848" width="9.140625" style="561"/>
    <col min="14849" max="14850" width="3.7109375" style="561" customWidth="1"/>
    <col min="14851" max="14851" width="44.7109375" style="561" customWidth="1"/>
    <col min="14852" max="14852" width="3.140625" style="561" customWidth="1"/>
    <col min="14853" max="14853" width="5.28515625" style="561" customWidth="1"/>
    <col min="14854" max="14855" width="13.28515625" style="561" customWidth="1"/>
    <col min="14856" max="15104" width="9.140625" style="561"/>
    <col min="15105" max="15106" width="3.7109375" style="561" customWidth="1"/>
    <col min="15107" max="15107" width="44.7109375" style="561" customWidth="1"/>
    <col min="15108" max="15108" width="3.140625" style="561" customWidth="1"/>
    <col min="15109" max="15109" width="5.28515625" style="561" customWidth="1"/>
    <col min="15110" max="15111" width="13.28515625" style="561" customWidth="1"/>
    <col min="15112" max="15360" width="9.140625" style="561"/>
    <col min="15361" max="15362" width="3.7109375" style="561" customWidth="1"/>
    <col min="15363" max="15363" width="44.7109375" style="561" customWidth="1"/>
    <col min="15364" max="15364" width="3.140625" style="561" customWidth="1"/>
    <col min="15365" max="15365" width="5.28515625" style="561" customWidth="1"/>
    <col min="15366" max="15367" width="13.28515625" style="561" customWidth="1"/>
    <col min="15368" max="15616" width="9.140625" style="561"/>
    <col min="15617" max="15618" width="3.7109375" style="561" customWidth="1"/>
    <col min="15619" max="15619" width="44.7109375" style="561" customWidth="1"/>
    <col min="15620" max="15620" width="3.140625" style="561" customWidth="1"/>
    <col min="15621" max="15621" width="5.28515625" style="561" customWidth="1"/>
    <col min="15622" max="15623" width="13.28515625" style="561" customWidth="1"/>
    <col min="15624" max="15872" width="9.140625" style="561"/>
    <col min="15873" max="15874" width="3.7109375" style="561" customWidth="1"/>
    <col min="15875" max="15875" width="44.7109375" style="561" customWidth="1"/>
    <col min="15876" max="15876" width="3.140625" style="561" customWidth="1"/>
    <col min="15877" max="15877" width="5.28515625" style="561" customWidth="1"/>
    <col min="15878" max="15879" width="13.28515625" style="561" customWidth="1"/>
    <col min="15880" max="16128" width="9.140625" style="561"/>
    <col min="16129" max="16130" width="3.7109375" style="561" customWidth="1"/>
    <col min="16131" max="16131" width="44.7109375" style="561" customWidth="1"/>
    <col min="16132" max="16132" width="3.140625" style="561" customWidth="1"/>
    <col min="16133" max="16133" width="5.28515625" style="561" customWidth="1"/>
    <col min="16134" max="16135" width="13.28515625" style="561" customWidth="1"/>
    <col min="16136" max="16384" width="9.140625" style="561"/>
  </cols>
  <sheetData>
    <row r="1" spans="1:7" ht="18.75" x14ac:dyDescent="0.25">
      <c r="A1" s="836" t="s">
        <v>2085</v>
      </c>
      <c r="B1" s="837"/>
      <c r="C1" s="837"/>
      <c r="D1" s="837"/>
      <c r="E1" s="837"/>
      <c r="F1" s="837"/>
      <c r="G1" s="838"/>
    </row>
    <row r="2" spans="1:7" ht="15" customHeight="1" x14ac:dyDescent="0.25">
      <c r="A2" s="839" t="s">
        <v>2086</v>
      </c>
      <c r="B2" s="840"/>
      <c r="C2" s="840"/>
      <c r="D2" s="840"/>
      <c r="E2" s="840"/>
      <c r="F2" s="840"/>
      <c r="G2" s="841"/>
    </row>
    <row r="3" spans="1:7" ht="15" customHeight="1" x14ac:dyDescent="0.25">
      <c r="A3" s="842" t="s">
        <v>2087</v>
      </c>
      <c r="B3" s="843"/>
      <c r="C3" s="843"/>
      <c r="D3" s="843"/>
      <c r="E3" s="843"/>
      <c r="F3" s="843"/>
      <c r="G3" s="844"/>
    </row>
    <row r="4" spans="1:7" ht="15" customHeight="1" x14ac:dyDescent="0.25">
      <c r="A4" s="821" t="s">
        <v>2088</v>
      </c>
      <c r="B4" s="822"/>
      <c r="C4" s="822"/>
      <c r="D4" s="822"/>
      <c r="E4" s="822"/>
      <c r="F4" s="822"/>
      <c r="G4" s="845"/>
    </row>
    <row r="5" spans="1:7" ht="15.75" x14ac:dyDescent="0.25">
      <c r="A5" s="821" t="s">
        <v>2089</v>
      </c>
      <c r="B5" s="822"/>
      <c r="C5" s="823"/>
      <c r="D5" s="846">
        <f>SUM(G10:G43)</f>
        <v>0</v>
      </c>
      <c r="E5" s="847"/>
      <c r="F5" s="847"/>
      <c r="G5" s="848"/>
    </row>
    <row r="6" spans="1:7" ht="15.75" x14ac:dyDescent="0.25">
      <c r="A6" s="821" t="s">
        <v>2090</v>
      </c>
      <c r="B6" s="822"/>
      <c r="C6" s="823"/>
      <c r="D6" s="846">
        <f>D5*0.21</f>
        <v>0</v>
      </c>
      <c r="E6" s="847"/>
      <c r="F6" s="847"/>
      <c r="G6" s="848"/>
    </row>
    <row r="7" spans="1:7" ht="16.5" thickBot="1" x14ac:dyDescent="0.3">
      <c r="A7" s="827" t="s">
        <v>2091</v>
      </c>
      <c r="B7" s="828"/>
      <c r="C7" s="829"/>
      <c r="D7" s="846">
        <f>SUM(D5:G6)</f>
        <v>0</v>
      </c>
      <c r="E7" s="847"/>
      <c r="F7" s="847"/>
      <c r="G7" s="848"/>
    </row>
    <row r="8" spans="1:7" s="562" customFormat="1" ht="21.75" thickBot="1" x14ac:dyDescent="0.4">
      <c r="A8" s="849" t="s">
        <v>2102</v>
      </c>
      <c r="B8" s="850"/>
      <c r="C8" s="850"/>
      <c r="D8" s="850"/>
      <c r="E8" s="850"/>
      <c r="F8" s="850"/>
      <c r="G8" s="851"/>
    </row>
    <row r="9" spans="1:7" ht="15.75" thickBot="1" x14ac:dyDescent="0.3">
      <c r="A9" s="563" t="s">
        <v>2093</v>
      </c>
      <c r="B9" s="564" t="s">
        <v>2094</v>
      </c>
      <c r="C9" s="565"/>
      <c r="D9" s="566" t="s">
        <v>159</v>
      </c>
      <c r="E9" s="565" t="s">
        <v>2095</v>
      </c>
      <c r="F9" s="566" t="s">
        <v>2096</v>
      </c>
      <c r="G9" s="567" t="s">
        <v>2097</v>
      </c>
    </row>
    <row r="10" spans="1:7" x14ac:dyDescent="0.25">
      <c r="A10" s="568"/>
      <c r="B10" s="569"/>
      <c r="C10" s="604" t="s">
        <v>2102</v>
      </c>
      <c r="D10" s="644"/>
      <c r="E10" s="644"/>
      <c r="F10" s="626"/>
      <c r="G10" s="641"/>
    </row>
    <row r="11" spans="1:7" s="598" customFormat="1" x14ac:dyDescent="0.25">
      <c r="A11" s="568"/>
      <c r="B11" s="569"/>
      <c r="C11" s="607" t="s">
        <v>2193</v>
      </c>
      <c r="D11" s="601" t="s">
        <v>1946</v>
      </c>
      <c r="E11" s="601">
        <v>1</v>
      </c>
      <c r="F11" s="634"/>
      <c r="G11" s="641">
        <f>E11*F11</f>
        <v>0</v>
      </c>
    </row>
    <row r="12" spans="1:7" s="598" customFormat="1" x14ac:dyDescent="0.25">
      <c r="A12" s="568"/>
      <c r="B12" s="569"/>
      <c r="C12" s="607" t="s">
        <v>2194</v>
      </c>
      <c r="D12" s="601" t="s">
        <v>1946</v>
      </c>
      <c r="E12" s="601">
        <v>1</v>
      </c>
      <c r="F12" s="634"/>
      <c r="G12" s="641">
        <f>E12*F12</f>
        <v>0</v>
      </c>
    </row>
    <row r="13" spans="1:7" s="598" customFormat="1" x14ac:dyDescent="0.25">
      <c r="A13" s="568"/>
      <c r="B13" s="569"/>
      <c r="C13" s="607" t="s">
        <v>2195</v>
      </c>
      <c r="D13" s="601" t="s">
        <v>1946</v>
      </c>
      <c r="E13" s="601">
        <v>1</v>
      </c>
      <c r="F13" s="634"/>
      <c r="G13" s="641">
        <f>E13*F13</f>
        <v>0</v>
      </c>
    </row>
    <row r="14" spans="1:7" s="598" customFormat="1" x14ac:dyDescent="0.25">
      <c r="A14" s="568"/>
      <c r="B14" s="569"/>
      <c r="C14" s="607" t="s">
        <v>2196</v>
      </c>
      <c r="D14" s="601" t="s">
        <v>1946</v>
      </c>
      <c r="E14" s="601">
        <v>1</v>
      </c>
      <c r="F14" s="634"/>
      <c r="G14" s="641">
        <f>E14*F14</f>
        <v>0</v>
      </c>
    </row>
    <row r="15" spans="1:7" s="598" customFormat="1" ht="39" x14ac:dyDescent="0.25">
      <c r="A15" s="568"/>
      <c r="B15" s="569"/>
      <c r="C15" s="607" t="s">
        <v>2197</v>
      </c>
      <c r="D15" s="601" t="s">
        <v>1946</v>
      </c>
      <c r="E15" s="601">
        <v>1</v>
      </c>
      <c r="F15" s="634"/>
      <c r="G15" s="641">
        <f>E15*F15</f>
        <v>0</v>
      </c>
    </row>
    <row r="16" spans="1:7" x14ac:dyDescent="0.25">
      <c r="A16" s="568"/>
      <c r="B16" s="645"/>
      <c r="C16" s="607"/>
      <c r="D16" s="591"/>
      <c r="E16" s="591"/>
      <c r="F16" s="628"/>
      <c r="G16" s="629"/>
    </row>
    <row r="17" spans="1:7" x14ac:dyDescent="0.25">
      <c r="A17" s="568"/>
      <c r="B17" s="603"/>
      <c r="C17" s="604" t="s">
        <v>1493</v>
      </c>
      <c r="D17" s="591"/>
      <c r="E17" s="591"/>
      <c r="F17" s="628"/>
      <c r="G17" s="629"/>
    </row>
    <row r="18" spans="1:7" ht="39" x14ac:dyDescent="0.25">
      <c r="A18" s="568"/>
      <c r="B18" s="603"/>
      <c r="C18" s="607" t="s">
        <v>1991</v>
      </c>
      <c r="D18" s="591"/>
      <c r="E18" s="591"/>
      <c r="F18" s="628"/>
      <c r="G18" s="629"/>
    </row>
    <row r="19" spans="1:7" x14ac:dyDescent="0.25">
      <c r="A19" s="568"/>
      <c r="B19" s="603"/>
      <c r="C19" s="607"/>
      <c r="D19" s="591"/>
      <c r="E19" s="591"/>
      <c r="F19" s="628"/>
      <c r="G19" s="629"/>
    </row>
  </sheetData>
  <sheetProtection algorithmName="SHA-512" hashValue="zHGQyMnF8BOc//xKjeStngfiTU54WmPp3F6C9rHCjtdkZnOzyMoZ0z+ifXx40wWz3eOghuPMYV8lPEzdj7t0uQ==" saltValue="oNeq3/GCvmS1REofcECk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2808-25BE-4C46-B7FD-88AB61584216}">
  <dimension ref="A1:T106"/>
  <sheetViews>
    <sheetView topLeftCell="A10" zoomScale="115" zoomScaleNormal="115" zoomScaleSheetLayoutView="100" workbookViewId="0">
      <selection activeCell="E19" sqref="E19"/>
    </sheetView>
  </sheetViews>
  <sheetFormatPr defaultRowHeight="15" x14ac:dyDescent="0.25"/>
  <cols>
    <col min="1" max="1" width="21.42578125" style="700" customWidth="1"/>
    <col min="2" max="2" width="62.5703125" style="561" customWidth="1"/>
    <col min="3" max="3" width="9" style="582" customWidth="1"/>
    <col min="4" max="4" width="5.42578125" style="561" customWidth="1"/>
    <col min="5" max="5" width="6.5703125" style="561" customWidth="1"/>
    <col min="6" max="6" width="11.28515625" style="561" customWidth="1"/>
    <col min="7" max="7" width="14.140625" style="561" customWidth="1"/>
    <col min="8" max="8" width="9.140625" style="561"/>
    <col min="9" max="10" width="9.140625" style="646"/>
    <col min="11" max="11" width="10.85546875" style="646" bestFit="1" customWidth="1"/>
    <col min="12" max="12" width="9.140625" style="646"/>
    <col min="13" max="15" width="9.140625" style="647"/>
    <col min="16" max="20" width="3.140625" style="647" customWidth="1"/>
    <col min="21" max="16384" width="9.140625" style="561"/>
  </cols>
  <sheetData>
    <row r="1" spans="1:20" ht="18.75" customHeight="1" thickBot="1" x14ac:dyDescent="0.3">
      <c r="A1" s="859" t="s">
        <v>2198</v>
      </c>
      <c r="B1" s="860"/>
      <c r="C1" s="860"/>
      <c r="D1" s="860"/>
      <c r="E1" s="860"/>
      <c r="F1" s="860"/>
      <c r="G1" s="861"/>
    </row>
    <row r="2" spans="1:20" s="652" customFormat="1" ht="27.75" customHeight="1" thickBot="1" x14ac:dyDescent="0.25">
      <c r="A2" s="648" t="s">
        <v>1930</v>
      </c>
      <c r="B2" s="798" t="s">
        <v>1482</v>
      </c>
      <c r="C2" s="798"/>
      <c r="D2" s="798"/>
      <c r="E2" s="649"/>
      <c r="F2" s="650"/>
      <c r="G2" s="651"/>
      <c r="I2" s="646"/>
      <c r="J2" s="646"/>
      <c r="K2" s="646"/>
      <c r="L2" s="646"/>
      <c r="M2" s="647"/>
      <c r="N2" s="647"/>
      <c r="O2" s="647"/>
      <c r="P2" s="647"/>
      <c r="Q2" s="647"/>
      <c r="R2" s="647"/>
      <c r="S2" s="647"/>
      <c r="T2" s="647"/>
    </row>
    <row r="3" spans="1:20" s="652" customFormat="1" ht="15.75" customHeight="1" thickBot="1" x14ac:dyDescent="0.25">
      <c r="A3" s="648" t="s">
        <v>1931</v>
      </c>
      <c r="B3" s="862" t="s">
        <v>2199</v>
      </c>
      <c r="C3" s="863"/>
      <c r="D3" s="864"/>
      <c r="E3" s="649"/>
      <c r="F3" s="650"/>
      <c r="G3" s="651"/>
      <c r="I3" s="646"/>
      <c r="J3" s="646"/>
      <c r="K3" s="646"/>
      <c r="L3" s="646"/>
      <c r="M3" s="647"/>
      <c r="N3" s="647"/>
      <c r="O3" s="647"/>
      <c r="P3" s="647"/>
      <c r="Q3" s="647"/>
      <c r="R3" s="647"/>
      <c r="S3" s="647"/>
      <c r="T3" s="647"/>
    </row>
    <row r="4" spans="1:20" ht="16.5" customHeight="1" thickBot="1" x14ac:dyDescent="0.3">
      <c r="A4" s="653" t="s">
        <v>1933</v>
      </c>
      <c r="B4" s="654" t="s">
        <v>2200</v>
      </c>
      <c r="C4" s="655" t="s">
        <v>1935</v>
      </c>
      <c r="D4" s="656"/>
      <c r="E4" s="657"/>
      <c r="F4" s="865" t="s">
        <v>2201</v>
      </c>
      <c r="G4" s="866"/>
    </row>
    <row r="5" spans="1:20" s="652" customFormat="1" ht="29.25" customHeight="1" thickBot="1" x14ac:dyDescent="0.25">
      <c r="A5" s="658" t="s">
        <v>23</v>
      </c>
      <c r="B5" s="659">
        <f>SUM(G12:G99)</f>
        <v>0</v>
      </c>
      <c r="C5" s="867" t="s">
        <v>2202</v>
      </c>
      <c r="D5" s="868"/>
      <c r="E5" s="869"/>
      <c r="F5" s="870" t="s">
        <v>2203</v>
      </c>
      <c r="G5" s="871"/>
      <c r="I5" s="646"/>
      <c r="J5" s="646"/>
      <c r="K5" s="646"/>
      <c r="L5" s="646"/>
      <c r="M5" s="647"/>
      <c r="N5" s="647"/>
      <c r="O5" s="647"/>
      <c r="P5" s="647"/>
      <c r="Q5" s="647"/>
      <c r="R5" s="647"/>
      <c r="S5" s="647"/>
      <c r="T5" s="647"/>
    </row>
    <row r="6" spans="1:20" s="652" customFormat="1" ht="20.25" customHeight="1" thickBot="1" x14ac:dyDescent="0.25">
      <c r="A6" s="660" t="s">
        <v>1938</v>
      </c>
      <c r="B6" s="661">
        <f>B5*0.21</f>
        <v>0</v>
      </c>
      <c r="C6" s="662" t="s">
        <v>2204</v>
      </c>
      <c r="D6" s="663"/>
      <c r="E6" s="664"/>
      <c r="F6" s="852" t="s">
        <v>1940</v>
      </c>
      <c r="G6" s="853"/>
      <c r="I6" s="646"/>
      <c r="J6" s="646"/>
      <c r="K6" s="646"/>
      <c r="L6" s="646"/>
      <c r="M6" s="647"/>
      <c r="N6" s="647"/>
      <c r="O6" s="647"/>
      <c r="P6" s="647"/>
      <c r="Q6" s="647"/>
      <c r="R6" s="647"/>
      <c r="S6" s="647"/>
      <c r="T6" s="647"/>
    </row>
    <row r="7" spans="1:20" ht="18" customHeight="1" thickBot="1" x14ac:dyDescent="0.3">
      <c r="A7" s="658" t="s">
        <v>35</v>
      </c>
      <c r="B7" s="665">
        <f>B5+B6</f>
        <v>0</v>
      </c>
      <c r="C7" s="662" t="s">
        <v>1487</v>
      </c>
      <c r="D7" s="854"/>
      <c r="E7" s="855"/>
      <c r="F7" s="852" t="s">
        <v>2205</v>
      </c>
      <c r="G7" s="853"/>
    </row>
    <row r="8" spans="1:20" ht="15.75" thickBot="1" x14ac:dyDescent="0.3">
      <c r="A8" s="666" t="s">
        <v>1942</v>
      </c>
      <c r="B8" s="667" t="s">
        <v>5</v>
      </c>
      <c r="C8" s="668" t="s">
        <v>160</v>
      </c>
      <c r="D8" s="667" t="s">
        <v>159</v>
      </c>
      <c r="E8" s="667" t="s">
        <v>2206</v>
      </c>
      <c r="F8" s="668" t="s">
        <v>1943</v>
      </c>
      <c r="G8" s="669" t="s">
        <v>1</v>
      </c>
    </row>
    <row r="9" spans="1:20" s="670" customFormat="1" ht="26.25" x14ac:dyDescent="0.4">
      <c r="A9" s="856" t="s">
        <v>2207</v>
      </c>
      <c r="B9" s="857"/>
      <c r="C9" s="857"/>
      <c r="D9" s="857"/>
      <c r="E9" s="857"/>
      <c r="F9" s="857"/>
      <c r="G9" s="858"/>
      <c r="I9" s="671"/>
      <c r="J9" s="671"/>
      <c r="K9" s="671"/>
      <c r="L9" s="671"/>
      <c r="M9" s="647"/>
      <c r="N9" s="647"/>
      <c r="O9" s="647"/>
      <c r="P9" s="647"/>
      <c r="Q9" s="647"/>
      <c r="R9" s="647"/>
      <c r="S9" s="647"/>
      <c r="T9" s="647"/>
    </row>
    <row r="10" spans="1:20" ht="15.75" x14ac:dyDescent="0.25">
      <c r="A10" s="672"/>
      <c r="B10" s="673" t="s">
        <v>2208</v>
      </c>
      <c r="C10" s="672"/>
      <c r="D10" s="672"/>
      <c r="E10" s="672"/>
      <c r="F10" s="672"/>
      <c r="G10" s="672"/>
    </row>
    <row r="11" spans="1:20" x14ac:dyDescent="0.25">
      <c r="A11" s="674"/>
      <c r="B11" s="674" t="s">
        <v>2209</v>
      </c>
      <c r="C11" s="674"/>
      <c r="D11" s="674"/>
      <c r="E11" s="674"/>
      <c r="F11" s="674"/>
      <c r="G11" s="674"/>
    </row>
    <row r="12" spans="1:20" ht="42.75" x14ac:dyDescent="0.25">
      <c r="A12" s="675" t="s">
        <v>2210</v>
      </c>
      <c r="B12" s="676" t="s">
        <v>2211</v>
      </c>
      <c r="C12" s="677">
        <v>1</v>
      </c>
      <c r="D12" s="678" t="s">
        <v>549</v>
      </c>
      <c r="E12" s="678" t="s">
        <v>1566</v>
      </c>
      <c r="F12" s="679"/>
      <c r="G12" s="680">
        <f>SUM(C12*F12)</f>
        <v>0</v>
      </c>
    </row>
    <row r="13" spans="1:20" s="652" customFormat="1" x14ac:dyDescent="0.2">
      <c r="A13" s="681"/>
      <c r="B13" s="681" t="s">
        <v>2212</v>
      </c>
      <c r="C13" s="681"/>
      <c r="D13" s="681"/>
      <c r="E13" s="681"/>
      <c r="F13" s="682"/>
      <c r="G13" s="681"/>
      <c r="I13" s="646"/>
      <c r="J13" s="646"/>
      <c r="K13" s="646"/>
      <c r="L13" s="646"/>
      <c r="M13" s="647"/>
      <c r="N13" s="647"/>
      <c r="O13" s="647"/>
      <c r="P13" s="647"/>
      <c r="Q13" s="647"/>
      <c r="R13" s="647"/>
      <c r="S13" s="647"/>
      <c r="T13" s="647"/>
    </row>
    <row r="14" spans="1:20" s="652" customFormat="1" ht="28.5" x14ac:dyDescent="0.2">
      <c r="A14" s="675" t="s">
        <v>2213</v>
      </c>
      <c r="B14" s="675" t="s">
        <v>2214</v>
      </c>
      <c r="C14" s="677">
        <v>1</v>
      </c>
      <c r="D14" s="678" t="s">
        <v>549</v>
      </c>
      <c r="E14" s="678" t="s">
        <v>2215</v>
      </c>
      <c r="F14" s="679"/>
      <c r="G14" s="680">
        <f>SUM(C14*F14)</f>
        <v>0</v>
      </c>
      <c r="I14" s="646"/>
      <c r="J14" s="646"/>
      <c r="K14" s="646"/>
      <c r="L14" s="646"/>
      <c r="M14" s="647"/>
      <c r="N14" s="647"/>
      <c r="O14" s="647"/>
      <c r="P14" s="647"/>
      <c r="Q14" s="647"/>
      <c r="R14" s="647"/>
      <c r="S14" s="647"/>
      <c r="T14" s="647"/>
    </row>
    <row r="15" spans="1:20" ht="28.5" x14ac:dyDescent="0.25">
      <c r="A15" s="675" t="s">
        <v>2216</v>
      </c>
      <c r="B15" s="675" t="s">
        <v>2217</v>
      </c>
      <c r="C15" s="677">
        <v>2</v>
      </c>
      <c r="D15" s="678" t="s">
        <v>549</v>
      </c>
      <c r="E15" s="678" t="s">
        <v>2218</v>
      </c>
      <c r="F15" s="679"/>
      <c r="G15" s="680">
        <f>SUM(C15*F15)</f>
        <v>0</v>
      </c>
    </row>
    <row r="16" spans="1:20" ht="28.5" x14ac:dyDescent="0.25">
      <c r="A16" s="675" t="s">
        <v>2219</v>
      </c>
      <c r="B16" s="675" t="s">
        <v>2220</v>
      </c>
      <c r="C16" s="677">
        <v>1</v>
      </c>
      <c r="D16" s="678" t="s">
        <v>549</v>
      </c>
      <c r="E16" s="678" t="s">
        <v>1566</v>
      </c>
      <c r="F16" s="679"/>
      <c r="G16" s="680">
        <f>SUM(C16*F16)</f>
        <v>0</v>
      </c>
    </row>
    <row r="17" spans="1:20" x14ac:dyDescent="0.25">
      <c r="A17" s="675" t="s">
        <v>2221</v>
      </c>
      <c r="B17" s="706" t="s">
        <v>2309</v>
      </c>
      <c r="C17" s="677">
        <v>1</v>
      </c>
      <c r="D17" s="678" t="s">
        <v>549</v>
      </c>
      <c r="E17" s="678" t="s">
        <v>1530</v>
      </c>
      <c r="F17" s="679"/>
      <c r="G17" s="680">
        <f>SUM(C17*F17)</f>
        <v>0</v>
      </c>
    </row>
    <row r="18" spans="1:20" ht="28.5" x14ac:dyDescent="0.25">
      <c r="A18" s="675" t="s">
        <v>2221</v>
      </c>
      <c r="B18" s="675" t="s">
        <v>2222</v>
      </c>
      <c r="C18" s="677">
        <v>1</v>
      </c>
      <c r="D18" s="678" t="s">
        <v>549</v>
      </c>
      <c r="E18" s="678" t="s">
        <v>2218</v>
      </c>
      <c r="F18" s="679"/>
      <c r="G18" s="680">
        <f t="shared" ref="G18:G20" si="0">SUM(C18*F18)</f>
        <v>0</v>
      </c>
    </row>
    <row r="19" spans="1:20" s="652" customFormat="1" ht="42.75" x14ac:dyDescent="0.2">
      <c r="A19" s="675" t="s">
        <v>2223</v>
      </c>
      <c r="B19" s="706" t="s">
        <v>2311</v>
      </c>
      <c r="C19" s="677">
        <v>1</v>
      </c>
      <c r="D19" s="678" t="s">
        <v>549</v>
      </c>
      <c r="E19" s="678" t="s">
        <v>2218</v>
      </c>
      <c r="F19" s="679"/>
      <c r="G19" s="680">
        <f t="shared" si="0"/>
        <v>0</v>
      </c>
      <c r="I19" s="646"/>
      <c r="J19" s="646"/>
      <c r="K19" s="646"/>
      <c r="L19" s="646"/>
      <c r="M19" s="647"/>
      <c r="N19" s="647"/>
      <c r="O19" s="647"/>
      <c r="P19" s="647"/>
      <c r="Q19" s="647"/>
      <c r="R19" s="647"/>
      <c r="S19" s="647"/>
      <c r="T19" s="647"/>
    </row>
    <row r="20" spans="1:20" s="652" customFormat="1" ht="28.5" x14ac:dyDescent="0.2">
      <c r="A20" s="675" t="s">
        <v>2223</v>
      </c>
      <c r="B20" s="675" t="s">
        <v>2224</v>
      </c>
      <c r="C20" s="677">
        <v>1</v>
      </c>
      <c r="D20" s="678" t="s">
        <v>549</v>
      </c>
      <c r="E20" s="678" t="s">
        <v>2225</v>
      </c>
      <c r="F20" s="679"/>
      <c r="G20" s="680">
        <f t="shared" si="0"/>
        <v>0</v>
      </c>
      <c r="I20" s="646"/>
      <c r="J20" s="646"/>
      <c r="K20" s="646"/>
      <c r="L20" s="646"/>
      <c r="M20" s="647"/>
      <c r="N20" s="647"/>
      <c r="O20" s="647"/>
      <c r="P20" s="647"/>
      <c r="Q20" s="647"/>
      <c r="R20" s="647"/>
      <c r="S20" s="647"/>
      <c r="T20" s="647"/>
    </row>
    <row r="21" spans="1:20" s="652" customFormat="1" x14ac:dyDescent="0.2">
      <c r="A21" s="675"/>
      <c r="B21" s="675"/>
      <c r="C21" s="677"/>
      <c r="D21" s="678"/>
      <c r="E21" s="678"/>
      <c r="F21" s="679"/>
      <c r="G21" s="680"/>
      <c r="I21" s="646"/>
      <c r="J21" s="646"/>
      <c r="K21" s="646"/>
      <c r="L21" s="646"/>
      <c r="M21" s="647"/>
      <c r="N21" s="647"/>
      <c r="O21" s="647"/>
      <c r="P21" s="647"/>
      <c r="Q21" s="647"/>
      <c r="R21" s="647"/>
      <c r="S21" s="647"/>
      <c r="T21" s="647"/>
    </row>
    <row r="22" spans="1:20" x14ac:dyDescent="0.25">
      <c r="A22" s="674"/>
      <c r="B22" s="674" t="s">
        <v>2226</v>
      </c>
      <c r="C22" s="674"/>
      <c r="D22" s="674"/>
      <c r="E22" s="674"/>
      <c r="F22" s="683"/>
      <c r="G22" s="674"/>
    </row>
    <row r="23" spans="1:20" ht="42.75" x14ac:dyDescent="0.25">
      <c r="A23" s="675" t="s">
        <v>2227</v>
      </c>
      <c r="B23" s="676" t="s">
        <v>2211</v>
      </c>
      <c r="C23" s="677">
        <v>1</v>
      </c>
      <c r="D23" s="678" t="s">
        <v>549</v>
      </c>
      <c r="E23" s="678" t="s">
        <v>1566</v>
      </c>
      <c r="F23" s="679"/>
      <c r="G23" s="680">
        <f>SUM(C23*F23)</f>
        <v>0</v>
      </c>
    </row>
    <row r="24" spans="1:20" s="652" customFormat="1" x14ac:dyDescent="0.2">
      <c r="A24" s="681"/>
      <c r="B24" s="681" t="s">
        <v>2212</v>
      </c>
      <c r="C24" s="681"/>
      <c r="D24" s="681"/>
      <c r="E24" s="681"/>
      <c r="F24" s="682"/>
      <c r="G24" s="681"/>
      <c r="I24" s="646"/>
      <c r="J24" s="646"/>
      <c r="K24" s="646"/>
      <c r="L24" s="646"/>
      <c r="M24" s="647"/>
      <c r="N24" s="647"/>
      <c r="O24" s="647"/>
      <c r="P24" s="647"/>
      <c r="Q24" s="647"/>
      <c r="R24" s="647"/>
      <c r="S24" s="647"/>
      <c r="T24" s="647"/>
    </row>
    <row r="25" spans="1:20" s="652" customFormat="1" ht="28.5" x14ac:dyDescent="0.2">
      <c r="A25" s="675" t="s">
        <v>2228</v>
      </c>
      <c r="B25" s="675" t="s">
        <v>2214</v>
      </c>
      <c r="C25" s="677">
        <v>1</v>
      </c>
      <c r="D25" s="678" t="s">
        <v>549</v>
      </c>
      <c r="E25" s="678" t="s">
        <v>2215</v>
      </c>
      <c r="F25" s="679"/>
      <c r="G25" s="680">
        <f>SUM(C25*F25)</f>
        <v>0</v>
      </c>
      <c r="I25" s="646"/>
      <c r="J25" s="646"/>
      <c r="K25" s="646"/>
      <c r="L25" s="646"/>
      <c r="M25" s="647"/>
      <c r="N25" s="647"/>
      <c r="O25" s="647"/>
      <c r="P25" s="647"/>
      <c r="Q25" s="647"/>
      <c r="R25" s="647"/>
      <c r="S25" s="647"/>
      <c r="T25" s="647"/>
    </row>
    <row r="26" spans="1:20" ht="28.5" x14ac:dyDescent="0.25">
      <c r="A26" s="675" t="s">
        <v>2229</v>
      </c>
      <c r="B26" s="675" t="s">
        <v>2217</v>
      </c>
      <c r="C26" s="677">
        <v>2</v>
      </c>
      <c r="D26" s="678" t="s">
        <v>549</v>
      </c>
      <c r="E26" s="678" t="s">
        <v>2218</v>
      </c>
      <c r="F26" s="679"/>
      <c r="G26" s="680">
        <f>SUM(C26*F26)</f>
        <v>0</v>
      </c>
    </row>
    <row r="27" spans="1:20" ht="28.5" x14ac:dyDescent="0.25">
      <c r="A27" s="675" t="s">
        <v>2230</v>
      </c>
      <c r="B27" s="675" t="s">
        <v>2220</v>
      </c>
      <c r="C27" s="677">
        <v>1</v>
      </c>
      <c r="D27" s="678" t="s">
        <v>549</v>
      </c>
      <c r="E27" s="678" t="s">
        <v>1566</v>
      </c>
      <c r="F27" s="679"/>
      <c r="G27" s="680">
        <f>SUM(C27*F27)</f>
        <v>0</v>
      </c>
    </row>
    <row r="28" spans="1:20" x14ac:dyDescent="0.25">
      <c r="A28" s="675" t="s">
        <v>2231</v>
      </c>
      <c r="B28" s="706" t="s">
        <v>2310</v>
      </c>
      <c r="C28" s="677">
        <v>1</v>
      </c>
      <c r="D28" s="678" t="s">
        <v>549</v>
      </c>
      <c r="E28" s="678" t="s">
        <v>1530</v>
      </c>
      <c r="F28" s="679"/>
      <c r="G28" s="680">
        <f>SUM(C28*F28)</f>
        <v>0</v>
      </c>
    </row>
    <row r="29" spans="1:20" ht="28.5" x14ac:dyDescent="0.25">
      <c r="A29" s="675" t="s">
        <v>2231</v>
      </c>
      <c r="B29" s="675" t="s">
        <v>2222</v>
      </c>
      <c r="C29" s="677">
        <v>1</v>
      </c>
      <c r="D29" s="678" t="s">
        <v>549</v>
      </c>
      <c r="E29" s="678" t="s">
        <v>2218</v>
      </c>
      <c r="F29" s="679"/>
      <c r="G29" s="680">
        <f t="shared" ref="G29" si="1">SUM(C29*F29)</f>
        <v>0</v>
      </c>
    </row>
    <row r="30" spans="1:20" x14ac:dyDescent="0.25">
      <c r="A30" s="675"/>
      <c r="B30" s="675"/>
      <c r="C30" s="677"/>
      <c r="D30" s="678"/>
      <c r="E30" s="678"/>
      <c r="F30" s="679"/>
      <c r="G30" s="680"/>
    </row>
    <row r="31" spans="1:20" x14ac:dyDescent="0.25">
      <c r="A31" s="674"/>
      <c r="B31" s="674" t="s">
        <v>2232</v>
      </c>
      <c r="C31" s="674"/>
      <c r="D31" s="674"/>
      <c r="E31" s="674"/>
      <c r="F31" s="683"/>
      <c r="G31" s="674"/>
    </row>
    <row r="32" spans="1:20" ht="42.75" x14ac:dyDescent="0.25">
      <c r="A32" s="675" t="s">
        <v>2233</v>
      </c>
      <c r="B32" s="676" t="s">
        <v>2234</v>
      </c>
      <c r="C32" s="677">
        <v>1</v>
      </c>
      <c r="D32" s="678" t="s">
        <v>549</v>
      </c>
      <c r="E32" s="678" t="s">
        <v>1566</v>
      </c>
      <c r="F32" s="679"/>
      <c r="G32" s="680">
        <f>SUM(C32*F32)</f>
        <v>0</v>
      </c>
    </row>
    <row r="33" spans="1:20" s="652" customFormat="1" x14ac:dyDescent="0.2">
      <c r="A33" s="681"/>
      <c r="B33" s="681" t="s">
        <v>2212</v>
      </c>
      <c r="C33" s="681"/>
      <c r="D33" s="681"/>
      <c r="E33" s="681"/>
      <c r="F33" s="682"/>
      <c r="G33" s="681"/>
      <c r="I33" s="646"/>
      <c r="J33" s="646"/>
      <c r="K33" s="646"/>
      <c r="L33" s="646"/>
      <c r="M33" s="647"/>
      <c r="N33" s="647"/>
      <c r="O33" s="647"/>
      <c r="P33" s="647"/>
      <c r="Q33" s="647"/>
      <c r="R33" s="647"/>
      <c r="S33" s="647"/>
      <c r="T33" s="647"/>
    </row>
    <row r="34" spans="1:20" s="652" customFormat="1" ht="28.5" x14ac:dyDescent="0.2">
      <c r="A34" s="675" t="s">
        <v>2235</v>
      </c>
      <c r="B34" s="675" t="s">
        <v>2214</v>
      </c>
      <c r="C34" s="677">
        <v>1</v>
      </c>
      <c r="D34" s="678" t="s">
        <v>549</v>
      </c>
      <c r="E34" s="678" t="s">
        <v>2215</v>
      </c>
      <c r="F34" s="679"/>
      <c r="G34" s="680">
        <f>SUM(C34*F34)</f>
        <v>0</v>
      </c>
      <c r="I34" s="646"/>
      <c r="J34" s="646"/>
      <c r="K34" s="646"/>
      <c r="L34" s="646"/>
      <c r="M34" s="647"/>
      <c r="N34" s="647"/>
      <c r="O34" s="647"/>
      <c r="P34" s="647"/>
      <c r="Q34" s="647"/>
      <c r="R34" s="647"/>
      <c r="S34" s="647"/>
      <c r="T34" s="647"/>
    </row>
    <row r="35" spans="1:20" ht="28.5" x14ac:dyDescent="0.25">
      <c r="A35" s="675" t="s">
        <v>2236</v>
      </c>
      <c r="B35" s="675" t="s">
        <v>2217</v>
      </c>
      <c r="C35" s="677">
        <v>2</v>
      </c>
      <c r="D35" s="678" t="s">
        <v>549</v>
      </c>
      <c r="E35" s="678" t="s">
        <v>2218</v>
      </c>
      <c r="F35" s="679"/>
      <c r="G35" s="680">
        <f>SUM(C35*F35)</f>
        <v>0</v>
      </c>
    </row>
    <row r="36" spans="1:20" ht="42.75" x14ac:dyDescent="0.25">
      <c r="A36" s="675" t="s">
        <v>2237</v>
      </c>
      <c r="B36" s="675" t="s">
        <v>2238</v>
      </c>
      <c r="C36" s="677">
        <v>1</v>
      </c>
      <c r="D36" s="678" t="s">
        <v>549</v>
      </c>
      <c r="E36" s="678" t="s">
        <v>1566</v>
      </c>
      <c r="F36" s="679"/>
      <c r="G36" s="680">
        <f t="shared" ref="G36:G37" si="2">SUM(C36*F36)</f>
        <v>0</v>
      </c>
    </row>
    <row r="37" spans="1:20" x14ac:dyDescent="0.25">
      <c r="A37" s="675" t="s">
        <v>2239</v>
      </c>
      <c r="B37" s="675" t="s">
        <v>2240</v>
      </c>
      <c r="C37" s="677">
        <v>1</v>
      </c>
      <c r="D37" s="678" t="s">
        <v>549</v>
      </c>
      <c r="E37" s="678" t="s">
        <v>2215</v>
      </c>
      <c r="F37" s="679"/>
      <c r="G37" s="680">
        <f t="shared" si="2"/>
        <v>0</v>
      </c>
    </row>
    <row r="38" spans="1:20" x14ac:dyDescent="0.25">
      <c r="A38" s="675"/>
      <c r="B38" s="675"/>
      <c r="C38" s="677"/>
      <c r="D38" s="678"/>
      <c r="E38" s="678"/>
      <c r="F38" s="679"/>
      <c r="G38" s="680"/>
    </row>
    <row r="39" spans="1:20" ht="15.75" x14ac:dyDescent="0.25">
      <c r="A39" s="672"/>
      <c r="B39" s="673" t="s">
        <v>2241</v>
      </c>
      <c r="C39" s="672"/>
      <c r="D39" s="672"/>
      <c r="E39" s="672"/>
      <c r="F39" s="684"/>
      <c r="G39" s="672"/>
    </row>
    <row r="40" spans="1:20" x14ac:dyDescent="0.25">
      <c r="A40" s="685"/>
      <c r="B40" s="681" t="s">
        <v>2242</v>
      </c>
      <c r="C40" s="686"/>
      <c r="D40" s="686"/>
      <c r="E40" s="686"/>
      <c r="F40" s="687"/>
      <c r="G40" s="688"/>
    </row>
    <row r="41" spans="1:20" ht="42.75" x14ac:dyDescent="0.25">
      <c r="A41" s="675" t="s">
        <v>2243</v>
      </c>
      <c r="B41" s="675" t="s">
        <v>2244</v>
      </c>
      <c r="C41" s="677">
        <v>1</v>
      </c>
      <c r="D41" s="678" t="s">
        <v>549</v>
      </c>
      <c r="E41" s="680" t="s">
        <v>2218</v>
      </c>
      <c r="F41" s="679"/>
      <c r="G41" s="680">
        <f t="shared" ref="G41:G48" si="3">SUM(C41*F41)</f>
        <v>0</v>
      </c>
    </row>
    <row r="42" spans="1:20" ht="57" x14ac:dyDescent="0.25">
      <c r="A42" s="675"/>
      <c r="B42" s="675" t="s">
        <v>2245</v>
      </c>
      <c r="C42" s="677">
        <v>1</v>
      </c>
      <c r="D42" s="678" t="s">
        <v>549</v>
      </c>
      <c r="E42" s="680" t="s">
        <v>2218</v>
      </c>
      <c r="F42" s="679"/>
      <c r="G42" s="680">
        <f t="shared" si="3"/>
        <v>0</v>
      </c>
    </row>
    <row r="43" spans="1:20" ht="57" x14ac:dyDescent="0.25">
      <c r="A43" s="675" t="s">
        <v>2246</v>
      </c>
      <c r="B43" s="675" t="s">
        <v>2247</v>
      </c>
      <c r="C43" s="689">
        <v>1</v>
      </c>
      <c r="D43" s="689" t="s">
        <v>549</v>
      </c>
      <c r="E43" s="680" t="s">
        <v>2218</v>
      </c>
      <c r="F43" s="679"/>
      <c r="G43" s="680">
        <f t="shared" si="3"/>
        <v>0</v>
      </c>
    </row>
    <row r="44" spans="1:20" ht="28.5" x14ac:dyDescent="0.25">
      <c r="A44" s="690"/>
      <c r="B44" s="675" t="s">
        <v>2248</v>
      </c>
      <c r="C44" s="689">
        <v>1</v>
      </c>
      <c r="D44" s="689" t="s">
        <v>549</v>
      </c>
      <c r="E44" s="680" t="s">
        <v>2218</v>
      </c>
      <c r="F44" s="679"/>
      <c r="G44" s="680">
        <f t="shared" si="3"/>
        <v>0</v>
      </c>
    </row>
    <row r="45" spans="1:20" ht="28.5" x14ac:dyDescent="0.25">
      <c r="A45" s="690"/>
      <c r="B45" s="675" t="s">
        <v>2249</v>
      </c>
      <c r="C45" s="689">
        <v>1</v>
      </c>
      <c r="D45" s="689" t="s">
        <v>549</v>
      </c>
      <c r="E45" s="680" t="s">
        <v>2218</v>
      </c>
      <c r="F45" s="679"/>
      <c r="G45" s="680">
        <f t="shared" si="3"/>
        <v>0</v>
      </c>
    </row>
    <row r="46" spans="1:20" x14ac:dyDescent="0.25">
      <c r="A46" s="690"/>
      <c r="B46" s="675" t="s">
        <v>2250</v>
      </c>
      <c r="C46" s="689">
        <v>1</v>
      </c>
      <c r="D46" s="689" t="s">
        <v>549</v>
      </c>
      <c r="E46" s="680" t="s">
        <v>2218</v>
      </c>
      <c r="F46" s="679"/>
      <c r="G46" s="680">
        <f t="shared" si="3"/>
        <v>0</v>
      </c>
      <c r="I46" s="561"/>
      <c r="J46" s="561"/>
      <c r="K46" s="561"/>
      <c r="L46" s="561"/>
      <c r="M46" s="561"/>
      <c r="N46" s="561"/>
      <c r="O46" s="561"/>
      <c r="P46" s="561"/>
      <c r="Q46" s="561"/>
      <c r="R46" s="561"/>
      <c r="S46" s="561"/>
      <c r="T46" s="561"/>
    </row>
    <row r="47" spans="1:20" x14ac:dyDescent="0.25">
      <c r="A47" s="690"/>
      <c r="B47" s="675" t="s">
        <v>2251</v>
      </c>
      <c r="C47" s="689">
        <v>2</v>
      </c>
      <c r="D47" s="689" t="s">
        <v>549</v>
      </c>
      <c r="E47" s="680" t="s">
        <v>2218</v>
      </c>
      <c r="F47" s="679"/>
      <c r="G47" s="680">
        <f t="shared" si="3"/>
        <v>0</v>
      </c>
      <c r="I47" s="561"/>
      <c r="J47" s="561"/>
      <c r="K47" s="561"/>
      <c r="L47" s="561"/>
      <c r="M47" s="561"/>
      <c r="N47" s="561"/>
      <c r="O47" s="561"/>
      <c r="P47" s="561"/>
      <c r="Q47" s="561"/>
      <c r="R47" s="561"/>
      <c r="S47" s="561"/>
      <c r="T47" s="561"/>
    </row>
    <row r="48" spans="1:20" x14ac:dyDescent="0.25">
      <c r="A48" s="690"/>
      <c r="B48" s="675" t="s">
        <v>2252</v>
      </c>
      <c r="C48" s="689">
        <v>1</v>
      </c>
      <c r="D48" s="689" t="s">
        <v>549</v>
      </c>
      <c r="E48" s="680" t="s">
        <v>2218</v>
      </c>
      <c r="F48" s="679"/>
      <c r="G48" s="680">
        <f t="shared" si="3"/>
        <v>0</v>
      </c>
      <c r="I48" s="561"/>
      <c r="J48" s="561"/>
      <c r="K48" s="561"/>
      <c r="L48" s="561"/>
      <c r="M48" s="561"/>
      <c r="N48" s="561"/>
      <c r="O48" s="561"/>
      <c r="P48" s="561"/>
      <c r="Q48" s="561"/>
      <c r="R48" s="561"/>
      <c r="S48" s="561"/>
      <c r="T48" s="561"/>
    </row>
    <row r="49" spans="1:20" x14ac:dyDescent="0.25">
      <c r="A49" s="690"/>
      <c r="B49" s="675"/>
      <c r="C49" s="689"/>
      <c r="D49" s="689"/>
      <c r="E49" s="680"/>
      <c r="F49" s="679"/>
      <c r="G49" s="680"/>
    </row>
    <row r="50" spans="1:20" x14ac:dyDescent="0.25">
      <c r="A50" s="685"/>
      <c r="B50" s="681" t="s">
        <v>2253</v>
      </c>
      <c r="C50" s="686"/>
      <c r="D50" s="686"/>
      <c r="E50" s="686"/>
      <c r="F50" s="687"/>
      <c r="G50" s="688"/>
    </row>
    <row r="51" spans="1:20" ht="42.75" x14ac:dyDescent="0.25">
      <c r="A51" s="690"/>
      <c r="B51" s="675" t="s">
        <v>2254</v>
      </c>
      <c r="C51" s="689">
        <v>1</v>
      </c>
      <c r="D51" s="689" t="s">
        <v>549</v>
      </c>
      <c r="E51" s="680" t="s">
        <v>2218</v>
      </c>
      <c r="F51" s="679"/>
      <c r="G51" s="680">
        <f>SUM(C51*F51)</f>
        <v>0</v>
      </c>
    </row>
    <row r="52" spans="1:20" x14ac:dyDescent="0.25">
      <c r="A52" s="690"/>
      <c r="B52" s="675" t="s">
        <v>2255</v>
      </c>
      <c r="C52" s="689">
        <v>1</v>
      </c>
      <c r="D52" s="689" t="s">
        <v>549</v>
      </c>
      <c r="E52" s="680" t="s">
        <v>2218</v>
      </c>
      <c r="F52" s="679"/>
      <c r="G52" s="680">
        <f>SUM(C52*F52)</f>
        <v>0</v>
      </c>
    </row>
    <row r="53" spans="1:20" x14ac:dyDescent="0.25">
      <c r="A53" s="690"/>
      <c r="B53" s="675"/>
      <c r="C53" s="689"/>
      <c r="D53" s="689"/>
      <c r="E53" s="680"/>
      <c r="F53" s="679"/>
      <c r="G53" s="680"/>
    </row>
    <row r="54" spans="1:20" x14ac:dyDescent="0.25">
      <c r="A54" s="685"/>
      <c r="B54" s="681" t="s">
        <v>2256</v>
      </c>
      <c r="C54" s="686"/>
      <c r="D54" s="686"/>
      <c r="E54" s="686"/>
      <c r="F54" s="687"/>
      <c r="G54" s="688"/>
    </row>
    <row r="55" spans="1:20" x14ac:dyDescent="0.25">
      <c r="A55" s="675"/>
      <c r="B55" s="691" t="s">
        <v>2257</v>
      </c>
      <c r="C55" s="677"/>
      <c r="D55" s="678"/>
      <c r="E55" s="678"/>
      <c r="F55" s="679"/>
      <c r="G55" s="680"/>
    </row>
    <row r="56" spans="1:20" ht="28.5" x14ac:dyDescent="0.25">
      <c r="A56" s="675" t="s">
        <v>2258</v>
      </c>
      <c r="B56" s="675" t="s">
        <v>2259</v>
      </c>
      <c r="C56" s="677">
        <v>2</v>
      </c>
      <c r="D56" s="678" t="s">
        <v>549</v>
      </c>
      <c r="E56" s="680" t="s">
        <v>2218</v>
      </c>
      <c r="F56" s="679"/>
      <c r="G56" s="680">
        <f>SUM(C56*F56)</f>
        <v>0</v>
      </c>
    </row>
    <row r="57" spans="1:20" x14ac:dyDescent="0.25">
      <c r="A57" s="675"/>
      <c r="B57" s="691" t="s">
        <v>2260</v>
      </c>
      <c r="C57" s="677"/>
      <c r="D57" s="678"/>
      <c r="E57" s="678"/>
      <c r="F57" s="679"/>
      <c r="G57" s="680"/>
    </row>
    <row r="58" spans="1:20" ht="28.5" x14ac:dyDescent="0.25">
      <c r="A58" s="675" t="s">
        <v>2246</v>
      </c>
      <c r="B58" s="675" t="s">
        <v>2261</v>
      </c>
      <c r="C58" s="677">
        <v>1</v>
      </c>
      <c r="D58" s="678" t="s">
        <v>549</v>
      </c>
      <c r="E58" s="678" t="s">
        <v>1566</v>
      </c>
      <c r="F58" s="679"/>
      <c r="G58" s="680">
        <f t="shared" ref="G58:G62" si="4">SUM(C58*F58)</f>
        <v>0</v>
      </c>
    </row>
    <row r="59" spans="1:20" x14ac:dyDescent="0.25">
      <c r="A59" s="675" t="s">
        <v>2262</v>
      </c>
      <c r="B59" s="675" t="s">
        <v>2263</v>
      </c>
      <c r="C59" s="677">
        <v>1</v>
      </c>
      <c r="D59" s="678" t="s">
        <v>549</v>
      </c>
      <c r="E59" s="678" t="s">
        <v>1530</v>
      </c>
      <c r="F59" s="679"/>
      <c r="G59" s="680">
        <f t="shared" si="4"/>
        <v>0</v>
      </c>
    </row>
    <row r="60" spans="1:20" ht="28.5" x14ac:dyDescent="0.25">
      <c r="A60" s="675" t="s">
        <v>2262</v>
      </c>
      <c r="B60" s="675" t="s">
        <v>2264</v>
      </c>
      <c r="C60" s="677">
        <v>1</v>
      </c>
      <c r="D60" s="678" t="s">
        <v>549</v>
      </c>
      <c r="E60" s="678" t="s">
        <v>2218</v>
      </c>
      <c r="F60" s="679"/>
      <c r="G60" s="680">
        <f t="shared" si="4"/>
        <v>0</v>
      </c>
      <c r="I60" s="561"/>
      <c r="J60" s="561"/>
      <c r="K60" s="561"/>
      <c r="L60" s="561"/>
      <c r="M60" s="561"/>
      <c r="N60" s="561"/>
      <c r="O60" s="561"/>
      <c r="P60" s="561"/>
      <c r="Q60" s="561"/>
      <c r="R60" s="561"/>
      <c r="S60" s="561"/>
      <c r="T60" s="561"/>
    </row>
    <row r="61" spans="1:20" ht="28.5" x14ac:dyDescent="0.25">
      <c r="A61" s="675" t="s">
        <v>2265</v>
      </c>
      <c r="B61" s="675" t="s">
        <v>2259</v>
      </c>
      <c r="C61" s="677">
        <v>1</v>
      </c>
      <c r="D61" s="678" t="s">
        <v>549</v>
      </c>
      <c r="E61" s="678" t="s">
        <v>2218</v>
      </c>
      <c r="F61" s="679"/>
      <c r="G61" s="680">
        <f t="shared" si="4"/>
        <v>0</v>
      </c>
    </row>
    <row r="62" spans="1:20" ht="28.5" x14ac:dyDescent="0.25">
      <c r="A62" s="675" t="s">
        <v>2266</v>
      </c>
      <c r="B62" s="675" t="s">
        <v>2267</v>
      </c>
      <c r="C62" s="677">
        <v>1</v>
      </c>
      <c r="D62" s="678" t="s">
        <v>549</v>
      </c>
      <c r="E62" s="678" t="s">
        <v>2218</v>
      </c>
      <c r="F62" s="679"/>
      <c r="G62" s="680">
        <f t="shared" si="4"/>
        <v>0</v>
      </c>
    </row>
    <row r="63" spans="1:20" x14ac:dyDescent="0.25">
      <c r="A63" s="675"/>
      <c r="B63" s="691" t="s">
        <v>2268</v>
      </c>
      <c r="C63" s="677"/>
      <c r="D63" s="678"/>
      <c r="E63" s="678"/>
      <c r="F63" s="679"/>
      <c r="G63" s="680"/>
    </row>
    <row r="64" spans="1:20" ht="28.5" x14ac:dyDescent="0.25">
      <c r="A64" s="675" t="s">
        <v>2269</v>
      </c>
      <c r="B64" s="675" t="s">
        <v>2270</v>
      </c>
      <c r="C64" s="677">
        <v>1</v>
      </c>
      <c r="D64" s="678" t="s">
        <v>549</v>
      </c>
      <c r="E64" s="678" t="s">
        <v>2271</v>
      </c>
      <c r="F64" s="679"/>
      <c r="G64" s="680">
        <f>SUM(C64*F64)</f>
        <v>0</v>
      </c>
    </row>
    <row r="65" spans="1:20" x14ac:dyDescent="0.25">
      <c r="A65" s="675" t="s">
        <v>2269</v>
      </c>
      <c r="B65" s="692" t="s">
        <v>2272</v>
      </c>
      <c r="C65" s="677">
        <v>1</v>
      </c>
      <c r="D65" s="678" t="s">
        <v>549</v>
      </c>
      <c r="E65" s="678" t="s">
        <v>1530</v>
      </c>
      <c r="F65" s="679"/>
      <c r="G65" s="680">
        <f>SUM(C65*F65)</f>
        <v>0</v>
      </c>
    </row>
    <row r="66" spans="1:20" x14ac:dyDescent="0.25">
      <c r="A66" s="675"/>
      <c r="B66" s="675"/>
      <c r="C66" s="677"/>
      <c r="D66" s="678"/>
      <c r="E66" s="678"/>
      <c r="F66" s="679"/>
      <c r="G66" s="680"/>
    </row>
    <row r="67" spans="1:20" x14ac:dyDescent="0.25">
      <c r="A67" s="674"/>
      <c r="B67" s="674" t="s">
        <v>2273</v>
      </c>
      <c r="C67" s="674"/>
      <c r="D67" s="674"/>
      <c r="E67" s="674"/>
      <c r="F67" s="683"/>
      <c r="G67" s="674"/>
    </row>
    <row r="68" spans="1:20" s="652" customFormat="1" x14ac:dyDescent="0.2">
      <c r="A68" s="693"/>
      <c r="B68" s="694" t="s">
        <v>2274</v>
      </c>
      <c r="C68" s="677">
        <v>25</v>
      </c>
      <c r="D68" s="677" t="s">
        <v>284</v>
      </c>
      <c r="E68" s="678"/>
      <c r="F68" s="679"/>
      <c r="G68" s="680">
        <f t="shared" ref="G68:G77" si="5">SUM(C68*F68)</f>
        <v>0</v>
      </c>
      <c r="I68" s="646"/>
      <c r="J68" s="646"/>
      <c r="K68" s="646"/>
      <c r="L68" s="646"/>
      <c r="M68" s="647"/>
      <c r="N68" s="647"/>
      <c r="O68" s="647"/>
      <c r="P68" s="647"/>
      <c r="Q68" s="647"/>
      <c r="R68" s="647"/>
      <c r="S68" s="647"/>
      <c r="T68" s="647"/>
    </row>
    <row r="69" spans="1:20" s="652" customFormat="1" x14ac:dyDescent="0.2">
      <c r="A69" s="693"/>
      <c r="B69" s="694" t="s">
        <v>2275</v>
      </c>
      <c r="C69" s="677">
        <v>10</v>
      </c>
      <c r="D69" s="677" t="s">
        <v>284</v>
      </c>
      <c r="E69" s="678"/>
      <c r="F69" s="679"/>
      <c r="G69" s="680">
        <f t="shared" si="5"/>
        <v>0</v>
      </c>
      <c r="I69" s="646"/>
      <c r="J69" s="646"/>
      <c r="K69" s="646"/>
      <c r="L69" s="646"/>
      <c r="M69" s="647"/>
      <c r="N69" s="647"/>
      <c r="O69" s="647"/>
      <c r="P69" s="647"/>
      <c r="Q69" s="647"/>
      <c r="R69" s="647"/>
      <c r="S69" s="647"/>
      <c r="T69" s="647"/>
    </row>
    <row r="70" spans="1:20" s="652" customFormat="1" x14ac:dyDescent="0.2">
      <c r="A70" s="693"/>
      <c r="B70" s="694" t="s">
        <v>2276</v>
      </c>
      <c r="C70" s="677">
        <v>60</v>
      </c>
      <c r="D70" s="677" t="s">
        <v>284</v>
      </c>
      <c r="E70" s="678"/>
      <c r="F70" s="679"/>
      <c r="G70" s="680">
        <f t="shared" si="5"/>
        <v>0</v>
      </c>
      <c r="I70" s="646"/>
      <c r="J70" s="646"/>
      <c r="K70" s="646"/>
      <c r="L70" s="646"/>
      <c r="M70" s="647"/>
      <c r="N70" s="647"/>
      <c r="O70" s="647"/>
      <c r="P70" s="647"/>
      <c r="Q70" s="647"/>
      <c r="R70" s="647"/>
      <c r="S70" s="647"/>
      <c r="T70" s="647"/>
    </row>
    <row r="71" spans="1:20" s="652" customFormat="1" x14ac:dyDescent="0.2">
      <c r="A71" s="693"/>
      <c r="B71" s="694" t="s">
        <v>2277</v>
      </c>
      <c r="C71" s="677">
        <v>35</v>
      </c>
      <c r="D71" s="677" t="s">
        <v>284</v>
      </c>
      <c r="E71" s="678"/>
      <c r="F71" s="679"/>
      <c r="G71" s="680">
        <f t="shared" si="5"/>
        <v>0</v>
      </c>
      <c r="I71" s="646"/>
      <c r="J71" s="646"/>
      <c r="K71" s="646"/>
      <c r="L71" s="646"/>
      <c r="M71" s="647"/>
      <c r="N71" s="647"/>
      <c r="O71" s="647"/>
      <c r="P71" s="647"/>
      <c r="Q71" s="647"/>
      <c r="R71" s="647"/>
      <c r="S71" s="647"/>
      <c r="T71" s="647"/>
    </row>
    <row r="72" spans="1:20" s="652" customFormat="1" x14ac:dyDescent="0.2">
      <c r="A72" s="693"/>
      <c r="B72" s="694" t="s">
        <v>2278</v>
      </c>
      <c r="C72" s="677">
        <v>15</v>
      </c>
      <c r="D72" s="677" t="s">
        <v>284</v>
      </c>
      <c r="E72" s="678"/>
      <c r="F72" s="679"/>
      <c r="G72" s="680">
        <f t="shared" si="5"/>
        <v>0</v>
      </c>
      <c r="I72" s="646"/>
      <c r="J72" s="646"/>
      <c r="K72" s="646"/>
      <c r="L72" s="646"/>
      <c r="M72" s="647"/>
      <c r="N72" s="647"/>
      <c r="O72" s="647"/>
      <c r="P72" s="647"/>
      <c r="Q72" s="647"/>
      <c r="R72" s="647"/>
      <c r="S72" s="647"/>
      <c r="T72" s="647"/>
    </row>
    <row r="73" spans="1:20" s="652" customFormat="1" x14ac:dyDescent="0.2">
      <c r="A73" s="693"/>
      <c r="B73" s="694" t="s">
        <v>2279</v>
      </c>
      <c r="C73" s="677">
        <v>120</v>
      </c>
      <c r="D73" s="677" t="s">
        <v>284</v>
      </c>
      <c r="E73" s="678"/>
      <c r="F73" s="679"/>
      <c r="G73" s="680">
        <f t="shared" si="5"/>
        <v>0</v>
      </c>
      <c r="I73" s="646"/>
      <c r="J73" s="646"/>
      <c r="K73" s="646"/>
      <c r="L73" s="646"/>
      <c r="M73" s="647"/>
      <c r="N73" s="647"/>
      <c r="O73" s="647"/>
      <c r="P73" s="647"/>
      <c r="Q73" s="647"/>
      <c r="R73" s="647"/>
      <c r="S73" s="647"/>
      <c r="T73" s="647"/>
    </row>
    <row r="74" spans="1:20" s="652" customFormat="1" ht="28.5" x14ac:dyDescent="0.2">
      <c r="A74" s="693"/>
      <c r="B74" s="694" t="s">
        <v>2280</v>
      </c>
      <c r="C74" s="677">
        <v>75</v>
      </c>
      <c r="D74" s="677" t="s">
        <v>549</v>
      </c>
      <c r="E74" s="678"/>
      <c r="F74" s="679"/>
      <c r="G74" s="680">
        <f t="shared" si="5"/>
        <v>0</v>
      </c>
      <c r="I74" s="646"/>
      <c r="J74" s="646"/>
      <c r="K74" s="646"/>
      <c r="L74" s="646"/>
      <c r="M74" s="647"/>
      <c r="N74" s="647"/>
      <c r="O74" s="647"/>
      <c r="P74" s="647"/>
      <c r="Q74" s="647"/>
      <c r="R74" s="647"/>
      <c r="S74" s="647"/>
      <c r="T74" s="647"/>
    </row>
    <row r="75" spans="1:20" s="652" customFormat="1" x14ac:dyDescent="0.2">
      <c r="A75" s="693"/>
      <c r="B75" s="694" t="s">
        <v>2281</v>
      </c>
      <c r="C75" s="677">
        <v>10</v>
      </c>
      <c r="D75" s="677" t="s">
        <v>549</v>
      </c>
      <c r="E75" s="678"/>
      <c r="F75" s="679"/>
      <c r="G75" s="680">
        <f t="shared" si="5"/>
        <v>0</v>
      </c>
      <c r="I75" s="646"/>
      <c r="J75" s="646"/>
      <c r="K75" s="646"/>
      <c r="L75" s="646"/>
      <c r="M75" s="647"/>
      <c r="N75" s="647"/>
      <c r="O75" s="647"/>
      <c r="P75" s="647"/>
      <c r="Q75" s="647"/>
      <c r="R75" s="647"/>
      <c r="S75" s="647"/>
      <c r="T75" s="647"/>
    </row>
    <row r="76" spans="1:20" s="652" customFormat="1" x14ac:dyDescent="0.2">
      <c r="A76" s="693"/>
      <c r="B76" s="694" t="s">
        <v>2282</v>
      </c>
      <c r="C76" s="677">
        <v>1</v>
      </c>
      <c r="D76" s="678" t="s">
        <v>549</v>
      </c>
      <c r="E76" s="678"/>
      <c r="F76" s="679"/>
      <c r="G76" s="680">
        <f t="shared" si="5"/>
        <v>0</v>
      </c>
      <c r="I76" s="646"/>
      <c r="J76" s="646"/>
      <c r="K76" s="646"/>
      <c r="L76" s="646"/>
      <c r="M76" s="647"/>
      <c r="N76" s="647"/>
      <c r="O76" s="647"/>
      <c r="P76" s="647"/>
      <c r="Q76" s="647"/>
      <c r="R76" s="647"/>
      <c r="S76" s="647"/>
      <c r="T76" s="647"/>
    </row>
    <row r="77" spans="1:20" s="652" customFormat="1" x14ac:dyDescent="0.2">
      <c r="A77" s="693"/>
      <c r="B77" s="694" t="s">
        <v>2283</v>
      </c>
      <c r="C77" s="677">
        <v>1</v>
      </c>
      <c r="D77" s="678" t="s">
        <v>1946</v>
      </c>
      <c r="E77" s="678"/>
      <c r="F77" s="679"/>
      <c r="G77" s="680">
        <f t="shared" si="5"/>
        <v>0</v>
      </c>
      <c r="I77" s="646"/>
      <c r="J77" s="646"/>
      <c r="K77" s="646"/>
      <c r="L77" s="646"/>
      <c r="M77" s="647"/>
      <c r="N77" s="647"/>
      <c r="O77" s="647"/>
      <c r="P77" s="647"/>
      <c r="Q77" s="647"/>
      <c r="R77" s="647"/>
      <c r="S77" s="647"/>
      <c r="T77" s="647"/>
    </row>
    <row r="78" spans="1:20" s="652" customFormat="1" x14ac:dyDescent="0.2">
      <c r="A78" s="693"/>
      <c r="B78" s="694"/>
      <c r="C78" s="677"/>
      <c r="D78" s="678"/>
      <c r="E78" s="678"/>
      <c r="F78" s="679"/>
      <c r="G78" s="680"/>
      <c r="I78" s="646"/>
      <c r="J78" s="646"/>
      <c r="K78" s="646"/>
      <c r="L78" s="646"/>
      <c r="M78" s="647"/>
      <c r="N78" s="647"/>
      <c r="O78" s="647"/>
      <c r="P78" s="647"/>
      <c r="Q78" s="647"/>
      <c r="R78" s="647"/>
      <c r="S78" s="647"/>
      <c r="T78" s="647"/>
    </row>
    <row r="79" spans="1:20" x14ac:dyDescent="0.25">
      <c r="A79" s="674"/>
      <c r="B79" s="674" t="s">
        <v>2284</v>
      </c>
      <c r="C79" s="674"/>
      <c r="D79" s="674"/>
      <c r="E79" s="674"/>
      <c r="F79" s="683"/>
      <c r="G79" s="674"/>
    </row>
    <row r="80" spans="1:20" s="652" customFormat="1" x14ac:dyDescent="0.2">
      <c r="A80" s="693"/>
      <c r="B80" s="694" t="s">
        <v>2285</v>
      </c>
      <c r="C80" s="677">
        <v>80</v>
      </c>
      <c r="D80" s="678" t="s">
        <v>284</v>
      </c>
      <c r="E80" s="678"/>
      <c r="F80" s="679"/>
      <c r="G80" s="680">
        <f t="shared" ref="G80:G86" si="6">SUM(C80*F80)</f>
        <v>0</v>
      </c>
      <c r="I80" s="646"/>
      <c r="J80" s="646"/>
      <c r="K80" s="646"/>
      <c r="L80" s="646"/>
      <c r="M80" s="647"/>
      <c r="N80" s="647"/>
      <c r="O80" s="647"/>
      <c r="P80" s="647"/>
      <c r="Q80" s="647"/>
      <c r="R80" s="647"/>
      <c r="S80" s="647"/>
      <c r="T80" s="647"/>
    </row>
    <row r="81" spans="1:20" s="652" customFormat="1" x14ac:dyDescent="0.2">
      <c r="A81" s="693"/>
      <c r="B81" s="694" t="s">
        <v>2286</v>
      </c>
      <c r="C81" s="677">
        <v>90</v>
      </c>
      <c r="D81" s="678" t="s">
        <v>284</v>
      </c>
      <c r="E81" s="678"/>
      <c r="F81" s="679"/>
      <c r="G81" s="680">
        <f t="shared" si="6"/>
        <v>0</v>
      </c>
      <c r="I81" s="646"/>
      <c r="J81" s="646"/>
      <c r="K81" s="646"/>
      <c r="L81" s="646"/>
      <c r="M81" s="647"/>
      <c r="N81" s="647"/>
      <c r="O81" s="647"/>
      <c r="P81" s="647"/>
      <c r="Q81" s="647"/>
      <c r="R81" s="647"/>
      <c r="S81" s="647"/>
      <c r="T81" s="647"/>
    </row>
    <row r="82" spans="1:20" s="652" customFormat="1" x14ac:dyDescent="0.2">
      <c r="A82" s="693"/>
      <c r="B82" s="694" t="s">
        <v>2287</v>
      </c>
      <c r="C82" s="677">
        <v>160</v>
      </c>
      <c r="D82" s="678" t="s">
        <v>284</v>
      </c>
      <c r="E82" s="678"/>
      <c r="F82" s="679"/>
      <c r="G82" s="680">
        <f t="shared" si="6"/>
        <v>0</v>
      </c>
      <c r="I82" s="646"/>
      <c r="J82" s="646"/>
      <c r="K82" s="646"/>
      <c r="L82" s="646"/>
      <c r="M82" s="647"/>
      <c r="N82" s="647"/>
      <c r="O82" s="647"/>
      <c r="P82" s="647"/>
      <c r="Q82" s="647"/>
      <c r="R82" s="647"/>
      <c r="S82" s="647"/>
      <c r="T82" s="647"/>
    </row>
    <row r="83" spans="1:20" s="652" customFormat="1" x14ac:dyDescent="0.2">
      <c r="A83" s="693"/>
      <c r="B83" s="694" t="s">
        <v>2288</v>
      </c>
      <c r="C83" s="677">
        <v>120</v>
      </c>
      <c r="D83" s="678" t="s">
        <v>284</v>
      </c>
      <c r="E83" s="678"/>
      <c r="F83" s="679"/>
      <c r="G83" s="680">
        <f t="shared" si="6"/>
        <v>0</v>
      </c>
      <c r="I83" s="646"/>
      <c r="J83" s="646"/>
      <c r="K83" s="646"/>
      <c r="L83" s="646"/>
      <c r="M83" s="647"/>
      <c r="N83" s="647"/>
      <c r="O83" s="647"/>
      <c r="P83" s="647"/>
      <c r="Q83" s="647"/>
      <c r="R83" s="647"/>
      <c r="S83" s="647"/>
      <c r="T83" s="647"/>
    </row>
    <row r="84" spans="1:20" s="652" customFormat="1" x14ac:dyDescent="0.2">
      <c r="A84" s="693"/>
      <c r="B84" s="694" t="s">
        <v>2289</v>
      </c>
      <c r="C84" s="677">
        <v>40</v>
      </c>
      <c r="D84" s="678" t="s">
        <v>284</v>
      </c>
      <c r="E84" s="678"/>
      <c r="F84" s="679"/>
      <c r="G84" s="680">
        <f t="shared" si="6"/>
        <v>0</v>
      </c>
      <c r="I84" s="646"/>
      <c r="J84" s="646"/>
      <c r="K84" s="646"/>
      <c r="L84" s="646"/>
      <c r="M84" s="647"/>
      <c r="N84" s="647"/>
      <c r="O84" s="647"/>
      <c r="P84" s="647"/>
      <c r="Q84" s="647"/>
      <c r="R84" s="647"/>
      <c r="S84" s="647"/>
      <c r="T84" s="647"/>
    </row>
    <row r="85" spans="1:20" s="652" customFormat="1" x14ac:dyDescent="0.2">
      <c r="A85" s="693"/>
      <c r="B85" s="694" t="s">
        <v>2290</v>
      </c>
      <c r="C85" s="677">
        <v>220</v>
      </c>
      <c r="D85" s="678" t="s">
        <v>284</v>
      </c>
      <c r="E85" s="678"/>
      <c r="F85" s="679"/>
      <c r="G85" s="680">
        <f t="shared" si="6"/>
        <v>0</v>
      </c>
      <c r="I85" s="646"/>
      <c r="J85" s="646"/>
      <c r="K85" s="646"/>
      <c r="L85" s="646"/>
      <c r="M85" s="647"/>
      <c r="N85" s="647"/>
      <c r="O85" s="647"/>
      <c r="P85" s="647"/>
      <c r="Q85" s="647"/>
      <c r="R85" s="647"/>
      <c r="S85" s="647"/>
      <c r="T85" s="647"/>
    </row>
    <row r="86" spans="1:20" s="652" customFormat="1" x14ac:dyDescent="0.2">
      <c r="A86" s="693"/>
      <c r="B86" s="694" t="s">
        <v>2291</v>
      </c>
      <c r="C86" s="677">
        <v>15</v>
      </c>
      <c r="D86" s="678" t="s">
        <v>284</v>
      </c>
      <c r="E86" s="678"/>
      <c r="F86" s="679"/>
      <c r="G86" s="680">
        <f t="shared" si="6"/>
        <v>0</v>
      </c>
      <c r="I86" s="646"/>
      <c r="J86" s="646"/>
      <c r="K86" s="646"/>
      <c r="L86" s="646"/>
      <c r="M86" s="647"/>
      <c r="N86" s="647"/>
      <c r="O86" s="647"/>
      <c r="P86" s="647"/>
      <c r="Q86" s="647"/>
      <c r="R86" s="647"/>
      <c r="S86" s="647"/>
      <c r="T86" s="647"/>
    </row>
    <row r="87" spans="1:20" s="652" customFormat="1" x14ac:dyDescent="0.2">
      <c r="A87" s="693"/>
      <c r="B87" s="694"/>
      <c r="D87" s="678"/>
      <c r="E87" s="678"/>
      <c r="F87" s="679"/>
      <c r="G87" s="680"/>
      <c r="I87" s="646"/>
      <c r="J87" s="646"/>
      <c r="K87" s="646"/>
      <c r="L87" s="646"/>
      <c r="M87" s="647"/>
      <c r="N87" s="647"/>
      <c r="O87" s="647"/>
      <c r="P87" s="647"/>
      <c r="Q87" s="647"/>
      <c r="R87" s="647"/>
      <c r="S87" s="647"/>
      <c r="T87" s="647"/>
    </row>
    <row r="88" spans="1:20" x14ac:dyDescent="0.25">
      <c r="A88" s="674"/>
      <c r="B88" s="674" t="s">
        <v>2292</v>
      </c>
      <c r="C88" s="674"/>
      <c r="D88" s="674"/>
      <c r="E88" s="674"/>
      <c r="F88" s="683"/>
      <c r="G88" s="674"/>
    </row>
    <row r="89" spans="1:20" s="652" customFormat="1" x14ac:dyDescent="0.2">
      <c r="A89" s="693"/>
      <c r="B89" s="694" t="s">
        <v>2293</v>
      </c>
      <c r="C89" s="677">
        <v>1</v>
      </c>
      <c r="D89" s="678" t="s">
        <v>549</v>
      </c>
      <c r="E89" s="678"/>
      <c r="F89" s="679"/>
      <c r="G89" s="680">
        <f t="shared" ref="G89:G99" si="7">C89*F89</f>
        <v>0</v>
      </c>
      <c r="I89" s="646"/>
      <c r="J89" s="646"/>
      <c r="K89" s="646"/>
      <c r="L89" s="646"/>
      <c r="M89" s="647"/>
      <c r="N89" s="647"/>
      <c r="O89" s="647"/>
      <c r="P89" s="647"/>
      <c r="Q89" s="647"/>
      <c r="R89" s="647"/>
      <c r="S89" s="647"/>
      <c r="T89" s="647"/>
    </row>
    <row r="90" spans="1:20" s="652" customFormat="1" x14ac:dyDescent="0.2">
      <c r="A90" s="693"/>
      <c r="B90" s="694" t="s">
        <v>2294</v>
      </c>
      <c r="C90" s="677">
        <v>1</v>
      </c>
      <c r="D90" s="678" t="s">
        <v>549</v>
      </c>
      <c r="E90" s="678"/>
      <c r="F90" s="679"/>
      <c r="G90" s="680">
        <f t="shared" si="7"/>
        <v>0</v>
      </c>
      <c r="I90" s="646"/>
      <c r="J90" s="646"/>
      <c r="K90" s="646"/>
      <c r="L90" s="646"/>
      <c r="M90" s="647"/>
      <c r="N90" s="647"/>
      <c r="O90" s="647"/>
      <c r="P90" s="647"/>
      <c r="Q90" s="647"/>
      <c r="R90" s="647"/>
      <c r="S90" s="647"/>
      <c r="T90" s="647"/>
    </row>
    <row r="91" spans="1:20" s="652" customFormat="1" x14ac:dyDescent="0.2">
      <c r="A91" s="693"/>
      <c r="B91" s="694" t="s">
        <v>2295</v>
      </c>
      <c r="C91" s="677">
        <v>1</v>
      </c>
      <c r="D91" s="678" t="s">
        <v>549</v>
      </c>
      <c r="E91" s="678"/>
      <c r="F91" s="679"/>
      <c r="G91" s="680">
        <f t="shared" si="7"/>
        <v>0</v>
      </c>
    </row>
    <row r="92" spans="1:20" s="652" customFormat="1" x14ac:dyDescent="0.2">
      <c r="A92" s="693"/>
      <c r="B92" s="694" t="s">
        <v>2296</v>
      </c>
      <c r="C92" s="677">
        <v>1</v>
      </c>
      <c r="D92" s="678" t="s">
        <v>549</v>
      </c>
      <c r="E92" s="678"/>
      <c r="F92" s="679"/>
      <c r="G92" s="680">
        <f t="shared" si="7"/>
        <v>0</v>
      </c>
    </row>
    <row r="93" spans="1:20" s="652" customFormat="1" x14ac:dyDescent="0.2">
      <c r="A93" s="695"/>
      <c r="B93" s="694" t="s">
        <v>2297</v>
      </c>
      <c r="C93" s="677">
        <v>3</v>
      </c>
      <c r="D93" s="678" t="s">
        <v>549</v>
      </c>
      <c r="E93" s="678"/>
      <c r="F93" s="679"/>
      <c r="G93" s="680">
        <f t="shared" si="7"/>
        <v>0</v>
      </c>
      <c r="I93" s="646"/>
      <c r="J93" s="646"/>
      <c r="K93" s="646"/>
      <c r="L93" s="646"/>
      <c r="M93" s="647"/>
      <c r="N93" s="647"/>
      <c r="O93" s="647"/>
      <c r="P93" s="647"/>
      <c r="Q93" s="647"/>
      <c r="R93" s="647"/>
      <c r="S93" s="647"/>
      <c r="T93" s="647"/>
    </row>
    <row r="94" spans="1:20" s="652" customFormat="1" x14ac:dyDescent="0.2">
      <c r="A94" s="693"/>
      <c r="B94" s="696" t="s">
        <v>2298</v>
      </c>
      <c r="C94" s="677">
        <v>1</v>
      </c>
      <c r="D94" s="678" t="s">
        <v>549</v>
      </c>
      <c r="E94" s="678"/>
      <c r="F94" s="679"/>
      <c r="G94" s="680">
        <f t="shared" si="7"/>
        <v>0</v>
      </c>
      <c r="I94" s="646"/>
      <c r="J94" s="646"/>
      <c r="K94" s="646"/>
      <c r="L94" s="646"/>
      <c r="M94" s="647"/>
      <c r="N94" s="647"/>
      <c r="O94" s="647"/>
      <c r="P94" s="647"/>
      <c r="Q94" s="647"/>
      <c r="R94" s="647"/>
      <c r="S94" s="647"/>
      <c r="T94" s="647"/>
    </row>
    <row r="95" spans="1:20" s="652" customFormat="1" x14ac:dyDescent="0.2">
      <c r="A95" s="693"/>
      <c r="B95" s="696" t="s">
        <v>2299</v>
      </c>
      <c r="C95" s="677">
        <v>1</v>
      </c>
      <c r="D95" s="678" t="s">
        <v>549</v>
      </c>
      <c r="E95" s="678"/>
      <c r="F95" s="679"/>
      <c r="G95" s="680">
        <f t="shared" si="7"/>
        <v>0</v>
      </c>
      <c r="I95" s="646"/>
      <c r="J95" s="646"/>
      <c r="K95" s="646"/>
      <c r="L95" s="646"/>
      <c r="M95" s="647"/>
      <c r="N95" s="647"/>
      <c r="O95" s="647"/>
      <c r="P95" s="647"/>
      <c r="Q95" s="647"/>
      <c r="R95" s="647"/>
      <c r="S95" s="647"/>
      <c r="T95" s="647"/>
    </row>
    <row r="96" spans="1:20" s="652" customFormat="1" x14ac:dyDescent="0.2">
      <c r="A96" s="693"/>
      <c r="B96" s="694" t="s">
        <v>2300</v>
      </c>
      <c r="C96" s="677">
        <v>1</v>
      </c>
      <c r="D96" s="678" t="s">
        <v>549</v>
      </c>
      <c r="E96" s="678"/>
      <c r="F96" s="679"/>
      <c r="G96" s="680">
        <f t="shared" si="7"/>
        <v>0</v>
      </c>
      <c r="I96" s="646"/>
      <c r="J96" s="646"/>
      <c r="K96" s="646"/>
      <c r="L96" s="646"/>
      <c r="M96" s="647"/>
      <c r="N96" s="647"/>
      <c r="O96" s="647"/>
      <c r="P96" s="647"/>
      <c r="Q96" s="647"/>
      <c r="R96" s="647"/>
      <c r="S96" s="647"/>
      <c r="T96" s="647"/>
    </row>
    <row r="97" spans="1:20" s="652" customFormat="1" x14ac:dyDescent="0.2">
      <c r="A97" s="693"/>
      <c r="B97" s="694" t="s">
        <v>2301</v>
      </c>
      <c r="C97" s="677">
        <v>1</v>
      </c>
      <c r="D97" s="678" t="s">
        <v>549</v>
      </c>
      <c r="E97" s="678"/>
      <c r="F97" s="679"/>
      <c r="G97" s="680">
        <f t="shared" si="7"/>
        <v>0</v>
      </c>
      <c r="I97" s="646"/>
      <c r="J97" s="646"/>
      <c r="K97" s="646"/>
      <c r="L97" s="646"/>
      <c r="M97" s="647"/>
      <c r="N97" s="647"/>
      <c r="O97" s="647"/>
      <c r="P97" s="647"/>
      <c r="Q97" s="647"/>
      <c r="R97" s="647"/>
      <c r="S97" s="647"/>
      <c r="T97" s="647"/>
    </row>
    <row r="98" spans="1:20" s="652" customFormat="1" x14ac:dyDescent="0.2">
      <c r="A98" s="693"/>
      <c r="B98" s="694" t="s">
        <v>2302</v>
      </c>
      <c r="C98" s="677">
        <v>1</v>
      </c>
      <c r="D98" s="678" t="s">
        <v>549</v>
      </c>
      <c r="E98" s="678"/>
      <c r="F98" s="679"/>
      <c r="G98" s="680">
        <f t="shared" si="7"/>
        <v>0</v>
      </c>
      <c r="I98" s="646"/>
      <c r="J98" s="646"/>
      <c r="K98" s="646"/>
      <c r="L98" s="646"/>
      <c r="M98" s="647"/>
      <c r="N98" s="647"/>
      <c r="O98" s="647"/>
      <c r="P98" s="647"/>
      <c r="Q98" s="647"/>
      <c r="R98" s="647"/>
      <c r="S98" s="647"/>
      <c r="T98" s="647"/>
    </row>
    <row r="99" spans="1:20" s="652" customFormat="1" x14ac:dyDescent="0.2">
      <c r="A99" s="693"/>
      <c r="B99" s="694" t="s">
        <v>2303</v>
      </c>
      <c r="C99" s="677">
        <v>1</v>
      </c>
      <c r="D99" s="678" t="s">
        <v>549</v>
      </c>
      <c r="E99" s="678"/>
      <c r="F99" s="679"/>
      <c r="G99" s="680">
        <f t="shared" si="7"/>
        <v>0</v>
      </c>
      <c r="I99" s="646"/>
      <c r="J99" s="646"/>
      <c r="K99" s="646"/>
      <c r="L99" s="646"/>
      <c r="M99" s="647"/>
      <c r="N99" s="647"/>
      <c r="O99" s="647"/>
      <c r="P99" s="647"/>
      <c r="Q99" s="647"/>
      <c r="R99" s="647"/>
      <c r="S99" s="647"/>
      <c r="T99" s="647"/>
    </row>
    <row r="100" spans="1:20" s="652" customFormat="1" x14ac:dyDescent="0.2">
      <c r="A100" s="693"/>
      <c r="B100" s="694"/>
      <c r="C100" s="677"/>
      <c r="D100" s="678"/>
      <c r="E100" s="678"/>
      <c r="F100" s="680"/>
      <c r="G100" s="680"/>
      <c r="I100" s="646"/>
      <c r="J100" s="646"/>
      <c r="K100" s="646"/>
      <c r="L100" s="646"/>
      <c r="M100" s="647"/>
      <c r="N100" s="647"/>
      <c r="O100" s="647"/>
      <c r="P100" s="647"/>
      <c r="Q100" s="647"/>
      <c r="R100" s="647"/>
      <c r="S100" s="647"/>
      <c r="T100" s="647"/>
    </row>
    <row r="101" spans="1:20" s="652" customFormat="1" x14ac:dyDescent="0.2">
      <c r="A101" s="693"/>
      <c r="B101" s="694"/>
      <c r="C101" s="677"/>
      <c r="D101" s="678"/>
      <c r="E101" s="678"/>
      <c r="F101" s="680"/>
      <c r="G101" s="680"/>
      <c r="I101" s="646"/>
      <c r="J101" s="646"/>
      <c r="K101" s="646"/>
      <c r="L101" s="646"/>
      <c r="M101" s="647"/>
      <c r="N101" s="647"/>
      <c r="O101" s="647"/>
      <c r="P101" s="647"/>
      <c r="Q101" s="647"/>
      <c r="R101" s="647"/>
      <c r="S101" s="647"/>
      <c r="T101" s="647"/>
    </row>
    <row r="102" spans="1:20" s="652" customFormat="1" x14ac:dyDescent="0.2">
      <c r="A102" s="693"/>
      <c r="B102" s="697" t="s">
        <v>2304</v>
      </c>
      <c r="C102" s="677"/>
      <c r="D102" s="678"/>
      <c r="E102" s="678"/>
      <c r="F102" s="680"/>
      <c r="G102" s="680"/>
      <c r="I102" s="646"/>
      <c r="J102" s="646"/>
      <c r="K102" s="646"/>
      <c r="L102" s="646"/>
      <c r="M102" s="647"/>
      <c r="N102" s="647"/>
      <c r="O102" s="647"/>
      <c r="P102" s="647"/>
      <c r="Q102" s="647"/>
      <c r="R102" s="647"/>
      <c r="S102" s="647"/>
      <c r="T102" s="647"/>
    </row>
    <row r="103" spans="1:20" s="652" customFormat="1" x14ac:dyDescent="0.2">
      <c r="A103" s="693"/>
      <c r="B103" s="694" t="s">
        <v>2305</v>
      </c>
      <c r="C103" s="677"/>
      <c r="D103" s="678"/>
      <c r="E103" s="678"/>
      <c r="F103" s="680"/>
      <c r="G103" s="680"/>
      <c r="I103" s="646"/>
      <c r="J103" s="646"/>
      <c r="K103" s="698"/>
      <c r="L103" s="646"/>
      <c r="M103" s="647"/>
      <c r="N103" s="647"/>
      <c r="O103" s="647"/>
      <c r="P103" s="647"/>
      <c r="Q103" s="647"/>
      <c r="R103" s="647"/>
      <c r="S103" s="647"/>
      <c r="T103" s="647"/>
    </row>
    <row r="104" spans="1:20" s="652" customFormat="1" x14ac:dyDescent="0.2">
      <c r="A104" s="693"/>
      <c r="B104" s="694" t="s">
        <v>2306</v>
      </c>
      <c r="C104" s="677"/>
      <c r="D104" s="678"/>
      <c r="E104" s="678"/>
      <c r="F104" s="680"/>
      <c r="G104" s="680"/>
      <c r="I104" s="646"/>
      <c r="J104" s="646"/>
      <c r="K104" s="646"/>
      <c r="L104" s="646"/>
      <c r="M104" s="647"/>
      <c r="N104" s="647"/>
      <c r="O104" s="647"/>
      <c r="P104" s="647"/>
      <c r="Q104" s="647"/>
      <c r="R104" s="647"/>
      <c r="S104" s="647"/>
      <c r="T104" s="647"/>
    </row>
    <row r="105" spans="1:20" s="652" customFormat="1" x14ac:dyDescent="0.2">
      <c r="A105" s="693"/>
      <c r="B105" s="694" t="s">
        <v>2307</v>
      </c>
      <c r="C105" s="677"/>
      <c r="D105" s="678"/>
      <c r="E105" s="678"/>
      <c r="F105" s="680"/>
      <c r="G105" s="680"/>
      <c r="I105" s="646"/>
      <c r="J105" s="646"/>
      <c r="K105" s="646"/>
      <c r="L105" s="646"/>
      <c r="M105" s="647"/>
      <c r="N105" s="647"/>
      <c r="O105" s="647"/>
      <c r="P105" s="647"/>
      <c r="Q105" s="647"/>
      <c r="R105" s="647"/>
      <c r="S105" s="647"/>
      <c r="T105" s="647"/>
    </row>
    <row r="106" spans="1:20" s="652" customFormat="1" x14ac:dyDescent="0.2">
      <c r="A106" s="699"/>
      <c r="I106" s="646"/>
      <c r="J106" s="646"/>
      <c r="K106" s="646"/>
      <c r="L106" s="646"/>
      <c r="M106" s="647"/>
      <c r="N106" s="647"/>
      <c r="O106" s="647"/>
      <c r="P106" s="647"/>
      <c r="Q106" s="647"/>
      <c r="R106" s="647"/>
      <c r="S106" s="647"/>
      <c r="T106" s="647"/>
    </row>
  </sheetData>
  <sheetProtection algorithmName="SHA-512" hashValue="FXVm5YDIwm+qgM2P8DRc4QB/4Azubn3OmUFqK9GbkB06A1oWsD2yeLF14Zb3F/Lfgulcj9t46C5B0rMpKUvjxw==" saltValue="EyWKD7RYMBQpU4NvZDk2vQ==" spinCount="100000" sheet="1" objects="1" scenarios="1"/>
  <mergeCells count="10">
    <mergeCell ref="F6:G6"/>
    <mergeCell ref="D7:E7"/>
    <mergeCell ref="F7:G7"/>
    <mergeCell ref="A9:G9"/>
    <mergeCell ref="A1:G1"/>
    <mergeCell ref="B2:D2"/>
    <mergeCell ref="B3:D3"/>
    <mergeCell ref="F4:G4"/>
    <mergeCell ref="C5:E5"/>
    <mergeCell ref="F5:G5"/>
  </mergeCells>
  <printOptions horizontalCentered="1"/>
  <pageMargins left="0.70866141732283472" right="0.70866141732283472" top="0.47244094488188981" bottom="0.47244094488188981" header="0.31496062992125984" footer="0.31496062992125984"/>
  <pageSetup paperSize="9" fitToHeight="0" orientation="landscape"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77</vt:i4>
      </vt:variant>
    </vt:vector>
  </HeadingPairs>
  <TitlesOfParts>
    <vt:vector size="101" baseType="lpstr">
      <vt:lpstr>Pokyny pro vyplnění</vt:lpstr>
      <vt:lpstr>Stavba</vt:lpstr>
      <vt:lpstr>VzorPolozky</vt:lpstr>
      <vt:lpstr>SO 01 1 Pol</vt:lpstr>
      <vt:lpstr>SO 02 1 Pol</vt:lpstr>
      <vt:lpstr>SO 03 1 Pol</vt:lpstr>
      <vt:lpstr>SO 04 1 Pol</vt:lpstr>
      <vt:lpstr>SO 05 1 Pol</vt:lpstr>
      <vt:lpstr>SO 05 2 Pol</vt:lpstr>
      <vt:lpstr>SO 06 1 Elektroinstalace-SIL</vt:lpstr>
      <vt:lpstr>SO 07 1 ZTI</vt:lpstr>
      <vt:lpstr>SO 08 1 VYT</vt:lpstr>
      <vt:lpstr>SO 08 2 VYT Strojovna UT</vt:lpstr>
      <vt:lpstr>SO 08 3 VYT OS</vt:lpstr>
      <vt:lpstr>SO 08 4 VYT VZT</vt:lpstr>
      <vt:lpstr>SO 08 5 VYT Teplovod</vt:lpstr>
      <vt:lpstr>SO 09 1 Slaboproud</vt:lpstr>
      <vt:lpstr>SO 10 1 VZT</vt:lpstr>
      <vt:lpstr>SO 10 2 VZT Zař.1</vt:lpstr>
      <vt:lpstr>SO 10 3 VZT Zař.2</vt:lpstr>
      <vt:lpstr>SO 10 4 VZT Zař.3</vt:lpstr>
      <vt:lpstr>SO 10 5 VZT Zař.4</vt:lpstr>
      <vt:lpstr>SO 10 6 VZT Společně</vt:lpstr>
      <vt:lpstr>SO 11 1 MaR</vt:lpstr>
      <vt:lpstr>'SO 08 4 VYT VZT'!______xlnm.Print_Area</vt:lpstr>
      <vt:lpstr>'SO 08 1 VYT'!_____xlnm.Print_Area</vt:lpstr>
      <vt:lpstr>'SO 08 5 VYT Teplovod'!____xlnm.Print_Area</vt:lpstr>
      <vt:lpstr>'SO 08 2 VYT Strojovna UT'!___xlnm.Print_Area</vt:lpstr>
      <vt:lpstr>'SO 08 3 VYT OS'!__xlnm.Print_Area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'SO 03 1 Pol'!Názvy_tisku</vt:lpstr>
      <vt:lpstr>'SO 04 1 Pol'!Názvy_tisku</vt:lpstr>
      <vt:lpstr>'SO 05 1 Pol'!Názvy_tisku</vt:lpstr>
      <vt:lpstr>'SO 05 2 Pol'!Názvy_tisku</vt:lpstr>
      <vt:lpstr>'SO 07 1 ZTI'!Názvy_tisku</vt:lpstr>
      <vt:lpstr>oadresa</vt:lpstr>
      <vt:lpstr>Stavba!Objednatel</vt:lpstr>
      <vt:lpstr>Stavba!Objekt</vt:lpstr>
      <vt:lpstr>'SO 01 1 Pol'!Oblast_tisku</vt:lpstr>
      <vt:lpstr>'SO 02 1 Pol'!Oblast_tisku</vt:lpstr>
      <vt:lpstr>'SO 03 1 Pol'!Oblast_tisku</vt:lpstr>
      <vt:lpstr>'SO 04 1 Pol'!Oblast_tisku</vt:lpstr>
      <vt:lpstr>'SO 05 1 Pol'!Oblast_tisku</vt:lpstr>
      <vt:lpstr>'SO 05 2 Pol'!Oblast_tisku</vt:lpstr>
      <vt:lpstr>'SO 07 1 ZTI'!Oblast_tisku</vt:lpstr>
      <vt:lpstr>'SO 08 1 VYT'!Oblast_tisku</vt:lpstr>
      <vt:lpstr>'SO 08 2 VYT Strojovna UT'!Oblast_tisku</vt:lpstr>
      <vt:lpstr>'SO 08 3 VYT OS'!Oblast_tisku</vt:lpstr>
      <vt:lpstr>'SO 08 4 VYT VZT'!Oblast_tisku</vt:lpstr>
      <vt:lpstr>'SO 08 5 VYT Teplovod'!Oblast_tisku</vt:lpstr>
      <vt:lpstr>'SO 10 1 VZT'!Oblast_tisku</vt:lpstr>
      <vt:lpstr>'SO 10 2 VZT Zař.1'!Oblast_tisku</vt:lpstr>
      <vt:lpstr>'SO 10 3 VZT Zař.2'!Oblast_tisku</vt:lpstr>
      <vt:lpstr>'SO 10 4 VZT Zař.3'!Oblast_tisku</vt:lpstr>
      <vt:lpstr>'SO 10 5 VZT Zař.4'!Oblast_tisku</vt:lpstr>
      <vt:lpstr>'SO 10 6 VZT Společně'!Oblast_tisku</vt:lpstr>
      <vt:lpstr>'SO 11 1 MaR'!Oblast_tisku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Pálenkáš Radek - Energy Benefit Centre a.s.</cp:lastModifiedBy>
  <cp:lastPrinted>2019-03-19T12:27:02Z</cp:lastPrinted>
  <dcterms:created xsi:type="dcterms:W3CDTF">2009-04-08T07:15:50Z</dcterms:created>
  <dcterms:modified xsi:type="dcterms:W3CDTF">2019-10-02T10:31:28Z</dcterms:modified>
</cp:coreProperties>
</file>