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1205" yWindow="120" windowWidth="16245" windowHeight="11520" activeTab="0"/>
  </bookViews>
  <sheets>
    <sheet name="Rekapitulace stavby" sheetId="1" r:id="rId1"/>
    <sheet name="II-236 Smečno" sheetId="2" r:id="rId2"/>
    <sheet name="křiž. II-126 - III-12513  " sheetId="3" r:id="rId3"/>
    <sheet name="křiž.II-126 - II-337 Májovka" sheetId="4" r:id="rId4"/>
    <sheet name="III-1063 Blaženice - Jablonná " sheetId="5" r:id="rId5"/>
    <sheet name="křiž.II-337-III-33713 Křesetice" sheetId="7" r:id="rId6"/>
    <sheet name="křiž. III-1116-I-3 Zahradnice" sheetId="8" r:id="rId7"/>
  </sheets>
  <definedNames>
    <definedName name="_xlnm._FilterDatabase" localSheetId="1" hidden="1">'II-236 Smečno'!$C$118:$K$136</definedName>
    <definedName name="_xlnm._FilterDatabase" localSheetId="4" hidden="1">'III-1063 Blaženice - Jablonná '!$C$118:$K$131</definedName>
    <definedName name="_xlnm._FilterDatabase" localSheetId="2" hidden="1">'křiž. II-126 - III-12513  '!$C$118:$K$145</definedName>
    <definedName name="_xlnm._FilterDatabase" localSheetId="6" hidden="1">'křiž. III-1116-I-3 Zahradnice'!$C$118:$K$134</definedName>
    <definedName name="_xlnm._FilterDatabase" localSheetId="3" hidden="1">'křiž.II-126 - II-337 Májovka'!$C$119:$K$170</definedName>
    <definedName name="_xlnm._FilterDatabase" localSheetId="5" hidden="1">'křiž.II-337-III-33713 Křesetice'!$C$118:$K$150</definedName>
    <definedName name="_xlnm.Print_Area" localSheetId="1">'II-236 Smečno'!$C$4:$J$76,'II-236 Smečno'!$C$82:$J$100,'II-236 Smečno'!$C$106:$K$136</definedName>
    <definedName name="_xlnm.Print_Area" localSheetId="4">'III-1063 Blaženice - Jablonná '!$C$4:$J$76,'III-1063 Blaženice - Jablonná '!$C$82:$J$100,'III-1063 Blaženice - Jablonná '!$C$106:$K$131</definedName>
    <definedName name="_xlnm.Print_Area" localSheetId="2">'křiž. II-126 - III-12513  '!$C$4:$J$76,'křiž. II-126 - III-12513  '!$C$82:$J$100,'křiž. II-126 - III-12513  '!$C$106:$K$145</definedName>
    <definedName name="_xlnm.Print_Area" localSheetId="6">'křiž. III-1116-I-3 Zahradnice'!$C$4:$J$76,'křiž. III-1116-I-3 Zahradnice'!$C$82:$J$100,'křiž. III-1116-I-3 Zahradnice'!$C$106:$K$134</definedName>
    <definedName name="_xlnm.Print_Area" localSheetId="3">'křiž.II-126 - II-337 Májovka'!$C$4:$J$76,'křiž.II-126 - II-337 Májovka'!$C$82:$J$101,'křiž.II-126 - II-337 Májovka'!$C$107:$K$170</definedName>
    <definedName name="_xlnm.Print_Area" localSheetId="5">'křiž.II-337-III-33713 Křesetice'!$C$4:$J$76,'křiž.II-337-III-33713 Křesetice'!$C$82:$J$100,'křiž.II-337-III-33713 Křesetice'!$C$106:$K$150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'II-236 Smečno'!$118:$118</definedName>
    <definedName name="_xlnm.Print_Titles" localSheetId="2">'křiž. II-126 - III-12513  '!$118:$118</definedName>
    <definedName name="_xlnm.Print_Titles" localSheetId="3">'křiž.II-126 - II-337 Májovka'!$119:$119</definedName>
    <definedName name="_xlnm.Print_Titles" localSheetId="4">'III-1063 Blaženice - Jablonná '!$118:$118</definedName>
    <definedName name="_xlnm.Print_Titles" localSheetId="5">'křiž.II-337-III-33713 Křesetice'!$118:$118</definedName>
    <definedName name="_xlnm.Print_Titles" localSheetId="6">'křiž. III-1116-I-3 Zahradnice'!$118:$118</definedName>
  </definedNames>
  <calcPr calcId="145621"/>
</workbook>
</file>

<file path=xl/sharedStrings.xml><?xml version="1.0" encoding="utf-8"?>
<sst xmlns="http://schemas.openxmlformats.org/spreadsheetml/2006/main" count="2111" uniqueCount="251">
  <si>
    <t>Export Komplet</t>
  </si>
  <si>
    <t/>
  </si>
  <si>
    <t>2.0</t>
  </si>
  <si>
    <t>False</t>
  </si>
  <si>
    <t>{ed510c08-ce1e-4508-893e-02605d29804b}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</si>
  <si>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</si>
  <si>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</si>
  <si>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</si>
  <si>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</si>
  <si>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</si>
  <si>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</si>
  <si>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</si>
  <si>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</si>
  <si>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</si>
  <si>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</si>
  <si>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</si>
  <si>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</si>
  <si>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</si>
  <si>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</si>
  <si>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</si>
  <si>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</si>
  <si>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</si>
  <si>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</si>
  <si>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</si>
  <si>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</si>
  <si>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</si>
  <si>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</si>
  <si>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</si>
  <si>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</si>
  <si>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</si>
  <si>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</si>
  <si>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</si>
  <si>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</si>
  <si>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</si>
  <si>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</si>
  <si>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</si>
  <si>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</si>
  <si>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</si>
  <si>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</si>
  <si>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</si>
  <si>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</si>
  <si>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</si>
  <si>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</si>
  <si>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</si>
  <si>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</si>
  <si>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</si>
  <si>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</si>
  <si>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</si>
  <si>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</si>
  <si>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</si>
  <si>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</si>
  <si>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</si>
  <si>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</si>
  <si>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</si>
  <si>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</si>
  <si>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</si>
  <si>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</si>
  <si>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</si>
  <si>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</si>
  <si>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</si>
  <si>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</si>
  <si>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</si>
  <si>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</si>
  <si>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</si>
  <si>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</si>
  <si>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</si>
  <si>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</si>
  <si>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</si>
  <si>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</si>
  <si>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</si>
  <si>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</si>
  <si>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</si>
  <si>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</si>
  <si>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{9333bf9d-9376-4005-a414-8a6179ceeb01}</t>
  </si>
  <si>
    <t>2</t>
  </si>
  <si>
    <t>{6b673a23-5aa3-46e1-8c09-98875eb08695}</t>
  </si>
  <si>
    <t>{fbf90a0b-a454-485d-9026-0c1e94972072}</t>
  </si>
  <si>
    <t>{f2d96dba-55a2-46aa-9af8-b7ba5933198e}</t>
  </si>
  <si>
    <t>{55780592-fed0-4d8d-9bde-3089d5f72abc}</t>
  </si>
  <si>
    <t>{5dc32f6d-d5b2-4aaf-9c77-4489ddcda7f1}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</si>
  <si>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</si>
  <si>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</si>
  <si>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</si>
  <si>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</si>
  <si>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</si>
  <si>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</si>
  <si>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</si>
  <si>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</si>
  <si>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</si>
  <si>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</si>
  <si>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</si>
  <si>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</si>
  <si>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</si>
  <si>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</si>
  <si>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</si>
  <si>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</si>
  <si>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</si>
  <si>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</si>
  <si>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</si>
  <si>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</si>
  <si>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</si>
  <si>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</si>
  <si>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</si>
  <si>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</si>
  <si>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</si>
  <si>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</si>
  <si>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</si>
  <si>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</si>
  <si>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</si>
  <si>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914131</t>
  </si>
  <si>
    <t>DOPRAVNÍ ZNAČKY ZÁKLADNÍ VELIKOSTI OCELOVÉ FÓLIE TŘ 2 - DODÁVKA A MONTÁŽ</t>
  </si>
  <si>
    <t>KUS</t>
  </si>
  <si>
    <t>4</t>
  </si>
  <si>
    <t>-953852185</t>
  </si>
  <si>
    <t>PP</t>
  </si>
  <si>
    <t>VV</t>
  </si>
  <si>
    <t>"B20a70"2</t>
  </si>
  <si>
    <t>"B20b70"1</t>
  </si>
  <si>
    <t>Součet</t>
  </si>
  <si>
    <t>914921</t>
  </si>
  <si>
    <t>SLOUPKY A STOJKY DOPRAVNÍCH ZNAČEK Z OCEL TRUBEK DO PATKY - DODÁVKA A MONTÁŽ</t>
  </si>
  <si>
    <t>-230297278</t>
  </si>
  <si>
    <t>915211</t>
  </si>
  <si>
    <t>VODOROVNÉ DOPRAVNÍ ZNAČENÍ PLASTEM HLADKÉ - DODÁVKA A POKLÁDKA</t>
  </si>
  <si>
    <t>M2</t>
  </si>
  <si>
    <t>-1253412168</t>
  </si>
  <si>
    <t>"V18"7</t>
  </si>
  <si>
    <t>5</t>
  </si>
  <si>
    <t>93808</t>
  </si>
  <si>
    <t>OČIŠTĚNÍ VOZOVEK ZAMETENÍM</t>
  </si>
  <si>
    <t>1291844383</t>
  </si>
  <si>
    <t>OST</t>
  </si>
  <si>
    <t>Ostatní</t>
  </si>
  <si>
    <t>6</t>
  </si>
  <si>
    <t>02720R</t>
  </si>
  <si>
    <t>POMOC PRÁCE ZŘÍZ NEBO ZAJIŠŤ REGULACI A OCHRANU DOPRAVY</t>
  </si>
  <si>
    <t>KPL</t>
  </si>
  <si>
    <t>512</t>
  </si>
  <si>
    <t>1883209358</t>
  </si>
  <si>
    <t>POMOX PRĆE ZŘÍZ NEBO ZAJIŠŤ REGULACI A OCHRANU DOPRAVY</t>
  </si>
  <si>
    <t>91228</t>
  </si>
  <si>
    <t>SMĚROVÉ SLOUPKY Z PLAST HMOT VČETNĚ ODRAZNÉHO PÁSKU</t>
  </si>
  <si>
    <t>-1634236868</t>
  </si>
  <si>
    <t>80</t>
  </si>
  <si>
    <t>915111</t>
  </si>
  <si>
    <t>VODOROVNÉ DOPRAVNÍ ZNAČENÍ BARVOU HLADKÉ - DODÁVKA A POKLÁDKA</t>
  </si>
  <si>
    <t>-1326033356</t>
  </si>
  <si>
    <t>"V2a"2,5</t>
  </si>
  <si>
    <t>"V5"2</t>
  </si>
  <si>
    <t>"V6b"4</t>
  </si>
  <si>
    <t>-1986851761</t>
  </si>
  <si>
    <t>3</t>
  </si>
  <si>
    <t>91551</t>
  </si>
  <si>
    <t>VODOROVNÉ DOPRAVNÍ ZNAČENÍ - PŘEDEM PŘIPRAVENÉ SYMBOLY</t>
  </si>
  <si>
    <t>852614693</t>
  </si>
  <si>
    <t>91552</t>
  </si>
  <si>
    <t>VODOR DOPRAV ZNAČ - PÍSMENA</t>
  </si>
  <si>
    <t>1180606041</t>
  </si>
  <si>
    <t>580087235</t>
  </si>
  <si>
    <t>7</t>
  </si>
  <si>
    <t>1307240630</t>
  </si>
  <si>
    <t>POMOC PRĆE ZŘÍZ NEBO ZAJIŠŤ REGULACI A OCHRANU DOPRAV</t>
  </si>
  <si>
    <t xml:space="preserve">    5 - Komunikace pozemní</t>
  </si>
  <si>
    <t>Komunikace pozemní</t>
  </si>
  <si>
    <t>57280AR</t>
  </si>
  <si>
    <t>PROTISMYKOVÁ ÚPRAVA POVRCHU VOZOVKY ZA STUDENA</t>
  </si>
  <si>
    <t>1092040719</t>
  </si>
  <si>
    <t>3,25*60</t>
  </si>
  <si>
    <t>10</t>
  </si>
  <si>
    <t>-382375599</t>
  </si>
  <si>
    <t>914133</t>
  </si>
  <si>
    <t>DOPRAVNÍ ZNAČKY ZÁKLADNÍ VELIKOSTI OCELOVÉ FÓLIE TŘ 2 - DEMONTÁŽ</t>
  </si>
  <si>
    <t>869991575</t>
  </si>
  <si>
    <t>"IP5"1</t>
  </si>
  <si>
    <t>11</t>
  </si>
  <si>
    <t>914211</t>
  </si>
  <si>
    <t>DOPRAVNÍ ZNAČKY ZVĚTŠENÉ VELIKOSTI OCELOVÉ - DODÁVKA A MONTÁŽ</t>
  </si>
  <si>
    <t>-1104661967</t>
  </si>
  <si>
    <t>"B20a 50"1</t>
  </si>
  <si>
    <t>"B20a 70"1</t>
  </si>
  <si>
    <t>-1007147227</t>
  </si>
  <si>
    <t>835262329</t>
  </si>
  <si>
    <t>"V2b"38</t>
  </si>
  <si>
    <t>"V4"510</t>
  </si>
  <si>
    <t>"V5"13</t>
  </si>
  <si>
    <t>"V1a"30</t>
  </si>
  <si>
    <t>14</t>
  </si>
  <si>
    <t>717570858</t>
  </si>
  <si>
    <t>12</t>
  </si>
  <si>
    <t>915221</t>
  </si>
  <si>
    <t>VODOR DOPRAV ZNAČ PLASTEM STRUKTURÁLNÍ NEHLUČNÉ - DOD A POKLÁDKA</t>
  </si>
  <si>
    <t>-1390506198</t>
  </si>
  <si>
    <t>515893153</t>
  </si>
  <si>
    <t>-1234709984</t>
  </si>
  <si>
    <t>"STOP 2x"8</t>
  </si>
  <si>
    <t>"50"2</t>
  </si>
  <si>
    <t>"70"2</t>
  </si>
  <si>
    <t>8</t>
  </si>
  <si>
    <t>-1880056102</t>
  </si>
  <si>
    <t>13</t>
  </si>
  <si>
    <t>POMOC PRÁCE ZŘÍZ NEBO ZAJIŠŤ REGULACI A OCHRANU DORAVY</t>
  </si>
  <si>
    <t>-998772342</t>
  </si>
  <si>
    <t>567545863</t>
  </si>
  <si>
    <t>1585506906</t>
  </si>
  <si>
    <t>"Z3"12</t>
  </si>
  <si>
    <t>-1131170669</t>
  </si>
  <si>
    <t>1847684918</t>
  </si>
  <si>
    <t>POMOC PPRĆE ZŘÍZ NEBO ZAJIŠŤ REGULACI A OCHRANU DOPRAVY</t>
  </si>
  <si>
    <t>-719785638</t>
  </si>
  <si>
    <t>"P2"2</t>
  </si>
  <si>
    <t>"P4"1</t>
  </si>
  <si>
    <t>"E2b"3</t>
  </si>
  <si>
    <t>908613113</t>
  </si>
  <si>
    <t>-92479826</t>
  </si>
  <si>
    <t>"V1a"9</t>
  </si>
  <si>
    <t>"V2b"11</t>
  </si>
  <si>
    <t>"V4"120</t>
  </si>
  <si>
    <t>"V13a"17</t>
  </si>
  <si>
    <t>-1606739456</t>
  </si>
  <si>
    <t>-116207459</t>
  </si>
  <si>
    <t>1733197497</t>
  </si>
  <si>
    <t>314898040</t>
  </si>
  <si>
    <t>1874045435</t>
  </si>
  <si>
    <t>"B24a"1</t>
  </si>
  <si>
    <t>"B24b"1</t>
  </si>
  <si>
    <t>"B4"1</t>
  </si>
  <si>
    <t>"E5"3</t>
  </si>
  <si>
    <t>"E9"2</t>
  </si>
  <si>
    <t>-2145105712</t>
  </si>
  <si>
    <t>783471132</t>
  </si>
  <si>
    <t xml:space="preserve">                                                              REKAPITULACE STAVEBNÍCH PRACÍ</t>
  </si>
  <si>
    <t xml:space="preserve">Stanovení místní úpravy provozu </t>
  </si>
  <si>
    <t>Krajská správa a údržba silnic Středočeského kraje,příspěvková organizace</t>
  </si>
  <si>
    <t>II/236 Smečno  okr.Kladno</t>
  </si>
  <si>
    <t>křiž. II/126 - III/12513 ( Rataje - Psáře) okr.Benešov</t>
  </si>
  <si>
    <t>III/1063 Blaženice - Jablonná okr.Benešov</t>
  </si>
  <si>
    <t>křiž.II/337-III/33713 Křesetice okr.Kutná Hora</t>
  </si>
  <si>
    <t>křiž.III/1116 - I/3 Zahradice okr.Benešov</t>
  </si>
  <si>
    <t xml:space="preserve">             křiž. II/126 - II/337 (Májovka)</t>
  </si>
  <si>
    <t>křiž. II/126 - II/337 (Májovka)  okr.Kutná Hora</t>
  </si>
  <si>
    <t>1.</t>
  </si>
  <si>
    <t>2.</t>
  </si>
  <si>
    <t>3.</t>
  </si>
  <si>
    <t>4.</t>
  </si>
  <si>
    <t>6.</t>
  </si>
  <si>
    <t xml:space="preserve">             III/1063 Blaženice - Jablonná </t>
  </si>
  <si>
    <t xml:space="preserve">          křiž. II/126 - III/12513 (Rataje-Psáře)</t>
  </si>
  <si>
    <t xml:space="preserve">            křiž.II/337 - III/33713 Křesetice</t>
  </si>
  <si>
    <t xml:space="preserve">              křiž. III/1116 - I-3 (Zahradice)</t>
  </si>
  <si>
    <t xml:space="preserve">                 II-236 Smečno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</si>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</sst>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17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>
      <alignment/>
    </xf>
    <xf numFmtId="166" fontId="30" fillId="0" borderId="10" xfId="0" applyNumberFormat="1" applyFont="1" applyBorder="1" applyAlignment="1">
      <alignment/>
    </xf>
    <xf numFmtId="166" fontId="30" fillId="0" borderId="11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4" fontId="22" fillId="0" borderId="0" xfId="0" applyNumberFormat="1" applyFont="1" applyAlignment="1">
      <alignment horizontal="righ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0" fillId="3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0" fillId="3" borderId="21" xfId="0" applyFont="1" applyFill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3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2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tabSelected="1" workbookViewId="0" topLeftCell="A61">
      <selection activeCell="BE94" sqref="BE9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07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230</v>
      </c>
      <c r="AR4" s="19"/>
      <c r="AS4" s="21" t="s">
        <v>9</v>
      </c>
      <c r="BS4" s="16" t="s">
        <v>10</v>
      </c>
    </row>
    <row r="5" spans="2:71" s="1" customFormat="1" ht="12" customHeight="1">
      <c r="B5" s="19"/>
      <c r="D5" s="22" t="s">
        <v>11</v>
      </c>
      <c r="K5" s="204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19"/>
      <c r="BS5" s="16" t="s">
        <v>6</v>
      </c>
    </row>
    <row r="6" spans="2:71" s="1" customFormat="1" ht="36.95" customHeight="1">
      <c r="B6" s="19"/>
      <c r="D6" s="24" t="s">
        <v>12</v>
      </c>
      <c r="K6" s="206" t="s">
        <v>231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19"/>
      <c r="BS6" s="16" t="s">
        <v>6</v>
      </c>
    </row>
    <row r="7" spans="2:71" s="1" customFormat="1" ht="12" customHeight="1">
      <c r="B7" s="19"/>
      <c r="D7" s="25" t="s">
        <v>13</v>
      </c>
      <c r="K7" s="23" t="s">
        <v>1</v>
      </c>
      <c r="AK7" s="25" t="s">
        <v>14</v>
      </c>
      <c r="AN7" s="23" t="s">
        <v>1</v>
      </c>
      <c r="AR7" s="19"/>
      <c r="BS7" s="16" t="s">
        <v>6</v>
      </c>
    </row>
    <row r="8" spans="2:71" s="1" customFormat="1" ht="12" customHeight="1">
      <c r="B8" s="19"/>
      <c r="D8" s="25" t="s">
        <v>15</v>
      </c>
      <c r="K8" s="23" t="s">
        <v>16</v>
      </c>
      <c r="AK8" s="25" t="s">
        <v>17</v>
      </c>
      <c r="AN8" s="23"/>
      <c r="AR8" s="19"/>
      <c r="BS8" s="16" t="s">
        <v>6</v>
      </c>
    </row>
    <row r="9" spans="2:71" s="1" customFormat="1" ht="6.75" customHeight="1">
      <c r="B9" s="19"/>
      <c r="AR9" s="19"/>
      <c r="BS9" s="16" t="s">
        <v>6</v>
      </c>
    </row>
    <row r="10" spans="2:71" s="1" customFormat="1" ht="15.75" customHeight="1">
      <c r="B10" s="19"/>
      <c r="D10" s="25" t="s">
        <v>18</v>
      </c>
      <c r="J10" s="176" t="s">
        <v>232</v>
      </c>
      <c r="K10" s="176"/>
      <c r="L10" s="177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K10" s="25" t="s">
        <v>19</v>
      </c>
      <c r="AN10" s="23" t="s">
        <v>1</v>
      </c>
      <c r="AR10" s="19"/>
      <c r="BS10" s="16" t="s">
        <v>6</v>
      </c>
    </row>
    <row r="11" spans="2:71" s="1" customFormat="1" ht="18.4" customHeight="1">
      <c r="B11" s="19"/>
      <c r="E11" s="23" t="s">
        <v>16</v>
      </c>
      <c r="AK11" s="25" t="s">
        <v>20</v>
      </c>
      <c r="AN11" s="23" t="s">
        <v>1</v>
      </c>
      <c r="AR11" s="19"/>
      <c r="BS11" s="16" t="s">
        <v>6</v>
      </c>
    </row>
    <row r="12" spans="2:71" s="1" customFormat="1" ht="6.95" customHeight="1">
      <c r="B12" s="19"/>
      <c r="AR12" s="19"/>
      <c r="BS12" s="16" t="s">
        <v>6</v>
      </c>
    </row>
    <row r="13" spans="2:71" s="1" customFormat="1" ht="12" customHeight="1">
      <c r="B13" s="19"/>
      <c r="D13" s="25" t="s">
        <v>21</v>
      </c>
      <c r="AK13" s="25" t="s">
        <v>19</v>
      </c>
      <c r="AN13" s="23" t="s">
        <v>1</v>
      </c>
      <c r="AR13" s="19"/>
      <c r="BS13" s="16" t="s">
        <v>6</v>
      </c>
    </row>
    <row r="14" spans="2:71" ht="12.75">
      <c r="B14" s="19"/>
      <c r="E14" s="23" t="s">
        <v>16</v>
      </c>
      <c r="AK14" s="25" t="s">
        <v>20</v>
      </c>
      <c r="AN14" s="23" t="s">
        <v>1</v>
      </c>
      <c r="AR14" s="19"/>
      <c r="BS14" s="16" t="s">
        <v>6</v>
      </c>
    </row>
    <row r="15" spans="2:71" s="1" customFormat="1" ht="6.95" customHeight="1">
      <c r="B15" s="19"/>
      <c r="AR15" s="19"/>
      <c r="BS15" s="16" t="s">
        <v>3</v>
      </c>
    </row>
    <row r="16" spans="2:71" s="1" customFormat="1" ht="12" customHeight="1">
      <c r="B16" s="19"/>
      <c r="D16" s="25" t="s">
        <v>22</v>
      </c>
      <c r="AK16" s="25" t="s">
        <v>19</v>
      </c>
      <c r="AN16" s="23" t="s">
        <v>1</v>
      </c>
      <c r="AR16" s="19"/>
      <c r="BS16" s="16" t="s">
        <v>3</v>
      </c>
    </row>
    <row r="17" spans="2:71" s="1" customFormat="1" ht="18.4" customHeight="1">
      <c r="B17" s="19"/>
      <c r="E17" s="23" t="s">
        <v>16</v>
      </c>
      <c r="AK17" s="25" t="s">
        <v>20</v>
      </c>
      <c r="AN17" s="23" t="s">
        <v>1</v>
      </c>
      <c r="AR17" s="19"/>
      <c r="BS17" s="16" t="s">
        <v>23</v>
      </c>
    </row>
    <row r="18" spans="2:71" s="1" customFormat="1" ht="6.95" customHeight="1">
      <c r="B18" s="19"/>
      <c r="AR18" s="19"/>
      <c r="BS18" s="16" t="s">
        <v>6</v>
      </c>
    </row>
    <row r="19" spans="2:71" s="1" customFormat="1" ht="12" customHeight="1">
      <c r="B19" s="19"/>
      <c r="D19" s="25" t="s">
        <v>24</v>
      </c>
      <c r="AK19" s="25" t="s">
        <v>19</v>
      </c>
      <c r="AN19" s="23" t="s">
        <v>1</v>
      </c>
      <c r="AR19" s="19"/>
      <c r="BS19" s="16" t="s">
        <v>6</v>
      </c>
    </row>
    <row r="20" spans="2:71" s="1" customFormat="1" ht="18.4" customHeight="1">
      <c r="B20" s="19"/>
      <c r="E20" s="23" t="s">
        <v>16</v>
      </c>
      <c r="AK20" s="25" t="s">
        <v>20</v>
      </c>
      <c r="AN20" s="23" t="s">
        <v>1</v>
      </c>
      <c r="AR20" s="19"/>
      <c r="BS20" s="16" t="s">
        <v>23</v>
      </c>
    </row>
    <row r="21" spans="2:44" s="1" customFormat="1" ht="6.95" customHeight="1">
      <c r="B21" s="19"/>
      <c r="AR21" s="19"/>
    </row>
    <row r="22" spans="2:44" s="1" customFormat="1" ht="12" customHeight="1">
      <c r="B22" s="19"/>
      <c r="D22" s="25" t="s">
        <v>25</v>
      </c>
      <c r="AR22" s="19"/>
    </row>
    <row r="23" spans="2:44" s="1" customFormat="1" ht="16.5" customHeight="1">
      <c r="B23" s="19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9"/>
    </row>
    <row r="24" spans="2:44" s="1" customFormat="1" ht="6.95" customHeight="1">
      <c r="B24" s="19"/>
      <c r="AR24" s="19"/>
    </row>
    <row r="25" spans="2:44" s="1" customFormat="1" ht="6.95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57" s="2" customFormat="1" ht="25.9" customHeight="1">
      <c r="A26" s="28"/>
      <c r="B26" s="29"/>
      <c r="C26" s="28"/>
      <c r="D26" s="30" t="s">
        <v>26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9">
        <f>ROUND(AG94,2)</f>
        <v>0</v>
      </c>
      <c r="AL26" s="210"/>
      <c r="AM26" s="210"/>
      <c r="AN26" s="210"/>
      <c r="AO26" s="210"/>
      <c r="AP26" s="28"/>
      <c r="AQ26" s="28"/>
      <c r="AR26" s="29"/>
      <c r="BE26" s="28"/>
    </row>
    <row r="27" spans="1:57" s="2" customFormat="1" ht="6.95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57" s="2" customFormat="1" ht="12.75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03" t="s">
        <v>27</v>
      </c>
      <c r="M28" s="203"/>
      <c r="N28" s="203"/>
      <c r="O28" s="203"/>
      <c r="P28" s="203"/>
      <c r="Q28" s="28"/>
      <c r="R28" s="28"/>
      <c r="S28" s="28"/>
      <c r="T28" s="28"/>
      <c r="U28" s="28"/>
      <c r="V28" s="28"/>
      <c r="W28" s="203" t="s">
        <v>28</v>
      </c>
      <c r="X28" s="203"/>
      <c r="Y28" s="203"/>
      <c r="Z28" s="203"/>
      <c r="AA28" s="203"/>
      <c r="AB28" s="203"/>
      <c r="AC28" s="203"/>
      <c r="AD28" s="203"/>
      <c r="AE28" s="203"/>
      <c r="AF28" s="28"/>
      <c r="AG28" s="28"/>
      <c r="AH28" s="28"/>
      <c r="AI28" s="28"/>
      <c r="AJ28" s="28"/>
      <c r="AK28" s="203" t="s">
        <v>29</v>
      </c>
      <c r="AL28" s="203"/>
      <c r="AM28" s="203"/>
      <c r="AN28" s="203"/>
      <c r="AO28" s="203"/>
      <c r="AP28" s="28"/>
      <c r="AQ28" s="28"/>
      <c r="AR28" s="29"/>
      <c r="BE28" s="28"/>
    </row>
    <row r="29" spans="2:44" s="3" customFormat="1" ht="14.45" customHeight="1">
      <c r="B29" s="33"/>
      <c r="D29" s="25" t="s">
        <v>30</v>
      </c>
      <c r="F29" s="25" t="s">
        <v>31</v>
      </c>
      <c r="L29" s="202">
        <v>0.21</v>
      </c>
      <c r="M29" s="201"/>
      <c r="N29" s="201"/>
      <c r="O29" s="201"/>
      <c r="P29" s="201"/>
      <c r="W29" s="200">
        <f>ROUND(AZ94,2)</f>
        <v>0</v>
      </c>
      <c r="X29" s="201"/>
      <c r="Y29" s="201"/>
      <c r="Z29" s="201"/>
      <c r="AA29" s="201"/>
      <c r="AB29" s="201"/>
      <c r="AC29" s="201"/>
      <c r="AD29" s="201"/>
      <c r="AE29" s="201"/>
      <c r="AK29" s="200">
        <f>ROUND(AV94,2)</f>
        <v>0</v>
      </c>
      <c r="AL29" s="201"/>
      <c r="AM29" s="201"/>
      <c r="AN29" s="201"/>
      <c r="AO29" s="201"/>
      <c r="AR29" s="33"/>
    </row>
    <row r="30" spans="2:44" s="3" customFormat="1" ht="14.45" customHeight="1">
      <c r="B30" s="33"/>
      <c r="F30" s="25" t="s">
        <v>32</v>
      </c>
      <c r="L30" s="202">
        <v>0.15</v>
      </c>
      <c r="M30" s="201"/>
      <c r="N30" s="201"/>
      <c r="O30" s="201"/>
      <c r="P30" s="201"/>
      <c r="W30" s="200">
        <f>ROUND(BA94,2)</f>
        <v>0</v>
      </c>
      <c r="X30" s="201"/>
      <c r="Y30" s="201"/>
      <c r="Z30" s="201"/>
      <c r="AA30" s="201"/>
      <c r="AB30" s="201"/>
      <c r="AC30" s="201"/>
      <c r="AD30" s="201"/>
      <c r="AE30" s="201"/>
      <c r="AK30" s="200">
        <f>ROUND(AW94,2)</f>
        <v>0</v>
      </c>
      <c r="AL30" s="201"/>
      <c r="AM30" s="201"/>
      <c r="AN30" s="201"/>
      <c r="AO30" s="201"/>
      <c r="AR30" s="33"/>
    </row>
    <row r="31" spans="2:44" s="3" customFormat="1" ht="14.45" customHeight="1" hidden="1">
      <c r="B31" s="33"/>
      <c r="F31" s="25" t="s">
        <v>33</v>
      </c>
      <c r="L31" s="202">
        <v>0.21</v>
      </c>
      <c r="M31" s="201"/>
      <c r="N31" s="201"/>
      <c r="O31" s="201"/>
      <c r="P31" s="201"/>
      <c r="W31" s="200">
        <f>ROUND(BB94,2)</f>
        <v>0</v>
      </c>
      <c r="X31" s="201"/>
      <c r="Y31" s="201"/>
      <c r="Z31" s="201"/>
      <c r="AA31" s="201"/>
      <c r="AB31" s="201"/>
      <c r="AC31" s="201"/>
      <c r="AD31" s="201"/>
      <c r="AE31" s="201"/>
      <c r="AK31" s="200">
        <v>0</v>
      </c>
      <c r="AL31" s="201"/>
      <c r="AM31" s="201"/>
      <c r="AN31" s="201"/>
      <c r="AO31" s="201"/>
      <c r="AR31" s="33"/>
    </row>
    <row r="32" spans="2:44" s="3" customFormat="1" ht="14.45" customHeight="1" hidden="1">
      <c r="B32" s="33"/>
      <c r="F32" s="25" t="s">
        <v>34</v>
      </c>
      <c r="L32" s="202">
        <v>0.15</v>
      </c>
      <c r="M32" s="201"/>
      <c r="N32" s="201"/>
      <c r="O32" s="201"/>
      <c r="P32" s="201"/>
      <c r="W32" s="200">
        <f>ROUND(BC94,2)</f>
        <v>0</v>
      </c>
      <c r="X32" s="201"/>
      <c r="Y32" s="201"/>
      <c r="Z32" s="201"/>
      <c r="AA32" s="201"/>
      <c r="AB32" s="201"/>
      <c r="AC32" s="201"/>
      <c r="AD32" s="201"/>
      <c r="AE32" s="201"/>
      <c r="AK32" s="200">
        <v>0</v>
      </c>
      <c r="AL32" s="201"/>
      <c r="AM32" s="201"/>
      <c r="AN32" s="201"/>
      <c r="AO32" s="201"/>
      <c r="AR32" s="33"/>
    </row>
    <row r="33" spans="2:44" s="3" customFormat="1" ht="14.45" customHeight="1" hidden="1">
      <c r="B33" s="33"/>
      <c r="F33" s="25" t="s">
        <v>35</v>
      </c>
      <c r="L33" s="202">
        <v>0</v>
      </c>
      <c r="M33" s="201"/>
      <c r="N33" s="201"/>
      <c r="O33" s="201"/>
      <c r="P33" s="201"/>
      <c r="W33" s="200">
        <f>ROUND(BD94,2)</f>
        <v>0</v>
      </c>
      <c r="X33" s="201"/>
      <c r="Y33" s="201"/>
      <c r="Z33" s="201"/>
      <c r="AA33" s="201"/>
      <c r="AB33" s="201"/>
      <c r="AC33" s="201"/>
      <c r="AD33" s="201"/>
      <c r="AE33" s="201"/>
      <c r="AK33" s="200">
        <v>0</v>
      </c>
      <c r="AL33" s="201"/>
      <c r="AM33" s="201"/>
      <c r="AN33" s="201"/>
      <c r="AO33" s="201"/>
      <c r="AR33" s="33"/>
    </row>
    <row r="34" spans="1:57" s="2" customFormat="1" ht="6.95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" customHeight="1">
      <c r="A35" s="28"/>
      <c r="B35" s="29"/>
      <c r="C35" s="34"/>
      <c r="D35" s="35" t="s">
        <v>36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37</v>
      </c>
      <c r="U35" s="36"/>
      <c r="V35" s="36"/>
      <c r="W35" s="36"/>
      <c r="X35" s="191" t="s">
        <v>38</v>
      </c>
      <c r="Y35" s="192"/>
      <c r="Z35" s="192"/>
      <c r="AA35" s="192"/>
      <c r="AB35" s="192"/>
      <c r="AC35" s="36"/>
      <c r="AD35" s="36"/>
      <c r="AE35" s="36"/>
      <c r="AF35" s="36"/>
      <c r="AG35" s="36"/>
      <c r="AH35" s="36"/>
      <c r="AI35" s="36"/>
      <c r="AJ35" s="36"/>
      <c r="AK35" s="193">
        <f>SUM(AK26:AK33)</f>
        <v>0</v>
      </c>
      <c r="AL35" s="192"/>
      <c r="AM35" s="192"/>
      <c r="AN35" s="192"/>
      <c r="AO35" s="194"/>
      <c r="AP35" s="34"/>
      <c r="AQ35" s="34"/>
      <c r="AR35" s="29"/>
      <c r="BE35" s="28"/>
    </row>
    <row r="36" spans="1:57" s="2" customFormat="1" ht="6.95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5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38"/>
      <c r="D49" s="39" t="s">
        <v>39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40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28"/>
      <c r="B60" s="29"/>
      <c r="C60" s="28"/>
      <c r="D60" s="41" t="s">
        <v>41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42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41</v>
      </c>
      <c r="AI60" s="31"/>
      <c r="AJ60" s="31"/>
      <c r="AK60" s="31"/>
      <c r="AL60" s="31"/>
      <c r="AM60" s="41" t="s">
        <v>42</v>
      </c>
      <c r="AN60" s="31"/>
      <c r="AO60" s="31"/>
      <c r="AP60" s="28"/>
      <c r="AQ60" s="28"/>
      <c r="AR60" s="29"/>
      <c r="BE60" s="28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28"/>
      <c r="B64" s="29"/>
      <c r="C64" s="28"/>
      <c r="D64" s="39" t="s">
        <v>43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44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28"/>
      <c r="B75" s="29"/>
      <c r="C75" s="28"/>
      <c r="D75" s="41" t="s">
        <v>41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42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41</v>
      </c>
      <c r="AI75" s="31"/>
      <c r="AJ75" s="31"/>
      <c r="AK75" s="31"/>
      <c r="AL75" s="31"/>
      <c r="AM75" s="41" t="s">
        <v>42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5" customHeight="1">
      <c r="A82" s="28"/>
      <c r="B82" s="29"/>
      <c r="C82" s="20" t="s">
        <v>45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" customHeight="1">
      <c r="B84" s="47"/>
      <c r="C84" s="25" t="s">
        <v>11</v>
      </c>
      <c r="AR84" s="47"/>
    </row>
    <row r="85" spans="2:44" s="5" customFormat="1" ht="36.95" customHeight="1">
      <c r="B85" s="48"/>
      <c r="C85" s="49" t="s">
        <v>12</v>
      </c>
      <c r="L85" s="196" t="str">
        <f>K6</f>
        <v xml:space="preserve">Stanovení místní úpravy provozu 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48"/>
    </row>
    <row r="86" spans="1:57" s="2" customFormat="1" ht="6.95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" customHeight="1">
      <c r="A87" s="28"/>
      <c r="B87" s="29"/>
      <c r="C87" s="25" t="s">
        <v>15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 xml:space="preserve"> 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17</v>
      </c>
      <c r="AJ87" s="28"/>
      <c r="AK87" s="28"/>
      <c r="AL87" s="28"/>
      <c r="AM87" s="198" t="str">
        <f>IF(AN8="","",AN8)</f>
        <v/>
      </c>
      <c r="AN87" s="198"/>
      <c r="AO87" s="28"/>
      <c r="AP87" s="28"/>
      <c r="AQ87" s="28"/>
      <c r="AR87" s="29"/>
      <c r="BE87" s="28"/>
    </row>
    <row r="88" spans="1:57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5" t="s">
        <v>18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22</v>
      </c>
      <c r="AJ89" s="28"/>
      <c r="AK89" s="28"/>
      <c r="AL89" s="28"/>
      <c r="AM89" s="179" t="str">
        <f>IF(E17="","",E17)</f>
        <v xml:space="preserve"> </v>
      </c>
      <c r="AN89" s="180"/>
      <c r="AO89" s="180"/>
      <c r="AP89" s="180"/>
      <c r="AQ89" s="28"/>
      <c r="AR89" s="29"/>
      <c r="AS89" s="181" t="s">
        <v>46</v>
      </c>
      <c r="AT89" s="182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5" t="s">
        <v>21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24</v>
      </c>
      <c r="AJ90" s="28"/>
      <c r="AK90" s="28"/>
      <c r="AL90" s="28"/>
      <c r="AM90" s="179" t="str">
        <f>IF(E20="","",E20)</f>
        <v xml:space="preserve"> </v>
      </c>
      <c r="AN90" s="180"/>
      <c r="AO90" s="180"/>
      <c r="AP90" s="180"/>
      <c r="AQ90" s="28"/>
      <c r="AR90" s="29"/>
      <c r="AS90" s="183"/>
      <c r="AT90" s="184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0.9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83"/>
      <c r="AT91" s="184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25" customHeight="1">
      <c r="A92" s="28"/>
      <c r="B92" s="29"/>
      <c r="C92" s="195" t="s">
        <v>47</v>
      </c>
      <c r="D92" s="189"/>
      <c r="E92" s="189"/>
      <c r="F92" s="189"/>
      <c r="G92" s="189"/>
      <c r="H92" s="56"/>
      <c r="I92" s="188" t="s">
        <v>48</v>
      </c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89"/>
      <c r="AB92" s="189"/>
      <c r="AC92" s="189"/>
      <c r="AD92" s="189"/>
      <c r="AE92" s="189"/>
      <c r="AF92" s="189"/>
      <c r="AG92" s="190" t="s">
        <v>49</v>
      </c>
      <c r="AH92" s="189"/>
      <c r="AI92" s="189"/>
      <c r="AJ92" s="189"/>
      <c r="AK92" s="189"/>
      <c r="AL92" s="189"/>
      <c r="AM92" s="189"/>
      <c r="AN92" s="188" t="s">
        <v>50</v>
      </c>
      <c r="AO92" s="189"/>
      <c r="AP92" s="199"/>
      <c r="AQ92" s="57" t="s">
        <v>51</v>
      </c>
      <c r="AR92" s="29"/>
      <c r="AS92" s="58" t="s">
        <v>52</v>
      </c>
      <c r="AT92" s="59" t="s">
        <v>53</v>
      </c>
      <c r="AU92" s="59" t="s">
        <v>54</v>
      </c>
      <c r="AV92" s="59" t="s">
        <v>55</v>
      </c>
      <c r="AW92" s="59" t="s">
        <v>56</v>
      </c>
      <c r="AX92" s="59" t="s">
        <v>57</v>
      </c>
      <c r="AY92" s="59" t="s">
        <v>58</v>
      </c>
      <c r="AZ92" s="59" t="s">
        <v>59</v>
      </c>
      <c r="BA92" s="59" t="s">
        <v>60</v>
      </c>
      <c r="BB92" s="59" t="s">
        <v>61</v>
      </c>
      <c r="BC92" s="59" t="s">
        <v>62</v>
      </c>
      <c r="BD92" s="60" t="s">
        <v>63</v>
      </c>
      <c r="BE92" s="28"/>
    </row>
    <row r="93" spans="1:57" s="2" customFormat="1" ht="10.9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5" customHeight="1">
      <c r="B94" s="64"/>
      <c r="C94" s="65" t="s">
        <v>64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87">
        <v>0</v>
      </c>
      <c r="AH94" s="187"/>
      <c r="AI94" s="187"/>
      <c r="AJ94" s="187"/>
      <c r="AK94" s="187"/>
      <c r="AL94" s="187"/>
      <c r="AM94" s="187"/>
      <c r="AN94" s="211">
        <f aca="true" t="shared" si="0" ref="AN94:AN100">SUM(AG94,AT94)</f>
        <v>0</v>
      </c>
      <c r="AO94" s="211"/>
      <c r="AP94" s="211"/>
      <c r="AQ94" s="68" t="s">
        <v>1</v>
      </c>
      <c r="AR94" s="64"/>
      <c r="AS94" s="69">
        <f>ROUND(SUM(AS95:AS100),2)</f>
        <v>0</v>
      </c>
      <c r="AT94" s="70">
        <f aca="true" t="shared" si="1" ref="AT94:AT100">ROUND(SUM(AV94:AW94),2)</f>
        <v>0</v>
      </c>
      <c r="AU94" s="71">
        <f>ROUND(SUM(AU95:AU100),5)</f>
        <v>0</v>
      </c>
      <c r="AV94" s="70">
        <f>ROUND(AZ94*L29,2)</f>
        <v>0</v>
      </c>
      <c r="AW94" s="70">
        <f>ROUND(BA94*L30,2)</f>
        <v>0</v>
      </c>
      <c r="AX94" s="70">
        <f>ROUND(BB94*L29,2)</f>
        <v>0</v>
      </c>
      <c r="AY94" s="70">
        <f>ROUND(BC94*L30,2)</f>
        <v>0</v>
      </c>
      <c r="AZ94" s="70">
        <f>ROUND(SUM(AZ95:AZ100),2)</f>
        <v>0</v>
      </c>
      <c r="BA94" s="70">
        <f>ROUND(SUM(BA95:BA100),2)</f>
        <v>0</v>
      </c>
      <c r="BB94" s="70">
        <f>ROUND(SUM(BB95:BB100),2)</f>
        <v>0</v>
      </c>
      <c r="BC94" s="70">
        <f>ROUND(SUM(BC95:BC100),2)</f>
        <v>0</v>
      </c>
      <c r="BD94" s="72">
        <f>ROUND(SUM(BD95:BD100),2)</f>
        <v>0</v>
      </c>
      <c r="BS94" s="73" t="s">
        <v>65</v>
      </c>
      <c r="BT94" s="73" t="s">
        <v>66</v>
      </c>
      <c r="BU94" s="74" t="s">
        <v>67</v>
      </c>
      <c r="BV94" s="73" t="s">
        <v>68</v>
      </c>
      <c r="BW94" s="73" t="s">
        <v>4</v>
      </c>
      <c r="BX94" s="73" t="s">
        <v>69</v>
      </c>
      <c r="CL94" s="73" t="s">
        <v>1</v>
      </c>
    </row>
    <row r="95" spans="1:91" s="7" customFormat="1" ht="16.5" customHeight="1">
      <c r="A95" s="75" t="s">
        <v>70</v>
      </c>
      <c r="B95" s="76"/>
      <c r="C95" s="77"/>
      <c r="D95" s="178" t="s">
        <v>240</v>
      </c>
      <c r="E95" s="178"/>
      <c r="F95" s="178"/>
      <c r="G95" s="178"/>
      <c r="H95" s="178"/>
      <c r="I95" s="78"/>
      <c r="J95" s="178" t="s">
        <v>233</v>
      </c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85">
        <v>0</v>
      </c>
      <c r="AH95" s="186"/>
      <c r="AI95" s="186"/>
      <c r="AJ95" s="186"/>
      <c r="AK95" s="186"/>
      <c r="AL95" s="186"/>
      <c r="AM95" s="186"/>
      <c r="AN95" s="185">
        <f t="shared" si="0"/>
        <v>0</v>
      </c>
      <c r="AO95" s="186"/>
      <c r="AP95" s="186"/>
      <c r="AQ95" s="79" t="s">
        <v>71</v>
      </c>
      <c r="AR95" s="76"/>
      <c r="AS95" s="80">
        <v>0</v>
      </c>
      <c r="AT95" s="81">
        <f t="shared" si="1"/>
        <v>0</v>
      </c>
      <c r="AU95" s="82">
        <f>'II-236 Smečno'!P119</f>
        <v>0</v>
      </c>
      <c r="AV95" s="81">
        <f>'II-236 Smečno'!J33</f>
        <v>0</v>
      </c>
      <c r="AW95" s="81">
        <f>'II-236 Smečno'!J34</f>
        <v>0</v>
      </c>
      <c r="AX95" s="81">
        <f>'II-236 Smečno'!J35</f>
        <v>0</v>
      </c>
      <c r="AY95" s="81">
        <f>'II-236 Smečno'!J36</f>
        <v>0</v>
      </c>
      <c r="AZ95" s="81">
        <f>'II-236 Smečno'!F33</f>
        <v>0</v>
      </c>
      <c r="BA95" s="81">
        <f>'II-236 Smečno'!F34</f>
        <v>0</v>
      </c>
      <c r="BB95" s="81">
        <f>'II-236 Smečno'!F35</f>
        <v>0</v>
      </c>
      <c r="BC95" s="81">
        <f>'II-236 Smečno'!F36</f>
        <v>0</v>
      </c>
      <c r="BD95" s="83">
        <f>'II-236 Smečno'!F37</f>
        <v>0</v>
      </c>
      <c r="BT95" s="84" t="s">
        <v>72</v>
      </c>
      <c r="BV95" s="84" t="s">
        <v>68</v>
      </c>
      <c r="BW95" s="84" t="s">
        <v>73</v>
      </c>
      <c r="BX95" s="84" t="s">
        <v>4</v>
      </c>
      <c r="CL95" s="84" t="s">
        <v>1</v>
      </c>
      <c r="CM95" s="84" t="s">
        <v>74</v>
      </c>
    </row>
    <row r="96" spans="1:91" s="7" customFormat="1" ht="16.5" customHeight="1">
      <c r="A96" s="75" t="s">
        <v>70</v>
      </c>
      <c r="B96" s="76"/>
      <c r="C96" s="77"/>
      <c r="D96" s="178" t="s">
        <v>241</v>
      </c>
      <c r="E96" s="178"/>
      <c r="F96" s="178"/>
      <c r="G96" s="178"/>
      <c r="H96" s="178"/>
      <c r="I96" s="78"/>
      <c r="J96" s="178" t="s">
        <v>234</v>
      </c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85">
        <f>'křiž. II-126 - III-12513  '!J30</f>
        <v>0</v>
      </c>
      <c r="AH96" s="186"/>
      <c r="AI96" s="186"/>
      <c r="AJ96" s="186"/>
      <c r="AK96" s="186"/>
      <c r="AL96" s="186"/>
      <c r="AM96" s="186"/>
      <c r="AN96" s="185">
        <f t="shared" si="0"/>
        <v>0</v>
      </c>
      <c r="AO96" s="186"/>
      <c r="AP96" s="186"/>
      <c r="AQ96" s="79" t="s">
        <v>71</v>
      </c>
      <c r="AR96" s="76"/>
      <c r="AS96" s="80">
        <v>0</v>
      </c>
      <c r="AT96" s="81">
        <f t="shared" si="1"/>
        <v>0</v>
      </c>
      <c r="AU96" s="82">
        <f>'křiž. II-126 - III-12513  '!P119</f>
        <v>0</v>
      </c>
      <c r="AV96" s="81">
        <f>'křiž. II-126 - III-12513  '!J33</f>
        <v>0</v>
      </c>
      <c r="AW96" s="81">
        <f>'křiž. II-126 - III-12513  '!J34</f>
        <v>0</v>
      </c>
      <c r="AX96" s="81">
        <f>'křiž. II-126 - III-12513  '!J35</f>
        <v>0</v>
      </c>
      <c r="AY96" s="81">
        <f>'křiž. II-126 - III-12513  '!J36</f>
        <v>0</v>
      </c>
      <c r="AZ96" s="81">
        <f>'křiž. II-126 - III-12513  '!F33</f>
        <v>0</v>
      </c>
      <c r="BA96" s="81">
        <f>'křiž. II-126 - III-12513  '!F34</f>
        <v>0</v>
      </c>
      <c r="BB96" s="81">
        <f>'křiž. II-126 - III-12513  '!F35</f>
        <v>0</v>
      </c>
      <c r="BC96" s="81">
        <f>'křiž. II-126 - III-12513  '!F36</f>
        <v>0</v>
      </c>
      <c r="BD96" s="83">
        <f>'křiž. II-126 - III-12513  '!F37</f>
        <v>0</v>
      </c>
      <c r="BT96" s="84" t="s">
        <v>72</v>
      </c>
      <c r="BV96" s="84" t="s">
        <v>68</v>
      </c>
      <c r="BW96" s="84" t="s">
        <v>75</v>
      </c>
      <c r="BX96" s="84" t="s">
        <v>4</v>
      </c>
      <c r="CL96" s="84" t="s">
        <v>1</v>
      </c>
      <c r="CM96" s="84" t="s">
        <v>74</v>
      </c>
    </row>
    <row r="97" spans="1:91" s="7" customFormat="1" ht="16.5" customHeight="1">
      <c r="A97" s="75" t="s">
        <v>70</v>
      </c>
      <c r="B97" s="76"/>
      <c r="C97" s="77"/>
      <c r="D97" s="178" t="s">
        <v>242</v>
      </c>
      <c r="E97" s="178"/>
      <c r="F97" s="178"/>
      <c r="G97" s="178"/>
      <c r="H97" s="178"/>
      <c r="I97" s="78"/>
      <c r="J97" s="178" t="s">
        <v>239</v>
      </c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85">
        <f>'křiž.II-126 - II-337 Májovka'!J30</f>
        <v>0</v>
      </c>
      <c r="AH97" s="186"/>
      <c r="AI97" s="186"/>
      <c r="AJ97" s="186"/>
      <c r="AK97" s="186"/>
      <c r="AL97" s="186"/>
      <c r="AM97" s="186"/>
      <c r="AN97" s="185">
        <f t="shared" si="0"/>
        <v>0</v>
      </c>
      <c r="AO97" s="186"/>
      <c r="AP97" s="186"/>
      <c r="AQ97" s="79" t="s">
        <v>71</v>
      </c>
      <c r="AR97" s="76"/>
      <c r="AS97" s="80">
        <v>0</v>
      </c>
      <c r="AT97" s="81">
        <f t="shared" si="1"/>
        <v>0</v>
      </c>
      <c r="AU97" s="82">
        <f>'křiž.II-126 - II-337 Májovka'!P120</f>
        <v>0</v>
      </c>
      <c r="AV97" s="81">
        <f>'křiž.II-126 - II-337 Májovka'!J33</f>
        <v>0</v>
      </c>
      <c r="AW97" s="81">
        <f>'křiž.II-126 - II-337 Májovka'!J34</f>
        <v>0</v>
      </c>
      <c r="AX97" s="81">
        <f>'křiž.II-126 - II-337 Májovka'!J35</f>
        <v>0</v>
      </c>
      <c r="AY97" s="81">
        <f>'křiž.II-126 - II-337 Májovka'!J36</f>
        <v>0</v>
      </c>
      <c r="AZ97" s="81">
        <f>'křiž.II-126 - II-337 Májovka'!F33</f>
        <v>0</v>
      </c>
      <c r="BA97" s="81">
        <f>'křiž.II-126 - II-337 Májovka'!F34</f>
        <v>0</v>
      </c>
      <c r="BB97" s="81">
        <f>'křiž.II-126 - II-337 Májovka'!F35</f>
        <v>0</v>
      </c>
      <c r="BC97" s="81">
        <f>'křiž.II-126 - II-337 Májovka'!F36</f>
        <v>0</v>
      </c>
      <c r="BD97" s="83">
        <f>'křiž.II-126 - II-337 Májovka'!F37</f>
        <v>0</v>
      </c>
      <c r="BT97" s="84" t="s">
        <v>72</v>
      </c>
      <c r="BV97" s="84" t="s">
        <v>68</v>
      </c>
      <c r="BW97" s="84" t="s">
        <v>76</v>
      </c>
      <c r="BX97" s="84" t="s">
        <v>4</v>
      </c>
      <c r="CL97" s="84" t="s">
        <v>1</v>
      </c>
      <c r="CM97" s="84" t="s">
        <v>74</v>
      </c>
    </row>
    <row r="98" spans="1:91" s="7" customFormat="1" ht="16.5" customHeight="1">
      <c r="A98" s="75" t="s">
        <v>70</v>
      </c>
      <c r="B98" s="76"/>
      <c r="C98" s="77"/>
      <c r="D98" s="178" t="s">
        <v>243</v>
      </c>
      <c r="E98" s="178"/>
      <c r="F98" s="178"/>
      <c r="G98" s="178"/>
      <c r="H98" s="178"/>
      <c r="I98" s="78"/>
      <c r="J98" s="178" t="s">
        <v>235</v>
      </c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85">
        <f>'III-1063 Blaženice - Jablonná '!J30</f>
        <v>0</v>
      </c>
      <c r="AH98" s="186"/>
      <c r="AI98" s="186"/>
      <c r="AJ98" s="186"/>
      <c r="AK98" s="186"/>
      <c r="AL98" s="186"/>
      <c r="AM98" s="186"/>
      <c r="AN98" s="185">
        <f t="shared" si="0"/>
        <v>0</v>
      </c>
      <c r="AO98" s="186"/>
      <c r="AP98" s="186"/>
      <c r="AQ98" s="79" t="s">
        <v>71</v>
      </c>
      <c r="AR98" s="76"/>
      <c r="AS98" s="80">
        <v>0</v>
      </c>
      <c r="AT98" s="81">
        <f t="shared" si="1"/>
        <v>0</v>
      </c>
      <c r="AU98" s="82">
        <f>'III-1063 Blaženice - Jablonná '!P119</f>
        <v>0</v>
      </c>
      <c r="AV98" s="81">
        <f>'III-1063 Blaženice - Jablonná '!J33</f>
        <v>0</v>
      </c>
      <c r="AW98" s="81">
        <f>'III-1063 Blaženice - Jablonná '!J34</f>
        <v>0</v>
      </c>
      <c r="AX98" s="81">
        <f>'III-1063 Blaženice - Jablonná '!J35</f>
        <v>0</v>
      </c>
      <c r="AY98" s="81">
        <f>'III-1063 Blaženice - Jablonná '!J36</f>
        <v>0</v>
      </c>
      <c r="AZ98" s="81">
        <f>'III-1063 Blaženice - Jablonná '!F33</f>
        <v>0</v>
      </c>
      <c r="BA98" s="81">
        <f>'III-1063 Blaženice - Jablonná '!F34</f>
        <v>0</v>
      </c>
      <c r="BB98" s="81">
        <f>'III-1063 Blaženice - Jablonná '!F35</f>
        <v>0</v>
      </c>
      <c r="BC98" s="81">
        <f>'III-1063 Blaženice - Jablonná '!F36</f>
        <v>0</v>
      </c>
      <c r="BD98" s="83">
        <f>'III-1063 Blaženice - Jablonná '!F37</f>
        <v>0</v>
      </c>
      <c r="BT98" s="84" t="s">
        <v>72</v>
      </c>
      <c r="BV98" s="84" t="s">
        <v>68</v>
      </c>
      <c r="BW98" s="84" t="s">
        <v>77</v>
      </c>
      <c r="BX98" s="84" t="s">
        <v>4</v>
      </c>
      <c r="CL98" s="84" t="s">
        <v>1</v>
      </c>
      <c r="CM98" s="84" t="s">
        <v>74</v>
      </c>
    </row>
    <row r="99" spans="1:91" s="7" customFormat="1" ht="16.5" customHeight="1">
      <c r="A99" s="75" t="s">
        <v>70</v>
      </c>
      <c r="B99" s="76"/>
      <c r="C99" s="77"/>
      <c r="D99" s="178" t="s">
        <v>250</v>
      </c>
      <c r="E99" s="178"/>
      <c r="F99" s="178"/>
      <c r="G99" s="178"/>
      <c r="H99" s="178"/>
      <c r="I99" s="78"/>
      <c r="J99" s="178" t="s">
        <v>236</v>
      </c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85">
        <f>'křiž.II-337-III-33713 Křesetice'!J30</f>
        <v>0</v>
      </c>
      <c r="AH99" s="186"/>
      <c r="AI99" s="186"/>
      <c r="AJ99" s="186"/>
      <c r="AK99" s="186"/>
      <c r="AL99" s="186"/>
      <c r="AM99" s="186"/>
      <c r="AN99" s="185">
        <f t="shared" si="0"/>
        <v>0</v>
      </c>
      <c r="AO99" s="186"/>
      <c r="AP99" s="186"/>
      <c r="AQ99" s="79" t="s">
        <v>71</v>
      </c>
      <c r="AR99" s="76"/>
      <c r="AS99" s="80">
        <v>0</v>
      </c>
      <c r="AT99" s="81">
        <f t="shared" si="1"/>
        <v>0</v>
      </c>
      <c r="AU99" s="82">
        <f>'křiž.II-337-III-33713 Křesetice'!P119</f>
        <v>0</v>
      </c>
      <c r="AV99" s="81">
        <f>'křiž.II-337-III-33713 Křesetice'!J33</f>
        <v>0</v>
      </c>
      <c r="AW99" s="81">
        <f>'křiž.II-337-III-33713 Křesetice'!J34</f>
        <v>0</v>
      </c>
      <c r="AX99" s="81">
        <f>'křiž.II-337-III-33713 Křesetice'!J35</f>
        <v>0</v>
      </c>
      <c r="AY99" s="81">
        <f>'křiž.II-337-III-33713 Křesetice'!J36</f>
        <v>0</v>
      </c>
      <c r="AZ99" s="81">
        <f>'křiž.II-337-III-33713 Křesetice'!F33</f>
        <v>0</v>
      </c>
      <c r="BA99" s="81">
        <f>'křiž.II-337-III-33713 Křesetice'!F34</f>
        <v>0</v>
      </c>
      <c r="BB99" s="81">
        <f>'křiž.II-337-III-33713 Křesetice'!F35</f>
        <v>0</v>
      </c>
      <c r="BC99" s="81">
        <f>'křiž.II-337-III-33713 Křesetice'!F36</f>
        <v>0</v>
      </c>
      <c r="BD99" s="83">
        <f>'křiž.II-337-III-33713 Křesetice'!F37</f>
        <v>0</v>
      </c>
      <c r="BT99" s="84" t="s">
        <v>72</v>
      </c>
      <c r="BV99" s="84" t="s">
        <v>68</v>
      </c>
      <c r="BW99" s="84" t="s">
        <v>78</v>
      </c>
      <c r="BX99" s="84" t="s">
        <v>4</v>
      </c>
      <c r="CL99" s="84" t="s">
        <v>1</v>
      </c>
      <c r="CM99" s="84" t="s">
        <v>74</v>
      </c>
    </row>
    <row r="100" spans="1:91" s="7" customFormat="1" ht="16.5" customHeight="1">
      <c r="A100" s="75" t="s">
        <v>70</v>
      </c>
      <c r="B100" s="76"/>
      <c r="C100" s="77"/>
      <c r="D100" s="178" t="s">
        <v>244</v>
      </c>
      <c r="E100" s="178"/>
      <c r="F100" s="178"/>
      <c r="G100" s="178"/>
      <c r="H100" s="178"/>
      <c r="I100" s="78"/>
      <c r="J100" s="178" t="s">
        <v>237</v>
      </c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85">
        <f>'křiž. III-1116-I-3 Zahradnice'!J30</f>
        <v>0</v>
      </c>
      <c r="AH100" s="186"/>
      <c r="AI100" s="186"/>
      <c r="AJ100" s="186"/>
      <c r="AK100" s="186"/>
      <c r="AL100" s="186"/>
      <c r="AM100" s="186"/>
      <c r="AN100" s="185">
        <f t="shared" si="0"/>
        <v>0</v>
      </c>
      <c r="AO100" s="186"/>
      <c r="AP100" s="186"/>
      <c r="AQ100" s="79" t="s">
        <v>71</v>
      </c>
      <c r="AR100" s="76"/>
      <c r="AS100" s="85">
        <v>0</v>
      </c>
      <c r="AT100" s="86">
        <f t="shared" si="1"/>
        <v>0</v>
      </c>
      <c r="AU100" s="87">
        <f>'křiž. III-1116-I-3 Zahradnice'!P119</f>
        <v>0</v>
      </c>
      <c r="AV100" s="86">
        <f>'křiž. III-1116-I-3 Zahradnice'!J33</f>
        <v>0</v>
      </c>
      <c r="AW100" s="86">
        <f>'křiž. III-1116-I-3 Zahradnice'!J34</f>
        <v>0</v>
      </c>
      <c r="AX100" s="86">
        <f>'křiž. III-1116-I-3 Zahradnice'!J35</f>
        <v>0</v>
      </c>
      <c r="AY100" s="86">
        <f>'křiž. III-1116-I-3 Zahradnice'!J36</f>
        <v>0</v>
      </c>
      <c r="AZ100" s="86">
        <f>'křiž. III-1116-I-3 Zahradnice'!F33</f>
        <v>0</v>
      </c>
      <c r="BA100" s="86">
        <f>'křiž. III-1116-I-3 Zahradnice'!F34</f>
        <v>0</v>
      </c>
      <c r="BB100" s="86">
        <f>'křiž. III-1116-I-3 Zahradnice'!F35</f>
        <v>0</v>
      </c>
      <c r="BC100" s="86">
        <f>'křiž. III-1116-I-3 Zahradnice'!F36</f>
        <v>0</v>
      </c>
      <c r="BD100" s="88">
        <f>'křiž. III-1116-I-3 Zahradnice'!F37</f>
        <v>0</v>
      </c>
      <c r="BT100" s="84" t="s">
        <v>72</v>
      </c>
      <c r="BV100" s="84" t="s">
        <v>68</v>
      </c>
      <c r="BW100" s="84" t="s">
        <v>79</v>
      </c>
      <c r="BX100" s="84" t="s">
        <v>4</v>
      </c>
      <c r="CL100" s="84" t="s">
        <v>1</v>
      </c>
      <c r="CM100" s="84" t="s">
        <v>74</v>
      </c>
    </row>
    <row r="101" spans="1:57" s="2" customFormat="1" ht="30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9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s="2" customFormat="1" ht="6.95" customHeight="1">
      <c r="A102" s="28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29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</sheetData>
  <mergeCells count="60">
    <mergeCell ref="AN96:AP96"/>
    <mergeCell ref="AN97:AP97"/>
    <mergeCell ref="AN98:AP98"/>
    <mergeCell ref="AN100:AP100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X35:AB35"/>
    <mergeCell ref="AK35:AO35"/>
    <mergeCell ref="D99:H99"/>
    <mergeCell ref="C92:G92"/>
    <mergeCell ref="D95:H95"/>
    <mergeCell ref="D96:H96"/>
    <mergeCell ref="D97:H97"/>
    <mergeCell ref="D98:H98"/>
    <mergeCell ref="L85:AO85"/>
    <mergeCell ref="AM87:AN87"/>
    <mergeCell ref="J97:AF97"/>
    <mergeCell ref="J98:AF98"/>
    <mergeCell ref="J99:AF99"/>
    <mergeCell ref="AN99:AP99"/>
    <mergeCell ref="AN92:AP92"/>
    <mergeCell ref="AN95:AP95"/>
    <mergeCell ref="J100:AF100"/>
    <mergeCell ref="D100:H100"/>
    <mergeCell ref="AM89:AP89"/>
    <mergeCell ref="AS89:AT91"/>
    <mergeCell ref="AM90:AP90"/>
    <mergeCell ref="AG95:AM95"/>
    <mergeCell ref="AG96:AM96"/>
    <mergeCell ref="AG97:AM97"/>
    <mergeCell ref="AG98:AM98"/>
    <mergeCell ref="AG99:AM99"/>
    <mergeCell ref="AG100:AM100"/>
    <mergeCell ref="AG94:AM94"/>
    <mergeCell ref="I92:AF92"/>
    <mergeCell ref="AG92:AM92"/>
    <mergeCell ref="J95:AF95"/>
    <mergeCell ref="J96:AF96"/>
  </mergeCells>
  <hyperlinks>
    <hyperlink ref="A95" location="'01 - Smecno'!C2" display="/"/>
    <hyperlink ref="A96" location="'02 - II-126 - III-12513'!C2" display="/"/>
    <hyperlink ref="A97" location="'06 - II-126 - II-337 (Máj...'!C2" display="/"/>
    <hyperlink ref="A98" location="'03 - Blaženice - Jablonná '!C2" display="/"/>
    <hyperlink ref="A99" location="'05 - Křesetice'!C2" display="/"/>
    <hyperlink ref="A100" location="'07 - I-3 - III-1116 (Zah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7"/>
  <sheetViews>
    <sheetView showGridLines="0" workbookViewId="0" topLeftCell="A107">
      <selection activeCell="Y130" sqref="Y1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07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73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s="1" customFormat="1" ht="24.95" customHeight="1">
      <c r="B4" s="19"/>
      <c r="D4" s="20" t="s">
        <v>80</v>
      </c>
      <c r="L4" s="19"/>
      <c r="M4" s="90" t="s">
        <v>9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12</v>
      </c>
      <c r="L6" s="19"/>
    </row>
    <row r="7" spans="2:12" s="1" customFormat="1" ht="16.5" customHeight="1">
      <c r="B7" s="19"/>
      <c r="E7" s="213" t="str">
        <f>'Rekapitulace stavby'!K6</f>
        <v xml:space="preserve">Stanovení místní úpravy provozu </v>
      </c>
      <c r="F7" s="214"/>
      <c r="G7" s="214"/>
      <c r="H7" s="214"/>
      <c r="L7" s="19"/>
    </row>
    <row r="8" spans="1:31" s="2" customFormat="1" ht="12" customHeight="1">
      <c r="A8" s="28"/>
      <c r="B8" s="29"/>
      <c r="C8" s="28"/>
      <c r="D8" s="25" t="s">
        <v>81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96" t="s">
        <v>249</v>
      </c>
      <c r="F9" s="212"/>
      <c r="G9" s="212"/>
      <c r="H9" s="212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13</v>
      </c>
      <c r="E11" s="28"/>
      <c r="F11" s="23" t="s">
        <v>1</v>
      </c>
      <c r="G11" s="28"/>
      <c r="H11" s="28"/>
      <c r="I11" s="25" t="s">
        <v>14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15</v>
      </c>
      <c r="E12" s="28"/>
      <c r="F12" s="23" t="s">
        <v>16</v>
      </c>
      <c r="G12" s="28"/>
      <c r="H12" s="28"/>
      <c r="I12" s="25" t="s">
        <v>17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18</v>
      </c>
      <c r="E14" s="28"/>
      <c r="F14" s="28"/>
      <c r="G14" s="28"/>
      <c r="H14" s="28"/>
      <c r="I14" s="25" t="s">
        <v>19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20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21</v>
      </c>
      <c r="E17" s="28"/>
      <c r="F17" s="28"/>
      <c r="G17" s="28"/>
      <c r="H17" s="28"/>
      <c r="I17" s="25" t="s">
        <v>19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4" t="str">
        <f>'Rekapitulace stavby'!E14</f>
        <v xml:space="preserve"> </v>
      </c>
      <c r="F18" s="204"/>
      <c r="G18" s="204"/>
      <c r="H18" s="204"/>
      <c r="I18" s="25" t="s">
        <v>20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22</v>
      </c>
      <c r="E20" s="28"/>
      <c r="F20" s="28"/>
      <c r="G20" s="28"/>
      <c r="H20" s="28"/>
      <c r="I20" s="25" t="s">
        <v>19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20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24</v>
      </c>
      <c r="E23" s="28"/>
      <c r="F23" s="28"/>
      <c r="G23" s="28"/>
      <c r="H23" s="28"/>
      <c r="I23" s="25" t="s">
        <v>19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20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25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08" t="s">
        <v>1</v>
      </c>
      <c r="F27" s="208"/>
      <c r="G27" s="208"/>
      <c r="H27" s="20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26</v>
      </c>
      <c r="E30" s="28"/>
      <c r="F30" s="28"/>
      <c r="G30" s="28"/>
      <c r="H30" s="28"/>
      <c r="I30" s="28"/>
      <c r="J30" s="67">
        <f>ROUND(J119,2)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28</v>
      </c>
      <c r="G32" s="28"/>
      <c r="H32" s="28"/>
      <c r="I32" s="32" t="s">
        <v>27</v>
      </c>
      <c r="J32" s="32" t="s">
        <v>29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5" t="s">
        <v>30</v>
      </c>
      <c r="E33" s="25" t="s">
        <v>31</v>
      </c>
      <c r="F33" s="96">
        <f>ROUND((SUM(BE119:BE136)),2)</f>
        <v>0</v>
      </c>
      <c r="G33" s="28"/>
      <c r="H33" s="28"/>
      <c r="I33" s="97">
        <v>0.21</v>
      </c>
      <c r="J33" s="96">
        <f>ROUND(((SUM(BE119:BE136))*I33),2)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5" t="s">
        <v>32</v>
      </c>
      <c r="F34" s="96">
        <f>ROUND((SUM(BF119:BF136)),2)</f>
        <v>0</v>
      </c>
      <c r="G34" s="28"/>
      <c r="H34" s="28"/>
      <c r="I34" s="97">
        <v>0.15</v>
      </c>
      <c r="J34" s="96">
        <f>ROUND(((SUM(BF119:BF136))*I34),2)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33</v>
      </c>
      <c r="F35" s="96">
        <f>ROUND((SUM(BG119:BG136)),2)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34</v>
      </c>
      <c r="F36" s="96">
        <f>ROUND((SUM(BH119:BH136)),2)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35</v>
      </c>
      <c r="F37" s="96">
        <f>ROUND((SUM(BI119:BI136)),2)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36</v>
      </c>
      <c r="E39" s="56"/>
      <c r="F39" s="56"/>
      <c r="G39" s="100" t="s">
        <v>37</v>
      </c>
      <c r="H39" s="101" t="s">
        <v>38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8"/>
      <c r="D50" s="39" t="s">
        <v>39</v>
      </c>
      <c r="E50" s="40"/>
      <c r="F50" s="40"/>
      <c r="G50" s="39" t="s">
        <v>40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8"/>
      <c r="B61" s="29"/>
      <c r="C61" s="28"/>
      <c r="D61" s="41" t="s">
        <v>41</v>
      </c>
      <c r="E61" s="31"/>
      <c r="F61" s="104" t="s">
        <v>42</v>
      </c>
      <c r="G61" s="41" t="s">
        <v>41</v>
      </c>
      <c r="H61" s="31"/>
      <c r="I61" s="31"/>
      <c r="J61" s="105" t="s">
        <v>42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8"/>
      <c r="B65" s="29"/>
      <c r="C65" s="28"/>
      <c r="D65" s="39" t="s">
        <v>43</v>
      </c>
      <c r="E65" s="42"/>
      <c r="F65" s="42"/>
      <c r="G65" s="39" t="s">
        <v>44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8"/>
      <c r="B76" s="29"/>
      <c r="C76" s="28"/>
      <c r="D76" s="41" t="s">
        <v>41</v>
      </c>
      <c r="E76" s="31"/>
      <c r="F76" s="104" t="s">
        <v>42</v>
      </c>
      <c r="G76" s="41" t="s">
        <v>41</v>
      </c>
      <c r="H76" s="31"/>
      <c r="I76" s="31"/>
      <c r="J76" s="105" t="s">
        <v>42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82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13" t="str">
        <f>E7</f>
        <v xml:space="preserve">Stanovení místní úpravy provozu </v>
      </c>
      <c r="F85" s="214"/>
      <c r="G85" s="214"/>
      <c r="H85" s="21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81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96" t="str">
        <f>E9</f>
        <v xml:space="preserve">                 II-236 Smečno</v>
      </c>
      <c r="F87" s="212"/>
      <c r="G87" s="212"/>
      <c r="H87" s="212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15</v>
      </c>
      <c r="D89" s="28"/>
      <c r="E89" s="28"/>
      <c r="F89" s="23" t="str">
        <f>F12</f>
        <v xml:space="preserve"> </v>
      </c>
      <c r="G89" s="28"/>
      <c r="H89" s="28"/>
      <c r="I89" s="25" t="s">
        <v>17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5" t="s">
        <v>18</v>
      </c>
      <c r="D91" s="28"/>
      <c r="E91" s="28"/>
      <c r="F91" s="23" t="str">
        <f>E15</f>
        <v xml:space="preserve"> </v>
      </c>
      <c r="G91" s="28"/>
      <c r="H91" s="28"/>
      <c r="I91" s="25" t="s">
        <v>22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5" t="s">
        <v>21</v>
      </c>
      <c r="D92" s="28"/>
      <c r="E92" s="28"/>
      <c r="F92" s="23" t="str">
        <f>IF(E18="","",E18)</f>
        <v xml:space="preserve"> </v>
      </c>
      <c r="G92" s="28"/>
      <c r="H92" s="28"/>
      <c r="I92" s="25" t="s">
        <v>24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83</v>
      </c>
      <c r="D94" s="98"/>
      <c r="E94" s="98"/>
      <c r="F94" s="98"/>
      <c r="G94" s="98"/>
      <c r="H94" s="98"/>
      <c r="I94" s="98"/>
      <c r="J94" s="107" t="s">
        <v>84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8" t="s">
        <v>85</v>
      </c>
      <c r="D96" s="28"/>
      <c r="E96" s="28"/>
      <c r="F96" s="28"/>
      <c r="G96" s="28"/>
      <c r="H96" s="28"/>
      <c r="I96" s="28"/>
      <c r="J96" s="67">
        <f>J119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86</v>
      </c>
    </row>
    <row r="97" spans="2:12" s="9" customFormat="1" ht="24.95" customHeight="1">
      <c r="B97" s="109"/>
      <c r="D97" s="110" t="s">
        <v>87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2:12" s="10" customFormat="1" ht="19.9" customHeight="1">
      <c r="B98" s="113"/>
      <c r="D98" s="114" t="s">
        <v>88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2:12" s="9" customFormat="1" ht="24.95" customHeight="1">
      <c r="B99" s="109"/>
      <c r="D99" s="110" t="s">
        <v>89</v>
      </c>
      <c r="E99" s="111"/>
      <c r="F99" s="111"/>
      <c r="G99" s="111"/>
      <c r="H99" s="111"/>
      <c r="I99" s="111"/>
      <c r="J99" s="112">
        <f>J134</f>
        <v>0</v>
      </c>
      <c r="L99" s="109"/>
    </row>
    <row r="100" spans="1:31" s="2" customFormat="1" ht="21.75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6.95" customHeight="1">
      <c r="A101" s="28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5" spans="1:31" s="2" customFormat="1" ht="6.95" customHeight="1">
      <c r="A105" s="28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24.95" customHeight="1">
      <c r="A106" s="28"/>
      <c r="B106" s="29"/>
      <c r="C106" s="20" t="s">
        <v>90</v>
      </c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2" customHeight="1">
      <c r="A108" s="28"/>
      <c r="B108" s="29"/>
      <c r="C108" s="25" t="s">
        <v>12</v>
      </c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6.5" customHeight="1">
      <c r="A109" s="28"/>
      <c r="B109" s="29"/>
      <c r="C109" s="28"/>
      <c r="D109" s="28"/>
      <c r="E109" s="213" t="str">
        <f>E7</f>
        <v xml:space="preserve">Stanovení místní úpravy provozu </v>
      </c>
      <c r="F109" s="214"/>
      <c r="G109" s="214"/>
      <c r="H109" s="214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81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6.5" customHeight="1">
      <c r="A111" s="28"/>
      <c r="B111" s="29"/>
      <c r="C111" s="28"/>
      <c r="D111" s="28"/>
      <c r="E111" s="196" t="str">
        <f>E9</f>
        <v xml:space="preserve">                 II-236 Smečno</v>
      </c>
      <c r="F111" s="212"/>
      <c r="G111" s="212"/>
      <c r="H111" s="212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5" t="s">
        <v>15</v>
      </c>
      <c r="D113" s="28"/>
      <c r="E113" s="28"/>
      <c r="F113" s="23" t="str">
        <f>F12</f>
        <v xml:space="preserve"> </v>
      </c>
      <c r="G113" s="28"/>
      <c r="H113" s="28"/>
      <c r="I113" s="25" t="s">
        <v>17</v>
      </c>
      <c r="J113" s="51">
        <f>IF(J12="","",J12)</f>
        <v>0</v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6.9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5.2" customHeight="1">
      <c r="A115" s="28"/>
      <c r="B115" s="29"/>
      <c r="C115" s="25" t="s">
        <v>18</v>
      </c>
      <c r="D115" s="28"/>
      <c r="E115" s="28"/>
      <c r="F115" s="23" t="str">
        <f>E15</f>
        <v xml:space="preserve"> </v>
      </c>
      <c r="G115" s="28"/>
      <c r="H115" s="28"/>
      <c r="I115" s="25" t="s">
        <v>22</v>
      </c>
      <c r="J115" s="26" t="str">
        <f>E21</f>
        <v xml:space="preserve"> </v>
      </c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5.2" customHeight="1">
      <c r="A116" s="28"/>
      <c r="B116" s="29"/>
      <c r="C116" s="25" t="s">
        <v>21</v>
      </c>
      <c r="D116" s="28"/>
      <c r="E116" s="28"/>
      <c r="F116" s="23" t="str">
        <f>IF(E18="","",E18)</f>
        <v xml:space="preserve"> </v>
      </c>
      <c r="G116" s="28"/>
      <c r="H116" s="28"/>
      <c r="I116" s="25" t="s">
        <v>24</v>
      </c>
      <c r="J116" s="26" t="str">
        <f>E24</f>
        <v xml:space="preserve"> 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0.3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11" customFormat="1" ht="29.25" customHeight="1">
      <c r="A118" s="117"/>
      <c r="B118" s="118"/>
      <c r="C118" s="119" t="s">
        <v>91</v>
      </c>
      <c r="D118" s="120" t="s">
        <v>51</v>
      </c>
      <c r="E118" s="120" t="s">
        <v>47</v>
      </c>
      <c r="F118" s="120" t="s">
        <v>48</v>
      </c>
      <c r="G118" s="120" t="s">
        <v>92</v>
      </c>
      <c r="H118" s="120" t="s">
        <v>93</v>
      </c>
      <c r="I118" s="120" t="s">
        <v>94</v>
      </c>
      <c r="J118" s="121" t="s">
        <v>84</v>
      </c>
      <c r="K118" s="122" t="s">
        <v>95</v>
      </c>
      <c r="L118" s="123"/>
      <c r="M118" s="58" t="s">
        <v>1</v>
      </c>
      <c r="N118" s="59" t="s">
        <v>30</v>
      </c>
      <c r="O118" s="59" t="s">
        <v>96</v>
      </c>
      <c r="P118" s="59" t="s">
        <v>97</v>
      </c>
      <c r="Q118" s="59" t="s">
        <v>98</v>
      </c>
      <c r="R118" s="59" t="s">
        <v>99</v>
      </c>
      <c r="S118" s="59" t="s">
        <v>100</v>
      </c>
      <c r="T118" s="60" t="s">
        <v>101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63" s="2" customFormat="1" ht="22.9" customHeight="1">
      <c r="A119" s="28"/>
      <c r="B119" s="29"/>
      <c r="C119" s="65" t="s">
        <v>102</v>
      </c>
      <c r="D119" s="28"/>
      <c r="E119" s="28"/>
      <c r="F119" s="28"/>
      <c r="G119" s="28"/>
      <c r="H119" s="28"/>
      <c r="I119" s="28"/>
      <c r="J119" s="124">
        <f>BK119</f>
        <v>0</v>
      </c>
      <c r="K119" s="28"/>
      <c r="L119" s="29"/>
      <c r="M119" s="61"/>
      <c r="N119" s="52"/>
      <c r="O119" s="62"/>
      <c r="P119" s="125">
        <f>P120+P134</f>
        <v>0</v>
      </c>
      <c r="Q119" s="62"/>
      <c r="R119" s="125">
        <f>R120+R134</f>
        <v>0</v>
      </c>
      <c r="S119" s="62"/>
      <c r="T119" s="126">
        <f>T120+T134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T119" s="16" t="s">
        <v>65</v>
      </c>
      <c r="AU119" s="16" t="s">
        <v>86</v>
      </c>
      <c r="BK119" s="127">
        <f>BK120+BK134</f>
        <v>0</v>
      </c>
    </row>
    <row r="120" spans="2:63" s="12" customFormat="1" ht="25.9" customHeight="1">
      <c r="B120" s="128"/>
      <c r="D120" s="129" t="s">
        <v>65</v>
      </c>
      <c r="E120" s="130" t="s">
        <v>103</v>
      </c>
      <c r="F120" s="130" t="s">
        <v>104</v>
      </c>
      <c r="J120" s="131">
        <f>BK120</f>
        <v>0</v>
      </c>
      <c r="L120" s="128"/>
      <c r="M120" s="132"/>
      <c r="N120" s="133"/>
      <c r="O120" s="133"/>
      <c r="P120" s="134">
        <f>P121</f>
        <v>0</v>
      </c>
      <c r="Q120" s="133"/>
      <c r="R120" s="134">
        <f>R121</f>
        <v>0</v>
      </c>
      <c r="S120" s="133"/>
      <c r="T120" s="135">
        <f>T121</f>
        <v>0</v>
      </c>
      <c r="AR120" s="129" t="s">
        <v>72</v>
      </c>
      <c r="AT120" s="136" t="s">
        <v>65</v>
      </c>
      <c r="AU120" s="136" t="s">
        <v>66</v>
      </c>
      <c r="AY120" s="129" t="s">
        <v>105</v>
      </c>
      <c r="BK120" s="137">
        <f>BK121</f>
        <v>0</v>
      </c>
    </row>
    <row r="121" spans="2:63" s="12" customFormat="1" ht="22.9" customHeight="1">
      <c r="B121" s="128"/>
      <c r="D121" s="129" t="s">
        <v>65</v>
      </c>
      <c r="E121" s="138" t="s">
        <v>106</v>
      </c>
      <c r="F121" s="138" t="s">
        <v>107</v>
      </c>
      <c r="J121" s="139">
        <f>BK121</f>
        <v>0</v>
      </c>
      <c r="L121" s="128"/>
      <c r="M121" s="132"/>
      <c r="N121" s="133"/>
      <c r="O121" s="133"/>
      <c r="P121" s="134">
        <f>SUM(P122:P133)</f>
        <v>0</v>
      </c>
      <c r="Q121" s="133"/>
      <c r="R121" s="134">
        <f>SUM(R122:R133)</f>
        <v>0</v>
      </c>
      <c r="S121" s="133"/>
      <c r="T121" s="135">
        <f>SUM(T122:T133)</f>
        <v>0</v>
      </c>
      <c r="AR121" s="129" t="s">
        <v>72</v>
      </c>
      <c r="AT121" s="136" t="s">
        <v>65</v>
      </c>
      <c r="AU121" s="136" t="s">
        <v>72</v>
      </c>
      <c r="AY121" s="129" t="s">
        <v>105</v>
      </c>
      <c r="BK121" s="137">
        <f>SUM(BK122:BK133)</f>
        <v>0</v>
      </c>
    </row>
    <row r="122" spans="1:65" s="2" customFormat="1" ht="24" customHeight="1">
      <c r="A122" s="28"/>
      <c r="B122" s="140"/>
      <c r="C122" s="141" t="s">
        <v>72</v>
      </c>
      <c r="D122" s="141" t="s">
        <v>108</v>
      </c>
      <c r="E122" s="142" t="s">
        <v>109</v>
      </c>
      <c r="F122" s="143" t="s">
        <v>110</v>
      </c>
      <c r="G122" s="144" t="s">
        <v>111</v>
      </c>
      <c r="H122" s="145">
        <v>3</v>
      </c>
      <c r="I122" s="146"/>
      <c r="J122" s="146"/>
      <c r="K122" s="147"/>
      <c r="L122" s="29"/>
      <c r="M122" s="148" t="s">
        <v>1</v>
      </c>
      <c r="N122" s="149" t="s">
        <v>31</v>
      </c>
      <c r="O122" s="150">
        <v>0</v>
      </c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2" t="s">
        <v>112</v>
      </c>
      <c r="AT122" s="152" t="s">
        <v>108</v>
      </c>
      <c r="AU122" s="152" t="s">
        <v>74</v>
      </c>
      <c r="AY122" s="16" t="s">
        <v>105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6" t="s">
        <v>72</v>
      </c>
      <c r="BK122" s="153">
        <f>ROUND(I122*H122,2)</f>
        <v>0</v>
      </c>
      <c r="BL122" s="16" t="s">
        <v>112</v>
      </c>
      <c r="BM122" s="152" t="s">
        <v>113</v>
      </c>
    </row>
    <row r="123" spans="1:47" s="2" customFormat="1" ht="19.5">
      <c r="A123" s="28"/>
      <c r="B123" s="29"/>
      <c r="C123" s="28"/>
      <c r="D123" s="154" t="s">
        <v>114</v>
      </c>
      <c r="E123" s="28"/>
      <c r="F123" s="155" t="s">
        <v>110</v>
      </c>
      <c r="G123" s="28"/>
      <c r="H123" s="28"/>
      <c r="I123" s="28"/>
      <c r="J123" s="28"/>
      <c r="K123" s="28"/>
      <c r="L123" s="29"/>
      <c r="M123" s="156"/>
      <c r="N123" s="157"/>
      <c r="O123" s="54"/>
      <c r="P123" s="54"/>
      <c r="Q123" s="54"/>
      <c r="R123" s="54"/>
      <c r="S123" s="54"/>
      <c r="T123" s="55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6" t="s">
        <v>114</v>
      </c>
      <c r="AU123" s="16" t="s">
        <v>74</v>
      </c>
    </row>
    <row r="124" spans="2:51" s="13" customFormat="1" ht="12">
      <c r="B124" s="158"/>
      <c r="D124" s="154" t="s">
        <v>115</v>
      </c>
      <c r="E124" s="159" t="s">
        <v>1</v>
      </c>
      <c r="F124" s="160" t="s">
        <v>116</v>
      </c>
      <c r="H124" s="161">
        <v>2</v>
      </c>
      <c r="L124" s="158"/>
      <c r="M124" s="162"/>
      <c r="N124" s="163"/>
      <c r="O124" s="163"/>
      <c r="P124" s="163"/>
      <c r="Q124" s="163"/>
      <c r="R124" s="163"/>
      <c r="S124" s="163"/>
      <c r="T124" s="164"/>
      <c r="AT124" s="159" t="s">
        <v>115</v>
      </c>
      <c r="AU124" s="159" t="s">
        <v>74</v>
      </c>
      <c r="AV124" s="13" t="s">
        <v>74</v>
      </c>
      <c r="AW124" s="13" t="s">
        <v>23</v>
      </c>
      <c r="AX124" s="13" t="s">
        <v>66</v>
      </c>
      <c r="AY124" s="159" t="s">
        <v>105</v>
      </c>
    </row>
    <row r="125" spans="2:51" s="13" customFormat="1" ht="12">
      <c r="B125" s="158"/>
      <c r="D125" s="154" t="s">
        <v>115</v>
      </c>
      <c r="E125" s="159" t="s">
        <v>1</v>
      </c>
      <c r="F125" s="160" t="s">
        <v>117</v>
      </c>
      <c r="H125" s="161">
        <v>1</v>
      </c>
      <c r="L125" s="158"/>
      <c r="M125" s="162"/>
      <c r="N125" s="163"/>
      <c r="O125" s="163"/>
      <c r="P125" s="163"/>
      <c r="Q125" s="163"/>
      <c r="R125" s="163"/>
      <c r="S125" s="163"/>
      <c r="T125" s="164"/>
      <c r="AT125" s="159" t="s">
        <v>115</v>
      </c>
      <c r="AU125" s="159" t="s">
        <v>74</v>
      </c>
      <c r="AV125" s="13" t="s">
        <v>74</v>
      </c>
      <c r="AW125" s="13" t="s">
        <v>23</v>
      </c>
      <c r="AX125" s="13" t="s">
        <v>66</v>
      </c>
      <c r="AY125" s="159" t="s">
        <v>105</v>
      </c>
    </row>
    <row r="126" spans="2:51" s="14" customFormat="1" ht="12">
      <c r="B126" s="165"/>
      <c r="D126" s="154" t="s">
        <v>115</v>
      </c>
      <c r="E126" s="166" t="s">
        <v>1</v>
      </c>
      <c r="F126" s="167" t="s">
        <v>118</v>
      </c>
      <c r="H126" s="168">
        <v>3</v>
      </c>
      <c r="L126" s="165"/>
      <c r="M126" s="169"/>
      <c r="N126" s="170"/>
      <c r="O126" s="170"/>
      <c r="P126" s="170"/>
      <c r="Q126" s="170"/>
      <c r="R126" s="170"/>
      <c r="S126" s="170"/>
      <c r="T126" s="171"/>
      <c r="AT126" s="166" t="s">
        <v>115</v>
      </c>
      <c r="AU126" s="166" t="s">
        <v>74</v>
      </c>
      <c r="AV126" s="14" t="s">
        <v>112</v>
      </c>
      <c r="AW126" s="14" t="s">
        <v>23</v>
      </c>
      <c r="AX126" s="14" t="s">
        <v>72</v>
      </c>
      <c r="AY126" s="166" t="s">
        <v>105</v>
      </c>
    </row>
    <row r="127" spans="1:65" s="2" customFormat="1" ht="24" customHeight="1">
      <c r="A127" s="28"/>
      <c r="B127" s="140"/>
      <c r="C127" s="141" t="s">
        <v>74</v>
      </c>
      <c r="D127" s="141" t="s">
        <v>108</v>
      </c>
      <c r="E127" s="142" t="s">
        <v>119</v>
      </c>
      <c r="F127" s="143" t="s">
        <v>120</v>
      </c>
      <c r="G127" s="144" t="s">
        <v>111</v>
      </c>
      <c r="H127" s="145">
        <v>3</v>
      </c>
      <c r="I127" s="146"/>
      <c r="J127" s="146">
        <f>ROUND(I127*H127,2)</f>
        <v>0</v>
      </c>
      <c r="K127" s="147"/>
      <c r="L127" s="29"/>
      <c r="M127" s="148" t="s">
        <v>1</v>
      </c>
      <c r="N127" s="149" t="s">
        <v>31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2" t="s">
        <v>112</v>
      </c>
      <c r="AT127" s="152" t="s">
        <v>108</v>
      </c>
      <c r="AU127" s="152" t="s">
        <v>74</v>
      </c>
      <c r="AY127" s="16" t="s">
        <v>105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6" t="s">
        <v>72</v>
      </c>
      <c r="BK127" s="153">
        <f>ROUND(I127*H127,2)</f>
        <v>0</v>
      </c>
      <c r="BL127" s="16" t="s">
        <v>112</v>
      </c>
      <c r="BM127" s="152" t="s">
        <v>121</v>
      </c>
    </row>
    <row r="128" spans="1:47" s="2" customFormat="1" ht="19.5">
      <c r="A128" s="28"/>
      <c r="B128" s="29"/>
      <c r="C128" s="28"/>
      <c r="D128" s="154" t="s">
        <v>114</v>
      </c>
      <c r="E128" s="28"/>
      <c r="F128" s="155" t="s">
        <v>120</v>
      </c>
      <c r="G128" s="28"/>
      <c r="H128" s="28"/>
      <c r="I128" s="28"/>
      <c r="J128" s="28"/>
      <c r="K128" s="28"/>
      <c r="L128" s="29"/>
      <c r="M128" s="156"/>
      <c r="N128" s="157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114</v>
      </c>
      <c r="AU128" s="16" t="s">
        <v>74</v>
      </c>
    </row>
    <row r="129" spans="1:65" s="2" customFormat="1" ht="24" customHeight="1">
      <c r="A129" s="28"/>
      <c r="B129" s="140"/>
      <c r="C129" s="141" t="s">
        <v>112</v>
      </c>
      <c r="D129" s="141" t="s">
        <v>108</v>
      </c>
      <c r="E129" s="142" t="s">
        <v>122</v>
      </c>
      <c r="F129" s="143" t="s">
        <v>123</v>
      </c>
      <c r="G129" s="144" t="s">
        <v>124</v>
      </c>
      <c r="H129" s="145">
        <v>7</v>
      </c>
      <c r="I129" s="146"/>
      <c r="J129" s="146">
        <f>ROUND(I129*H129,2)</f>
        <v>0</v>
      </c>
      <c r="K129" s="147"/>
      <c r="L129" s="29"/>
      <c r="M129" s="148" t="s">
        <v>1</v>
      </c>
      <c r="N129" s="149" t="s">
        <v>31</v>
      </c>
      <c r="O129" s="150">
        <v>0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2" t="s">
        <v>112</v>
      </c>
      <c r="AT129" s="152" t="s">
        <v>108</v>
      </c>
      <c r="AU129" s="152" t="s">
        <v>74</v>
      </c>
      <c r="AY129" s="16" t="s">
        <v>105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6" t="s">
        <v>72</v>
      </c>
      <c r="BK129" s="153">
        <f>ROUND(I129*H129,2)</f>
        <v>0</v>
      </c>
      <c r="BL129" s="16" t="s">
        <v>112</v>
      </c>
      <c r="BM129" s="152" t="s">
        <v>125</v>
      </c>
    </row>
    <row r="130" spans="1:47" s="2" customFormat="1" ht="19.5">
      <c r="A130" s="28"/>
      <c r="B130" s="29"/>
      <c r="C130" s="28"/>
      <c r="D130" s="154" t="s">
        <v>114</v>
      </c>
      <c r="E130" s="28"/>
      <c r="F130" s="155" t="s">
        <v>123</v>
      </c>
      <c r="G130" s="28"/>
      <c r="H130" s="28"/>
      <c r="I130" s="28"/>
      <c r="J130" s="28"/>
      <c r="K130" s="28"/>
      <c r="L130" s="29"/>
      <c r="M130" s="156"/>
      <c r="N130" s="157"/>
      <c r="O130" s="54"/>
      <c r="P130" s="54"/>
      <c r="Q130" s="54"/>
      <c r="R130" s="54"/>
      <c r="S130" s="54"/>
      <c r="T130" s="55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T130" s="16" t="s">
        <v>114</v>
      </c>
      <c r="AU130" s="16" t="s">
        <v>74</v>
      </c>
    </row>
    <row r="131" spans="2:51" s="13" customFormat="1" ht="12">
      <c r="B131" s="158"/>
      <c r="D131" s="154" t="s">
        <v>115</v>
      </c>
      <c r="E131" s="159" t="s">
        <v>1</v>
      </c>
      <c r="F131" s="160" t="s">
        <v>126</v>
      </c>
      <c r="H131" s="161">
        <v>7</v>
      </c>
      <c r="L131" s="158"/>
      <c r="M131" s="162"/>
      <c r="N131" s="163"/>
      <c r="O131" s="163"/>
      <c r="P131" s="163"/>
      <c r="Q131" s="163"/>
      <c r="R131" s="163"/>
      <c r="S131" s="163"/>
      <c r="T131" s="164"/>
      <c r="AT131" s="159" t="s">
        <v>115</v>
      </c>
      <c r="AU131" s="159" t="s">
        <v>74</v>
      </c>
      <c r="AV131" s="13" t="s">
        <v>74</v>
      </c>
      <c r="AW131" s="13" t="s">
        <v>23</v>
      </c>
      <c r="AX131" s="13" t="s">
        <v>72</v>
      </c>
      <c r="AY131" s="159" t="s">
        <v>105</v>
      </c>
    </row>
    <row r="132" spans="1:65" s="2" customFormat="1" ht="16.5" customHeight="1">
      <c r="A132" s="28"/>
      <c r="B132" s="140"/>
      <c r="C132" s="141" t="s">
        <v>127</v>
      </c>
      <c r="D132" s="141" t="s">
        <v>108</v>
      </c>
      <c r="E132" s="142" t="s">
        <v>128</v>
      </c>
      <c r="F132" s="143" t="s">
        <v>129</v>
      </c>
      <c r="G132" s="144" t="s">
        <v>124</v>
      </c>
      <c r="H132" s="145">
        <v>100</v>
      </c>
      <c r="I132" s="146"/>
      <c r="J132" s="146">
        <f>ROUND(I132*H132,2)</f>
        <v>0</v>
      </c>
      <c r="K132" s="147"/>
      <c r="L132" s="29"/>
      <c r="M132" s="148" t="s">
        <v>1</v>
      </c>
      <c r="N132" s="149" t="s">
        <v>31</v>
      </c>
      <c r="O132" s="150">
        <v>0</v>
      </c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2" t="s">
        <v>112</v>
      </c>
      <c r="AT132" s="152" t="s">
        <v>108</v>
      </c>
      <c r="AU132" s="152" t="s">
        <v>74</v>
      </c>
      <c r="AY132" s="16" t="s">
        <v>105</v>
      </c>
      <c r="BE132" s="153">
        <f>IF(N132="základní",J132,0)</f>
        <v>0</v>
      </c>
      <c r="BF132" s="153">
        <f>IF(N132="snížená",J132,0)</f>
        <v>0</v>
      </c>
      <c r="BG132" s="153">
        <f>IF(N132="zákl. přenesená",J132,0)</f>
        <v>0</v>
      </c>
      <c r="BH132" s="153">
        <f>IF(N132="sníž. přenesená",J132,0)</f>
        <v>0</v>
      </c>
      <c r="BI132" s="153">
        <f>IF(N132="nulová",J132,0)</f>
        <v>0</v>
      </c>
      <c r="BJ132" s="16" t="s">
        <v>72</v>
      </c>
      <c r="BK132" s="153">
        <f>ROUND(I132*H132,2)</f>
        <v>0</v>
      </c>
      <c r="BL132" s="16" t="s">
        <v>112</v>
      </c>
      <c r="BM132" s="152" t="s">
        <v>130</v>
      </c>
    </row>
    <row r="133" spans="1:47" s="2" customFormat="1" ht="12">
      <c r="A133" s="28"/>
      <c r="B133" s="29"/>
      <c r="C133" s="28"/>
      <c r="D133" s="154" t="s">
        <v>114</v>
      </c>
      <c r="E133" s="28"/>
      <c r="F133" s="155" t="s">
        <v>129</v>
      </c>
      <c r="G133" s="28"/>
      <c r="H133" s="28"/>
      <c r="I133" s="28"/>
      <c r="J133" s="28"/>
      <c r="K133" s="28"/>
      <c r="L133" s="29"/>
      <c r="M133" s="156"/>
      <c r="N133" s="157"/>
      <c r="O133" s="54"/>
      <c r="P133" s="54"/>
      <c r="Q133" s="54"/>
      <c r="R133" s="54"/>
      <c r="S133" s="54"/>
      <c r="T133" s="55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T133" s="16" t="s">
        <v>114</v>
      </c>
      <c r="AU133" s="16" t="s">
        <v>74</v>
      </c>
    </row>
    <row r="134" spans="2:63" s="12" customFormat="1" ht="25.9" customHeight="1">
      <c r="B134" s="128"/>
      <c r="D134" s="129" t="s">
        <v>65</v>
      </c>
      <c r="E134" s="130" t="s">
        <v>131</v>
      </c>
      <c r="F134" s="130" t="s">
        <v>132</v>
      </c>
      <c r="J134" s="131">
        <f>BK134</f>
        <v>0</v>
      </c>
      <c r="L134" s="128"/>
      <c r="M134" s="132"/>
      <c r="N134" s="133"/>
      <c r="O134" s="133"/>
      <c r="P134" s="134">
        <f>SUM(P135:P136)</f>
        <v>0</v>
      </c>
      <c r="Q134" s="133"/>
      <c r="R134" s="134">
        <f>SUM(R135:R136)</f>
        <v>0</v>
      </c>
      <c r="S134" s="133"/>
      <c r="T134" s="135">
        <f>SUM(T135:T136)</f>
        <v>0</v>
      </c>
      <c r="AR134" s="129" t="s">
        <v>112</v>
      </c>
      <c r="AT134" s="136" t="s">
        <v>65</v>
      </c>
      <c r="AU134" s="136" t="s">
        <v>66</v>
      </c>
      <c r="AY134" s="129" t="s">
        <v>105</v>
      </c>
      <c r="BK134" s="137">
        <f>SUM(BK135:BK136)</f>
        <v>0</v>
      </c>
    </row>
    <row r="135" spans="1:65" s="2" customFormat="1" ht="24" customHeight="1">
      <c r="A135" s="28"/>
      <c r="B135" s="140"/>
      <c r="C135" s="141" t="s">
        <v>133</v>
      </c>
      <c r="D135" s="141" t="s">
        <v>108</v>
      </c>
      <c r="E135" s="142" t="s">
        <v>134</v>
      </c>
      <c r="F135" s="143" t="s">
        <v>135</v>
      </c>
      <c r="G135" s="144" t="s">
        <v>136</v>
      </c>
      <c r="H135" s="145">
        <v>1</v>
      </c>
      <c r="I135" s="146"/>
      <c r="J135" s="146">
        <f>ROUND(I135*H135,2)</f>
        <v>0</v>
      </c>
      <c r="K135" s="147"/>
      <c r="L135" s="29"/>
      <c r="M135" s="148" t="s">
        <v>1</v>
      </c>
      <c r="N135" s="149" t="s">
        <v>31</v>
      </c>
      <c r="O135" s="150">
        <v>0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R135" s="152" t="s">
        <v>137</v>
      </c>
      <c r="AT135" s="152" t="s">
        <v>108</v>
      </c>
      <c r="AU135" s="152" t="s">
        <v>72</v>
      </c>
      <c r="AY135" s="16" t="s">
        <v>105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6" t="s">
        <v>72</v>
      </c>
      <c r="BK135" s="153">
        <f>ROUND(I135*H135,2)</f>
        <v>0</v>
      </c>
      <c r="BL135" s="16" t="s">
        <v>137</v>
      </c>
      <c r="BM135" s="152" t="s">
        <v>138</v>
      </c>
    </row>
    <row r="136" spans="1:47" s="2" customFormat="1" ht="19.5">
      <c r="A136" s="28"/>
      <c r="B136" s="29"/>
      <c r="C136" s="28"/>
      <c r="D136" s="154" t="s">
        <v>114</v>
      </c>
      <c r="E136" s="28"/>
      <c r="F136" s="155" t="s">
        <v>139</v>
      </c>
      <c r="G136" s="28"/>
      <c r="H136" s="28"/>
      <c r="I136" s="28"/>
      <c r="J136" s="28"/>
      <c r="K136" s="28"/>
      <c r="L136" s="29"/>
      <c r="M136" s="172"/>
      <c r="N136" s="173"/>
      <c r="O136" s="174"/>
      <c r="P136" s="174"/>
      <c r="Q136" s="174"/>
      <c r="R136" s="174"/>
      <c r="S136" s="174"/>
      <c r="T136" s="175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T136" s="16" t="s">
        <v>114</v>
      </c>
      <c r="AU136" s="16" t="s">
        <v>72</v>
      </c>
    </row>
    <row r="137" spans="1:31" s="2" customFormat="1" ht="6.95" customHeight="1">
      <c r="A137" s="28"/>
      <c r="B137" s="43"/>
      <c r="C137" s="44"/>
      <c r="D137" s="44"/>
      <c r="E137" s="44"/>
      <c r="F137" s="44"/>
      <c r="G137" s="44"/>
      <c r="H137" s="44"/>
      <c r="I137" s="44"/>
      <c r="J137" s="44"/>
      <c r="K137" s="44"/>
      <c r="L137" s="29"/>
      <c r="M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</sheetData>
  <autoFilter ref="C118:K13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6"/>
  <sheetViews>
    <sheetView showGridLines="0" workbookViewId="0" topLeftCell="A134">
      <selection activeCell="I152" sqref="I15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07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75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s="1" customFormat="1" ht="24.95" customHeight="1">
      <c r="B4" s="19"/>
      <c r="D4" s="20" t="s">
        <v>80</v>
      </c>
      <c r="L4" s="19"/>
      <c r="M4" s="90" t="s">
        <v>9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12</v>
      </c>
      <c r="L6" s="19"/>
    </row>
    <row r="7" spans="2:12" s="1" customFormat="1" ht="16.5" customHeight="1">
      <c r="B7" s="19"/>
      <c r="E7" s="213" t="str">
        <f>'Rekapitulace stavby'!K6</f>
        <v xml:space="preserve">Stanovení místní úpravy provozu </v>
      </c>
      <c r="F7" s="214"/>
      <c r="G7" s="214"/>
      <c r="H7" s="214"/>
      <c r="L7" s="19"/>
    </row>
    <row r="8" spans="1:31" s="2" customFormat="1" ht="12" customHeight="1">
      <c r="A8" s="28"/>
      <c r="B8" s="29"/>
      <c r="C8" s="28"/>
      <c r="D8" s="25" t="s">
        <v>81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96" t="s">
        <v>246</v>
      </c>
      <c r="F9" s="212"/>
      <c r="G9" s="212"/>
      <c r="H9" s="212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13</v>
      </c>
      <c r="E11" s="28"/>
      <c r="F11" s="23" t="s">
        <v>1</v>
      </c>
      <c r="G11" s="28"/>
      <c r="H11" s="28"/>
      <c r="I11" s="25" t="s">
        <v>14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15</v>
      </c>
      <c r="E12" s="28"/>
      <c r="F12" s="23" t="s">
        <v>16</v>
      </c>
      <c r="G12" s="28"/>
      <c r="H12" s="28"/>
      <c r="I12" s="25" t="s">
        <v>17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18</v>
      </c>
      <c r="E14" s="28"/>
      <c r="F14" s="28"/>
      <c r="G14" s="28"/>
      <c r="H14" s="28"/>
      <c r="I14" s="25" t="s">
        <v>19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20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21</v>
      </c>
      <c r="E17" s="28"/>
      <c r="F17" s="28"/>
      <c r="G17" s="28"/>
      <c r="H17" s="28"/>
      <c r="I17" s="25" t="s">
        <v>19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4" t="str">
        <f>'Rekapitulace stavby'!E14</f>
        <v xml:space="preserve"> </v>
      </c>
      <c r="F18" s="204"/>
      <c r="G18" s="204"/>
      <c r="H18" s="204"/>
      <c r="I18" s="25" t="s">
        <v>20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22</v>
      </c>
      <c r="E20" s="28"/>
      <c r="F20" s="28"/>
      <c r="G20" s="28"/>
      <c r="H20" s="28"/>
      <c r="I20" s="25" t="s">
        <v>19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20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24</v>
      </c>
      <c r="E23" s="28"/>
      <c r="F23" s="28"/>
      <c r="G23" s="28"/>
      <c r="H23" s="28"/>
      <c r="I23" s="25" t="s">
        <v>19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20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25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08" t="s">
        <v>1</v>
      </c>
      <c r="F27" s="208"/>
      <c r="G27" s="208"/>
      <c r="H27" s="20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26</v>
      </c>
      <c r="E30" s="28"/>
      <c r="F30" s="28"/>
      <c r="G30" s="28"/>
      <c r="H30" s="28"/>
      <c r="I30" s="28"/>
      <c r="J30" s="67">
        <f>ROUND(J119,2)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28</v>
      </c>
      <c r="G32" s="28"/>
      <c r="H32" s="28"/>
      <c r="I32" s="32" t="s">
        <v>27</v>
      </c>
      <c r="J32" s="32" t="s">
        <v>29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5" t="s">
        <v>30</v>
      </c>
      <c r="E33" s="25" t="s">
        <v>31</v>
      </c>
      <c r="F33" s="96">
        <f>ROUND((SUM(BE119:BE145)),2)</f>
        <v>0</v>
      </c>
      <c r="G33" s="28"/>
      <c r="H33" s="28"/>
      <c r="I33" s="97">
        <v>0.21</v>
      </c>
      <c r="J33" s="96">
        <f>ROUND(((SUM(BE119:BE145))*I33),2)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5" t="s">
        <v>32</v>
      </c>
      <c r="F34" s="96">
        <f>ROUND((SUM(BF119:BF145)),2)</f>
        <v>0</v>
      </c>
      <c r="G34" s="28"/>
      <c r="H34" s="28"/>
      <c r="I34" s="97">
        <v>0.15</v>
      </c>
      <c r="J34" s="96">
        <f>ROUND(((SUM(BF119:BF145))*I34),2)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33</v>
      </c>
      <c r="F35" s="96">
        <f>ROUND((SUM(BG119:BG145)),2)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34</v>
      </c>
      <c r="F36" s="96">
        <f>ROUND((SUM(BH119:BH145)),2)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35</v>
      </c>
      <c r="F37" s="96">
        <f>ROUND((SUM(BI119:BI145)),2)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36</v>
      </c>
      <c r="E39" s="56"/>
      <c r="F39" s="56"/>
      <c r="G39" s="100" t="s">
        <v>37</v>
      </c>
      <c r="H39" s="101" t="s">
        <v>38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8"/>
      <c r="D50" s="39" t="s">
        <v>39</v>
      </c>
      <c r="E50" s="40"/>
      <c r="F50" s="40"/>
      <c r="G50" s="39" t="s">
        <v>40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8"/>
      <c r="B61" s="29"/>
      <c r="C61" s="28"/>
      <c r="D61" s="41" t="s">
        <v>41</v>
      </c>
      <c r="E61" s="31"/>
      <c r="F61" s="104" t="s">
        <v>42</v>
      </c>
      <c r="G61" s="41" t="s">
        <v>41</v>
      </c>
      <c r="H61" s="31"/>
      <c r="I61" s="31"/>
      <c r="J61" s="105" t="s">
        <v>42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8"/>
      <c r="B65" s="29"/>
      <c r="C65" s="28"/>
      <c r="D65" s="39" t="s">
        <v>43</v>
      </c>
      <c r="E65" s="42"/>
      <c r="F65" s="42"/>
      <c r="G65" s="39" t="s">
        <v>44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8"/>
      <c r="B76" s="29"/>
      <c r="C76" s="28"/>
      <c r="D76" s="41" t="s">
        <v>41</v>
      </c>
      <c r="E76" s="31"/>
      <c r="F76" s="104" t="s">
        <v>42</v>
      </c>
      <c r="G76" s="41" t="s">
        <v>41</v>
      </c>
      <c r="H76" s="31"/>
      <c r="I76" s="31"/>
      <c r="J76" s="105" t="s">
        <v>42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82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13" t="str">
        <f>E7</f>
        <v xml:space="preserve">Stanovení místní úpravy provozu </v>
      </c>
      <c r="F85" s="214"/>
      <c r="G85" s="214"/>
      <c r="H85" s="21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81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96" t="str">
        <f>E9</f>
        <v xml:space="preserve">          křiž. II/126 - III/12513 (Rataje-Psáře)</v>
      </c>
      <c r="F87" s="212"/>
      <c r="G87" s="212"/>
      <c r="H87" s="212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15</v>
      </c>
      <c r="D89" s="28"/>
      <c r="E89" s="28"/>
      <c r="F89" s="23" t="str">
        <f>F12</f>
        <v xml:space="preserve"> </v>
      </c>
      <c r="G89" s="28"/>
      <c r="H89" s="28"/>
      <c r="I89" s="25" t="s">
        <v>17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5" t="s">
        <v>18</v>
      </c>
      <c r="D91" s="28"/>
      <c r="E91" s="28"/>
      <c r="F91" s="23" t="str">
        <f>E15</f>
        <v xml:space="preserve"> </v>
      </c>
      <c r="G91" s="28"/>
      <c r="H91" s="28"/>
      <c r="I91" s="25" t="s">
        <v>22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5" t="s">
        <v>21</v>
      </c>
      <c r="D92" s="28"/>
      <c r="E92" s="28"/>
      <c r="F92" s="23" t="str">
        <f>IF(E18="","",E18)</f>
        <v xml:space="preserve"> </v>
      </c>
      <c r="G92" s="28"/>
      <c r="H92" s="28"/>
      <c r="I92" s="25" t="s">
        <v>24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83</v>
      </c>
      <c r="D94" s="98"/>
      <c r="E94" s="98"/>
      <c r="F94" s="98"/>
      <c r="G94" s="98"/>
      <c r="H94" s="98"/>
      <c r="I94" s="98"/>
      <c r="J94" s="107" t="s">
        <v>84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8" t="s">
        <v>85</v>
      </c>
      <c r="D96" s="28"/>
      <c r="E96" s="28"/>
      <c r="F96" s="28"/>
      <c r="G96" s="28"/>
      <c r="H96" s="28"/>
      <c r="I96" s="28"/>
      <c r="J96" s="67">
        <f>J119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86</v>
      </c>
    </row>
    <row r="97" spans="2:12" s="9" customFormat="1" ht="24.95" customHeight="1">
      <c r="B97" s="109"/>
      <c r="D97" s="110" t="s">
        <v>87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2:12" s="10" customFormat="1" ht="19.9" customHeight="1">
      <c r="B98" s="113"/>
      <c r="D98" s="114" t="s">
        <v>88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2:12" s="9" customFormat="1" ht="24.95" customHeight="1">
      <c r="B99" s="109"/>
      <c r="D99" s="110" t="s">
        <v>89</v>
      </c>
      <c r="E99" s="111"/>
      <c r="F99" s="111"/>
      <c r="G99" s="111"/>
      <c r="H99" s="111"/>
      <c r="I99" s="111"/>
      <c r="J99" s="112">
        <f>J143</f>
        <v>0</v>
      </c>
      <c r="L99" s="109"/>
    </row>
    <row r="100" spans="1:31" s="2" customFormat="1" ht="21.75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6.95" customHeight="1">
      <c r="A101" s="28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5" spans="1:31" s="2" customFormat="1" ht="6.95" customHeight="1">
      <c r="A105" s="28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24.95" customHeight="1">
      <c r="A106" s="28"/>
      <c r="B106" s="29"/>
      <c r="C106" s="20" t="s">
        <v>90</v>
      </c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2" customHeight="1">
      <c r="A108" s="28"/>
      <c r="B108" s="29"/>
      <c r="C108" s="25" t="s">
        <v>12</v>
      </c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6.5" customHeight="1">
      <c r="A109" s="28"/>
      <c r="B109" s="29"/>
      <c r="C109" s="28"/>
      <c r="D109" s="28"/>
      <c r="E109" s="213" t="str">
        <f>E7</f>
        <v xml:space="preserve">Stanovení místní úpravy provozu </v>
      </c>
      <c r="F109" s="214"/>
      <c r="G109" s="214"/>
      <c r="H109" s="214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81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6.5" customHeight="1">
      <c r="A111" s="28"/>
      <c r="B111" s="29"/>
      <c r="C111" s="28"/>
      <c r="D111" s="28"/>
      <c r="E111" s="196" t="str">
        <f>E9</f>
        <v xml:space="preserve">          křiž. II/126 - III/12513 (Rataje-Psáře)</v>
      </c>
      <c r="F111" s="212"/>
      <c r="G111" s="212"/>
      <c r="H111" s="212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5" t="s">
        <v>15</v>
      </c>
      <c r="D113" s="28"/>
      <c r="E113" s="28"/>
      <c r="F113" s="23" t="str">
        <f>F12</f>
        <v xml:space="preserve"> </v>
      </c>
      <c r="G113" s="28"/>
      <c r="H113" s="28"/>
      <c r="I113" s="25" t="s">
        <v>17</v>
      </c>
      <c r="J113" s="51">
        <f>IF(J12="","",J12)</f>
        <v>0</v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6.9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5.2" customHeight="1">
      <c r="A115" s="28"/>
      <c r="B115" s="29"/>
      <c r="C115" s="25" t="s">
        <v>18</v>
      </c>
      <c r="D115" s="28"/>
      <c r="E115" s="28"/>
      <c r="F115" s="23" t="str">
        <f>E15</f>
        <v xml:space="preserve"> </v>
      </c>
      <c r="G115" s="28"/>
      <c r="H115" s="28"/>
      <c r="I115" s="25" t="s">
        <v>22</v>
      </c>
      <c r="J115" s="26" t="str">
        <f>E21</f>
        <v xml:space="preserve"> </v>
      </c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5.2" customHeight="1">
      <c r="A116" s="28"/>
      <c r="B116" s="29"/>
      <c r="C116" s="25" t="s">
        <v>21</v>
      </c>
      <c r="D116" s="28"/>
      <c r="E116" s="28"/>
      <c r="F116" s="23" t="str">
        <f>IF(E18="","",E18)</f>
        <v xml:space="preserve"> </v>
      </c>
      <c r="G116" s="28"/>
      <c r="H116" s="28"/>
      <c r="I116" s="25" t="s">
        <v>24</v>
      </c>
      <c r="J116" s="26" t="str">
        <f>E24</f>
        <v xml:space="preserve"> 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0.3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11" customFormat="1" ht="29.25" customHeight="1">
      <c r="A118" s="117"/>
      <c r="B118" s="118"/>
      <c r="C118" s="119" t="s">
        <v>91</v>
      </c>
      <c r="D118" s="120" t="s">
        <v>51</v>
      </c>
      <c r="E118" s="120" t="s">
        <v>47</v>
      </c>
      <c r="F118" s="120" t="s">
        <v>48</v>
      </c>
      <c r="G118" s="120" t="s">
        <v>92</v>
      </c>
      <c r="H118" s="120" t="s">
        <v>93</v>
      </c>
      <c r="I118" s="120" t="s">
        <v>94</v>
      </c>
      <c r="J118" s="121" t="s">
        <v>84</v>
      </c>
      <c r="K118" s="122" t="s">
        <v>95</v>
      </c>
      <c r="L118" s="123"/>
      <c r="M118" s="58" t="s">
        <v>1</v>
      </c>
      <c r="N118" s="59" t="s">
        <v>30</v>
      </c>
      <c r="O118" s="59" t="s">
        <v>96</v>
      </c>
      <c r="P118" s="59" t="s">
        <v>97</v>
      </c>
      <c r="Q118" s="59" t="s">
        <v>98</v>
      </c>
      <c r="R118" s="59" t="s">
        <v>99</v>
      </c>
      <c r="S118" s="59" t="s">
        <v>100</v>
      </c>
      <c r="T118" s="60" t="s">
        <v>101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63" s="2" customFormat="1" ht="22.9" customHeight="1">
      <c r="A119" s="28"/>
      <c r="B119" s="29"/>
      <c r="C119" s="65" t="s">
        <v>102</v>
      </c>
      <c r="D119" s="28"/>
      <c r="E119" s="28"/>
      <c r="F119" s="28"/>
      <c r="G119" s="28"/>
      <c r="H119" s="28"/>
      <c r="I119" s="28"/>
      <c r="J119" s="124">
        <f>BK119</f>
        <v>0</v>
      </c>
      <c r="K119" s="28"/>
      <c r="L119" s="29"/>
      <c r="M119" s="61"/>
      <c r="N119" s="52"/>
      <c r="O119" s="62"/>
      <c r="P119" s="125">
        <f>P120+P143</f>
        <v>0</v>
      </c>
      <c r="Q119" s="62"/>
      <c r="R119" s="125">
        <f>R120+R143</f>
        <v>0</v>
      </c>
      <c r="S119" s="62"/>
      <c r="T119" s="126">
        <f>T120+T143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T119" s="16" t="s">
        <v>65</v>
      </c>
      <c r="AU119" s="16" t="s">
        <v>86</v>
      </c>
      <c r="BK119" s="127">
        <f>BK120+BK143</f>
        <v>0</v>
      </c>
    </row>
    <row r="120" spans="2:63" s="12" customFormat="1" ht="25.9" customHeight="1">
      <c r="B120" s="128"/>
      <c r="D120" s="129" t="s">
        <v>65</v>
      </c>
      <c r="E120" s="130" t="s">
        <v>103</v>
      </c>
      <c r="F120" s="130" t="s">
        <v>104</v>
      </c>
      <c r="J120" s="131">
        <f>BK120</f>
        <v>0</v>
      </c>
      <c r="L120" s="128"/>
      <c r="M120" s="132"/>
      <c r="N120" s="133"/>
      <c r="O120" s="133"/>
      <c r="P120" s="134">
        <f>P121</f>
        <v>0</v>
      </c>
      <c r="Q120" s="133"/>
      <c r="R120" s="134">
        <f>R121</f>
        <v>0</v>
      </c>
      <c r="S120" s="133"/>
      <c r="T120" s="135">
        <f>T121</f>
        <v>0</v>
      </c>
      <c r="AR120" s="129" t="s">
        <v>72</v>
      </c>
      <c r="AT120" s="136" t="s">
        <v>65</v>
      </c>
      <c r="AU120" s="136" t="s">
        <v>66</v>
      </c>
      <c r="AY120" s="129" t="s">
        <v>105</v>
      </c>
      <c r="BK120" s="137">
        <f>BK121</f>
        <v>0</v>
      </c>
    </row>
    <row r="121" spans="2:63" s="12" customFormat="1" ht="22.9" customHeight="1">
      <c r="B121" s="128"/>
      <c r="D121" s="129" t="s">
        <v>65</v>
      </c>
      <c r="E121" s="138" t="s">
        <v>106</v>
      </c>
      <c r="F121" s="138" t="s">
        <v>107</v>
      </c>
      <c r="J121" s="139">
        <f>BK121</f>
        <v>0</v>
      </c>
      <c r="L121" s="128"/>
      <c r="M121" s="132"/>
      <c r="N121" s="133"/>
      <c r="O121" s="133"/>
      <c r="P121" s="134">
        <f>SUM(P122:P142)</f>
        <v>0</v>
      </c>
      <c r="Q121" s="133"/>
      <c r="R121" s="134">
        <f>SUM(R122:R142)</f>
        <v>0</v>
      </c>
      <c r="S121" s="133"/>
      <c r="T121" s="135">
        <f>SUM(T122:T142)</f>
        <v>0</v>
      </c>
      <c r="AR121" s="129" t="s">
        <v>72</v>
      </c>
      <c r="AT121" s="136" t="s">
        <v>65</v>
      </c>
      <c r="AU121" s="136" t="s">
        <v>72</v>
      </c>
      <c r="AY121" s="129" t="s">
        <v>105</v>
      </c>
      <c r="BK121" s="137">
        <f>SUM(BK122:BK142)</f>
        <v>0</v>
      </c>
    </row>
    <row r="122" spans="1:65" s="2" customFormat="1" ht="24" customHeight="1">
      <c r="A122" s="28"/>
      <c r="B122" s="140"/>
      <c r="C122" s="141" t="s">
        <v>133</v>
      </c>
      <c r="D122" s="141" t="s">
        <v>108</v>
      </c>
      <c r="E122" s="142" t="s">
        <v>140</v>
      </c>
      <c r="F122" s="143" t="s">
        <v>141</v>
      </c>
      <c r="G122" s="144" t="s">
        <v>111</v>
      </c>
      <c r="H122" s="145">
        <v>80</v>
      </c>
      <c r="I122" s="146"/>
      <c r="J122" s="146">
        <f>ROUND(I122*H122,2)</f>
        <v>0</v>
      </c>
      <c r="K122" s="147"/>
      <c r="L122" s="29"/>
      <c r="M122" s="148" t="s">
        <v>1</v>
      </c>
      <c r="N122" s="149" t="s">
        <v>31</v>
      </c>
      <c r="O122" s="150">
        <v>0</v>
      </c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2" t="s">
        <v>112</v>
      </c>
      <c r="AT122" s="152" t="s">
        <v>108</v>
      </c>
      <c r="AU122" s="152" t="s">
        <v>74</v>
      </c>
      <c r="AY122" s="16" t="s">
        <v>105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6" t="s">
        <v>72</v>
      </c>
      <c r="BK122" s="153">
        <f>ROUND(I122*H122,2)</f>
        <v>0</v>
      </c>
      <c r="BL122" s="16" t="s">
        <v>112</v>
      </c>
      <c r="BM122" s="152" t="s">
        <v>142</v>
      </c>
    </row>
    <row r="123" spans="1:47" s="2" customFormat="1" ht="19.5">
      <c r="A123" s="28"/>
      <c r="B123" s="29"/>
      <c r="C123" s="28"/>
      <c r="D123" s="154" t="s">
        <v>114</v>
      </c>
      <c r="E123" s="28"/>
      <c r="F123" s="155" t="s">
        <v>141</v>
      </c>
      <c r="G123" s="28"/>
      <c r="H123" s="28"/>
      <c r="I123" s="28"/>
      <c r="J123" s="28"/>
      <c r="K123" s="28"/>
      <c r="L123" s="29"/>
      <c r="M123" s="156"/>
      <c r="N123" s="157"/>
      <c r="O123" s="54"/>
      <c r="P123" s="54"/>
      <c r="Q123" s="54"/>
      <c r="R123" s="54"/>
      <c r="S123" s="54"/>
      <c r="T123" s="55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6" t="s">
        <v>114</v>
      </c>
      <c r="AU123" s="16" t="s">
        <v>74</v>
      </c>
    </row>
    <row r="124" spans="2:51" s="13" customFormat="1" ht="12">
      <c r="B124" s="158"/>
      <c r="D124" s="154" t="s">
        <v>115</v>
      </c>
      <c r="E124" s="159" t="s">
        <v>1</v>
      </c>
      <c r="F124" s="160" t="s">
        <v>143</v>
      </c>
      <c r="H124" s="161">
        <v>80</v>
      </c>
      <c r="L124" s="158"/>
      <c r="M124" s="162"/>
      <c r="N124" s="163"/>
      <c r="O124" s="163"/>
      <c r="P124" s="163"/>
      <c r="Q124" s="163"/>
      <c r="R124" s="163"/>
      <c r="S124" s="163"/>
      <c r="T124" s="164"/>
      <c r="AT124" s="159" t="s">
        <v>115</v>
      </c>
      <c r="AU124" s="159" t="s">
        <v>74</v>
      </c>
      <c r="AV124" s="13" t="s">
        <v>74</v>
      </c>
      <c r="AW124" s="13" t="s">
        <v>23</v>
      </c>
      <c r="AX124" s="13" t="s">
        <v>72</v>
      </c>
      <c r="AY124" s="159" t="s">
        <v>105</v>
      </c>
    </row>
    <row r="125" spans="1:65" s="2" customFormat="1" ht="24" customHeight="1">
      <c r="A125" s="28"/>
      <c r="B125" s="140"/>
      <c r="C125" s="141" t="s">
        <v>72</v>
      </c>
      <c r="D125" s="141" t="s">
        <v>108</v>
      </c>
      <c r="E125" s="142" t="s">
        <v>144</v>
      </c>
      <c r="F125" s="143" t="s">
        <v>145</v>
      </c>
      <c r="G125" s="144" t="s">
        <v>124</v>
      </c>
      <c r="H125" s="145">
        <v>8.5</v>
      </c>
      <c r="I125" s="146"/>
      <c r="J125" s="146">
        <f>ROUND(I125*H125,2)</f>
        <v>0</v>
      </c>
      <c r="K125" s="147"/>
      <c r="L125" s="29"/>
      <c r="M125" s="148" t="s">
        <v>1</v>
      </c>
      <c r="N125" s="149" t="s">
        <v>31</v>
      </c>
      <c r="O125" s="150">
        <v>0</v>
      </c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R125" s="152" t="s">
        <v>112</v>
      </c>
      <c r="AT125" s="152" t="s">
        <v>108</v>
      </c>
      <c r="AU125" s="152" t="s">
        <v>74</v>
      </c>
      <c r="AY125" s="16" t="s">
        <v>105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6" t="s">
        <v>72</v>
      </c>
      <c r="BK125" s="153">
        <f>ROUND(I125*H125,2)</f>
        <v>0</v>
      </c>
      <c r="BL125" s="16" t="s">
        <v>112</v>
      </c>
      <c r="BM125" s="152" t="s">
        <v>146</v>
      </c>
    </row>
    <row r="126" spans="1:47" s="2" customFormat="1" ht="19.5">
      <c r="A126" s="28"/>
      <c r="B126" s="29"/>
      <c r="C126" s="28"/>
      <c r="D126" s="154" t="s">
        <v>114</v>
      </c>
      <c r="E126" s="28"/>
      <c r="F126" s="155" t="s">
        <v>145</v>
      </c>
      <c r="G126" s="28"/>
      <c r="H126" s="28"/>
      <c r="I126" s="28"/>
      <c r="J126" s="28"/>
      <c r="K126" s="28"/>
      <c r="L126" s="29"/>
      <c r="M126" s="156"/>
      <c r="N126" s="157"/>
      <c r="O126" s="54"/>
      <c r="P126" s="54"/>
      <c r="Q126" s="54"/>
      <c r="R126" s="54"/>
      <c r="S126" s="54"/>
      <c r="T126" s="55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T126" s="16" t="s">
        <v>114</v>
      </c>
      <c r="AU126" s="16" t="s">
        <v>74</v>
      </c>
    </row>
    <row r="127" spans="2:51" s="13" customFormat="1" ht="12">
      <c r="B127" s="158"/>
      <c r="D127" s="154" t="s">
        <v>115</v>
      </c>
      <c r="E127" s="159" t="s">
        <v>1</v>
      </c>
      <c r="F127" s="160" t="s">
        <v>147</v>
      </c>
      <c r="H127" s="161">
        <v>2.5</v>
      </c>
      <c r="L127" s="158"/>
      <c r="M127" s="162"/>
      <c r="N127" s="163"/>
      <c r="O127" s="163"/>
      <c r="P127" s="163"/>
      <c r="Q127" s="163"/>
      <c r="R127" s="163"/>
      <c r="S127" s="163"/>
      <c r="T127" s="164"/>
      <c r="AT127" s="159" t="s">
        <v>115</v>
      </c>
      <c r="AU127" s="159" t="s">
        <v>74</v>
      </c>
      <c r="AV127" s="13" t="s">
        <v>74</v>
      </c>
      <c r="AW127" s="13" t="s">
        <v>23</v>
      </c>
      <c r="AX127" s="13" t="s">
        <v>66</v>
      </c>
      <c r="AY127" s="159" t="s">
        <v>105</v>
      </c>
    </row>
    <row r="128" spans="2:51" s="13" customFormat="1" ht="12">
      <c r="B128" s="158"/>
      <c r="D128" s="154" t="s">
        <v>115</v>
      </c>
      <c r="E128" s="159" t="s">
        <v>1</v>
      </c>
      <c r="F128" s="160" t="s">
        <v>148</v>
      </c>
      <c r="H128" s="161">
        <v>2</v>
      </c>
      <c r="L128" s="158"/>
      <c r="M128" s="162"/>
      <c r="N128" s="163"/>
      <c r="O128" s="163"/>
      <c r="P128" s="163"/>
      <c r="Q128" s="163"/>
      <c r="R128" s="163"/>
      <c r="S128" s="163"/>
      <c r="T128" s="164"/>
      <c r="AT128" s="159" t="s">
        <v>115</v>
      </c>
      <c r="AU128" s="159" t="s">
        <v>74</v>
      </c>
      <c r="AV128" s="13" t="s">
        <v>74</v>
      </c>
      <c r="AW128" s="13" t="s">
        <v>23</v>
      </c>
      <c r="AX128" s="13" t="s">
        <v>66</v>
      </c>
      <c r="AY128" s="159" t="s">
        <v>105</v>
      </c>
    </row>
    <row r="129" spans="2:51" s="13" customFormat="1" ht="12">
      <c r="B129" s="158"/>
      <c r="D129" s="154" t="s">
        <v>115</v>
      </c>
      <c r="E129" s="159" t="s">
        <v>1</v>
      </c>
      <c r="F129" s="160" t="s">
        <v>149</v>
      </c>
      <c r="H129" s="161">
        <v>4</v>
      </c>
      <c r="L129" s="158"/>
      <c r="M129" s="162"/>
      <c r="N129" s="163"/>
      <c r="O129" s="163"/>
      <c r="P129" s="163"/>
      <c r="Q129" s="163"/>
      <c r="R129" s="163"/>
      <c r="S129" s="163"/>
      <c r="T129" s="164"/>
      <c r="AT129" s="159" t="s">
        <v>115</v>
      </c>
      <c r="AU129" s="159" t="s">
        <v>74</v>
      </c>
      <c r="AV129" s="13" t="s">
        <v>74</v>
      </c>
      <c r="AW129" s="13" t="s">
        <v>23</v>
      </c>
      <c r="AX129" s="13" t="s">
        <v>66</v>
      </c>
      <c r="AY129" s="159" t="s">
        <v>105</v>
      </c>
    </row>
    <row r="130" spans="2:51" s="14" customFormat="1" ht="12">
      <c r="B130" s="165"/>
      <c r="D130" s="154" t="s">
        <v>115</v>
      </c>
      <c r="E130" s="166" t="s">
        <v>1</v>
      </c>
      <c r="F130" s="167" t="s">
        <v>118</v>
      </c>
      <c r="H130" s="168">
        <v>8.5</v>
      </c>
      <c r="L130" s="165"/>
      <c r="M130" s="169"/>
      <c r="N130" s="170"/>
      <c r="O130" s="170"/>
      <c r="P130" s="170"/>
      <c r="Q130" s="170"/>
      <c r="R130" s="170"/>
      <c r="S130" s="170"/>
      <c r="T130" s="171"/>
      <c r="AT130" s="166" t="s">
        <v>115</v>
      </c>
      <c r="AU130" s="166" t="s">
        <v>74</v>
      </c>
      <c r="AV130" s="14" t="s">
        <v>112</v>
      </c>
      <c r="AW130" s="14" t="s">
        <v>23</v>
      </c>
      <c r="AX130" s="14" t="s">
        <v>72</v>
      </c>
      <c r="AY130" s="166" t="s">
        <v>105</v>
      </c>
    </row>
    <row r="131" spans="1:65" s="2" customFormat="1" ht="24" customHeight="1">
      <c r="A131" s="28"/>
      <c r="B131" s="140"/>
      <c r="C131" s="141" t="s">
        <v>74</v>
      </c>
      <c r="D131" s="141" t="s">
        <v>108</v>
      </c>
      <c r="E131" s="142" t="s">
        <v>122</v>
      </c>
      <c r="F131" s="143" t="s">
        <v>123</v>
      </c>
      <c r="G131" s="144" t="s">
        <v>124</v>
      </c>
      <c r="H131" s="145">
        <v>8.5</v>
      </c>
      <c r="I131" s="146"/>
      <c r="J131" s="146">
        <f>ROUND(I131*H131,2)</f>
        <v>0</v>
      </c>
      <c r="K131" s="147"/>
      <c r="L131" s="29"/>
      <c r="M131" s="148" t="s">
        <v>1</v>
      </c>
      <c r="N131" s="149" t="s">
        <v>31</v>
      </c>
      <c r="O131" s="150">
        <v>0</v>
      </c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R131" s="152" t="s">
        <v>112</v>
      </c>
      <c r="AT131" s="152" t="s">
        <v>108</v>
      </c>
      <c r="AU131" s="152" t="s">
        <v>74</v>
      </c>
      <c r="AY131" s="16" t="s">
        <v>105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6" t="s">
        <v>72</v>
      </c>
      <c r="BK131" s="153">
        <f>ROUND(I131*H131,2)</f>
        <v>0</v>
      </c>
      <c r="BL131" s="16" t="s">
        <v>112</v>
      </c>
      <c r="BM131" s="152" t="s">
        <v>150</v>
      </c>
    </row>
    <row r="132" spans="1:47" s="2" customFormat="1" ht="19.5">
      <c r="A132" s="28"/>
      <c r="B132" s="29"/>
      <c r="C132" s="28"/>
      <c r="D132" s="154" t="s">
        <v>114</v>
      </c>
      <c r="E132" s="28"/>
      <c r="F132" s="155" t="s">
        <v>123</v>
      </c>
      <c r="G132" s="28"/>
      <c r="H132" s="28"/>
      <c r="I132" s="28"/>
      <c r="J132" s="28"/>
      <c r="K132" s="28"/>
      <c r="L132" s="29"/>
      <c r="M132" s="156"/>
      <c r="N132" s="157"/>
      <c r="O132" s="54"/>
      <c r="P132" s="54"/>
      <c r="Q132" s="54"/>
      <c r="R132" s="54"/>
      <c r="S132" s="54"/>
      <c r="T132" s="55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T132" s="16" t="s">
        <v>114</v>
      </c>
      <c r="AU132" s="16" t="s">
        <v>74</v>
      </c>
    </row>
    <row r="133" spans="2:51" s="13" customFormat="1" ht="12">
      <c r="B133" s="158"/>
      <c r="D133" s="154" t="s">
        <v>115</v>
      </c>
      <c r="E133" s="159" t="s">
        <v>1</v>
      </c>
      <c r="F133" s="160" t="s">
        <v>147</v>
      </c>
      <c r="H133" s="161">
        <v>2.5</v>
      </c>
      <c r="L133" s="158"/>
      <c r="M133" s="162"/>
      <c r="N133" s="163"/>
      <c r="O133" s="163"/>
      <c r="P133" s="163"/>
      <c r="Q133" s="163"/>
      <c r="R133" s="163"/>
      <c r="S133" s="163"/>
      <c r="T133" s="164"/>
      <c r="AT133" s="159" t="s">
        <v>115</v>
      </c>
      <c r="AU133" s="159" t="s">
        <v>74</v>
      </c>
      <c r="AV133" s="13" t="s">
        <v>74</v>
      </c>
      <c r="AW133" s="13" t="s">
        <v>23</v>
      </c>
      <c r="AX133" s="13" t="s">
        <v>66</v>
      </c>
      <c r="AY133" s="159" t="s">
        <v>105</v>
      </c>
    </row>
    <row r="134" spans="2:51" s="13" customFormat="1" ht="12">
      <c r="B134" s="158"/>
      <c r="D134" s="154" t="s">
        <v>115</v>
      </c>
      <c r="E134" s="159" t="s">
        <v>1</v>
      </c>
      <c r="F134" s="160" t="s">
        <v>148</v>
      </c>
      <c r="H134" s="161">
        <v>2</v>
      </c>
      <c r="L134" s="158"/>
      <c r="M134" s="162"/>
      <c r="N134" s="163"/>
      <c r="O134" s="163"/>
      <c r="P134" s="163"/>
      <c r="Q134" s="163"/>
      <c r="R134" s="163"/>
      <c r="S134" s="163"/>
      <c r="T134" s="164"/>
      <c r="AT134" s="159" t="s">
        <v>115</v>
      </c>
      <c r="AU134" s="159" t="s">
        <v>74</v>
      </c>
      <c r="AV134" s="13" t="s">
        <v>74</v>
      </c>
      <c r="AW134" s="13" t="s">
        <v>23</v>
      </c>
      <c r="AX134" s="13" t="s">
        <v>66</v>
      </c>
      <c r="AY134" s="159" t="s">
        <v>105</v>
      </c>
    </row>
    <row r="135" spans="2:51" s="13" customFormat="1" ht="12">
      <c r="B135" s="158"/>
      <c r="D135" s="154" t="s">
        <v>115</v>
      </c>
      <c r="E135" s="159" t="s">
        <v>1</v>
      </c>
      <c r="F135" s="160" t="s">
        <v>149</v>
      </c>
      <c r="H135" s="161">
        <v>4</v>
      </c>
      <c r="L135" s="158"/>
      <c r="M135" s="162"/>
      <c r="N135" s="163"/>
      <c r="O135" s="163"/>
      <c r="P135" s="163"/>
      <c r="Q135" s="163"/>
      <c r="R135" s="163"/>
      <c r="S135" s="163"/>
      <c r="T135" s="164"/>
      <c r="AT135" s="159" t="s">
        <v>115</v>
      </c>
      <c r="AU135" s="159" t="s">
        <v>74</v>
      </c>
      <c r="AV135" s="13" t="s">
        <v>74</v>
      </c>
      <c r="AW135" s="13" t="s">
        <v>23</v>
      </c>
      <c r="AX135" s="13" t="s">
        <v>66</v>
      </c>
      <c r="AY135" s="159" t="s">
        <v>105</v>
      </c>
    </row>
    <row r="136" spans="2:51" s="14" customFormat="1" ht="12">
      <c r="B136" s="165"/>
      <c r="D136" s="154" t="s">
        <v>115</v>
      </c>
      <c r="E136" s="166" t="s">
        <v>1</v>
      </c>
      <c r="F136" s="167" t="s">
        <v>118</v>
      </c>
      <c r="H136" s="168">
        <v>8.5</v>
      </c>
      <c r="L136" s="165"/>
      <c r="M136" s="169"/>
      <c r="N136" s="170"/>
      <c r="O136" s="170"/>
      <c r="P136" s="170"/>
      <c r="Q136" s="170"/>
      <c r="R136" s="170"/>
      <c r="S136" s="170"/>
      <c r="T136" s="171"/>
      <c r="AT136" s="166" t="s">
        <v>115</v>
      </c>
      <c r="AU136" s="166" t="s">
        <v>74</v>
      </c>
      <c r="AV136" s="14" t="s">
        <v>112</v>
      </c>
      <c r="AW136" s="14" t="s">
        <v>23</v>
      </c>
      <c r="AX136" s="14" t="s">
        <v>72</v>
      </c>
      <c r="AY136" s="166" t="s">
        <v>105</v>
      </c>
    </row>
    <row r="137" spans="1:65" s="2" customFormat="1" ht="24" customHeight="1">
      <c r="A137" s="28"/>
      <c r="B137" s="140"/>
      <c r="C137" s="141" t="s">
        <v>151</v>
      </c>
      <c r="D137" s="141" t="s">
        <v>108</v>
      </c>
      <c r="E137" s="142" t="s">
        <v>152</v>
      </c>
      <c r="F137" s="143" t="s">
        <v>153</v>
      </c>
      <c r="G137" s="144" t="s">
        <v>111</v>
      </c>
      <c r="H137" s="145">
        <v>1</v>
      </c>
      <c r="I137" s="146"/>
      <c r="J137" s="146">
        <f>ROUND(I137*H137,2)</f>
        <v>0</v>
      </c>
      <c r="K137" s="147"/>
      <c r="L137" s="29"/>
      <c r="M137" s="148" t="s">
        <v>1</v>
      </c>
      <c r="N137" s="149" t="s">
        <v>31</v>
      </c>
      <c r="O137" s="150">
        <v>0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2" t="s">
        <v>112</v>
      </c>
      <c r="AT137" s="152" t="s">
        <v>108</v>
      </c>
      <c r="AU137" s="152" t="s">
        <v>74</v>
      </c>
      <c r="AY137" s="16" t="s">
        <v>105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6" t="s">
        <v>72</v>
      </c>
      <c r="BK137" s="153">
        <f>ROUND(I137*H137,2)</f>
        <v>0</v>
      </c>
      <c r="BL137" s="16" t="s">
        <v>112</v>
      </c>
      <c r="BM137" s="152" t="s">
        <v>154</v>
      </c>
    </row>
    <row r="138" spans="1:47" s="2" customFormat="1" ht="19.5">
      <c r="A138" s="28"/>
      <c r="B138" s="29"/>
      <c r="C138" s="28"/>
      <c r="D138" s="154" t="s">
        <v>114</v>
      </c>
      <c r="E138" s="28"/>
      <c r="F138" s="155" t="s">
        <v>153</v>
      </c>
      <c r="G138" s="28"/>
      <c r="H138" s="28"/>
      <c r="I138" s="28"/>
      <c r="J138" s="28"/>
      <c r="K138" s="28"/>
      <c r="L138" s="29"/>
      <c r="M138" s="156"/>
      <c r="N138" s="157"/>
      <c r="O138" s="54"/>
      <c r="P138" s="54"/>
      <c r="Q138" s="54"/>
      <c r="R138" s="54"/>
      <c r="S138" s="54"/>
      <c r="T138" s="55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T138" s="16" t="s">
        <v>114</v>
      </c>
      <c r="AU138" s="16" t="s">
        <v>74</v>
      </c>
    </row>
    <row r="139" spans="1:65" s="2" customFormat="1" ht="16.5" customHeight="1">
      <c r="A139" s="28"/>
      <c r="B139" s="140"/>
      <c r="C139" s="141" t="s">
        <v>112</v>
      </c>
      <c r="D139" s="141" t="s">
        <v>108</v>
      </c>
      <c r="E139" s="142" t="s">
        <v>155</v>
      </c>
      <c r="F139" s="143" t="s">
        <v>156</v>
      </c>
      <c r="G139" s="144" t="s">
        <v>111</v>
      </c>
      <c r="H139" s="145">
        <v>8</v>
      </c>
      <c r="I139" s="146"/>
      <c r="J139" s="146">
        <f>ROUND(I139*H139,2)</f>
        <v>0</v>
      </c>
      <c r="K139" s="147"/>
      <c r="L139" s="29"/>
      <c r="M139" s="148" t="s">
        <v>1</v>
      </c>
      <c r="N139" s="149" t="s">
        <v>31</v>
      </c>
      <c r="O139" s="150">
        <v>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2" t="s">
        <v>112</v>
      </c>
      <c r="AT139" s="152" t="s">
        <v>108</v>
      </c>
      <c r="AU139" s="152" t="s">
        <v>74</v>
      </c>
      <c r="AY139" s="16" t="s">
        <v>105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6" t="s">
        <v>72</v>
      </c>
      <c r="BK139" s="153">
        <f>ROUND(I139*H139,2)</f>
        <v>0</v>
      </c>
      <c r="BL139" s="16" t="s">
        <v>112</v>
      </c>
      <c r="BM139" s="152" t="s">
        <v>157</v>
      </c>
    </row>
    <row r="140" spans="1:47" s="2" customFormat="1" ht="12">
      <c r="A140" s="28"/>
      <c r="B140" s="29"/>
      <c r="C140" s="28"/>
      <c r="D140" s="154" t="s">
        <v>114</v>
      </c>
      <c r="E140" s="28"/>
      <c r="F140" s="155" t="s">
        <v>156</v>
      </c>
      <c r="G140" s="28"/>
      <c r="H140" s="28"/>
      <c r="I140" s="28"/>
      <c r="J140" s="28"/>
      <c r="K140" s="28"/>
      <c r="L140" s="29"/>
      <c r="M140" s="156"/>
      <c r="N140" s="157"/>
      <c r="O140" s="54"/>
      <c r="P140" s="54"/>
      <c r="Q140" s="54"/>
      <c r="R140" s="54"/>
      <c r="S140" s="54"/>
      <c r="T140" s="55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T140" s="16" t="s">
        <v>114</v>
      </c>
      <c r="AU140" s="16" t="s">
        <v>74</v>
      </c>
    </row>
    <row r="141" spans="1:65" s="2" customFormat="1" ht="16.5" customHeight="1">
      <c r="A141" s="28"/>
      <c r="B141" s="140"/>
      <c r="C141" s="141" t="s">
        <v>127</v>
      </c>
      <c r="D141" s="141" t="s">
        <v>108</v>
      </c>
      <c r="E141" s="142" t="s">
        <v>128</v>
      </c>
      <c r="F141" s="143" t="s">
        <v>129</v>
      </c>
      <c r="G141" s="144" t="s">
        <v>124</v>
      </c>
      <c r="H141" s="145">
        <v>200</v>
      </c>
      <c r="I141" s="146"/>
      <c r="J141" s="146">
        <f>ROUND(I141*H141,2)</f>
        <v>0</v>
      </c>
      <c r="K141" s="147"/>
      <c r="L141" s="29"/>
      <c r="M141" s="148" t="s">
        <v>1</v>
      </c>
      <c r="N141" s="149" t="s">
        <v>31</v>
      </c>
      <c r="O141" s="150">
        <v>0</v>
      </c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2" t="s">
        <v>112</v>
      </c>
      <c r="AT141" s="152" t="s">
        <v>108</v>
      </c>
      <c r="AU141" s="152" t="s">
        <v>74</v>
      </c>
      <c r="AY141" s="16" t="s">
        <v>105</v>
      </c>
      <c r="BE141" s="153">
        <f>IF(N141="základní",J141,0)</f>
        <v>0</v>
      </c>
      <c r="BF141" s="153">
        <f>IF(N141="snížená",J141,0)</f>
        <v>0</v>
      </c>
      <c r="BG141" s="153">
        <f>IF(N141="zákl. přenesená",J141,0)</f>
        <v>0</v>
      </c>
      <c r="BH141" s="153">
        <f>IF(N141="sníž. přenesená",J141,0)</f>
        <v>0</v>
      </c>
      <c r="BI141" s="153">
        <f>IF(N141="nulová",J141,0)</f>
        <v>0</v>
      </c>
      <c r="BJ141" s="16" t="s">
        <v>72</v>
      </c>
      <c r="BK141" s="153">
        <f>ROUND(I141*H141,2)</f>
        <v>0</v>
      </c>
      <c r="BL141" s="16" t="s">
        <v>112</v>
      </c>
      <c r="BM141" s="152" t="s">
        <v>158</v>
      </c>
    </row>
    <row r="142" spans="1:47" s="2" customFormat="1" ht="12">
      <c r="A142" s="28"/>
      <c r="B142" s="29"/>
      <c r="C142" s="28"/>
      <c r="D142" s="154" t="s">
        <v>114</v>
      </c>
      <c r="E142" s="28"/>
      <c r="F142" s="155" t="s">
        <v>129</v>
      </c>
      <c r="G142" s="28"/>
      <c r="H142" s="28"/>
      <c r="I142" s="28"/>
      <c r="J142" s="28"/>
      <c r="K142" s="28"/>
      <c r="L142" s="29"/>
      <c r="M142" s="156"/>
      <c r="N142" s="157"/>
      <c r="O142" s="54"/>
      <c r="P142" s="54"/>
      <c r="Q142" s="54"/>
      <c r="R142" s="54"/>
      <c r="S142" s="54"/>
      <c r="T142" s="55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T142" s="16" t="s">
        <v>114</v>
      </c>
      <c r="AU142" s="16" t="s">
        <v>74</v>
      </c>
    </row>
    <row r="143" spans="2:63" s="12" customFormat="1" ht="25.9" customHeight="1">
      <c r="B143" s="128"/>
      <c r="D143" s="129" t="s">
        <v>65</v>
      </c>
      <c r="E143" s="130" t="s">
        <v>131</v>
      </c>
      <c r="F143" s="130" t="s">
        <v>132</v>
      </c>
      <c r="J143" s="131">
        <f>BK143</f>
        <v>0</v>
      </c>
      <c r="L143" s="128"/>
      <c r="M143" s="132"/>
      <c r="N143" s="133"/>
      <c r="O143" s="133"/>
      <c r="P143" s="134">
        <f>SUM(P144:P145)</f>
        <v>0</v>
      </c>
      <c r="Q143" s="133"/>
      <c r="R143" s="134">
        <f>SUM(R144:R145)</f>
        <v>0</v>
      </c>
      <c r="S143" s="133"/>
      <c r="T143" s="135">
        <f>SUM(T144:T145)</f>
        <v>0</v>
      </c>
      <c r="AR143" s="129" t="s">
        <v>112</v>
      </c>
      <c r="AT143" s="136" t="s">
        <v>65</v>
      </c>
      <c r="AU143" s="136" t="s">
        <v>66</v>
      </c>
      <c r="AY143" s="129" t="s">
        <v>105</v>
      </c>
      <c r="BK143" s="137">
        <f>SUM(BK144:BK145)</f>
        <v>0</v>
      </c>
    </row>
    <row r="144" spans="1:65" s="2" customFormat="1" ht="24" customHeight="1">
      <c r="A144" s="28"/>
      <c r="B144" s="140"/>
      <c r="C144" s="141" t="s">
        <v>159</v>
      </c>
      <c r="D144" s="141" t="s">
        <v>108</v>
      </c>
      <c r="E144" s="142" t="s">
        <v>134</v>
      </c>
      <c r="F144" s="143" t="s">
        <v>135</v>
      </c>
      <c r="G144" s="144" t="s">
        <v>136</v>
      </c>
      <c r="H144" s="145">
        <v>1</v>
      </c>
      <c r="I144" s="146"/>
      <c r="J144" s="146">
        <f>ROUND(I144*H144,2)</f>
        <v>0</v>
      </c>
      <c r="K144" s="147"/>
      <c r="L144" s="29"/>
      <c r="M144" s="148" t="s">
        <v>1</v>
      </c>
      <c r="N144" s="149" t="s">
        <v>31</v>
      </c>
      <c r="O144" s="150">
        <v>0</v>
      </c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2" t="s">
        <v>137</v>
      </c>
      <c r="AT144" s="152" t="s">
        <v>108</v>
      </c>
      <c r="AU144" s="152" t="s">
        <v>72</v>
      </c>
      <c r="AY144" s="16" t="s">
        <v>105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6" t="s">
        <v>72</v>
      </c>
      <c r="BK144" s="153">
        <f>ROUND(I144*H144,2)</f>
        <v>0</v>
      </c>
      <c r="BL144" s="16" t="s">
        <v>137</v>
      </c>
      <c r="BM144" s="152" t="s">
        <v>160</v>
      </c>
    </row>
    <row r="145" spans="1:47" s="2" customFormat="1" ht="19.5">
      <c r="A145" s="28"/>
      <c r="B145" s="29"/>
      <c r="C145" s="28"/>
      <c r="D145" s="154" t="s">
        <v>114</v>
      </c>
      <c r="E145" s="28"/>
      <c r="F145" s="155" t="s">
        <v>161</v>
      </c>
      <c r="G145" s="28"/>
      <c r="H145" s="28"/>
      <c r="I145" s="28"/>
      <c r="J145" s="28"/>
      <c r="K145" s="28"/>
      <c r="L145" s="29"/>
      <c r="M145" s="172"/>
      <c r="N145" s="173"/>
      <c r="O145" s="174"/>
      <c r="P145" s="174"/>
      <c r="Q145" s="174"/>
      <c r="R145" s="174"/>
      <c r="S145" s="174"/>
      <c r="T145" s="175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T145" s="16" t="s">
        <v>114</v>
      </c>
      <c r="AU145" s="16" t="s">
        <v>72</v>
      </c>
    </row>
    <row r="146" spans="1:31" s="2" customFormat="1" ht="6.95" customHeight="1">
      <c r="A146" s="28"/>
      <c r="B146" s="43"/>
      <c r="C146" s="44"/>
      <c r="D146" s="44"/>
      <c r="E146" s="44"/>
      <c r="F146" s="44"/>
      <c r="G146" s="44"/>
      <c r="H146" s="44"/>
      <c r="I146" s="44"/>
      <c r="J146" s="44"/>
      <c r="K146" s="44"/>
      <c r="L146" s="29"/>
      <c r="M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</row>
  </sheetData>
  <autoFilter ref="C118:K14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1"/>
  <sheetViews>
    <sheetView showGridLines="0" workbookViewId="0" topLeftCell="A80">
      <selection activeCell="I169" sqref="I16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07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76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s="1" customFormat="1" ht="24.95" customHeight="1">
      <c r="B4" s="19"/>
      <c r="D4" s="20" t="s">
        <v>80</v>
      </c>
      <c r="L4" s="19"/>
      <c r="M4" s="90" t="s">
        <v>9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12</v>
      </c>
      <c r="L6" s="19"/>
    </row>
    <row r="7" spans="2:12" s="1" customFormat="1" ht="16.5" customHeight="1">
      <c r="B7" s="19"/>
      <c r="E7" s="213" t="str">
        <f>'Rekapitulace stavby'!K6</f>
        <v xml:space="preserve">Stanovení místní úpravy provozu </v>
      </c>
      <c r="F7" s="214"/>
      <c r="G7" s="214"/>
      <c r="H7" s="214"/>
      <c r="L7" s="19"/>
    </row>
    <row r="8" spans="1:31" s="2" customFormat="1" ht="12" customHeight="1">
      <c r="A8" s="28"/>
      <c r="B8" s="29"/>
      <c r="C8" s="28"/>
      <c r="D8" s="25" t="s">
        <v>81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96" t="s">
        <v>238</v>
      </c>
      <c r="F9" s="212"/>
      <c r="G9" s="212"/>
      <c r="H9" s="212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13</v>
      </c>
      <c r="E11" s="28"/>
      <c r="F11" s="23" t="s">
        <v>1</v>
      </c>
      <c r="G11" s="28"/>
      <c r="H11" s="28"/>
      <c r="I11" s="25" t="s">
        <v>14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15</v>
      </c>
      <c r="E12" s="28"/>
      <c r="F12" s="23" t="s">
        <v>16</v>
      </c>
      <c r="G12" s="28"/>
      <c r="H12" s="28"/>
      <c r="I12" s="25" t="s">
        <v>17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18</v>
      </c>
      <c r="E14" s="28"/>
      <c r="F14" s="28"/>
      <c r="G14" s="28"/>
      <c r="H14" s="28"/>
      <c r="I14" s="25" t="s">
        <v>19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20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21</v>
      </c>
      <c r="E17" s="28"/>
      <c r="F17" s="28"/>
      <c r="G17" s="28"/>
      <c r="H17" s="28"/>
      <c r="I17" s="25" t="s">
        <v>19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4" t="str">
        <f>'Rekapitulace stavby'!E14</f>
        <v xml:space="preserve"> </v>
      </c>
      <c r="F18" s="204"/>
      <c r="G18" s="204"/>
      <c r="H18" s="204"/>
      <c r="I18" s="25" t="s">
        <v>20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22</v>
      </c>
      <c r="E20" s="28"/>
      <c r="F20" s="28"/>
      <c r="G20" s="28"/>
      <c r="H20" s="28"/>
      <c r="I20" s="25" t="s">
        <v>19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20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24</v>
      </c>
      <c r="E23" s="28"/>
      <c r="F23" s="28"/>
      <c r="G23" s="28"/>
      <c r="H23" s="28"/>
      <c r="I23" s="25" t="s">
        <v>19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20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25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08" t="s">
        <v>1</v>
      </c>
      <c r="F27" s="208"/>
      <c r="G27" s="208"/>
      <c r="H27" s="20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26</v>
      </c>
      <c r="E30" s="28"/>
      <c r="F30" s="28"/>
      <c r="G30" s="28"/>
      <c r="H30" s="28"/>
      <c r="I30" s="28"/>
      <c r="J30" s="67">
        <f>ROUND(J120,2)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28</v>
      </c>
      <c r="G32" s="28"/>
      <c r="H32" s="28"/>
      <c r="I32" s="32" t="s">
        <v>27</v>
      </c>
      <c r="J32" s="32" t="s">
        <v>29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5" t="s">
        <v>30</v>
      </c>
      <c r="E33" s="25" t="s">
        <v>31</v>
      </c>
      <c r="F33" s="96">
        <f>ROUND((SUM(BE120:BE170)),2)</f>
        <v>0</v>
      </c>
      <c r="G33" s="28"/>
      <c r="H33" s="28"/>
      <c r="I33" s="97">
        <v>0.21</v>
      </c>
      <c r="J33" s="96">
        <f>ROUND(((SUM(BE120:BE170))*I33),2)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5" t="s">
        <v>32</v>
      </c>
      <c r="F34" s="96">
        <f>ROUND((SUM(BF120:BF170)),2)</f>
        <v>0</v>
      </c>
      <c r="G34" s="28"/>
      <c r="H34" s="28"/>
      <c r="I34" s="97">
        <v>0.15</v>
      </c>
      <c r="J34" s="96">
        <f>ROUND(((SUM(BF120:BF170))*I34),2)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33</v>
      </c>
      <c r="F35" s="96">
        <f>ROUND((SUM(BG120:BG170)),2)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34</v>
      </c>
      <c r="F36" s="96">
        <f>ROUND((SUM(BH120:BH170)),2)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35</v>
      </c>
      <c r="F37" s="96">
        <f>ROUND((SUM(BI120:BI170)),2)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36</v>
      </c>
      <c r="E39" s="56"/>
      <c r="F39" s="56"/>
      <c r="G39" s="100" t="s">
        <v>37</v>
      </c>
      <c r="H39" s="101" t="s">
        <v>38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8"/>
      <c r="D50" s="39" t="s">
        <v>39</v>
      </c>
      <c r="E50" s="40"/>
      <c r="F50" s="40"/>
      <c r="G50" s="39" t="s">
        <v>40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8"/>
      <c r="B61" s="29"/>
      <c r="C61" s="28"/>
      <c r="D61" s="41" t="s">
        <v>41</v>
      </c>
      <c r="E61" s="31"/>
      <c r="F61" s="104" t="s">
        <v>42</v>
      </c>
      <c r="G61" s="41" t="s">
        <v>41</v>
      </c>
      <c r="H61" s="31"/>
      <c r="I61" s="31"/>
      <c r="J61" s="105" t="s">
        <v>42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8"/>
      <c r="B65" s="29"/>
      <c r="C65" s="28"/>
      <c r="D65" s="39" t="s">
        <v>43</v>
      </c>
      <c r="E65" s="42"/>
      <c r="F65" s="42"/>
      <c r="G65" s="39" t="s">
        <v>44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8"/>
      <c r="B76" s="29"/>
      <c r="C76" s="28"/>
      <c r="D76" s="41" t="s">
        <v>41</v>
      </c>
      <c r="E76" s="31"/>
      <c r="F76" s="104" t="s">
        <v>42</v>
      </c>
      <c r="G76" s="41" t="s">
        <v>41</v>
      </c>
      <c r="H76" s="31"/>
      <c r="I76" s="31"/>
      <c r="J76" s="105" t="s">
        <v>42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82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13" t="str">
        <f>E7</f>
        <v xml:space="preserve">Stanovení místní úpravy provozu </v>
      </c>
      <c r="F85" s="214"/>
      <c r="G85" s="214"/>
      <c r="H85" s="21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81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96" t="str">
        <f>E9</f>
        <v xml:space="preserve">             křiž. II/126 - II/337 (Májovka)</v>
      </c>
      <c r="F87" s="212"/>
      <c r="G87" s="212"/>
      <c r="H87" s="212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15</v>
      </c>
      <c r="D89" s="28"/>
      <c r="E89" s="28"/>
      <c r="F89" s="23" t="str">
        <f>F12</f>
        <v xml:space="preserve"> </v>
      </c>
      <c r="G89" s="28"/>
      <c r="H89" s="28"/>
      <c r="I89" s="25" t="s">
        <v>17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5" t="s">
        <v>18</v>
      </c>
      <c r="D91" s="28"/>
      <c r="E91" s="28"/>
      <c r="F91" s="23" t="str">
        <f>E15</f>
        <v xml:space="preserve"> </v>
      </c>
      <c r="G91" s="28"/>
      <c r="H91" s="28"/>
      <c r="I91" s="25" t="s">
        <v>22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5" t="s">
        <v>21</v>
      </c>
      <c r="D92" s="28"/>
      <c r="E92" s="28"/>
      <c r="F92" s="23" t="str">
        <f>IF(E18="","",E18)</f>
        <v xml:space="preserve"> </v>
      </c>
      <c r="G92" s="28"/>
      <c r="H92" s="28"/>
      <c r="I92" s="25" t="s">
        <v>24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83</v>
      </c>
      <c r="D94" s="98"/>
      <c r="E94" s="98"/>
      <c r="F94" s="98"/>
      <c r="G94" s="98"/>
      <c r="H94" s="98"/>
      <c r="I94" s="98"/>
      <c r="J94" s="107" t="s">
        <v>84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8" t="s">
        <v>85</v>
      </c>
      <c r="D96" s="28"/>
      <c r="E96" s="28"/>
      <c r="F96" s="28"/>
      <c r="G96" s="28"/>
      <c r="H96" s="28"/>
      <c r="I96" s="28"/>
      <c r="J96" s="67">
        <f>J120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86</v>
      </c>
    </row>
    <row r="97" spans="2:12" s="9" customFormat="1" ht="24.95" customHeight="1">
      <c r="B97" s="109"/>
      <c r="D97" s="110" t="s">
        <v>87</v>
      </c>
      <c r="E97" s="111"/>
      <c r="F97" s="111"/>
      <c r="G97" s="111"/>
      <c r="H97" s="111"/>
      <c r="I97" s="111"/>
      <c r="J97" s="112">
        <f>J121</f>
        <v>0</v>
      </c>
      <c r="L97" s="109"/>
    </row>
    <row r="98" spans="2:12" s="10" customFormat="1" ht="19.9" customHeight="1">
      <c r="B98" s="113"/>
      <c r="D98" s="114" t="s">
        <v>162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2:12" s="10" customFormat="1" ht="19.9" customHeight="1">
      <c r="B99" s="113"/>
      <c r="D99" s="114" t="s">
        <v>88</v>
      </c>
      <c r="E99" s="115"/>
      <c r="F99" s="115"/>
      <c r="G99" s="115"/>
      <c r="H99" s="115"/>
      <c r="I99" s="115"/>
      <c r="J99" s="116">
        <f>J126</f>
        <v>0</v>
      </c>
      <c r="L99" s="113"/>
    </row>
    <row r="100" spans="2:12" s="9" customFormat="1" ht="24.95" customHeight="1">
      <c r="B100" s="109"/>
      <c r="D100" s="110" t="s">
        <v>89</v>
      </c>
      <c r="E100" s="111"/>
      <c r="F100" s="111"/>
      <c r="G100" s="111"/>
      <c r="H100" s="111"/>
      <c r="I100" s="111"/>
      <c r="J100" s="112">
        <f>J168</f>
        <v>0</v>
      </c>
      <c r="L100" s="109"/>
    </row>
    <row r="101" spans="1:31" s="2" customFormat="1" ht="21.75" customHeight="1">
      <c r="A101" s="28"/>
      <c r="B101" s="29"/>
      <c r="C101" s="28"/>
      <c r="D101" s="28"/>
      <c r="E101" s="28"/>
      <c r="F101" s="28"/>
      <c r="G101" s="28"/>
      <c r="H101" s="28"/>
      <c r="I101" s="28"/>
      <c r="J101" s="28"/>
      <c r="K101" s="28"/>
      <c r="L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2" spans="1:31" s="2" customFormat="1" ht="6.95" customHeight="1">
      <c r="A102" s="28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</row>
    <row r="106" spans="1:31" s="2" customFormat="1" ht="6.95" customHeight="1">
      <c r="A106" s="28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24.95" customHeight="1">
      <c r="A107" s="28"/>
      <c r="B107" s="29"/>
      <c r="C107" s="20" t="s">
        <v>90</v>
      </c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6.95" customHeight="1">
      <c r="A108" s="28"/>
      <c r="B108" s="29"/>
      <c r="C108" s="28"/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2" customHeight="1">
      <c r="A109" s="28"/>
      <c r="B109" s="29"/>
      <c r="C109" s="25" t="s">
        <v>12</v>
      </c>
      <c r="D109" s="28"/>
      <c r="E109" s="28"/>
      <c r="F109" s="28"/>
      <c r="G109" s="28"/>
      <c r="H109" s="28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6.5" customHeight="1">
      <c r="A110" s="28"/>
      <c r="B110" s="29"/>
      <c r="C110" s="28"/>
      <c r="D110" s="28"/>
      <c r="E110" s="213" t="str">
        <f>E7</f>
        <v xml:space="preserve">Stanovení místní úpravy provozu </v>
      </c>
      <c r="F110" s="214"/>
      <c r="G110" s="214"/>
      <c r="H110" s="214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2" customHeight="1">
      <c r="A111" s="28"/>
      <c r="B111" s="29"/>
      <c r="C111" s="25" t="s">
        <v>81</v>
      </c>
      <c r="D111" s="28"/>
      <c r="E111" s="28"/>
      <c r="F111" s="28"/>
      <c r="G111" s="28"/>
      <c r="H111" s="28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16.5" customHeight="1">
      <c r="A112" s="28"/>
      <c r="B112" s="29"/>
      <c r="C112" s="28"/>
      <c r="D112" s="28"/>
      <c r="E112" s="196" t="str">
        <f>E9</f>
        <v xml:space="preserve">             křiž. II/126 - II/337 (Májovka)</v>
      </c>
      <c r="F112" s="212"/>
      <c r="G112" s="212"/>
      <c r="H112" s="212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5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12" customHeight="1">
      <c r="A114" s="28"/>
      <c r="B114" s="29"/>
      <c r="C114" s="25" t="s">
        <v>15</v>
      </c>
      <c r="D114" s="28"/>
      <c r="E114" s="28"/>
      <c r="F114" s="23" t="str">
        <f>F12</f>
        <v xml:space="preserve"> </v>
      </c>
      <c r="G114" s="28"/>
      <c r="H114" s="28"/>
      <c r="I114" s="25" t="s">
        <v>17</v>
      </c>
      <c r="J114" s="51">
        <f>IF(J12="","",J12)</f>
        <v>0</v>
      </c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6.95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5.2" customHeight="1">
      <c r="A116" s="28"/>
      <c r="B116" s="29"/>
      <c r="C116" s="25" t="s">
        <v>18</v>
      </c>
      <c r="D116" s="28"/>
      <c r="E116" s="28"/>
      <c r="F116" s="23" t="str">
        <f>E15</f>
        <v xml:space="preserve"> </v>
      </c>
      <c r="G116" s="28"/>
      <c r="H116" s="28"/>
      <c r="I116" s="25" t="s">
        <v>22</v>
      </c>
      <c r="J116" s="26" t="str">
        <f>E21</f>
        <v xml:space="preserve"> 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5.2" customHeight="1">
      <c r="A117" s="28"/>
      <c r="B117" s="29"/>
      <c r="C117" s="25" t="s">
        <v>21</v>
      </c>
      <c r="D117" s="28"/>
      <c r="E117" s="28"/>
      <c r="F117" s="23" t="str">
        <f>IF(E18="","",E18)</f>
        <v xml:space="preserve"> </v>
      </c>
      <c r="G117" s="28"/>
      <c r="H117" s="28"/>
      <c r="I117" s="25" t="s">
        <v>24</v>
      </c>
      <c r="J117" s="26" t="str">
        <f>E24</f>
        <v xml:space="preserve"> </v>
      </c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2" customFormat="1" ht="10.35" customHeight="1">
      <c r="A118" s="28"/>
      <c r="B118" s="29"/>
      <c r="C118" s="28"/>
      <c r="D118" s="28"/>
      <c r="E118" s="28"/>
      <c r="F118" s="28"/>
      <c r="G118" s="28"/>
      <c r="H118" s="28"/>
      <c r="I118" s="28"/>
      <c r="J118" s="28"/>
      <c r="K118" s="28"/>
      <c r="L118" s="3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31" s="11" customFormat="1" ht="29.25" customHeight="1">
      <c r="A119" s="117"/>
      <c r="B119" s="118"/>
      <c r="C119" s="119" t="s">
        <v>91</v>
      </c>
      <c r="D119" s="120" t="s">
        <v>51</v>
      </c>
      <c r="E119" s="120" t="s">
        <v>47</v>
      </c>
      <c r="F119" s="120" t="s">
        <v>48</v>
      </c>
      <c r="G119" s="120" t="s">
        <v>92</v>
      </c>
      <c r="H119" s="120" t="s">
        <v>93</v>
      </c>
      <c r="I119" s="120" t="s">
        <v>94</v>
      </c>
      <c r="J119" s="121" t="s">
        <v>84</v>
      </c>
      <c r="K119" s="122" t="s">
        <v>95</v>
      </c>
      <c r="L119" s="123"/>
      <c r="M119" s="58" t="s">
        <v>1</v>
      </c>
      <c r="N119" s="59" t="s">
        <v>30</v>
      </c>
      <c r="O119" s="59" t="s">
        <v>96</v>
      </c>
      <c r="P119" s="59" t="s">
        <v>97</v>
      </c>
      <c r="Q119" s="59" t="s">
        <v>98</v>
      </c>
      <c r="R119" s="59" t="s">
        <v>99</v>
      </c>
      <c r="S119" s="59" t="s">
        <v>100</v>
      </c>
      <c r="T119" s="60" t="s">
        <v>101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63" s="2" customFormat="1" ht="22.9" customHeight="1">
      <c r="A120" s="28"/>
      <c r="B120" s="29"/>
      <c r="C120" s="65" t="s">
        <v>102</v>
      </c>
      <c r="D120" s="28"/>
      <c r="E120" s="28"/>
      <c r="F120" s="28"/>
      <c r="G120" s="28"/>
      <c r="H120" s="28"/>
      <c r="I120" s="28"/>
      <c r="J120" s="124">
        <f>BK120</f>
        <v>0</v>
      </c>
      <c r="K120" s="28"/>
      <c r="L120" s="29"/>
      <c r="M120" s="61"/>
      <c r="N120" s="52"/>
      <c r="O120" s="62"/>
      <c r="P120" s="125">
        <f>P121+P168</f>
        <v>0</v>
      </c>
      <c r="Q120" s="62"/>
      <c r="R120" s="125">
        <f>R121+R168</f>
        <v>0</v>
      </c>
      <c r="S120" s="62"/>
      <c r="T120" s="126">
        <f>T121+T168</f>
        <v>0</v>
      </c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T120" s="16" t="s">
        <v>65</v>
      </c>
      <c r="AU120" s="16" t="s">
        <v>86</v>
      </c>
      <c r="BK120" s="127">
        <f>BK121+BK168</f>
        <v>0</v>
      </c>
    </row>
    <row r="121" spans="2:63" s="12" customFormat="1" ht="25.9" customHeight="1">
      <c r="B121" s="128"/>
      <c r="D121" s="129" t="s">
        <v>65</v>
      </c>
      <c r="E121" s="130" t="s">
        <v>103</v>
      </c>
      <c r="F121" s="130" t="s">
        <v>104</v>
      </c>
      <c r="J121" s="131">
        <f>BK121</f>
        <v>0</v>
      </c>
      <c r="L121" s="128"/>
      <c r="M121" s="132"/>
      <c r="N121" s="133"/>
      <c r="O121" s="133"/>
      <c r="P121" s="134">
        <f>P122+P126</f>
        <v>0</v>
      </c>
      <c r="Q121" s="133"/>
      <c r="R121" s="134">
        <f>R122+R126</f>
        <v>0</v>
      </c>
      <c r="S121" s="133"/>
      <c r="T121" s="135">
        <f>T122+T126</f>
        <v>0</v>
      </c>
      <c r="AR121" s="129" t="s">
        <v>72</v>
      </c>
      <c r="AT121" s="136" t="s">
        <v>65</v>
      </c>
      <c r="AU121" s="136" t="s">
        <v>66</v>
      </c>
      <c r="AY121" s="129" t="s">
        <v>105</v>
      </c>
      <c r="BK121" s="137">
        <f>BK122+BK126</f>
        <v>0</v>
      </c>
    </row>
    <row r="122" spans="2:63" s="12" customFormat="1" ht="22.9" customHeight="1">
      <c r="B122" s="128"/>
      <c r="D122" s="129" t="s">
        <v>65</v>
      </c>
      <c r="E122" s="138" t="s">
        <v>127</v>
      </c>
      <c r="F122" s="138" t="s">
        <v>163</v>
      </c>
      <c r="J122" s="139">
        <f>BK122</f>
        <v>0</v>
      </c>
      <c r="L122" s="128"/>
      <c r="M122" s="132"/>
      <c r="N122" s="133"/>
      <c r="O122" s="133"/>
      <c r="P122" s="134">
        <f>SUM(P123:P125)</f>
        <v>0</v>
      </c>
      <c r="Q122" s="133"/>
      <c r="R122" s="134">
        <f>SUM(R123:R125)</f>
        <v>0</v>
      </c>
      <c r="S122" s="133"/>
      <c r="T122" s="135">
        <f>SUM(T123:T125)</f>
        <v>0</v>
      </c>
      <c r="AR122" s="129" t="s">
        <v>72</v>
      </c>
      <c r="AT122" s="136" t="s">
        <v>65</v>
      </c>
      <c r="AU122" s="136" t="s">
        <v>72</v>
      </c>
      <c r="AY122" s="129" t="s">
        <v>105</v>
      </c>
      <c r="BK122" s="137">
        <f>SUM(BK123:BK125)</f>
        <v>0</v>
      </c>
    </row>
    <row r="123" spans="1:65" s="2" customFormat="1" ht="24" customHeight="1">
      <c r="A123" s="28"/>
      <c r="B123" s="140"/>
      <c r="C123" s="141" t="s">
        <v>106</v>
      </c>
      <c r="D123" s="141" t="s">
        <v>108</v>
      </c>
      <c r="E123" s="142" t="s">
        <v>164</v>
      </c>
      <c r="F123" s="143" t="s">
        <v>165</v>
      </c>
      <c r="G123" s="144" t="s">
        <v>124</v>
      </c>
      <c r="H123" s="145">
        <v>195</v>
      </c>
      <c r="I123" s="146"/>
      <c r="J123" s="146">
        <f>ROUND(I123*H123,2)</f>
        <v>0</v>
      </c>
      <c r="K123" s="147"/>
      <c r="L123" s="29"/>
      <c r="M123" s="148" t="s">
        <v>1</v>
      </c>
      <c r="N123" s="149" t="s">
        <v>31</v>
      </c>
      <c r="O123" s="150">
        <v>0</v>
      </c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R123" s="152" t="s">
        <v>112</v>
      </c>
      <c r="AT123" s="152" t="s">
        <v>108</v>
      </c>
      <c r="AU123" s="152" t="s">
        <v>74</v>
      </c>
      <c r="AY123" s="16" t="s">
        <v>105</v>
      </c>
      <c r="BE123" s="153">
        <f>IF(N123="základní",J123,0)</f>
        <v>0</v>
      </c>
      <c r="BF123" s="153">
        <f>IF(N123="snížená",J123,0)</f>
        <v>0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16" t="s">
        <v>72</v>
      </c>
      <c r="BK123" s="153">
        <f>ROUND(I123*H123,2)</f>
        <v>0</v>
      </c>
      <c r="BL123" s="16" t="s">
        <v>112</v>
      </c>
      <c r="BM123" s="152" t="s">
        <v>166</v>
      </c>
    </row>
    <row r="124" spans="1:47" s="2" customFormat="1" ht="12">
      <c r="A124" s="28"/>
      <c r="B124" s="29"/>
      <c r="C124" s="28"/>
      <c r="D124" s="154" t="s">
        <v>114</v>
      </c>
      <c r="E124" s="28"/>
      <c r="F124" s="155" t="s">
        <v>165</v>
      </c>
      <c r="G124" s="28"/>
      <c r="H124" s="28"/>
      <c r="I124" s="28"/>
      <c r="J124" s="28"/>
      <c r="K124" s="28"/>
      <c r="L124" s="29"/>
      <c r="M124" s="156"/>
      <c r="N124" s="157"/>
      <c r="O124" s="54"/>
      <c r="P124" s="54"/>
      <c r="Q124" s="54"/>
      <c r="R124" s="54"/>
      <c r="S124" s="54"/>
      <c r="T124" s="55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114</v>
      </c>
      <c r="AU124" s="16" t="s">
        <v>74</v>
      </c>
    </row>
    <row r="125" spans="2:51" s="13" customFormat="1" ht="12">
      <c r="B125" s="158"/>
      <c r="D125" s="154" t="s">
        <v>115</v>
      </c>
      <c r="E125" s="159" t="s">
        <v>1</v>
      </c>
      <c r="F125" s="160" t="s">
        <v>167</v>
      </c>
      <c r="H125" s="161">
        <v>195</v>
      </c>
      <c r="L125" s="158"/>
      <c r="M125" s="162"/>
      <c r="N125" s="163"/>
      <c r="O125" s="163"/>
      <c r="P125" s="163"/>
      <c r="Q125" s="163"/>
      <c r="R125" s="163"/>
      <c r="S125" s="163"/>
      <c r="T125" s="164"/>
      <c r="AT125" s="159" t="s">
        <v>115</v>
      </c>
      <c r="AU125" s="159" t="s">
        <v>74</v>
      </c>
      <c r="AV125" s="13" t="s">
        <v>74</v>
      </c>
      <c r="AW125" s="13" t="s">
        <v>23</v>
      </c>
      <c r="AX125" s="13" t="s">
        <v>72</v>
      </c>
      <c r="AY125" s="159" t="s">
        <v>105</v>
      </c>
    </row>
    <row r="126" spans="2:63" s="12" customFormat="1" ht="22.9" customHeight="1">
      <c r="B126" s="128"/>
      <c r="D126" s="129" t="s">
        <v>65</v>
      </c>
      <c r="E126" s="138" t="s">
        <v>106</v>
      </c>
      <c r="F126" s="138" t="s">
        <v>107</v>
      </c>
      <c r="J126" s="139">
        <f>BK126</f>
        <v>0</v>
      </c>
      <c r="L126" s="128"/>
      <c r="M126" s="132"/>
      <c r="N126" s="133"/>
      <c r="O126" s="133"/>
      <c r="P126" s="134">
        <f>SUM(P127:P167)</f>
        <v>0</v>
      </c>
      <c r="Q126" s="133"/>
      <c r="R126" s="134">
        <f>SUM(R127:R167)</f>
        <v>0</v>
      </c>
      <c r="S126" s="133"/>
      <c r="T126" s="135">
        <f>SUM(T127:T167)</f>
        <v>0</v>
      </c>
      <c r="AR126" s="129" t="s">
        <v>72</v>
      </c>
      <c r="AT126" s="136" t="s">
        <v>65</v>
      </c>
      <c r="AU126" s="136" t="s">
        <v>72</v>
      </c>
      <c r="AY126" s="129" t="s">
        <v>105</v>
      </c>
      <c r="BK126" s="137">
        <f>SUM(BK127:BK167)</f>
        <v>0</v>
      </c>
    </row>
    <row r="127" spans="1:65" s="2" customFormat="1" ht="24" customHeight="1">
      <c r="A127" s="28"/>
      <c r="B127" s="140"/>
      <c r="C127" s="141" t="s">
        <v>168</v>
      </c>
      <c r="D127" s="141" t="s">
        <v>108</v>
      </c>
      <c r="E127" s="142" t="s">
        <v>140</v>
      </c>
      <c r="F127" s="143" t="s">
        <v>141</v>
      </c>
      <c r="G127" s="144" t="s">
        <v>111</v>
      </c>
      <c r="H127" s="145">
        <v>120</v>
      </c>
      <c r="I127" s="146"/>
      <c r="J127" s="146">
        <f>ROUND(I127*H127,2)</f>
        <v>0</v>
      </c>
      <c r="K127" s="147"/>
      <c r="L127" s="29"/>
      <c r="M127" s="148" t="s">
        <v>1</v>
      </c>
      <c r="N127" s="149" t="s">
        <v>31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2" t="s">
        <v>112</v>
      </c>
      <c r="AT127" s="152" t="s">
        <v>108</v>
      </c>
      <c r="AU127" s="152" t="s">
        <v>74</v>
      </c>
      <c r="AY127" s="16" t="s">
        <v>105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6" t="s">
        <v>72</v>
      </c>
      <c r="BK127" s="153">
        <f>ROUND(I127*H127,2)</f>
        <v>0</v>
      </c>
      <c r="BL127" s="16" t="s">
        <v>112</v>
      </c>
      <c r="BM127" s="152" t="s">
        <v>169</v>
      </c>
    </row>
    <row r="128" spans="1:47" s="2" customFormat="1" ht="19.5">
      <c r="A128" s="28"/>
      <c r="B128" s="29"/>
      <c r="C128" s="28"/>
      <c r="D128" s="154" t="s">
        <v>114</v>
      </c>
      <c r="E128" s="28"/>
      <c r="F128" s="155" t="s">
        <v>141</v>
      </c>
      <c r="G128" s="28"/>
      <c r="H128" s="28"/>
      <c r="I128" s="28"/>
      <c r="J128" s="28"/>
      <c r="K128" s="28"/>
      <c r="L128" s="29"/>
      <c r="M128" s="156"/>
      <c r="N128" s="157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114</v>
      </c>
      <c r="AU128" s="16" t="s">
        <v>74</v>
      </c>
    </row>
    <row r="129" spans="1:65" s="2" customFormat="1" ht="24" customHeight="1">
      <c r="A129" s="28"/>
      <c r="B129" s="140"/>
      <c r="C129" s="141" t="s">
        <v>74</v>
      </c>
      <c r="D129" s="141" t="s">
        <v>108</v>
      </c>
      <c r="E129" s="142" t="s">
        <v>170</v>
      </c>
      <c r="F129" s="143" t="s">
        <v>171</v>
      </c>
      <c r="G129" s="144" t="s">
        <v>111</v>
      </c>
      <c r="H129" s="145">
        <v>1</v>
      </c>
      <c r="I129" s="146"/>
      <c r="J129" s="146">
        <f>ROUND(I129*H129,2)</f>
        <v>0</v>
      </c>
      <c r="K129" s="147"/>
      <c r="L129" s="29"/>
      <c r="M129" s="148" t="s">
        <v>1</v>
      </c>
      <c r="N129" s="149" t="s">
        <v>31</v>
      </c>
      <c r="O129" s="150">
        <v>0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2" t="s">
        <v>112</v>
      </c>
      <c r="AT129" s="152" t="s">
        <v>108</v>
      </c>
      <c r="AU129" s="152" t="s">
        <v>74</v>
      </c>
      <c r="AY129" s="16" t="s">
        <v>105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6" t="s">
        <v>72</v>
      </c>
      <c r="BK129" s="153">
        <f>ROUND(I129*H129,2)</f>
        <v>0</v>
      </c>
      <c r="BL129" s="16" t="s">
        <v>112</v>
      </c>
      <c r="BM129" s="152" t="s">
        <v>172</v>
      </c>
    </row>
    <row r="130" spans="1:47" s="2" customFormat="1" ht="19.5">
      <c r="A130" s="28"/>
      <c r="B130" s="29"/>
      <c r="C130" s="28"/>
      <c r="D130" s="154" t="s">
        <v>114</v>
      </c>
      <c r="E130" s="28"/>
      <c r="F130" s="155" t="s">
        <v>171</v>
      </c>
      <c r="G130" s="28"/>
      <c r="H130" s="28"/>
      <c r="I130" s="28"/>
      <c r="J130" s="28"/>
      <c r="K130" s="28"/>
      <c r="L130" s="29"/>
      <c r="M130" s="156"/>
      <c r="N130" s="157"/>
      <c r="O130" s="54"/>
      <c r="P130" s="54"/>
      <c r="Q130" s="54"/>
      <c r="R130" s="54"/>
      <c r="S130" s="54"/>
      <c r="T130" s="55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T130" s="16" t="s">
        <v>114</v>
      </c>
      <c r="AU130" s="16" t="s">
        <v>74</v>
      </c>
    </row>
    <row r="131" spans="2:51" s="13" customFormat="1" ht="12">
      <c r="B131" s="158"/>
      <c r="D131" s="154" t="s">
        <v>115</v>
      </c>
      <c r="E131" s="159" t="s">
        <v>1</v>
      </c>
      <c r="F131" s="160" t="s">
        <v>173</v>
      </c>
      <c r="H131" s="161">
        <v>1</v>
      </c>
      <c r="L131" s="158"/>
      <c r="M131" s="162"/>
      <c r="N131" s="163"/>
      <c r="O131" s="163"/>
      <c r="P131" s="163"/>
      <c r="Q131" s="163"/>
      <c r="R131" s="163"/>
      <c r="S131" s="163"/>
      <c r="T131" s="164"/>
      <c r="AT131" s="159" t="s">
        <v>115</v>
      </c>
      <c r="AU131" s="159" t="s">
        <v>74</v>
      </c>
      <c r="AV131" s="13" t="s">
        <v>74</v>
      </c>
      <c r="AW131" s="13" t="s">
        <v>23</v>
      </c>
      <c r="AX131" s="13" t="s">
        <v>72</v>
      </c>
      <c r="AY131" s="159" t="s">
        <v>105</v>
      </c>
    </row>
    <row r="132" spans="1:65" s="2" customFormat="1" ht="24" customHeight="1">
      <c r="A132" s="28"/>
      <c r="B132" s="140"/>
      <c r="C132" s="141" t="s">
        <v>174</v>
      </c>
      <c r="D132" s="141" t="s">
        <v>108</v>
      </c>
      <c r="E132" s="142" t="s">
        <v>175</v>
      </c>
      <c r="F132" s="143" t="s">
        <v>176</v>
      </c>
      <c r="G132" s="144" t="s">
        <v>111</v>
      </c>
      <c r="H132" s="145">
        <v>2</v>
      </c>
      <c r="I132" s="146"/>
      <c r="J132" s="146">
        <f>ROUND(I132*H132,2)</f>
        <v>0</v>
      </c>
      <c r="K132" s="147"/>
      <c r="L132" s="29"/>
      <c r="M132" s="148" t="s">
        <v>1</v>
      </c>
      <c r="N132" s="149" t="s">
        <v>31</v>
      </c>
      <c r="O132" s="150">
        <v>0</v>
      </c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2" t="s">
        <v>112</v>
      </c>
      <c r="AT132" s="152" t="s">
        <v>108</v>
      </c>
      <c r="AU132" s="152" t="s">
        <v>74</v>
      </c>
      <c r="AY132" s="16" t="s">
        <v>105</v>
      </c>
      <c r="BE132" s="153">
        <f>IF(N132="základní",J132,0)</f>
        <v>0</v>
      </c>
      <c r="BF132" s="153">
        <f>IF(N132="snížená",J132,0)</f>
        <v>0</v>
      </c>
      <c r="BG132" s="153">
        <f>IF(N132="zákl. přenesená",J132,0)</f>
        <v>0</v>
      </c>
      <c r="BH132" s="153">
        <f>IF(N132="sníž. přenesená",J132,0)</f>
        <v>0</v>
      </c>
      <c r="BI132" s="153">
        <f>IF(N132="nulová",J132,0)</f>
        <v>0</v>
      </c>
      <c r="BJ132" s="16" t="s">
        <v>72</v>
      </c>
      <c r="BK132" s="153">
        <f>ROUND(I132*H132,2)</f>
        <v>0</v>
      </c>
      <c r="BL132" s="16" t="s">
        <v>112</v>
      </c>
      <c r="BM132" s="152" t="s">
        <v>177</v>
      </c>
    </row>
    <row r="133" spans="1:47" s="2" customFormat="1" ht="19.5">
      <c r="A133" s="28"/>
      <c r="B133" s="29"/>
      <c r="C133" s="28"/>
      <c r="D133" s="154" t="s">
        <v>114</v>
      </c>
      <c r="E133" s="28"/>
      <c r="F133" s="155" t="s">
        <v>176</v>
      </c>
      <c r="G133" s="28"/>
      <c r="H133" s="28"/>
      <c r="I133" s="28"/>
      <c r="J133" s="28"/>
      <c r="K133" s="28"/>
      <c r="L133" s="29"/>
      <c r="M133" s="156"/>
      <c r="N133" s="157"/>
      <c r="O133" s="54"/>
      <c r="P133" s="54"/>
      <c r="Q133" s="54"/>
      <c r="R133" s="54"/>
      <c r="S133" s="54"/>
      <c r="T133" s="55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T133" s="16" t="s">
        <v>114</v>
      </c>
      <c r="AU133" s="16" t="s">
        <v>74</v>
      </c>
    </row>
    <row r="134" spans="2:51" s="13" customFormat="1" ht="12">
      <c r="B134" s="158"/>
      <c r="D134" s="154" t="s">
        <v>115</v>
      </c>
      <c r="E134" s="159" t="s">
        <v>1</v>
      </c>
      <c r="F134" s="160" t="s">
        <v>178</v>
      </c>
      <c r="H134" s="161">
        <v>1</v>
      </c>
      <c r="L134" s="158"/>
      <c r="M134" s="162"/>
      <c r="N134" s="163"/>
      <c r="O134" s="163"/>
      <c r="P134" s="163"/>
      <c r="Q134" s="163"/>
      <c r="R134" s="163"/>
      <c r="S134" s="163"/>
      <c r="T134" s="164"/>
      <c r="AT134" s="159" t="s">
        <v>115</v>
      </c>
      <c r="AU134" s="159" t="s">
        <v>74</v>
      </c>
      <c r="AV134" s="13" t="s">
        <v>74</v>
      </c>
      <c r="AW134" s="13" t="s">
        <v>23</v>
      </c>
      <c r="AX134" s="13" t="s">
        <v>66</v>
      </c>
      <c r="AY134" s="159" t="s">
        <v>105</v>
      </c>
    </row>
    <row r="135" spans="2:51" s="13" customFormat="1" ht="12">
      <c r="B135" s="158"/>
      <c r="D135" s="154" t="s">
        <v>115</v>
      </c>
      <c r="E135" s="159" t="s">
        <v>1</v>
      </c>
      <c r="F135" s="160" t="s">
        <v>179</v>
      </c>
      <c r="H135" s="161">
        <v>1</v>
      </c>
      <c r="L135" s="158"/>
      <c r="M135" s="162"/>
      <c r="N135" s="163"/>
      <c r="O135" s="163"/>
      <c r="P135" s="163"/>
      <c r="Q135" s="163"/>
      <c r="R135" s="163"/>
      <c r="S135" s="163"/>
      <c r="T135" s="164"/>
      <c r="AT135" s="159" t="s">
        <v>115</v>
      </c>
      <c r="AU135" s="159" t="s">
        <v>74</v>
      </c>
      <c r="AV135" s="13" t="s">
        <v>74</v>
      </c>
      <c r="AW135" s="13" t="s">
        <v>23</v>
      </c>
      <c r="AX135" s="13" t="s">
        <v>66</v>
      </c>
      <c r="AY135" s="159" t="s">
        <v>105</v>
      </c>
    </row>
    <row r="136" spans="2:51" s="14" customFormat="1" ht="12">
      <c r="B136" s="165"/>
      <c r="D136" s="154" t="s">
        <v>115</v>
      </c>
      <c r="E136" s="166" t="s">
        <v>1</v>
      </c>
      <c r="F136" s="167" t="s">
        <v>118</v>
      </c>
      <c r="H136" s="168">
        <v>2</v>
      </c>
      <c r="L136" s="165"/>
      <c r="M136" s="169"/>
      <c r="N136" s="170"/>
      <c r="O136" s="170"/>
      <c r="P136" s="170"/>
      <c r="Q136" s="170"/>
      <c r="R136" s="170"/>
      <c r="S136" s="170"/>
      <c r="T136" s="171"/>
      <c r="AT136" s="166" t="s">
        <v>115</v>
      </c>
      <c r="AU136" s="166" t="s">
        <v>74</v>
      </c>
      <c r="AV136" s="14" t="s">
        <v>112</v>
      </c>
      <c r="AW136" s="14" t="s">
        <v>23</v>
      </c>
      <c r="AX136" s="14" t="s">
        <v>72</v>
      </c>
      <c r="AY136" s="166" t="s">
        <v>105</v>
      </c>
    </row>
    <row r="137" spans="1:65" s="2" customFormat="1" ht="24" customHeight="1">
      <c r="A137" s="28"/>
      <c r="B137" s="140"/>
      <c r="C137" s="141" t="s">
        <v>151</v>
      </c>
      <c r="D137" s="141" t="s">
        <v>108</v>
      </c>
      <c r="E137" s="142" t="s">
        <v>119</v>
      </c>
      <c r="F137" s="143" t="s">
        <v>120</v>
      </c>
      <c r="G137" s="144" t="s">
        <v>111</v>
      </c>
      <c r="H137" s="145">
        <v>3</v>
      </c>
      <c r="I137" s="146"/>
      <c r="J137" s="146">
        <f>ROUND(I137*H137,2)</f>
        <v>0</v>
      </c>
      <c r="K137" s="147"/>
      <c r="L137" s="29"/>
      <c r="M137" s="148" t="s">
        <v>1</v>
      </c>
      <c r="N137" s="149" t="s">
        <v>31</v>
      </c>
      <c r="O137" s="150">
        <v>0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2" t="s">
        <v>112</v>
      </c>
      <c r="AT137" s="152" t="s">
        <v>108</v>
      </c>
      <c r="AU137" s="152" t="s">
        <v>74</v>
      </c>
      <c r="AY137" s="16" t="s">
        <v>105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6" t="s">
        <v>72</v>
      </c>
      <c r="BK137" s="153">
        <f>ROUND(I137*H137,2)</f>
        <v>0</v>
      </c>
      <c r="BL137" s="16" t="s">
        <v>112</v>
      </c>
      <c r="BM137" s="152" t="s">
        <v>180</v>
      </c>
    </row>
    <row r="138" spans="1:47" s="2" customFormat="1" ht="19.5">
      <c r="A138" s="28"/>
      <c r="B138" s="29"/>
      <c r="C138" s="28"/>
      <c r="D138" s="154" t="s">
        <v>114</v>
      </c>
      <c r="E138" s="28"/>
      <c r="F138" s="155" t="s">
        <v>120</v>
      </c>
      <c r="G138" s="28"/>
      <c r="H138" s="28"/>
      <c r="I138" s="28"/>
      <c r="J138" s="28"/>
      <c r="K138" s="28"/>
      <c r="L138" s="29"/>
      <c r="M138" s="156"/>
      <c r="N138" s="157"/>
      <c r="O138" s="54"/>
      <c r="P138" s="54"/>
      <c r="Q138" s="54"/>
      <c r="R138" s="54"/>
      <c r="S138" s="54"/>
      <c r="T138" s="55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T138" s="16" t="s">
        <v>114</v>
      </c>
      <c r="AU138" s="16" t="s">
        <v>74</v>
      </c>
    </row>
    <row r="139" spans="1:65" s="2" customFormat="1" ht="24" customHeight="1">
      <c r="A139" s="28"/>
      <c r="B139" s="140"/>
      <c r="C139" s="141" t="s">
        <v>133</v>
      </c>
      <c r="D139" s="141" t="s">
        <v>108</v>
      </c>
      <c r="E139" s="142" t="s">
        <v>144</v>
      </c>
      <c r="F139" s="143" t="s">
        <v>145</v>
      </c>
      <c r="G139" s="144" t="s">
        <v>124</v>
      </c>
      <c r="H139" s="145">
        <v>595</v>
      </c>
      <c r="I139" s="146"/>
      <c r="J139" s="146">
        <f>ROUND(I139*H139,2)</f>
        <v>0</v>
      </c>
      <c r="K139" s="147"/>
      <c r="L139" s="29"/>
      <c r="M139" s="148" t="s">
        <v>1</v>
      </c>
      <c r="N139" s="149" t="s">
        <v>31</v>
      </c>
      <c r="O139" s="150">
        <v>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2" t="s">
        <v>112</v>
      </c>
      <c r="AT139" s="152" t="s">
        <v>108</v>
      </c>
      <c r="AU139" s="152" t="s">
        <v>74</v>
      </c>
      <c r="AY139" s="16" t="s">
        <v>105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6" t="s">
        <v>72</v>
      </c>
      <c r="BK139" s="153">
        <f>ROUND(I139*H139,2)</f>
        <v>0</v>
      </c>
      <c r="BL139" s="16" t="s">
        <v>112</v>
      </c>
      <c r="BM139" s="152" t="s">
        <v>181</v>
      </c>
    </row>
    <row r="140" spans="1:47" s="2" customFormat="1" ht="19.5">
      <c r="A140" s="28"/>
      <c r="B140" s="29"/>
      <c r="C140" s="28"/>
      <c r="D140" s="154" t="s">
        <v>114</v>
      </c>
      <c r="E140" s="28"/>
      <c r="F140" s="155" t="s">
        <v>145</v>
      </c>
      <c r="G140" s="28"/>
      <c r="H140" s="28"/>
      <c r="I140" s="28"/>
      <c r="J140" s="28"/>
      <c r="K140" s="28"/>
      <c r="L140" s="29"/>
      <c r="M140" s="156"/>
      <c r="N140" s="157"/>
      <c r="O140" s="54"/>
      <c r="P140" s="54"/>
      <c r="Q140" s="54"/>
      <c r="R140" s="54"/>
      <c r="S140" s="54"/>
      <c r="T140" s="55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T140" s="16" t="s">
        <v>114</v>
      </c>
      <c r="AU140" s="16" t="s">
        <v>74</v>
      </c>
    </row>
    <row r="141" spans="2:51" s="13" customFormat="1" ht="12">
      <c r="B141" s="158"/>
      <c r="D141" s="154" t="s">
        <v>115</v>
      </c>
      <c r="E141" s="159" t="s">
        <v>1</v>
      </c>
      <c r="F141" s="160" t="s">
        <v>182</v>
      </c>
      <c r="H141" s="161">
        <v>38</v>
      </c>
      <c r="L141" s="158"/>
      <c r="M141" s="162"/>
      <c r="N141" s="163"/>
      <c r="O141" s="163"/>
      <c r="P141" s="163"/>
      <c r="Q141" s="163"/>
      <c r="R141" s="163"/>
      <c r="S141" s="163"/>
      <c r="T141" s="164"/>
      <c r="AT141" s="159" t="s">
        <v>115</v>
      </c>
      <c r="AU141" s="159" t="s">
        <v>74</v>
      </c>
      <c r="AV141" s="13" t="s">
        <v>74</v>
      </c>
      <c r="AW141" s="13" t="s">
        <v>23</v>
      </c>
      <c r="AX141" s="13" t="s">
        <v>66</v>
      </c>
      <c r="AY141" s="159" t="s">
        <v>105</v>
      </c>
    </row>
    <row r="142" spans="2:51" s="13" customFormat="1" ht="12">
      <c r="B142" s="158"/>
      <c r="D142" s="154" t="s">
        <v>115</v>
      </c>
      <c r="E142" s="159" t="s">
        <v>1</v>
      </c>
      <c r="F142" s="160" t="s">
        <v>183</v>
      </c>
      <c r="H142" s="161">
        <v>510</v>
      </c>
      <c r="L142" s="158"/>
      <c r="M142" s="162"/>
      <c r="N142" s="163"/>
      <c r="O142" s="163"/>
      <c r="P142" s="163"/>
      <c r="Q142" s="163"/>
      <c r="R142" s="163"/>
      <c r="S142" s="163"/>
      <c r="T142" s="164"/>
      <c r="AT142" s="159" t="s">
        <v>115</v>
      </c>
      <c r="AU142" s="159" t="s">
        <v>74</v>
      </c>
      <c r="AV142" s="13" t="s">
        <v>74</v>
      </c>
      <c r="AW142" s="13" t="s">
        <v>23</v>
      </c>
      <c r="AX142" s="13" t="s">
        <v>66</v>
      </c>
      <c r="AY142" s="159" t="s">
        <v>105</v>
      </c>
    </row>
    <row r="143" spans="2:51" s="13" customFormat="1" ht="12">
      <c r="B143" s="158"/>
      <c r="D143" s="154" t="s">
        <v>115</v>
      </c>
      <c r="E143" s="159" t="s">
        <v>1</v>
      </c>
      <c r="F143" s="160" t="s">
        <v>184</v>
      </c>
      <c r="H143" s="161">
        <v>13</v>
      </c>
      <c r="L143" s="158"/>
      <c r="M143" s="162"/>
      <c r="N143" s="163"/>
      <c r="O143" s="163"/>
      <c r="P143" s="163"/>
      <c r="Q143" s="163"/>
      <c r="R143" s="163"/>
      <c r="S143" s="163"/>
      <c r="T143" s="164"/>
      <c r="AT143" s="159" t="s">
        <v>115</v>
      </c>
      <c r="AU143" s="159" t="s">
        <v>74</v>
      </c>
      <c r="AV143" s="13" t="s">
        <v>74</v>
      </c>
      <c r="AW143" s="13" t="s">
        <v>23</v>
      </c>
      <c r="AX143" s="13" t="s">
        <v>66</v>
      </c>
      <c r="AY143" s="159" t="s">
        <v>105</v>
      </c>
    </row>
    <row r="144" spans="2:51" s="13" customFormat="1" ht="12">
      <c r="B144" s="158"/>
      <c r="D144" s="154" t="s">
        <v>115</v>
      </c>
      <c r="E144" s="159" t="s">
        <v>1</v>
      </c>
      <c r="F144" s="160" t="s">
        <v>185</v>
      </c>
      <c r="H144" s="161">
        <v>30</v>
      </c>
      <c r="L144" s="158"/>
      <c r="M144" s="162"/>
      <c r="N144" s="163"/>
      <c r="O144" s="163"/>
      <c r="P144" s="163"/>
      <c r="Q144" s="163"/>
      <c r="R144" s="163"/>
      <c r="S144" s="163"/>
      <c r="T144" s="164"/>
      <c r="AT144" s="159" t="s">
        <v>115</v>
      </c>
      <c r="AU144" s="159" t="s">
        <v>74</v>
      </c>
      <c r="AV144" s="13" t="s">
        <v>74</v>
      </c>
      <c r="AW144" s="13" t="s">
        <v>23</v>
      </c>
      <c r="AX144" s="13" t="s">
        <v>66</v>
      </c>
      <c r="AY144" s="159" t="s">
        <v>105</v>
      </c>
    </row>
    <row r="145" spans="2:51" s="13" customFormat="1" ht="12">
      <c r="B145" s="158"/>
      <c r="D145" s="154" t="s">
        <v>115</v>
      </c>
      <c r="E145" s="159" t="s">
        <v>1</v>
      </c>
      <c r="F145" s="160" t="s">
        <v>149</v>
      </c>
      <c r="H145" s="161">
        <v>4</v>
      </c>
      <c r="L145" s="158"/>
      <c r="M145" s="162"/>
      <c r="N145" s="163"/>
      <c r="O145" s="163"/>
      <c r="P145" s="163"/>
      <c r="Q145" s="163"/>
      <c r="R145" s="163"/>
      <c r="S145" s="163"/>
      <c r="T145" s="164"/>
      <c r="AT145" s="159" t="s">
        <v>115</v>
      </c>
      <c r="AU145" s="159" t="s">
        <v>74</v>
      </c>
      <c r="AV145" s="13" t="s">
        <v>74</v>
      </c>
      <c r="AW145" s="13" t="s">
        <v>23</v>
      </c>
      <c r="AX145" s="13" t="s">
        <v>66</v>
      </c>
      <c r="AY145" s="159" t="s">
        <v>105</v>
      </c>
    </row>
    <row r="146" spans="2:51" s="14" customFormat="1" ht="12">
      <c r="B146" s="165"/>
      <c r="D146" s="154" t="s">
        <v>115</v>
      </c>
      <c r="E146" s="166" t="s">
        <v>1</v>
      </c>
      <c r="F146" s="167" t="s">
        <v>118</v>
      </c>
      <c r="H146" s="168">
        <v>595</v>
      </c>
      <c r="L146" s="165"/>
      <c r="M146" s="169"/>
      <c r="N146" s="170"/>
      <c r="O146" s="170"/>
      <c r="P146" s="170"/>
      <c r="Q146" s="170"/>
      <c r="R146" s="170"/>
      <c r="S146" s="170"/>
      <c r="T146" s="171"/>
      <c r="AT146" s="166" t="s">
        <v>115</v>
      </c>
      <c r="AU146" s="166" t="s">
        <v>74</v>
      </c>
      <c r="AV146" s="14" t="s">
        <v>112</v>
      </c>
      <c r="AW146" s="14" t="s">
        <v>23</v>
      </c>
      <c r="AX146" s="14" t="s">
        <v>72</v>
      </c>
      <c r="AY146" s="166" t="s">
        <v>105</v>
      </c>
    </row>
    <row r="147" spans="1:65" s="2" customFormat="1" ht="24" customHeight="1">
      <c r="A147" s="28"/>
      <c r="B147" s="140"/>
      <c r="C147" s="141" t="s">
        <v>186</v>
      </c>
      <c r="D147" s="141" t="s">
        <v>108</v>
      </c>
      <c r="E147" s="142" t="s">
        <v>122</v>
      </c>
      <c r="F147" s="143" t="s">
        <v>123</v>
      </c>
      <c r="G147" s="144" t="s">
        <v>124</v>
      </c>
      <c r="H147" s="145">
        <v>17</v>
      </c>
      <c r="I147" s="146"/>
      <c r="J147" s="146">
        <f>ROUND(I147*H147,2)</f>
        <v>0</v>
      </c>
      <c r="K147" s="147"/>
      <c r="L147" s="29"/>
      <c r="M147" s="148" t="s">
        <v>1</v>
      </c>
      <c r="N147" s="149" t="s">
        <v>31</v>
      </c>
      <c r="O147" s="150">
        <v>0</v>
      </c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2" t="s">
        <v>112</v>
      </c>
      <c r="AT147" s="152" t="s">
        <v>108</v>
      </c>
      <c r="AU147" s="152" t="s">
        <v>74</v>
      </c>
      <c r="AY147" s="16" t="s">
        <v>105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6" t="s">
        <v>72</v>
      </c>
      <c r="BK147" s="153">
        <f>ROUND(I147*H147,2)</f>
        <v>0</v>
      </c>
      <c r="BL147" s="16" t="s">
        <v>112</v>
      </c>
      <c r="BM147" s="152" t="s">
        <v>187</v>
      </c>
    </row>
    <row r="148" spans="1:47" s="2" customFormat="1" ht="19.5">
      <c r="A148" s="28"/>
      <c r="B148" s="29"/>
      <c r="C148" s="28"/>
      <c r="D148" s="154" t="s">
        <v>114</v>
      </c>
      <c r="E148" s="28"/>
      <c r="F148" s="155" t="s">
        <v>123</v>
      </c>
      <c r="G148" s="28"/>
      <c r="H148" s="28"/>
      <c r="I148" s="28"/>
      <c r="J148" s="28"/>
      <c r="K148" s="28"/>
      <c r="L148" s="29"/>
      <c r="M148" s="156"/>
      <c r="N148" s="157"/>
      <c r="O148" s="54"/>
      <c r="P148" s="54"/>
      <c r="Q148" s="54"/>
      <c r="R148" s="54"/>
      <c r="S148" s="54"/>
      <c r="T148" s="55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T148" s="16" t="s">
        <v>114</v>
      </c>
      <c r="AU148" s="16" t="s">
        <v>74</v>
      </c>
    </row>
    <row r="149" spans="2:51" s="13" customFormat="1" ht="12">
      <c r="B149" s="158"/>
      <c r="D149" s="154" t="s">
        <v>115</v>
      </c>
      <c r="E149" s="159" t="s">
        <v>1</v>
      </c>
      <c r="F149" s="160" t="s">
        <v>184</v>
      </c>
      <c r="H149" s="161">
        <v>13</v>
      </c>
      <c r="L149" s="158"/>
      <c r="M149" s="162"/>
      <c r="N149" s="163"/>
      <c r="O149" s="163"/>
      <c r="P149" s="163"/>
      <c r="Q149" s="163"/>
      <c r="R149" s="163"/>
      <c r="S149" s="163"/>
      <c r="T149" s="164"/>
      <c r="AT149" s="159" t="s">
        <v>115</v>
      </c>
      <c r="AU149" s="159" t="s">
        <v>74</v>
      </c>
      <c r="AV149" s="13" t="s">
        <v>74</v>
      </c>
      <c r="AW149" s="13" t="s">
        <v>23</v>
      </c>
      <c r="AX149" s="13" t="s">
        <v>66</v>
      </c>
      <c r="AY149" s="159" t="s">
        <v>105</v>
      </c>
    </row>
    <row r="150" spans="2:51" s="13" customFormat="1" ht="12">
      <c r="B150" s="158"/>
      <c r="D150" s="154" t="s">
        <v>115</v>
      </c>
      <c r="E150" s="159" t="s">
        <v>1</v>
      </c>
      <c r="F150" s="160" t="s">
        <v>149</v>
      </c>
      <c r="H150" s="161">
        <v>4</v>
      </c>
      <c r="L150" s="158"/>
      <c r="M150" s="162"/>
      <c r="N150" s="163"/>
      <c r="O150" s="163"/>
      <c r="P150" s="163"/>
      <c r="Q150" s="163"/>
      <c r="R150" s="163"/>
      <c r="S150" s="163"/>
      <c r="T150" s="164"/>
      <c r="AT150" s="159" t="s">
        <v>115</v>
      </c>
      <c r="AU150" s="159" t="s">
        <v>74</v>
      </c>
      <c r="AV150" s="13" t="s">
        <v>74</v>
      </c>
      <c r="AW150" s="13" t="s">
        <v>23</v>
      </c>
      <c r="AX150" s="13" t="s">
        <v>66</v>
      </c>
      <c r="AY150" s="159" t="s">
        <v>105</v>
      </c>
    </row>
    <row r="151" spans="2:51" s="14" customFormat="1" ht="12">
      <c r="B151" s="165"/>
      <c r="D151" s="154" t="s">
        <v>115</v>
      </c>
      <c r="E151" s="166" t="s">
        <v>1</v>
      </c>
      <c r="F151" s="167" t="s">
        <v>118</v>
      </c>
      <c r="H151" s="168">
        <v>17</v>
      </c>
      <c r="L151" s="165"/>
      <c r="M151" s="169"/>
      <c r="N151" s="170"/>
      <c r="O151" s="170"/>
      <c r="P151" s="170"/>
      <c r="Q151" s="170"/>
      <c r="R151" s="170"/>
      <c r="S151" s="170"/>
      <c r="T151" s="171"/>
      <c r="AT151" s="166" t="s">
        <v>115</v>
      </c>
      <c r="AU151" s="166" t="s">
        <v>74</v>
      </c>
      <c r="AV151" s="14" t="s">
        <v>112</v>
      </c>
      <c r="AW151" s="14" t="s">
        <v>23</v>
      </c>
      <c r="AX151" s="14" t="s">
        <v>72</v>
      </c>
      <c r="AY151" s="166" t="s">
        <v>105</v>
      </c>
    </row>
    <row r="152" spans="1:65" s="2" customFormat="1" ht="24" customHeight="1">
      <c r="A152" s="28"/>
      <c r="B152" s="140"/>
      <c r="C152" s="141" t="s">
        <v>188</v>
      </c>
      <c r="D152" s="141" t="s">
        <v>108</v>
      </c>
      <c r="E152" s="142" t="s">
        <v>189</v>
      </c>
      <c r="F152" s="143" t="s">
        <v>190</v>
      </c>
      <c r="G152" s="144" t="s">
        <v>124</v>
      </c>
      <c r="H152" s="145">
        <v>578</v>
      </c>
      <c r="I152" s="146"/>
      <c r="J152" s="146">
        <f>ROUND(I152*H152,2)</f>
        <v>0</v>
      </c>
      <c r="K152" s="147"/>
      <c r="L152" s="29"/>
      <c r="M152" s="148" t="s">
        <v>1</v>
      </c>
      <c r="N152" s="149" t="s">
        <v>31</v>
      </c>
      <c r="O152" s="150">
        <v>0</v>
      </c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2" t="s">
        <v>112</v>
      </c>
      <c r="AT152" s="152" t="s">
        <v>108</v>
      </c>
      <c r="AU152" s="152" t="s">
        <v>74</v>
      </c>
      <c r="AY152" s="16" t="s">
        <v>105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6" t="s">
        <v>72</v>
      </c>
      <c r="BK152" s="153">
        <f>ROUND(I152*H152,2)</f>
        <v>0</v>
      </c>
      <c r="BL152" s="16" t="s">
        <v>112</v>
      </c>
      <c r="BM152" s="152" t="s">
        <v>191</v>
      </c>
    </row>
    <row r="153" spans="1:47" s="2" customFormat="1" ht="19.5">
      <c r="A153" s="28"/>
      <c r="B153" s="29"/>
      <c r="C153" s="28"/>
      <c r="D153" s="154" t="s">
        <v>114</v>
      </c>
      <c r="E153" s="28"/>
      <c r="F153" s="155" t="s">
        <v>190</v>
      </c>
      <c r="G153" s="28"/>
      <c r="H153" s="28"/>
      <c r="I153" s="28"/>
      <c r="J153" s="28"/>
      <c r="K153" s="28"/>
      <c r="L153" s="29"/>
      <c r="M153" s="156"/>
      <c r="N153" s="157"/>
      <c r="O153" s="54"/>
      <c r="P153" s="54"/>
      <c r="Q153" s="54"/>
      <c r="R153" s="54"/>
      <c r="S153" s="54"/>
      <c r="T153" s="55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T153" s="16" t="s">
        <v>114</v>
      </c>
      <c r="AU153" s="16" t="s">
        <v>74</v>
      </c>
    </row>
    <row r="154" spans="2:51" s="13" customFormat="1" ht="12">
      <c r="B154" s="158"/>
      <c r="D154" s="154" t="s">
        <v>115</v>
      </c>
      <c r="E154" s="159" t="s">
        <v>1</v>
      </c>
      <c r="F154" s="160" t="s">
        <v>182</v>
      </c>
      <c r="H154" s="161">
        <v>38</v>
      </c>
      <c r="L154" s="158"/>
      <c r="M154" s="162"/>
      <c r="N154" s="163"/>
      <c r="O154" s="163"/>
      <c r="P154" s="163"/>
      <c r="Q154" s="163"/>
      <c r="R154" s="163"/>
      <c r="S154" s="163"/>
      <c r="T154" s="164"/>
      <c r="AT154" s="159" t="s">
        <v>115</v>
      </c>
      <c r="AU154" s="159" t="s">
        <v>74</v>
      </c>
      <c r="AV154" s="13" t="s">
        <v>74</v>
      </c>
      <c r="AW154" s="13" t="s">
        <v>23</v>
      </c>
      <c r="AX154" s="13" t="s">
        <v>66</v>
      </c>
      <c r="AY154" s="159" t="s">
        <v>105</v>
      </c>
    </row>
    <row r="155" spans="2:51" s="13" customFormat="1" ht="12">
      <c r="B155" s="158"/>
      <c r="D155" s="154" t="s">
        <v>115</v>
      </c>
      <c r="E155" s="159" t="s">
        <v>1</v>
      </c>
      <c r="F155" s="160" t="s">
        <v>183</v>
      </c>
      <c r="H155" s="161">
        <v>510</v>
      </c>
      <c r="L155" s="158"/>
      <c r="M155" s="162"/>
      <c r="N155" s="163"/>
      <c r="O155" s="163"/>
      <c r="P155" s="163"/>
      <c r="Q155" s="163"/>
      <c r="R155" s="163"/>
      <c r="S155" s="163"/>
      <c r="T155" s="164"/>
      <c r="AT155" s="159" t="s">
        <v>115</v>
      </c>
      <c r="AU155" s="159" t="s">
        <v>74</v>
      </c>
      <c r="AV155" s="13" t="s">
        <v>74</v>
      </c>
      <c r="AW155" s="13" t="s">
        <v>23</v>
      </c>
      <c r="AX155" s="13" t="s">
        <v>66</v>
      </c>
      <c r="AY155" s="159" t="s">
        <v>105</v>
      </c>
    </row>
    <row r="156" spans="2:51" s="13" customFormat="1" ht="12">
      <c r="B156" s="158"/>
      <c r="D156" s="154" t="s">
        <v>115</v>
      </c>
      <c r="E156" s="159" t="s">
        <v>1</v>
      </c>
      <c r="F156" s="160" t="s">
        <v>185</v>
      </c>
      <c r="H156" s="161">
        <v>30</v>
      </c>
      <c r="L156" s="158"/>
      <c r="M156" s="162"/>
      <c r="N156" s="163"/>
      <c r="O156" s="163"/>
      <c r="P156" s="163"/>
      <c r="Q156" s="163"/>
      <c r="R156" s="163"/>
      <c r="S156" s="163"/>
      <c r="T156" s="164"/>
      <c r="AT156" s="159" t="s">
        <v>115</v>
      </c>
      <c r="AU156" s="159" t="s">
        <v>74</v>
      </c>
      <c r="AV156" s="13" t="s">
        <v>74</v>
      </c>
      <c r="AW156" s="13" t="s">
        <v>23</v>
      </c>
      <c r="AX156" s="13" t="s">
        <v>66</v>
      </c>
      <c r="AY156" s="159" t="s">
        <v>105</v>
      </c>
    </row>
    <row r="157" spans="2:51" s="14" customFormat="1" ht="12">
      <c r="B157" s="165"/>
      <c r="D157" s="154" t="s">
        <v>115</v>
      </c>
      <c r="E157" s="166" t="s">
        <v>1</v>
      </c>
      <c r="F157" s="167" t="s">
        <v>118</v>
      </c>
      <c r="H157" s="168">
        <v>578</v>
      </c>
      <c r="L157" s="165"/>
      <c r="M157" s="169"/>
      <c r="N157" s="170"/>
      <c r="O157" s="170"/>
      <c r="P157" s="170"/>
      <c r="Q157" s="170"/>
      <c r="R157" s="170"/>
      <c r="S157" s="170"/>
      <c r="T157" s="171"/>
      <c r="AT157" s="166" t="s">
        <v>115</v>
      </c>
      <c r="AU157" s="166" t="s">
        <v>74</v>
      </c>
      <c r="AV157" s="14" t="s">
        <v>112</v>
      </c>
      <c r="AW157" s="14" t="s">
        <v>23</v>
      </c>
      <c r="AX157" s="14" t="s">
        <v>72</v>
      </c>
      <c r="AY157" s="166" t="s">
        <v>105</v>
      </c>
    </row>
    <row r="158" spans="1:65" s="2" customFormat="1" ht="24" customHeight="1">
      <c r="A158" s="28"/>
      <c r="B158" s="140"/>
      <c r="C158" s="141" t="s">
        <v>112</v>
      </c>
      <c r="D158" s="141" t="s">
        <v>108</v>
      </c>
      <c r="E158" s="142" t="s">
        <v>152</v>
      </c>
      <c r="F158" s="143" t="s">
        <v>153</v>
      </c>
      <c r="G158" s="144" t="s">
        <v>111</v>
      </c>
      <c r="H158" s="145">
        <v>1</v>
      </c>
      <c r="I158" s="146"/>
      <c r="J158" s="146">
        <f>ROUND(I158*H158,2)</f>
        <v>0</v>
      </c>
      <c r="K158" s="147"/>
      <c r="L158" s="29"/>
      <c r="M158" s="148" t="s">
        <v>1</v>
      </c>
      <c r="N158" s="149" t="s">
        <v>31</v>
      </c>
      <c r="O158" s="150">
        <v>0</v>
      </c>
      <c r="P158" s="150">
        <f>O158*H158</f>
        <v>0</v>
      </c>
      <c r="Q158" s="150">
        <v>0</v>
      </c>
      <c r="R158" s="150">
        <f>Q158*H158</f>
        <v>0</v>
      </c>
      <c r="S158" s="150">
        <v>0</v>
      </c>
      <c r="T158" s="151">
        <f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2" t="s">
        <v>112</v>
      </c>
      <c r="AT158" s="152" t="s">
        <v>108</v>
      </c>
      <c r="AU158" s="152" t="s">
        <v>74</v>
      </c>
      <c r="AY158" s="16" t="s">
        <v>105</v>
      </c>
      <c r="BE158" s="153">
        <f>IF(N158="základní",J158,0)</f>
        <v>0</v>
      </c>
      <c r="BF158" s="153">
        <f>IF(N158="snížená",J158,0)</f>
        <v>0</v>
      </c>
      <c r="BG158" s="153">
        <f>IF(N158="zákl. přenesená",J158,0)</f>
        <v>0</v>
      </c>
      <c r="BH158" s="153">
        <f>IF(N158="sníž. přenesená",J158,0)</f>
        <v>0</v>
      </c>
      <c r="BI158" s="153">
        <f>IF(N158="nulová",J158,0)</f>
        <v>0</v>
      </c>
      <c r="BJ158" s="16" t="s">
        <v>72</v>
      </c>
      <c r="BK158" s="153">
        <f>ROUND(I158*H158,2)</f>
        <v>0</v>
      </c>
      <c r="BL158" s="16" t="s">
        <v>112</v>
      </c>
      <c r="BM158" s="152" t="s">
        <v>192</v>
      </c>
    </row>
    <row r="159" spans="1:47" s="2" customFormat="1" ht="19.5">
      <c r="A159" s="28"/>
      <c r="B159" s="29"/>
      <c r="C159" s="28"/>
      <c r="D159" s="154" t="s">
        <v>114</v>
      </c>
      <c r="E159" s="28"/>
      <c r="F159" s="155" t="s">
        <v>153</v>
      </c>
      <c r="G159" s="28"/>
      <c r="H159" s="28"/>
      <c r="I159" s="28"/>
      <c r="J159" s="28"/>
      <c r="K159" s="28"/>
      <c r="L159" s="29"/>
      <c r="M159" s="156"/>
      <c r="N159" s="157"/>
      <c r="O159" s="54"/>
      <c r="P159" s="54"/>
      <c r="Q159" s="54"/>
      <c r="R159" s="54"/>
      <c r="S159" s="54"/>
      <c r="T159" s="55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T159" s="16" t="s">
        <v>114</v>
      </c>
      <c r="AU159" s="16" t="s">
        <v>74</v>
      </c>
    </row>
    <row r="160" spans="1:65" s="2" customFormat="1" ht="16.5" customHeight="1">
      <c r="A160" s="28"/>
      <c r="B160" s="140"/>
      <c r="C160" s="141" t="s">
        <v>127</v>
      </c>
      <c r="D160" s="141" t="s">
        <v>108</v>
      </c>
      <c r="E160" s="142" t="s">
        <v>155</v>
      </c>
      <c r="F160" s="143" t="s">
        <v>156</v>
      </c>
      <c r="G160" s="144" t="s">
        <v>111</v>
      </c>
      <c r="H160" s="145">
        <v>12</v>
      </c>
      <c r="I160" s="146"/>
      <c r="J160" s="146">
        <f>ROUND(I160*H160,2)</f>
        <v>0</v>
      </c>
      <c r="K160" s="147"/>
      <c r="L160" s="29"/>
      <c r="M160" s="148" t="s">
        <v>1</v>
      </c>
      <c r="N160" s="149" t="s">
        <v>31</v>
      </c>
      <c r="O160" s="150">
        <v>0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2" t="s">
        <v>112</v>
      </c>
      <c r="AT160" s="152" t="s">
        <v>108</v>
      </c>
      <c r="AU160" s="152" t="s">
        <v>74</v>
      </c>
      <c r="AY160" s="16" t="s">
        <v>105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6" t="s">
        <v>72</v>
      </c>
      <c r="BK160" s="153">
        <f>ROUND(I160*H160,2)</f>
        <v>0</v>
      </c>
      <c r="BL160" s="16" t="s">
        <v>112</v>
      </c>
      <c r="BM160" s="152" t="s">
        <v>193</v>
      </c>
    </row>
    <row r="161" spans="1:47" s="2" customFormat="1" ht="12">
      <c r="A161" s="28"/>
      <c r="B161" s="29"/>
      <c r="C161" s="28"/>
      <c r="D161" s="154" t="s">
        <v>114</v>
      </c>
      <c r="E161" s="28"/>
      <c r="F161" s="155" t="s">
        <v>156</v>
      </c>
      <c r="G161" s="28"/>
      <c r="H161" s="28"/>
      <c r="I161" s="28"/>
      <c r="J161" s="28"/>
      <c r="K161" s="28"/>
      <c r="L161" s="29"/>
      <c r="M161" s="156"/>
      <c r="N161" s="157"/>
      <c r="O161" s="54"/>
      <c r="P161" s="54"/>
      <c r="Q161" s="54"/>
      <c r="R161" s="54"/>
      <c r="S161" s="54"/>
      <c r="T161" s="55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T161" s="16" t="s">
        <v>114</v>
      </c>
      <c r="AU161" s="16" t="s">
        <v>74</v>
      </c>
    </row>
    <row r="162" spans="2:51" s="13" customFormat="1" ht="12">
      <c r="B162" s="158"/>
      <c r="D162" s="154" t="s">
        <v>115</v>
      </c>
      <c r="E162" s="159" t="s">
        <v>1</v>
      </c>
      <c r="F162" s="160" t="s">
        <v>194</v>
      </c>
      <c r="H162" s="161">
        <v>8</v>
      </c>
      <c r="L162" s="158"/>
      <c r="M162" s="162"/>
      <c r="N162" s="163"/>
      <c r="O162" s="163"/>
      <c r="P162" s="163"/>
      <c r="Q162" s="163"/>
      <c r="R162" s="163"/>
      <c r="S162" s="163"/>
      <c r="T162" s="164"/>
      <c r="AT162" s="159" t="s">
        <v>115</v>
      </c>
      <c r="AU162" s="159" t="s">
        <v>74</v>
      </c>
      <c r="AV162" s="13" t="s">
        <v>74</v>
      </c>
      <c r="AW162" s="13" t="s">
        <v>23</v>
      </c>
      <c r="AX162" s="13" t="s">
        <v>66</v>
      </c>
      <c r="AY162" s="159" t="s">
        <v>105</v>
      </c>
    </row>
    <row r="163" spans="2:51" s="13" customFormat="1" ht="12">
      <c r="B163" s="158"/>
      <c r="D163" s="154" t="s">
        <v>115</v>
      </c>
      <c r="E163" s="159" t="s">
        <v>1</v>
      </c>
      <c r="F163" s="160" t="s">
        <v>195</v>
      </c>
      <c r="H163" s="161">
        <v>2</v>
      </c>
      <c r="L163" s="158"/>
      <c r="M163" s="162"/>
      <c r="N163" s="163"/>
      <c r="O163" s="163"/>
      <c r="P163" s="163"/>
      <c r="Q163" s="163"/>
      <c r="R163" s="163"/>
      <c r="S163" s="163"/>
      <c r="T163" s="164"/>
      <c r="AT163" s="159" t="s">
        <v>115</v>
      </c>
      <c r="AU163" s="159" t="s">
        <v>74</v>
      </c>
      <c r="AV163" s="13" t="s">
        <v>74</v>
      </c>
      <c r="AW163" s="13" t="s">
        <v>23</v>
      </c>
      <c r="AX163" s="13" t="s">
        <v>66</v>
      </c>
      <c r="AY163" s="159" t="s">
        <v>105</v>
      </c>
    </row>
    <row r="164" spans="2:51" s="13" customFormat="1" ht="12">
      <c r="B164" s="158"/>
      <c r="D164" s="154" t="s">
        <v>115</v>
      </c>
      <c r="E164" s="159" t="s">
        <v>1</v>
      </c>
      <c r="F164" s="160" t="s">
        <v>196</v>
      </c>
      <c r="H164" s="161">
        <v>2</v>
      </c>
      <c r="L164" s="158"/>
      <c r="M164" s="162"/>
      <c r="N164" s="163"/>
      <c r="O164" s="163"/>
      <c r="P164" s="163"/>
      <c r="Q164" s="163"/>
      <c r="R164" s="163"/>
      <c r="S164" s="163"/>
      <c r="T164" s="164"/>
      <c r="AT164" s="159" t="s">
        <v>115</v>
      </c>
      <c r="AU164" s="159" t="s">
        <v>74</v>
      </c>
      <c r="AV164" s="13" t="s">
        <v>74</v>
      </c>
      <c r="AW164" s="13" t="s">
        <v>23</v>
      </c>
      <c r="AX164" s="13" t="s">
        <v>66</v>
      </c>
      <c r="AY164" s="159" t="s">
        <v>105</v>
      </c>
    </row>
    <row r="165" spans="2:51" s="14" customFormat="1" ht="12">
      <c r="B165" s="165"/>
      <c r="D165" s="154" t="s">
        <v>115</v>
      </c>
      <c r="E165" s="166" t="s">
        <v>1</v>
      </c>
      <c r="F165" s="167" t="s">
        <v>118</v>
      </c>
      <c r="H165" s="168">
        <v>12</v>
      </c>
      <c r="L165" s="165"/>
      <c r="M165" s="169"/>
      <c r="N165" s="170"/>
      <c r="O165" s="170"/>
      <c r="P165" s="170"/>
      <c r="Q165" s="170"/>
      <c r="R165" s="170"/>
      <c r="S165" s="170"/>
      <c r="T165" s="171"/>
      <c r="AT165" s="166" t="s">
        <v>115</v>
      </c>
      <c r="AU165" s="166" t="s">
        <v>74</v>
      </c>
      <c r="AV165" s="14" t="s">
        <v>112</v>
      </c>
      <c r="AW165" s="14" t="s">
        <v>23</v>
      </c>
      <c r="AX165" s="14" t="s">
        <v>72</v>
      </c>
      <c r="AY165" s="166" t="s">
        <v>105</v>
      </c>
    </row>
    <row r="166" spans="1:65" s="2" customFormat="1" ht="16.5" customHeight="1">
      <c r="A166" s="28"/>
      <c r="B166" s="140"/>
      <c r="C166" s="141" t="s">
        <v>197</v>
      </c>
      <c r="D166" s="141" t="s">
        <v>108</v>
      </c>
      <c r="E166" s="142" t="s">
        <v>128</v>
      </c>
      <c r="F166" s="143" t="s">
        <v>129</v>
      </c>
      <c r="G166" s="144" t="s">
        <v>124</v>
      </c>
      <c r="H166" s="145">
        <v>8200</v>
      </c>
      <c r="I166" s="146"/>
      <c r="J166" s="146">
        <f>ROUND(I166*H166,2)</f>
        <v>0</v>
      </c>
      <c r="K166" s="147"/>
      <c r="L166" s="29"/>
      <c r="M166" s="148" t="s">
        <v>1</v>
      </c>
      <c r="N166" s="149" t="s">
        <v>31</v>
      </c>
      <c r="O166" s="150">
        <v>0</v>
      </c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2" t="s">
        <v>112</v>
      </c>
      <c r="AT166" s="152" t="s">
        <v>108</v>
      </c>
      <c r="AU166" s="152" t="s">
        <v>74</v>
      </c>
      <c r="AY166" s="16" t="s">
        <v>105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6" t="s">
        <v>72</v>
      </c>
      <c r="BK166" s="153">
        <f>ROUND(I166*H166,2)</f>
        <v>0</v>
      </c>
      <c r="BL166" s="16" t="s">
        <v>112</v>
      </c>
      <c r="BM166" s="152" t="s">
        <v>198</v>
      </c>
    </row>
    <row r="167" spans="1:47" s="2" customFormat="1" ht="12">
      <c r="A167" s="28"/>
      <c r="B167" s="29"/>
      <c r="C167" s="28"/>
      <c r="D167" s="154" t="s">
        <v>114</v>
      </c>
      <c r="E167" s="28"/>
      <c r="F167" s="155" t="s">
        <v>129</v>
      </c>
      <c r="G167" s="28"/>
      <c r="H167" s="28"/>
      <c r="I167" s="28"/>
      <c r="J167" s="28"/>
      <c r="K167" s="28"/>
      <c r="L167" s="29"/>
      <c r="M167" s="156"/>
      <c r="N167" s="157"/>
      <c r="O167" s="54"/>
      <c r="P167" s="54"/>
      <c r="Q167" s="54"/>
      <c r="R167" s="54"/>
      <c r="S167" s="54"/>
      <c r="T167" s="55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T167" s="16" t="s">
        <v>114</v>
      </c>
      <c r="AU167" s="16" t="s">
        <v>74</v>
      </c>
    </row>
    <row r="168" spans="2:63" s="12" customFormat="1" ht="25.9" customHeight="1">
      <c r="B168" s="128"/>
      <c r="D168" s="129" t="s">
        <v>65</v>
      </c>
      <c r="E168" s="130" t="s">
        <v>131</v>
      </c>
      <c r="F168" s="130" t="s">
        <v>132</v>
      </c>
      <c r="J168" s="131">
        <f>BK168</f>
        <v>0</v>
      </c>
      <c r="L168" s="128"/>
      <c r="M168" s="132"/>
      <c r="N168" s="133"/>
      <c r="O168" s="133"/>
      <c r="P168" s="134">
        <f>SUM(P169:P170)</f>
        <v>0</v>
      </c>
      <c r="Q168" s="133"/>
      <c r="R168" s="134">
        <f>SUM(R169:R170)</f>
        <v>0</v>
      </c>
      <c r="S168" s="133"/>
      <c r="T168" s="135">
        <f>SUM(T169:T170)</f>
        <v>0</v>
      </c>
      <c r="AR168" s="129" t="s">
        <v>112</v>
      </c>
      <c r="AT168" s="136" t="s">
        <v>65</v>
      </c>
      <c r="AU168" s="136" t="s">
        <v>66</v>
      </c>
      <c r="AY168" s="129" t="s">
        <v>105</v>
      </c>
      <c r="BK168" s="137">
        <f>SUM(BK169:BK170)</f>
        <v>0</v>
      </c>
    </row>
    <row r="169" spans="1:65" s="2" customFormat="1" ht="24" customHeight="1">
      <c r="A169" s="28"/>
      <c r="B169" s="140"/>
      <c r="C169" s="141" t="s">
        <v>199</v>
      </c>
      <c r="D169" s="141" t="s">
        <v>108</v>
      </c>
      <c r="E169" s="142" t="s">
        <v>134</v>
      </c>
      <c r="F169" s="143" t="s">
        <v>200</v>
      </c>
      <c r="G169" s="144" t="s">
        <v>136</v>
      </c>
      <c r="H169" s="145">
        <v>1</v>
      </c>
      <c r="I169" s="146"/>
      <c r="J169" s="146">
        <f>ROUND(I169*H169,2)</f>
        <v>0</v>
      </c>
      <c r="K169" s="147"/>
      <c r="L169" s="29"/>
      <c r="M169" s="148" t="s">
        <v>1</v>
      </c>
      <c r="N169" s="149" t="s">
        <v>31</v>
      </c>
      <c r="O169" s="150">
        <v>0</v>
      </c>
      <c r="P169" s="150">
        <f>O169*H169</f>
        <v>0</v>
      </c>
      <c r="Q169" s="150">
        <v>0</v>
      </c>
      <c r="R169" s="150">
        <f>Q169*H169</f>
        <v>0</v>
      </c>
      <c r="S169" s="150">
        <v>0</v>
      </c>
      <c r="T169" s="151">
        <f>S169*H169</f>
        <v>0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52" t="s">
        <v>112</v>
      </c>
      <c r="AT169" s="152" t="s">
        <v>108</v>
      </c>
      <c r="AU169" s="152" t="s">
        <v>72</v>
      </c>
      <c r="AY169" s="16" t="s">
        <v>105</v>
      </c>
      <c r="BE169" s="153">
        <f>IF(N169="základní",J169,0)</f>
        <v>0</v>
      </c>
      <c r="BF169" s="153">
        <f>IF(N169="snížená",J169,0)</f>
        <v>0</v>
      </c>
      <c r="BG169" s="153">
        <f>IF(N169="zákl. přenesená",J169,0)</f>
        <v>0</v>
      </c>
      <c r="BH169" s="153">
        <f>IF(N169="sníž. přenesená",J169,0)</f>
        <v>0</v>
      </c>
      <c r="BI169" s="153">
        <f>IF(N169="nulová",J169,0)</f>
        <v>0</v>
      </c>
      <c r="BJ169" s="16" t="s">
        <v>72</v>
      </c>
      <c r="BK169" s="153">
        <f>ROUND(I169*H169,2)</f>
        <v>0</v>
      </c>
      <c r="BL169" s="16" t="s">
        <v>112</v>
      </c>
      <c r="BM169" s="152" t="s">
        <v>201</v>
      </c>
    </row>
    <row r="170" spans="1:47" s="2" customFormat="1" ht="19.5">
      <c r="A170" s="28"/>
      <c r="B170" s="29"/>
      <c r="C170" s="28"/>
      <c r="D170" s="154" t="s">
        <v>114</v>
      </c>
      <c r="E170" s="28"/>
      <c r="F170" s="155" t="s">
        <v>200</v>
      </c>
      <c r="G170" s="28"/>
      <c r="H170" s="28"/>
      <c r="I170" s="28"/>
      <c r="J170" s="28"/>
      <c r="K170" s="28"/>
      <c r="L170" s="29"/>
      <c r="M170" s="172"/>
      <c r="N170" s="173"/>
      <c r="O170" s="174"/>
      <c r="P170" s="174"/>
      <c r="Q170" s="174"/>
      <c r="R170" s="174"/>
      <c r="S170" s="174"/>
      <c r="T170" s="175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T170" s="16" t="s">
        <v>114</v>
      </c>
      <c r="AU170" s="16" t="s">
        <v>72</v>
      </c>
    </row>
    <row r="171" spans="1:31" s="2" customFormat="1" ht="6.95" customHeight="1">
      <c r="A171" s="28"/>
      <c r="B171" s="43"/>
      <c r="C171" s="44"/>
      <c r="D171" s="44"/>
      <c r="E171" s="44"/>
      <c r="F171" s="44"/>
      <c r="G171" s="44"/>
      <c r="H171" s="44"/>
      <c r="I171" s="44"/>
      <c r="J171" s="44"/>
      <c r="K171" s="44"/>
      <c r="L171" s="29"/>
      <c r="M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</row>
  </sheetData>
  <autoFilter ref="C119:K17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2"/>
  <sheetViews>
    <sheetView showGridLines="0" workbookViewId="0" topLeftCell="A125">
      <selection activeCell="I130" sqref="I1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07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77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s="1" customFormat="1" ht="24.95" customHeight="1">
      <c r="B4" s="19"/>
      <c r="D4" s="20" t="s">
        <v>80</v>
      </c>
      <c r="L4" s="19"/>
      <c r="M4" s="90" t="s">
        <v>9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12</v>
      </c>
      <c r="L6" s="19"/>
    </row>
    <row r="7" spans="2:12" s="1" customFormat="1" ht="16.5" customHeight="1">
      <c r="B7" s="19"/>
      <c r="E7" s="213" t="str">
        <f>'Rekapitulace stavby'!K6</f>
        <v xml:space="preserve">Stanovení místní úpravy provozu </v>
      </c>
      <c r="F7" s="214"/>
      <c r="G7" s="214"/>
      <c r="H7" s="214"/>
      <c r="L7" s="19"/>
    </row>
    <row r="8" spans="1:31" s="2" customFormat="1" ht="12" customHeight="1">
      <c r="A8" s="28"/>
      <c r="B8" s="29"/>
      <c r="C8" s="28"/>
      <c r="D8" s="25" t="s">
        <v>81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96" t="s">
        <v>245</v>
      </c>
      <c r="F9" s="212"/>
      <c r="G9" s="212"/>
      <c r="H9" s="212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13</v>
      </c>
      <c r="E11" s="28"/>
      <c r="F11" s="23" t="s">
        <v>1</v>
      </c>
      <c r="G11" s="28"/>
      <c r="H11" s="28"/>
      <c r="I11" s="25" t="s">
        <v>14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15</v>
      </c>
      <c r="E12" s="28"/>
      <c r="F12" s="23" t="s">
        <v>16</v>
      </c>
      <c r="G12" s="28"/>
      <c r="H12" s="28"/>
      <c r="I12" s="25" t="s">
        <v>17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18</v>
      </c>
      <c r="E14" s="28"/>
      <c r="F14" s="28"/>
      <c r="G14" s="28"/>
      <c r="H14" s="28"/>
      <c r="I14" s="25" t="s">
        <v>19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20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21</v>
      </c>
      <c r="E17" s="28"/>
      <c r="F17" s="28"/>
      <c r="G17" s="28"/>
      <c r="H17" s="28"/>
      <c r="I17" s="25" t="s">
        <v>19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4" t="str">
        <f>'Rekapitulace stavby'!E14</f>
        <v xml:space="preserve"> </v>
      </c>
      <c r="F18" s="204"/>
      <c r="G18" s="204"/>
      <c r="H18" s="204"/>
      <c r="I18" s="25" t="s">
        <v>20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22</v>
      </c>
      <c r="E20" s="28"/>
      <c r="F20" s="28"/>
      <c r="G20" s="28"/>
      <c r="H20" s="28"/>
      <c r="I20" s="25" t="s">
        <v>19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20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24</v>
      </c>
      <c r="E23" s="28"/>
      <c r="F23" s="28"/>
      <c r="G23" s="28"/>
      <c r="H23" s="28"/>
      <c r="I23" s="25" t="s">
        <v>19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20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25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08" t="s">
        <v>1</v>
      </c>
      <c r="F27" s="208"/>
      <c r="G27" s="208"/>
      <c r="H27" s="20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26</v>
      </c>
      <c r="E30" s="28"/>
      <c r="F30" s="28"/>
      <c r="G30" s="28"/>
      <c r="H30" s="28"/>
      <c r="I30" s="28"/>
      <c r="J30" s="67">
        <f>ROUND(J119,2)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28</v>
      </c>
      <c r="G32" s="28"/>
      <c r="H32" s="28"/>
      <c r="I32" s="32" t="s">
        <v>27</v>
      </c>
      <c r="J32" s="32" t="s">
        <v>29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5" t="s">
        <v>30</v>
      </c>
      <c r="E33" s="25" t="s">
        <v>31</v>
      </c>
      <c r="F33" s="96">
        <f>ROUND((SUM(BE119:BE131)),2)</f>
        <v>0</v>
      </c>
      <c r="G33" s="28"/>
      <c r="H33" s="28"/>
      <c r="I33" s="97">
        <v>0.21</v>
      </c>
      <c r="J33" s="96">
        <f>ROUND(((SUM(BE119:BE131))*I33),2)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5" t="s">
        <v>32</v>
      </c>
      <c r="F34" s="96">
        <f>ROUND((SUM(BF119:BF131)),2)</f>
        <v>0</v>
      </c>
      <c r="G34" s="28"/>
      <c r="H34" s="28"/>
      <c r="I34" s="97">
        <v>0.15</v>
      </c>
      <c r="J34" s="96">
        <f>ROUND(((SUM(BF119:BF131))*I34),2)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33</v>
      </c>
      <c r="F35" s="96">
        <f>ROUND((SUM(BG119:BG131)),2)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34</v>
      </c>
      <c r="F36" s="96">
        <f>ROUND((SUM(BH119:BH131)),2)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35</v>
      </c>
      <c r="F37" s="96">
        <f>ROUND((SUM(BI119:BI131)),2)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36</v>
      </c>
      <c r="E39" s="56"/>
      <c r="F39" s="56"/>
      <c r="G39" s="100" t="s">
        <v>37</v>
      </c>
      <c r="H39" s="101" t="s">
        <v>38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8"/>
      <c r="D50" s="39" t="s">
        <v>39</v>
      </c>
      <c r="E50" s="40"/>
      <c r="F50" s="40"/>
      <c r="G50" s="39" t="s">
        <v>40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8"/>
      <c r="B61" s="29"/>
      <c r="C61" s="28"/>
      <c r="D61" s="41" t="s">
        <v>41</v>
      </c>
      <c r="E61" s="31"/>
      <c r="F61" s="104" t="s">
        <v>42</v>
      </c>
      <c r="G61" s="41" t="s">
        <v>41</v>
      </c>
      <c r="H61" s="31"/>
      <c r="I61" s="31"/>
      <c r="J61" s="105" t="s">
        <v>42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8"/>
      <c r="B65" s="29"/>
      <c r="C65" s="28"/>
      <c r="D65" s="39" t="s">
        <v>43</v>
      </c>
      <c r="E65" s="42"/>
      <c r="F65" s="42"/>
      <c r="G65" s="39" t="s">
        <v>44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8"/>
      <c r="B76" s="29"/>
      <c r="C76" s="28"/>
      <c r="D76" s="41" t="s">
        <v>41</v>
      </c>
      <c r="E76" s="31"/>
      <c r="F76" s="104" t="s">
        <v>42</v>
      </c>
      <c r="G76" s="41" t="s">
        <v>41</v>
      </c>
      <c r="H76" s="31"/>
      <c r="I76" s="31"/>
      <c r="J76" s="105" t="s">
        <v>42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82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13" t="str">
        <f>E7</f>
        <v xml:space="preserve">Stanovení místní úpravy provozu </v>
      </c>
      <c r="F85" s="214"/>
      <c r="G85" s="214"/>
      <c r="H85" s="21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81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96" t="str">
        <f>E9</f>
        <v xml:space="preserve">             III/1063 Blaženice - Jablonná </v>
      </c>
      <c r="F87" s="212"/>
      <c r="G87" s="212"/>
      <c r="H87" s="212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15</v>
      </c>
      <c r="D89" s="28"/>
      <c r="E89" s="28"/>
      <c r="F89" s="23" t="str">
        <f>F12</f>
        <v xml:space="preserve"> </v>
      </c>
      <c r="G89" s="28"/>
      <c r="H89" s="28"/>
      <c r="I89" s="25" t="s">
        <v>17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5" t="s">
        <v>18</v>
      </c>
      <c r="D91" s="28"/>
      <c r="E91" s="28"/>
      <c r="F91" s="23" t="str">
        <f>E15</f>
        <v xml:space="preserve"> </v>
      </c>
      <c r="G91" s="28"/>
      <c r="H91" s="28"/>
      <c r="I91" s="25" t="s">
        <v>22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5" t="s">
        <v>21</v>
      </c>
      <c r="D92" s="28"/>
      <c r="E92" s="28"/>
      <c r="F92" s="23" t="str">
        <f>IF(E18="","",E18)</f>
        <v xml:space="preserve"> </v>
      </c>
      <c r="G92" s="28"/>
      <c r="H92" s="28"/>
      <c r="I92" s="25" t="s">
        <v>24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83</v>
      </c>
      <c r="D94" s="98"/>
      <c r="E94" s="98"/>
      <c r="F94" s="98"/>
      <c r="G94" s="98"/>
      <c r="H94" s="98"/>
      <c r="I94" s="98"/>
      <c r="J94" s="107" t="s">
        <v>84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8" t="s">
        <v>85</v>
      </c>
      <c r="D96" s="28"/>
      <c r="E96" s="28"/>
      <c r="F96" s="28"/>
      <c r="G96" s="28"/>
      <c r="H96" s="28"/>
      <c r="I96" s="28"/>
      <c r="J96" s="67">
        <f>J119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86</v>
      </c>
    </row>
    <row r="97" spans="2:12" s="9" customFormat="1" ht="24.95" customHeight="1">
      <c r="B97" s="109"/>
      <c r="D97" s="110" t="s">
        <v>87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2:12" s="10" customFormat="1" ht="19.9" customHeight="1">
      <c r="B98" s="113"/>
      <c r="D98" s="114" t="s">
        <v>88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2:12" s="9" customFormat="1" ht="24.95" customHeight="1">
      <c r="B99" s="109"/>
      <c r="D99" s="110" t="s">
        <v>89</v>
      </c>
      <c r="E99" s="111"/>
      <c r="F99" s="111"/>
      <c r="G99" s="111"/>
      <c r="H99" s="111"/>
      <c r="I99" s="111"/>
      <c r="J99" s="112">
        <f>J129</f>
        <v>0</v>
      </c>
      <c r="L99" s="109"/>
    </row>
    <row r="100" spans="1:31" s="2" customFormat="1" ht="21.75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6.95" customHeight="1">
      <c r="A101" s="28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5" spans="1:31" s="2" customFormat="1" ht="6.95" customHeight="1">
      <c r="A105" s="28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24.95" customHeight="1">
      <c r="A106" s="28"/>
      <c r="B106" s="29"/>
      <c r="C106" s="20" t="s">
        <v>90</v>
      </c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2" customHeight="1">
      <c r="A108" s="28"/>
      <c r="B108" s="29"/>
      <c r="C108" s="25" t="s">
        <v>12</v>
      </c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6.5" customHeight="1">
      <c r="A109" s="28"/>
      <c r="B109" s="29"/>
      <c r="C109" s="28"/>
      <c r="D109" s="28"/>
      <c r="E109" s="213" t="str">
        <f>E7</f>
        <v xml:space="preserve">Stanovení místní úpravy provozu </v>
      </c>
      <c r="F109" s="214"/>
      <c r="G109" s="214"/>
      <c r="H109" s="214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81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6.5" customHeight="1">
      <c r="A111" s="28"/>
      <c r="B111" s="29"/>
      <c r="C111" s="28"/>
      <c r="D111" s="28"/>
      <c r="E111" s="196" t="str">
        <f>E9</f>
        <v xml:space="preserve">             III/1063 Blaženice - Jablonná </v>
      </c>
      <c r="F111" s="212"/>
      <c r="G111" s="212"/>
      <c r="H111" s="212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5" t="s">
        <v>15</v>
      </c>
      <c r="D113" s="28"/>
      <c r="E113" s="28"/>
      <c r="F113" s="23" t="str">
        <f>F12</f>
        <v xml:space="preserve"> </v>
      </c>
      <c r="G113" s="28"/>
      <c r="H113" s="28"/>
      <c r="I113" s="25" t="s">
        <v>17</v>
      </c>
      <c r="J113" s="51">
        <f>IF(J12="","",J12)</f>
        <v>0</v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6.9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5.2" customHeight="1">
      <c r="A115" s="28"/>
      <c r="B115" s="29"/>
      <c r="C115" s="25" t="s">
        <v>18</v>
      </c>
      <c r="D115" s="28"/>
      <c r="E115" s="28"/>
      <c r="F115" s="23" t="str">
        <f>E15</f>
        <v xml:space="preserve"> </v>
      </c>
      <c r="G115" s="28"/>
      <c r="H115" s="28"/>
      <c r="I115" s="25" t="s">
        <v>22</v>
      </c>
      <c r="J115" s="26" t="str">
        <f>E21</f>
        <v xml:space="preserve"> </v>
      </c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5.2" customHeight="1">
      <c r="A116" s="28"/>
      <c r="B116" s="29"/>
      <c r="C116" s="25" t="s">
        <v>21</v>
      </c>
      <c r="D116" s="28"/>
      <c r="E116" s="28"/>
      <c r="F116" s="23" t="str">
        <f>IF(E18="","",E18)</f>
        <v xml:space="preserve"> </v>
      </c>
      <c r="G116" s="28"/>
      <c r="H116" s="28"/>
      <c r="I116" s="25" t="s">
        <v>24</v>
      </c>
      <c r="J116" s="26" t="str">
        <f>E24</f>
        <v xml:space="preserve"> 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0.3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11" customFormat="1" ht="29.25" customHeight="1">
      <c r="A118" s="117"/>
      <c r="B118" s="118"/>
      <c r="C118" s="119" t="s">
        <v>91</v>
      </c>
      <c r="D118" s="120" t="s">
        <v>51</v>
      </c>
      <c r="E118" s="120" t="s">
        <v>47</v>
      </c>
      <c r="F118" s="120" t="s">
        <v>48</v>
      </c>
      <c r="G118" s="120" t="s">
        <v>92</v>
      </c>
      <c r="H118" s="120" t="s">
        <v>93</v>
      </c>
      <c r="I118" s="120" t="s">
        <v>94</v>
      </c>
      <c r="J118" s="121" t="s">
        <v>84</v>
      </c>
      <c r="K118" s="122" t="s">
        <v>95</v>
      </c>
      <c r="L118" s="123"/>
      <c r="M118" s="58" t="s">
        <v>1</v>
      </c>
      <c r="N118" s="59" t="s">
        <v>30</v>
      </c>
      <c r="O118" s="59" t="s">
        <v>96</v>
      </c>
      <c r="P118" s="59" t="s">
        <v>97</v>
      </c>
      <c r="Q118" s="59" t="s">
        <v>98</v>
      </c>
      <c r="R118" s="59" t="s">
        <v>99</v>
      </c>
      <c r="S118" s="59" t="s">
        <v>100</v>
      </c>
      <c r="T118" s="60" t="s">
        <v>101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63" s="2" customFormat="1" ht="22.9" customHeight="1">
      <c r="A119" s="28"/>
      <c r="B119" s="29"/>
      <c r="C119" s="65" t="s">
        <v>102</v>
      </c>
      <c r="D119" s="28"/>
      <c r="E119" s="28"/>
      <c r="F119" s="28"/>
      <c r="G119" s="28"/>
      <c r="H119" s="28"/>
      <c r="I119" s="28"/>
      <c r="J119" s="124">
        <f>BK119</f>
        <v>0</v>
      </c>
      <c r="K119" s="28"/>
      <c r="L119" s="29"/>
      <c r="M119" s="61"/>
      <c r="N119" s="52"/>
      <c r="O119" s="62"/>
      <c r="P119" s="125">
        <f>P120+P129</f>
        <v>0</v>
      </c>
      <c r="Q119" s="62"/>
      <c r="R119" s="125">
        <f>R120+R129</f>
        <v>0</v>
      </c>
      <c r="S119" s="62"/>
      <c r="T119" s="126">
        <f>T120+T129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T119" s="16" t="s">
        <v>65</v>
      </c>
      <c r="AU119" s="16" t="s">
        <v>86</v>
      </c>
      <c r="BK119" s="127">
        <f>BK120+BK129</f>
        <v>0</v>
      </c>
    </row>
    <row r="120" spans="2:63" s="12" customFormat="1" ht="25.9" customHeight="1">
      <c r="B120" s="128"/>
      <c r="D120" s="129" t="s">
        <v>65</v>
      </c>
      <c r="E120" s="130" t="s">
        <v>103</v>
      </c>
      <c r="F120" s="130" t="s">
        <v>104</v>
      </c>
      <c r="J120" s="131">
        <f>BK120</f>
        <v>0</v>
      </c>
      <c r="L120" s="128"/>
      <c r="M120" s="132"/>
      <c r="N120" s="133"/>
      <c r="O120" s="133"/>
      <c r="P120" s="134">
        <f>P121</f>
        <v>0</v>
      </c>
      <c r="Q120" s="133"/>
      <c r="R120" s="134">
        <f>R121</f>
        <v>0</v>
      </c>
      <c r="S120" s="133"/>
      <c r="T120" s="135">
        <f>T121</f>
        <v>0</v>
      </c>
      <c r="AR120" s="129" t="s">
        <v>72</v>
      </c>
      <c r="AT120" s="136" t="s">
        <v>65</v>
      </c>
      <c r="AU120" s="136" t="s">
        <v>66</v>
      </c>
      <c r="AY120" s="129" t="s">
        <v>105</v>
      </c>
      <c r="BK120" s="137">
        <f>BK121</f>
        <v>0</v>
      </c>
    </row>
    <row r="121" spans="2:63" s="12" customFormat="1" ht="22.9" customHeight="1">
      <c r="B121" s="128"/>
      <c r="D121" s="129" t="s">
        <v>65</v>
      </c>
      <c r="E121" s="138" t="s">
        <v>106</v>
      </c>
      <c r="F121" s="138" t="s">
        <v>107</v>
      </c>
      <c r="J121" s="139">
        <f>BK121</f>
        <v>0</v>
      </c>
      <c r="L121" s="128"/>
      <c r="M121" s="132"/>
      <c r="N121" s="133"/>
      <c r="O121" s="133"/>
      <c r="P121" s="134">
        <f>SUM(P122:P128)</f>
        <v>0</v>
      </c>
      <c r="Q121" s="133"/>
      <c r="R121" s="134">
        <f>SUM(R122:R128)</f>
        <v>0</v>
      </c>
      <c r="S121" s="133"/>
      <c r="T121" s="135">
        <f>SUM(T122:T128)</f>
        <v>0</v>
      </c>
      <c r="AR121" s="129" t="s">
        <v>72</v>
      </c>
      <c r="AT121" s="136" t="s">
        <v>65</v>
      </c>
      <c r="AU121" s="136" t="s">
        <v>72</v>
      </c>
      <c r="AY121" s="129" t="s">
        <v>105</v>
      </c>
      <c r="BK121" s="137">
        <f>SUM(BK122:BK128)</f>
        <v>0</v>
      </c>
    </row>
    <row r="122" spans="1:65" s="2" customFormat="1" ht="24" customHeight="1">
      <c r="A122" s="28"/>
      <c r="B122" s="140"/>
      <c r="C122" s="141" t="s">
        <v>112</v>
      </c>
      <c r="D122" s="141" t="s">
        <v>108</v>
      </c>
      <c r="E122" s="142" t="s">
        <v>140</v>
      </c>
      <c r="F122" s="143" t="s">
        <v>141</v>
      </c>
      <c r="G122" s="144" t="s">
        <v>111</v>
      </c>
      <c r="H122" s="145">
        <v>70</v>
      </c>
      <c r="I122" s="146"/>
      <c r="J122" s="146">
        <f>ROUND(I122*H122,2)</f>
        <v>0</v>
      </c>
      <c r="K122" s="147"/>
      <c r="L122" s="29"/>
      <c r="M122" s="148" t="s">
        <v>1</v>
      </c>
      <c r="N122" s="149" t="s">
        <v>31</v>
      </c>
      <c r="O122" s="150">
        <v>0</v>
      </c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2" t="s">
        <v>112</v>
      </c>
      <c r="AT122" s="152" t="s">
        <v>108</v>
      </c>
      <c r="AU122" s="152" t="s">
        <v>74</v>
      </c>
      <c r="AY122" s="16" t="s">
        <v>105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6" t="s">
        <v>72</v>
      </c>
      <c r="BK122" s="153">
        <f>ROUND(I122*H122,2)</f>
        <v>0</v>
      </c>
      <c r="BL122" s="16" t="s">
        <v>112</v>
      </c>
      <c r="BM122" s="152" t="s">
        <v>202</v>
      </c>
    </row>
    <row r="123" spans="1:47" s="2" customFormat="1" ht="19.5">
      <c r="A123" s="28"/>
      <c r="B123" s="29"/>
      <c r="C123" s="28"/>
      <c r="D123" s="154" t="s">
        <v>114</v>
      </c>
      <c r="E123" s="28"/>
      <c r="F123" s="155" t="s">
        <v>141</v>
      </c>
      <c r="G123" s="28"/>
      <c r="H123" s="28"/>
      <c r="I123" s="28"/>
      <c r="J123" s="28"/>
      <c r="K123" s="28"/>
      <c r="L123" s="29"/>
      <c r="M123" s="156"/>
      <c r="N123" s="157"/>
      <c r="O123" s="54"/>
      <c r="P123" s="54"/>
      <c r="Q123" s="54"/>
      <c r="R123" s="54"/>
      <c r="S123" s="54"/>
      <c r="T123" s="55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6" t="s">
        <v>114</v>
      </c>
      <c r="AU123" s="16" t="s">
        <v>74</v>
      </c>
    </row>
    <row r="124" spans="1:65" s="2" customFormat="1" ht="24" customHeight="1">
      <c r="A124" s="28"/>
      <c r="B124" s="140"/>
      <c r="C124" s="141" t="s">
        <v>72</v>
      </c>
      <c r="D124" s="141" t="s">
        <v>108</v>
      </c>
      <c r="E124" s="142" t="s">
        <v>109</v>
      </c>
      <c r="F124" s="143" t="s">
        <v>110</v>
      </c>
      <c r="G124" s="144" t="s">
        <v>111</v>
      </c>
      <c r="H124" s="145">
        <v>12</v>
      </c>
      <c r="I124" s="146"/>
      <c r="J124" s="146">
        <f>ROUND(I124*H124,2)</f>
        <v>0</v>
      </c>
      <c r="K124" s="147"/>
      <c r="L124" s="29"/>
      <c r="M124" s="148" t="s">
        <v>1</v>
      </c>
      <c r="N124" s="149" t="s">
        <v>31</v>
      </c>
      <c r="O124" s="150">
        <v>0</v>
      </c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51">
        <f>S124*H124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R124" s="152" t="s">
        <v>112</v>
      </c>
      <c r="AT124" s="152" t="s">
        <v>108</v>
      </c>
      <c r="AU124" s="152" t="s">
        <v>74</v>
      </c>
      <c r="AY124" s="16" t="s">
        <v>105</v>
      </c>
      <c r="BE124" s="153">
        <f>IF(N124="základní",J124,0)</f>
        <v>0</v>
      </c>
      <c r="BF124" s="153">
        <f>IF(N124="snížená",J124,0)</f>
        <v>0</v>
      </c>
      <c r="BG124" s="153">
        <f>IF(N124="zákl. přenesená",J124,0)</f>
        <v>0</v>
      </c>
      <c r="BH124" s="153">
        <f>IF(N124="sníž. přenesená",J124,0)</f>
        <v>0</v>
      </c>
      <c r="BI124" s="153">
        <f>IF(N124="nulová",J124,0)</f>
        <v>0</v>
      </c>
      <c r="BJ124" s="16" t="s">
        <v>72</v>
      </c>
      <c r="BK124" s="153">
        <f>ROUND(I124*H124,2)</f>
        <v>0</v>
      </c>
      <c r="BL124" s="16" t="s">
        <v>112</v>
      </c>
      <c r="BM124" s="152" t="s">
        <v>203</v>
      </c>
    </row>
    <row r="125" spans="1:47" s="2" customFormat="1" ht="19.5">
      <c r="A125" s="28"/>
      <c r="B125" s="29"/>
      <c r="C125" s="28"/>
      <c r="D125" s="154" t="s">
        <v>114</v>
      </c>
      <c r="E125" s="28"/>
      <c r="F125" s="155" t="s">
        <v>110</v>
      </c>
      <c r="G125" s="28"/>
      <c r="H125" s="28"/>
      <c r="I125" s="28"/>
      <c r="J125" s="28"/>
      <c r="K125" s="28"/>
      <c r="L125" s="29"/>
      <c r="M125" s="156"/>
      <c r="N125" s="157"/>
      <c r="O125" s="54"/>
      <c r="P125" s="54"/>
      <c r="Q125" s="54"/>
      <c r="R125" s="54"/>
      <c r="S125" s="54"/>
      <c r="T125" s="55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T125" s="16" t="s">
        <v>114</v>
      </c>
      <c r="AU125" s="16" t="s">
        <v>74</v>
      </c>
    </row>
    <row r="126" spans="2:51" s="13" customFormat="1" ht="12">
      <c r="B126" s="158"/>
      <c r="D126" s="154" t="s">
        <v>115</v>
      </c>
      <c r="E126" s="159" t="s">
        <v>1</v>
      </c>
      <c r="F126" s="160" t="s">
        <v>204</v>
      </c>
      <c r="H126" s="161">
        <v>12</v>
      </c>
      <c r="L126" s="158"/>
      <c r="M126" s="162"/>
      <c r="N126" s="163"/>
      <c r="O126" s="163"/>
      <c r="P126" s="163"/>
      <c r="Q126" s="163"/>
      <c r="R126" s="163"/>
      <c r="S126" s="163"/>
      <c r="T126" s="164"/>
      <c r="AT126" s="159" t="s">
        <v>115</v>
      </c>
      <c r="AU126" s="159" t="s">
        <v>74</v>
      </c>
      <c r="AV126" s="13" t="s">
        <v>74</v>
      </c>
      <c r="AW126" s="13" t="s">
        <v>23</v>
      </c>
      <c r="AX126" s="13" t="s">
        <v>72</v>
      </c>
      <c r="AY126" s="159" t="s">
        <v>105</v>
      </c>
    </row>
    <row r="127" spans="1:65" s="2" customFormat="1" ht="24" customHeight="1">
      <c r="A127" s="28"/>
      <c r="B127" s="140"/>
      <c r="C127" s="141" t="s">
        <v>74</v>
      </c>
      <c r="D127" s="141" t="s">
        <v>108</v>
      </c>
      <c r="E127" s="142" t="s">
        <v>119</v>
      </c>
      <c r="F127" s="143" t="s">
        <v>120</v>
      </c>
      <c r="G127" s="144" t="s">
        <v>111</v>
      </c>
      <c r="H127" s="145">
        <v>12</v>
      </c>
      <c r="I127" s="146"/>
      <c r="J127" s="146">
        <f>ROUND(I127*H127,2)</f>
        <v>0</v>
      </c>
      <c r="K127" s="147"/>
      <c r="L127" s="29"/>
      <c r="M127" s="148" t="s">
        <v>1</v>
      </c>
      <c r="N127" s="149" t="s">
        <v>31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2" t="s">
        <v>112</v>
      </c>
      <c r="AT127" s="152" t="s">
        <v>108</v>
      </c>
      <c r="AU127" s="152" t="s">
        <v>74</v>
      </c>
      <c r="AY127" s="16" t="s">
        <v>105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6" t="s">
        <v>72</v>
      </c>
      <c r="BK127" s="153">
        <f>ROUND(I127*H127,2)</f>
        <v>0</v>
      </c>
      <c r="BL127" s="16" t="s">
        <v>112</v>
      </c>
      <c r="BM127" s="152" t="s">
        <v>205</v>
      </c>
    </row>
    <row r="128" spans="1:47" s="2" customFormat="1" ht="19.5">
      <c r="A128" s="28"/>
      <c r="B128" s="29"/>
      <c r="C128" s="28"/>
      <c r="D128" s="154" t="s">
        <v>114</v>
      </c>
      <c r="E128" s="28"/>
      <c r="F128" s="155" t="s">
        <v>120</v>
      </c>
      <c r="G128" s="28"/>
      <c r="H128" s="28"/>
      <c r="I128" s="28"/>
      <c r="J128" s="28"/>
      <c r="K128" s="28"/>
      <c r="L128" s="29"/>
      <c r="M128" s="156"/>
      <c r="N128" s="157"/>
      <c r="O128" s="54"/>
      <c r="P128" s="54"/>
      <c r="Q128" s="54"/>
      <c r="R128" s="54"/>
      <c r="S128" s="54"/>
      <c r="T128" s="55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T128" s="16" t="s">
        <v>114</v>
      </c>
      <c r="AU128" s="16" t="s">
        <v>74</v>
      </c>
    </row>
    <row r="129" spans="2:63" s="12" customFormat="1" ht="25.9" customHeight="1">
      <c r="B129" s="128"/>
      <c r="D129" s="129" t="s">
        <v>65</v>
      </c>
      <c r="E129" s="130" t="s">
        <v>131</v>
      </c>
      <c r="F129" s="130" t="s">
        <v>132</v>
      </c>
      <c r="J129" s="131">
        <f>BK129</f>
        <v>0</v>
      </c>
      <c r="L129" s="128"/>
      <c r="M129" s="132"/>
      <c r="N129" s="133"/>
      <c r="O129" s="133"/>
      <c r="P129" s="134">
        <f>SUM(P130:P131)</f>
        <v>0</v>
      </c>
      <c r="Q129" s="133"/>
      <c r="R129" s="134">
        <f>SUM(R130:R131)</f>
        <v>0</v>
      </c>
      <c r="S129" s="133"/>
      <c r="T129" s="135">
        <f>SUM(T130:T131)</f>
        <v>0</v>
      </c>
      <c r="AR129" s="129" t="s">
        <v>112</v>
      </c>
      <c r="AT129" s="136" t="s">
        <v>65</v>
      </c>
      <c r="AU129" s="136" t="s">
        <v>66</v>
      </c>
      <c r="AY129" s="129" t="s">
        <v>105</v>
      </c>
      <c r="BK129" s="137">
        <f>SUM(BK130:BK131)</f>
        <v>0</v>
      </c>
    </row>
    <row r="130" spans="1:65" s="2" customFormat="1" ht="24" customHeight="1">
      <c r="A130" s="28"/>
      <c r="B130" s="140"/>
      <c r="C130" s="141" t="s">
        <v>127</v>
      </c>
      <c r="D130" s="141" t="s">
        <v>108</v>
      </c>
      <c r="E130" s="142" t="s">
        <v>134</v>
      </c>
      <c r="F130" s="143" t="s">
        <v>135</v>
      </c>
      <c r="G130" s="144" t="s">
        <v>136</v>
      </c>
      <c r="H130" s="145">
        <v>1</v>
      </c>
      <c r="I130" s="146"/>
      <c r="J130" s="146">
        <f>ROUND(I130*H130,2)</f>
        <v>0</v>
      </c>
      <c r="K130" s="147"/>
      <c r="L130" s="29"/>
      <c r="M130" s="148" t="s">
        <v>1</v>
      </c>
      <c r="N130" s="149" t="s">
        <v>31</v>
      </c>
      <c r="O130" s="150">
        <v>0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2" t="s">
        <v>137</v>
      </c>
      <c r="AT130" s="152" t="s">
        <v>108</v>
      </c>
      <c r="AU130" s="152" t="s">
        <v>72</v>
      </c>
      <c r="AY130" s="16" t="s">
        <v>105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6" t="s">
        <v>72</v>
      </c>
      <c r="BK130" s="153">
        <f>ROUND(I130*H130,2)</f>
        <v>0</v>
      </c>
      <c r="BL130" s="16" t="s">
        <v>137</v>
      </c>
      <c r="BM130" s="152" t="s">
        <v>206</v>
      </c>
    </row>
    <row r="131" spans="1:47" s="2" customFormat="1" ht="19.5">
      <c r="A131" s="28"/>
      <c r="B131" s="29"/>
      <c r="C131" s="28"/>
      <c r="D131" s="154" t="s">
        <v>114</v>
      </c>
      <c r="E131" s="28"/>
      <c r="F131" s="155" t="s">
        <v>207</v>
      </c>
      <c r="G131" s="28"/>
      <c r="H131" s="28"/>
      <c r="I131" s="28"/>
      <c r="J131" s="28"/>
      <c r="K131" s="28"/>
      <c r="L131" s="29"/>
      <c r="M131" s="172"/>
      <c r="N131" s="173"/>
      <c r="O131" s="174"/>
      <c r="P131" s="174"/>
      <c r="Q131" s="174"/>
      <c r="R131" s="174"/>
      <c r="S131" s="174"/>
      <c r="T131" s="175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T131" s="16" t="s">
        <v>114</v>
      </c>
      <c r="AU131" s="16" t="s">
        <v>72</v>
      </c>
    </row>
    <row r="132" spans="1:31" s="2" customFormat="1" ht="6.95" customHeight="1">
      <c r="A132" s="28"/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29"/>
      <c r="M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</sheetData>
  <autoFilter ref="C118:K131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1"/>
  <sheetViews>
    <sheetView showGridLines="0" workbookViewId="0" topLeftCell="A119">
      <selection activeCell="X137" sqref="X13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07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78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s="1" customFormat="1" ht="24.95" customHeight="1">
      <c r="B4" s="19"/>
      <c r="D4" s="20" t="s">
        <v>80</v>
      </c>
      <c r="L4" s="19"/>
      <c r="M4" s="90" t="s">
        <v>9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12</v>
      </c>
      <c r="L6" s="19"/>
    </row>
    <row r="7" spans="2:12" s="1" customFormat="1" ht="16.5" customHeight="1">
      <c r="B7" s="19"/>
      <c r="E7" s="213" t="str">
        <f>'Rekapitulace stavby'!K6</f>
        <v xml:space="preserve">Stanovení místní úpravy provozu </v>
      </c>
      <c r="F7" s="214"/>
      <c r="G7" s="214"/>
      <c r="H7" s="214"/>
      <c r="L7" s="19"/>
    </row>
    <row r="8" spans="1:31" s="2" customFormat="1" ht="12" customHeight="1">
      <c r="A8" s="28"/>
      <c r="B8" s="29"/>
      <c r="C8" s="28"/>
      <c r="D8" s="25" t="s">
        <v>81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96" t="s">
        <v>247</v>
      </c>
      <c r="F9" s="212"/>
      <c r="G9" s="212"/>
      <c r="H9" s="212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13</v>
      </c>
      <c r="E11" s="28"/>
      <c r="F11" s="23" t="s">
        <v>1</v>
      </c>
      <c r="G11" s="28"/>
      <c r="H11" s="28"/>
      <c r="I11" s="25" t="s">
        <v>14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15</v>
      </c>
      <c r="E12" s="28"/>
      <c r="F12" s="23" t="s">
        <v>16</v>
      </c>
      <c r="G12" s="28"/>
      <c r="H12" s="28"/>
      <c r="I12" s="25" t="s">
        <v>17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18</v>
      </c>
      <c r="E14" s="28"/>
      <c r="F14" s="28"/>
      <c r="G14" s="28"/>
      <c r="H14" s="28"/>
      <c r="I14" s="25" t="s">
        <v>19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20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21</v>
      </c>
      <c r="E17" s="28"/>
      <c r="F17" s="28"/>
      <c r="G17" s="28"/>
      <c r="H17" s="28"/>
      <c r="I17" s="25" t="s">
        <v>19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4" t="str">
        <f>'Rekapitulace stavby'!E14</f>
        <v xml:space="preserve"> </v>
      </c>
      <c r="F18" s="204"/>
      <c r="G18" s="204"/>
      <c r="H18" s="204"/>
      <c r="I18" s="25" t="s">
        <v>20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22</v>
      </c>
      <c r="E20" s="28"/>
      <c r="F20" s="28"/>
      <c r="G20" s="28"/>
      <c r="H20" s="28"/>
      <c r="I20" s="25" t="s">
        <v>19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20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24</v>
      </c>
      <c r="E23" s="28"/>
      <c r="F23" s="28"/>
      <c r="G23" s="28"/>
      <c r="H23" s="28"/>
      <c r="I23" s="25" t="s">
        <v>19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20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25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08" t="s">
        <v>1</v>
      </c>
      <c r="F27" s="208"/>
      <c r="G27" s="208"/>
      <c r="H27" s="20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26</v>
      </c>
      <c r="E30" s="28"/>
      <c r="F30" s="28"/>
      <c r="G30" s="28"/>
      <c r="H30" s="28"/>
      <c r="I30" s="28"/>
      <c r="J30" s="67">
        <f>ROUND(J119,2)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28</v>
      </c>
      <c r="G32" s="28"/>
      <c r="H32" s="28"/>
      <c r="I32" s="32" t="s">
        <v>27</v>
      </c>
      <c r="J32" s="32" t="s">
        <v>29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5" t="s">
        <v>30</v>
      </c>
      <c r="E33" s="25" t="s">
        <v>31</v>
      </c>
      <c r="F33" s="96">
        <f>ROUND((SUM(BE119:BE150)),2)</f>
        <v>0</v>
      </c>
      <c r="G33" s="28"/>
      <c r="H33" s="28"/>
      <c r="I33" s="97">
        <v>0.21</v>
      </c>
      <c r="J33" s="96">
        <f>ROUND(((SUM(BE119:BE150))*I33),2)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5" t="s">
        <v>32</v>
      </c>
      <c r="F34" s="96">
        <f>ROUND((SUM(BF119:BF150)),2)</f>
        <v>0</v>
      </c>
      <c r="G34" s="28"/>
      <c r="H34" s="28"/>
      <c r="I34" s="97">
        <v>0.15</v>
      </c>
      <c r="J34" s="96">
        <f>ROUND(((SUM(BF119:BF150))*I34),2)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33</v>
      </c>
      <c r="F35" s="96">
        <f>ROUND((SUM(BG119:BG150)),2)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34</v>
      </c>
      <c r="F36" s="96">
        <f>ROUND((SUM(BH119:BH150)),2)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35</v>
      </c>
      <c r="F37" s="96">
        <f>ROUND((SUM(BI119:BI150)),2)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36</v>
      </c>
      <c r="E39" s="56"/>
      <c r="F39" s="56"/>
      <c r="G39" s="100" t="s">
        <v>37</v>
      </c>
      <c r="H39" s="101" t="s">
        <v>38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8"/>
      <c r="D50" s="39" t="s">
        <v>39</v>
      </c>
      <c r="E50" s="40"/>
      <c r="F50" s="40"/>
      <c r="G50" s="39" t="s">
        <v>40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8"/>
      <c r="B61" s="29"/>
      <c r="C61" s="28"/>
      <c r="D61" s="41" t="s">
        <v>41</v>
      </c>
      <c r="E61" s="31"/>
      <c r="F61" s="104" t="s">
        <v>42</v>
      </c>
      <c r="G61" s="41" t="s">
        <v>41</v>
      </c>
      <c r="H61" s="31"/>
      <c r="I61" s="31"/>
      <c r="J61" s="105" t="s">
        <v>42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8"/>
      <c r="B65" s="29"/>
      <c r="C65" s="28"/>
      <c r="D65" s="39" t="s">
        <v>43</v>
      </c>
      <c r="E65" s="42"/>
      <c r="F65" s="42"/>
      <c r="G65" s="39" t="s">
        <v>44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8"/>
      <c r="B76" s="29"/>
      <c r="C76" s="28"/>
      <c r="D76" s="41" t="s">
        <v>41</v>
      </c>
      <c r="E76" s="31"/>
      <c r="F76" s="104" t="s">
        <v>42</v>
      </c>
      <c r="G76" s="41" t="s">
        <v>41</v>
      </c>
      <c r="H76" s="31"/>
      <c r="I76" s="31"/>
      <c r="J76" s="105" t="s">
        <v>42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82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13" t="str">
        <f>E7</f>
        <v xml:space="preserve">Stanovení místní úpravy provozu </v>
      </c>
      <c r="F85" s="214"/>
      <c r="G85" s="214"/>
      <c r="H85" s="21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81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96" t="str">
        <f>E9</f>
        <v xml:space="preserve">            křiž.II/337 - III/33713 Křesetice</v>
      </c>
      <c r="F87" s="212"/>
      <c r="G87" s="212"/>
      <c r="H87" s="212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15</v>
      </c>
      <c r="D89" s="28"/>
      <c r="E89" s="28"/>
      <c r="F89" s="23" t="str">
        <f>F12</f>
        <v xml:space="preserve"> </v>
      </c>
      <c r="G89" s="28"/>
      <c r="H89" s="28"/>
      <c r="I89" s="25" t="s">
        <v>17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5" t="s">
        <v>18</v>
      </c>
      <c r="D91" s="28"/>
      <c r="E91" s="28"/>
      <c r="F91" s="23" t="str">
        <f>E15</f>
        <v xml:space="preserve"> </v>
      </c>
      <c r="G91" s="28"/>
      <c r="H91" s="28"/>
      <c r="I91" s="25" t="s">
        <v>22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5" t="s">
        <v>21</v>
      </c>
      <c r="D92" s="28"/>
      <c r="E92" s="28"/>
      <c r="F92" s="23" t="str">
        <f>IF(E18="","",E18)</f>
        <v xml:space="preserve"> </v>
      </c>
      <c r="G92" s="28"/>
      <c r="H92" s="28"/>
      <c r="I92" s="25" t="s">
        <v>24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83</v>
      </c>
      <c r="D94" s="98"/>
      <c r="E94" s="98"/>
      <c r="F94" s="98"/>
      <c r="G94" s="98"/>
      <c r="H94" s="98"/>
      <c r="I94" s="98"/>
      <c r="J94" s="107" t="s">
        <v>84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8" t="s">
        <v>85</v>
      </c>
      <c r="D96" s="28"/>
      <c r="E96" s="28"/>
      <c r="F96" s="28"/>
      <c r="G96" s="28"/>
      <c r="H96" s="28"/>
      <c r="I96" s="28"/>
      <c r="J96" s="67">
        <f>J119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86</v>
      </c>
    </row>
    <row r="97" spans="2:12" s="9" customFormat="1" ht="24.95" customHeight="1">
      <c r="B97" s="109"/>
      <c r="D97" s="110" t="s">
        <v>87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2:12" s="10" customFormat="1" ht="19.9" customHeight="1">
      <c r="B98" s="113"/>
      <c r="D98" s="114" t="s">
        <v>88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2:12" s="9" customFormat="1" ht="24.95" customHeight="1">
      <c r="B99" s="109"/>
      <c r="D99" s="110" t="s">
        <v>89</v>
      </c>
      <c r="E99" s="111"/>
      <c r="F99" s="111"/>
      <c r="G99" s="111"/>
      <c r="H99" s="111"/>
      <c r="I99" s="111"/>
      <c r="J99" s="112">
        <f>J148</f>
        <v>0</v>
      </c>
      <c r="L99" s="109"/>
    </row>
    <row r="100" spans="1:31" s="2" customFormat="1" ht="21.75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6.95" customHeight="1">
      <c r="A101" s="28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5" spans="1:31" s="2" customFormat="1" ht="6.95" customHeight="1">
      <c r="A105" s="28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24.95" customHeight="1">
      <c r="A106" s="28"/>
      <c r="B106" s="29"/>
      <c r="C106" s="20" t="s">
        <v>90</v>
      </c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2" customHeight="1">
      <c r="A108" s="28"/>
      <c r="B108" s="29"/>
      <c r="C108" s="25" t="s">
        <v>12</v>
      </c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6.5" customHeight="1">
      <c r="A109" s="28"/>
      <c r="B109" s="29"/>
      <c r="C109" s="28"/>
      <c r="D109" s="28"/>
      <c r="E109" s="213" t="str">
        <f>E7</f>
        <v xml:space="preserve">Stanovení místní úpravy provozu </v>
      </c>
      <c r="F109" s="214"/>
      <c r="G109" s="214"/>
      <c r="H109" s="214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81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6.5" customHeight="1">
      <c r="A111" s="28"/>
      <c r="B111" s="29"/>
      <c r="C111" s="28"/>
      <c r="D111" s="28"/>
      <c r="E111" s="196" t="str">
        <f>E9</f>
        <v xml:space="preserve">            křiž.II/337 - III/33713 Křesetice</v>
      </c>
      <c r="F111" s="212"/>
      <c r="G111" s="212"/>
      <c r="H111" s="212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5" t="s">
        <v>15</v>
      </c>
      <c r="D113" s="28"/>
      <c r="E113" s="28"/>
      <c r="F113" s="23" t="str">
        <f>F12</f>
        <v xml:space="preserve"> </v>
      </c>
      <c r="G113" s="28"/>
      <c r="H113" s="28"/>
      <c r="I113" s="25" t="s">
        <v>17</v>
      </c>
      <c r="J113" s="51">
        <f>IF(J12="","",J12)</f>
        <v>0</v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6.9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5.2" customHeight="1">
      <c r="A115" s="28"/>
      <c r="B115" s="29"/>
      <c r="C115" s="25" t="s">
        <v>18</v>
      </c>
      <c r="D115" s="28"/>
      <c r="E115" s="28"/>
      <c r="F115" s="23" t="str">
        <f>E15</f>
        <v xml:space="preserve"> </v>
      </c>
      <c r="G115" s="28"/>
      <c r="H115" s="28"/>
      <c r="I115" s="25" t="s">
        <v>22</v>
      </c>
      <c r="J115" s="26" t="str">
        <f>E21</f>
        <v xml:space="preserve"> </v>
      </c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5.2" customHeight="1">
      <c r="A116" s="28"/>
      <c r="B116" s="29"/>
      <c r="C116" s="25" t="s">
        <v>21</v>
      </c>
      <c r="D116" s="28"/>
      <c r="E116" s="28"/>
      <c r="F116" s="23" t="str">
        <f>IF(E18="","",E18)</f>
        <v xml:space="preserve"> </v>
      </c>
      <c r="G116" s="28"/>
      <c r="H116" s="28"/>
      <c r="I116" s="25" t="s">
        <v>24</v>
      </c>
      <c r="J116" s="26" t="str">
        <f>E24</f>
        <v xml:space="preserve"> 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0.3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11" customFormat="1" ht="29.25" customHeight="1">
      <c r="A118" s="117"/>
      <c r="B118" s="118"/>
      <c r="C118" s="119" t="s">
        <v>91</v>
      </c>
      <c r="D118" s="120" t="s">
        <v>51</v>
      </c>
      <c r="E118" s="120" t="s">
        <v>47</v>
      </c>
      <c r="F118" s="120" t="s">
        <v>48</v>
      </c>
      <c r="G118" s="120" t="s">
        <v>92</v>
      </c>
      <c r="H118" s="120" t="s">
        <v>93</v>
      </c>
      <c r="I118" s="120" t="s">
        <v>94</v>
      </c>
      <c r="J118" s="121" t="s">
        <v>84</v>
      </c>
      <c r="K118" s="122" t="s">
        <v>95</v>
      </c>
      <c r="L118" s="123"/>
      <c r="M118" s="58" t="s">
        <v>1</v>
      </c>
      <c r="N118" s="59" t="s">
        <v>30</v>
      </c>
      <c r="O118" s="59" t="s">
        <v>96</v>
      </c>
      <c r="P118" s="59" t="s">
        <v>97</v>
      </c>
      <c r="Q118" s="59" t="s">
        <v>98</v>
      </c>
      <c r="R118" s="59" t="s">
        <v>99</v>
      </c>
      <c r="S118" s="59" t="s">
        <v>100</v>
      </c>
      <c r="T118" s="60" t="s">
        <v>101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63" s="2" customFormat="1" ht="22.9" customHeight="1">
      <c r="A119" s="28"/>
      <c r="B119" s="29"/>
      <c r="C119" s="65" t="s">
        <v>102</v>
      </c>
      <c r="D119" s="28"/>
      <c r="E119" s="28"/>
      <c r="F119" s="28"/>
      <c r="G119" s="28"/>
      <c r="H119" s="28"/>
      <c r="I119" s="28"/>
      <c r="J119" s="124">
        <f>BK119</f>
        <v>0</v>
      </c>
      <c r="K119" s="28"/>
      <c r="L119" s="29"/>
      <c r="M119" s="61"/>
      <c r="N119" s="52"/>
      <c r="O119" s="62"/>
      <c r="P119" s="125">
        <f>P120+P148</f>
        <v>0</v>
      </c>
      <c r="Q119" s="62"/>
      <c r="R119" s="125">
        <f>R120+R148</f>
        <v>0</v>
      </c>
      <c r="S119" s="62"/>
      <c r="T119" s="126">
        <f>T120+T148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T119" s="16" t="s">
        <v>65</v>
      </c>
      <c r="AU119" s="16" t="s">
        <v>86</v>
      </c>
      <c r="BK119" s="127">
        <f>BK120+BK148</f>
        <v>0</v>
      </c>
    </row>
    <row r="120" spans="2:63" s="12" customFormat="1" ht="25.9" customHeight="1">
      <c r="B120" s="128"/>
      <c r="D120" s="129" t="s">
        <v>65</v>
      </c>
      <c r="E120" s="130" t="s">
        <v>103</v>
      </c>
      <c r="F120" s="130" t="s">
        <v>104</v>
      </c>
      <c r="J120" s="131">
        <f>BK120</f>
        <v>0</v>
      </c>
      <c r="L120" s="128"/>
      <c r="M120" s="132"/>
      <c r="N120" s="133"/>
      <c r="O120" s="133"/>
      <c r="P120" s="134">
        <f>P121</f>
        <v>0</v>
      </c>
      <c r="Q120" s="133"/>
      <c r="R120" s="134">
        <f>R121</f>
        <v>0</v>
      </c>
      <c r="S120" s="133"/>
      <c r="T120" s="135">
        <f>T121</f>
        <v>0</v>
      </c>
      <c r="AR120" s="129" t="s">
        <v>72</v>
      </c>
      <c r="AT120" s="136" t="s">
        <v>65</v>
      </c>
      <c r="AU120" s="136" t="s">
        <v>66</v>
      </c>
      <c r="AY120" s="129" t="s">
        <v>105</v>
      </c>
      <c r="BK120" s="137">
        <f>BK121</f>
        <v>0</v>
      </c>
    </row>
    <row r="121" spans="2:63" s="12" customFormat="1" ht="22.9" customHeight="1">
      <c r="B121" s="128"/>
      <c r="D121" s="129" t="s">
        <v>65</v>
      </c>
      <c r="E121" s="138" t="s">
        <v>106</v>
      </c>
      <c r="F121" s="138" t="s">
        <v>107</v>
      </c>
      <c r="J121" s="139">
        <f>BK121</f>
        <v>0</v>
      </c>
      <c r="L121" s="128"/>
      <c r="M121" s="132"/>
      <c r="N121" s="133"/>
      <c r="O121" s="133"/>
      <c r="P121" s="134">
        <f>SUM(P122:P147)</f>
        <v>0</v>
      </c>
      <c r="Q121" s="133"/>
      <c r="R121" s="134">
        <f>SUM(R122:R147)</f>
        <v>0</v>
      </c>
      <c r="S121" s="133"/>
      <c r="T121" s="135">
        <f>SUM(T122:T147)</f>
        <v>0</v>
      </c>
      <c r="AR121" s="129" t="s">
        <v>72</v>
      </c>
      <c r="AT121" s="136" t="s">
        <v>65</v>
      </c>
      <c r="AU121" s="136" t="s">
        <v>72</v>
      </c>
      <c r="AY121" s="129" t="s">
        <v>105</v>
      </c>
      <c r="BK121" s="137">
        <f>SUM(BK122:BK147)</f>
        <v>0</v>
      </c>
    </row>
    <row r="122" spans="1:65" s="2" customFormat="1" ht="24" customHeight="1">
      <c r="A122" s="28"/>
      <c r="B122" s="140"/>
      <c r="C122" s="141" t="s">
        <v>133</v>
      </c>
      <c r="D122" s="141" t="s">
        <v>108</v>
      </c>
      <c r="E122" s="142" t="s">
        <v>109</v>
      </c>
      <c r="F122" s="143" t="s">
        <v>110</v>
      </c>
      <c r="G122" s="144" t="s">
        <v>111</v>
      </c>
      <c r="H122" s="145">
        <v>6</v>
      </c>
      <c r="I122" s="146"/>
      <c r="J122" s="146">
        <f>ROUND(I122*H122,2)</f>
        <v>0</v>
      </c>
      <c r="K122" s="147"/>
      <c r="L122" s="29"/>
      <c r="M122" s="148" t="s">
        <v>1</v>
      </c>
      <c r="N122" s="149" t="s">
        <v>31</v>
      </c>
      <c r="O122" s="150">
        <v>0</v>
      </c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2" t="s">
        <v>112</v>
      </c>
      <c r="AT122" s="152" t="s">
        <v>108</v>
      </c>
      <c r="AU122" s="152" t="s">
        <v>74</v>
      </c>
      <c r="AY122" s="16" t="s">
        <v>105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6" t="s">
        <v>72</v>
      </c>
      <c r="BK122" s="153">
        <f>ROUND(I122*H122,2)</f>
        <v>0</v>
      </c>
      <c r="BL122" s="16" t="s">
        <v>112</v>
      </c>
      <c r="BM122" s="152" t="s">
        <v>208</v>
      </c>
    </row>
    <row r="123" spans="1:47" s="2" customFormat="1" ht="19.5">
      <c r="A123" s="28"/>
      <c r="B123" s="29"/>
      <c r="C123" s="28"/>
      <c r="D123" s="154" t="s">
        <v>114</v>
      </c>
      <c r="E123" s="28"/>
      <c r="F123" s="155" t="s">
        <v>110</v>
      </c>
      <c r="G123" s="28"/>
      <c r="H123" s="28"/>
      <c r="I123" s="28"/>
      <c r="J123" s="28"/>
      <c r="K123" s="28"/>
      <c r="L123" s="29"/>
      <c r="M123" s="156"/>
      <c r="N123" s="157"/>
      <c r="O123" s="54"/>
      <c r="P123" s="54"/>
      <c r="Q123" s="54"/>
      <c r="R123" s="54"/>
      <c r="S123" s="54"/>
      <c r="T123" s="55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6" t="s">
        <v>114</v>
      </c>
      <c r="AU123" s="16" t="s">
        <v>74</v>
      </c>
    </row>
    <row r="124" spans="2:51" s="13" customFormat="1" ht="12">
      <c r="B124" s="158"/>
      <c r="D124" s="154" t="s">
        <v>115</v>
      </c>
      <c r="E124" s="159" t="s">
        <v>1</v>
      </c>
      <c r="F124" s="160" t="s">
        <v>209</v>
      </c>
      <c r="H124" s="161">
        <v>2</v>
      </c>
      <c r="L124" s="158"/>
      <c r="M124" s="162"/>
      <c r="N124" s="163"/>
      <c r="O124" s="163"/>
      <c r="P124" s="163"/>
      <c r="Q124" s="163"/>
      <c r="R124" s="163"/>
      <c r="S124" s="163"/>
      <c r="T124" s="164"/>
      <c r="AT124" s="159" t="s">
        <v>115</v>
      </c>
      <c r="AU124" s="159" t="s">
        <v>74</v>
      </c>
      <c r="AV124" s="13" t="s">
        <v>74</v>
      </c>
      <c r="AW124" s="13" t="s">
        <v>23</v>
      </c>
      <c r="AX124" s="13" t="s">
        <v>66</v>
      </c>
      <c r="AY124" s="159" t="s">
        <v>105</v>
      </c>
    </row>
    <row r="125" spans="2:51" s="13" customFormat="1" ht="12">
      <c r="B125" s="158"/>
      <c r="D125" s="154" t="s">
        <v>115</v>
      </c>
      <c r="E125" s="159" t="s">
        <v>1</v>
      </c>
      <c r="F125" s="160" t="s">
        <v>210</v>
      </c>
      <c r="H125" s="161">
        <v>1</v>
      </c>
      <c r="L125" s="158"/>
      <c r="M125" s="162"/>
      <c r="N125" s="163"/>
      <c r="O125" s="163"/>
      <c r="P125" s="163"/>
      <c r="Q125" s="163"/>
      <c r="R125" s="163"/>
      <c r="S125" s="163"/>
      <c r="T125" s="164"/>
      <c r="AT125" s="159" t="s">
        <v>115</v>
      </c>
      <c r="AU125" s="159" t="s">
        <v>74</v>
      </c>
      <c r="AV125" s="13" t="s">
        <v>74</v>
      </c>
      <c r="AW125" s="13" t="s">
        <v>23</v>
      </c>
      <c r="AX125" s="13" t="s">
        <v>66</v>
      </c>
      <c r="AY125" s="159" t="s">
        <v>105</v>
      </c>
    </row>
    <row r="126" spans="2:51" s="13" customFormat="1" ht="12">
      <c r="B126" s="158"/>
      <c r="D126" s="154" t="s">
        <v>115</v>
      </c>
      <c r="E126" s="159" t="s">
        <v>1</v>
      </c>
      <c r="F126" s="160" t="s">
        <v>211</v>
      </c>
      <c r="H126" s="161">
        <v>3</v>
      </c>
      <c r="L126" s="158"/>
      <c r="M126" s="162"/>
      <c r="N126" s="163"/>
      <c r="O126" s="163"/>
      <c r="P126" s="163"/>
      <c r="Q126" s="163"/>
      <c r="R126" s="163"/>
      <c r="S126" s="163"/>
      <c r="T126" s="164"/>
      <c r="AT126" s="159" t="s">
        <v>115</v>
      </c>
      <c r="AU126" s="159" t="s">
        <v>74</v>
      </c>
      <c r="AV126" s="13" t="s">
        <v>74</v>
      </c>
      <c r="AW126" s="13" t="s">
        <v>23</v>
      </c>
      <c r="AX126" s="13" t="s">
        <v>66</v>
      </c>
      <c r="AY126" s="159" t="s">
        <v>105</v>
      </c>
    </row>
    <row r="127" spans="2:51" s="14" customFormat="1" ht="12">
      <c r="B127" s="165"/>
      <c r="D127" s="154" t="s">
        <v>115</v>
      </c>
      <c r="E127" s="166" t="s">
        <v>1</v>
      </c>
      <c r="F127" s="167" t="s">
        <v>118</v>
      </c>
      <c r="H127" s="168">
        <v>6</v>
      </c>
      <c r="L127" s="165"/>
      <c r="M127" s="169"/>
      <c r="N127" s="170"/>
      <c r="O127" s="170"/>
      <c r="P127" s="170"/>
      <c r="Q127" s="170"/>
      <c r="R127" s="170"/>
      <c r="S127" s="170"/>
      <c r="T127" s="171"/>
      <c r="AT127" s="166" t="s">
        <v>115</v>
      </c>
      <c r="AU127" s="166" t="s">
        <v>74</v>
      </c>
      <c r="AV127" s="14" t="s">
        <v>112</v>
      </c>
      <c r="AW127" s="14" t="s">
        <v>23</v>
      </c>
      <c r="AX127" s="14" t="s">
        <v>72</v>
      </c>
      <c r="AY127" s="166" t="s">
        <v>105</v>
      </c>
    </row>
    <row r="128" spans="1:65" s="2" customFormat="1" ht="24" customHeight="1">
      <c r="A128" s="28"/>
      <c r="B128" s="140"/>
      <c r="C128" s="141" t="s">
        <v>159</v>
      </c>
      <c r="D128" s="141" t="s">
        <v>108</v>
      </c>
      <c r="E128" s="142" t="s">
        <v>119</v>
      </c>
      <c r="F128" s="143" t="s">
        <v>120</v>
      </c>
      <c r="G128" s="144" t="s">
        <v>111</v>
      </c>
      <c r="H128" s="145">
        <v>3</v>
      </c>
      <c r="I128" s="146"/>
      <c r="J128" s="146">
        <f>ROUND(I128*H128,2)</f>
        <v>0</v>
      </c>
      <c r="K128" s="147"/>
      <c r="L128" s="29"/>
      <c r="M128" s="148" t="s">
        <v>1</v>
      </c>
      <c r="N128" s="149" t="s">
        <v>31</v>
      </c>
      <c r="O128" s="150">
        <v>0</v>
      </c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2" t="s">
        <v>112</v>
      </c>
      <c r="AT128" s="152" t="s">
        <v>108</v>
      </c>
      <c r="AU128" s="152" t="s">
        <v>74</v>
      </c>
      <c r="AY128" s="16" t="s">
        <v>105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6" t="s">
        <v>72</v>
      </c>
      <c r="BK128" s="153">
        <f>ROUND(I128*H128,2)</f>
        <v>0</v>
      </c>
      <c r="BL128" s="16" t="s">
        <v>112</v>
      </c>
      <c r="BM128" s="152" t="s">
        <v>212</v>
      </c>
    </row>
    <row r="129" spans="1:47" s="2" customFormat="1" ht="19.5">
      <c r="A129" s="28"/>
      <c r="B129" s="29"/>
      <c r="C129" s="28"/>
      <c r="D129" s="154" t="s">
        <v>114</v>
      </c>
      <c r="E129" s="28"/>
      <c r="F129" s="155" t="s">
        <v>120</v>
      </c>
      <c r="G129" s="28"/>
      <c r="H129" s="28"/>
      <c r="I129" s="28"/>
      <c r="J129" s="28"/>
      <c r="K129" s="28"/>
      <c r="L129" s="29"/>
      <c r="M129" s="156"/>
      <c r="N129" s="157"/>
      <c r="O129" s="54"/>
      <c r="P129" s="54"/>
      <c r="Q129" s="54"/>
      <c r="R129" s="54"/>
      <c r="S129" s="54"/>
      <c r="T129" s="55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T129" s="16" t="s">
        <v>114</v>
      </c>
      <c r="AU129" s="16" t="s">
        <v>74</v>
      </c>
    </row>
    <row r="130" spans="1:65" s="2" customFormat="1" ht="24" customHeight="1">
      <c r="A130" s="28"/>
      <c r="B130" s="140"/>
      <c r="C130" s="141" t="s">
        <v>72</v>
      </c>
      <c r="D130" s="141" t="s">
        <v>108</v>
      </c>
      <c r="E130" s="142" t="s">
        <v>144</v>
      </c>
      <c r="F130" s="143" t="s">
        <v>145</v>
      </c>
      <c r="G130" s="144" t="s">
        <v>124</v>
      </c>
      <c r="H130" s="145">
        <v>157</v>
      </c>
      <c r="I130" s="146"/>
      <c r="J130" s="146">
        <f>ROUND(I130*H130,2)</f>
        <v>0</v>
      </c>
      <c r="K130" s="147"/>
      <c r="L130" s="29"/>
      <c r="M130" s="148" t="s">
        <v>1</v>
      </c>
      <c r="N130" s="149" t="s">
        <v>31</v>
      </c>
      <c r="O130" s="150">
        <v>0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2" t="s">
        <v>112</v>
      </c>
      <c r="AT130" s="152" t="s">
        <v>108</v>
      </c>
      <c r="AU130" s="152" t="s">
        <v>74</v>
      </c>
      <c r="AY130" s="16" t="s">
        <v>105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6" t="s">
        <v>72</v>
      </c>
      <c r="BK130" s="153">
        <f>ROUND(I130*H130,2)</f>
        <v>0</v>
      </c>
      <c r="BL130" s="16" t="s">
        <v>112</v>
      </c>
      <c r="BM130" s="152" t="s">
        <v>213</v>
      </c>
    </row>
    <row r="131" spans="1:47" s="2" customFormat="1" ht="19.5">
      <c r="A131" s="28"/>
      <c r="B131" s="29"/>
      <c r="C131" s="28"/>
      <c r="D131" s="154" t="s">
        <v>114</v>
      </c>
      <c r="E131" s="28"/>
      <c r="F131" s="155" t="s">
        <v>145</v>
      </c>
      <c r="G131" s="28"/>
      <c r="H131" s="28"/>
      <c r="I131" s="28"/>
      <c r="J131" s="28"/>
      <c r="K131" s="28"/>
      <c r="L131" s="29"/>
      <c r="M131" s="156"/>
      <c r="N131" s="157"/>
      <c r="O131" s="54"/>
      <c r="P131" s="54"/>
      <c r="Q131" s="54"/>
      <c r="R131" s="54"/>
      <c r="S131" s="54"/>
      <c r="T131" s="55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T131" s="16" t="s">
        <v>114</v>
      </c>
      <c r="AU131" s="16" t="s">
        <v>74</v>
      </c>
    </row>
    <row r="132" spans="2:51" s="13" customFormat="1" ht="12">
      <c r="B132" s="158"/>
      <c r="D132" s="154" t="s">
        <v>115</v>
      </c>
      <c r="E132" s="159" t="s">
        <v>1</v>
      </c>
      <c r="F132" s="160" t="s">
        <v>214</v>
      </c>
      <c r="H132" s="161">
        <v>9</v>
      </c>
      <c r="L132" s="158"/>
      <c r="M132" s="162"/>
      <c r="N132" s="163"/>
      <c r="O132" s="163"/>
      <c r="P132" s="163"/>
      <c r="Q132" s="163"/>
      <c r="R132" s="163"/>
      <c r="S132" s="163"/>
      <c r="T132" s="164"/>
      <c r="AT132" s="159" t="s">
        <v>115</v>
      </c>
      <c r="AU132" s="159" t="s">
        <v>74</v>
      </c>
      <c r="AV132" s="13" t="s">
        <v>74</v>
      </c>
      <c r="AW132" s="13" t="s">
        <v>23</v>
      </c>
      <c r="AX132" s="13" t="s">
        <v>66</v>
      </c>
      <c r="AY132" s="159" t="s">
        <v>105</v>
      </c>
    </row>
    <row r="133" spans="2:51" s="13" customFormat="1" ht="12">
      <c r="B133" s="158"/>
      <c r="D133" s="154" t="s">
        <v>115</v>
      </c>
      <c r="E133" s="159" t="s">
        <v>1</v>
      </c>
      <c r="F133" s="160" t="s">
        <v>215</v>
      </c>
      <c r="H133" s="161">
        <v>11</v>
      </c>
      <c r="L133" s="158"/>
      <c r="M133" s="162"/>
      <c r="N133" s="163"/>
      <c r="O133" s="163"/>
      <c r="P133" s="163"/>
      <c r="Q133" s="163"/>
      <c r="R133" s="163"/>
      <c r="S133" s="163"/>
      <c r="T133" s="164"/>
      <c r="AT133" s="159" t="s">
        <v>115</v>
      </c>
      <c r="AU133" s="159" t="s">
        <v>74</v>
      </c>
      <c r="AV133" s="13" t="s">
        <v>74</v>
      </c>
      <c r="AW133" s="13" t="s">
        <v>23</v>
      </c>
      <c r="AX133" s="13" t="s">
        <v>66</v>
      </c>
      <c r="AY133" s="159" t="s">
        <v>105</v>
      </c>
    </row>
    <row r="134" spans="2:51" s="13" customFormat="1" ht="12">
      <c r="B134" s="158"/>
      <c r="D134" s="154" t="s">
        <v>115</v>
      </c>
      <c r="E134" s="159" t="s">
        <v>1</v>
      </c>
      <c r="F134" s="160" t="s">
        <v>216</v>
      </c>
      <c r="H134" s="161">
        <v>120</v>
      </c>
      <c r="L134" s="158"/>
      <c r="M134" s="162"/>
      <c r="N134" s="163"/>
      <c r="O134" s="163"/>
      <c r="P134" s="163"/>
      <c r="Q134" s="163"/>
      <c r="R134" s="163"/>
      <c r="S134" s="163"/>
      <c r="T134" s="164"/>
      <c r="AT134" s="159" t="s">
        <v>115</v>
      </c>
      <c r="AU134" s="159" t="s">
        <v>74</v>
      </c>
      <c r="AV134" s="13" t="s">
        <v>74</v>
      </c>
      <c r="AW134" s="13" t="s">
        <v>23</v>
      </c>
      <c r="AX134" s="13" t="s">
        <v>66</v>
      </c>
      <c r="AY134" s="159" t="s">
        <v>105</v>
      </c>
    </row>
    <row r="135" spans="2:51" s="13" customFormat="1" ht="12">
      <c r="B135" s="158"/>
      <c r="D135" s="154" t="s">
        <v>115</v>
      </c>
      <c r="E135" s="159" t="s">
        <v>1</v>
      </c>
      <c r="F135" s="160" t="s">
        <v>217</v>
      </c>
      <c r="H135" s="161">
        <v>17</v>
      </c>
      <c r="L135" s="158"/>
      <c r="M135" s="162"/>
      <c r="N135" s="163"/>
      <c r="O135" s="163"/>
      <c r="P135" s="163"/>
      <c r="Q135" s="163"/>
      <c r="R135" s="163"/>
      <c r="S135" s="163"/>
      <c r="T135" s="164"/>
      <c r="AT135" s="159" t="s">
        <v>115</v>
      </c>
      <c r="AU135" s="159" t="s">
        <v>74</v>
      </c>
      <c r="AV135" s="13" t="s">
        <v>74</v>
      </c>
      <c r="AW135" s="13" t="s">
        <v>23</v>
      </c>
      <c r="AX135" s="13" t="s">
        <v>66</v>
      </c>
      <c r="AY135" s="159" t="s">
        <v>105</v>
      </c>
    </row>
    <row r="136" spans="2:51" s="14" customFormat="1" ht="12">
      <c r="B136" s="165"/>
      <c r="D136" s="154" t="s">
        <v>115</v>
      </c>
      <c r="E136" s="166" t="s">
        <v>1</v>
      </c>
      <c r="F136" s="167" t="s">
        <v>118</v>
      </c>
      <c r="H136" s="168">
        <v>157</v>
      </c>
      <c r="L136" s="165"/>
      <c r="M136" s="169"/>
      <c r="N136" s="170"/>
      <c r="O136" s="170"/>
      <c r="P136" s="170"/>
      <c r="Q136" s="170"/>
      <c r="R136" s="170"/>
      <c r="S136" s="170"/>
      <c r="T136" s="171"/>
      <c r="AT136" s="166" t="s">
        <v>115</v>
      </c>
      <c r="AU136" s="166" t="s">
        <v>74</v>
      </c>
      <c r="AV136" s="14" t="s">
        <v>112</v>
      </c>
      <c r="AW136" s="14" t="s">
        <v>23</v>
      </c>
      <c r="AX136" s="14" t="s">
        <v>72</v>
      </c>
      <c r="AY136" s="166" t="s">
        <v>105</v>
      </c>
    </row>
    <row r="137" spans="1:65" s="2" customFormat="1" ht="24" customHeight="1">
      <c r="A137" s="28"/>
      <c r="B137" s="140"/>
      <c r="C137" s="141" t="s">
        <v>74</v>
      </c>
      <c r="D137" s="141" t="s">
        <v>108</v>
      </c>
      <c r="E137" s="142" t="s">
        <v>122</v>
      </c>
      <c r="F137" s="143" t="s">
        <v>123</v>
      </c>
      <c r="G137" s="144" t="s">
        <v>124</v>
      </c>
      <c r="H137" s="145">
        <v>17</v>
      </c>
      <c r="I137" s="146"/>
      <c r="J137" s="146">
        <f>ROUND(I137*H137,2)</f>
        <v>0</v>
      </c>
      <c r="K137" s="147"/>
      <c r="L137" s="29"/>
      <c r="M137" s="148" t="s">
        <v>1</v>
      </c>
      <c r="N137" s="149" t="s">
        <v>31</v>
      </c>
      <c r="O137" s="150">
        <v>0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2" t="s">
        <v>112</v>
      </c>
      <c r="AT137" s="152" t="s">
        <v>108</v>
      </c>
      <c r="AU137" s="152" t="s">
        <v>74</v>
      </c>
      <c r="AY137" s="16" t="s">
        <v>105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6" t="s">
        <v>72</v>
      </c>
      <c r="BK137" s="153">
        <f>ROUND(I137*H137,2)</f>
        <v>0</v>
      </c>
      <c r="BL137" s="16" t="s">
        <v>112</v>
      </c>
      <c r="BM137" s="152" t="s">
        <v>218</v>
      </c>
    </row>
    <row r="138" spans="1:47" s="2" customFormat="1" ht="19.5">
      <c r="A138" s="28"/>
      <c r="B138" s="29"/>
      <c r="C138" s="28"/>
      <c r="D138" s="154" t="s">
        <v>114</v>
      </c>
      <c r="E138" s="28"/>
      <c r="F138" s="155" t="s">
        <v>123</v>
      </c>
      <c r="G138" s="28"/>
      <c r="H138" s="28"/>
      <c r="I138" s="28"/>
      <c r="J138" s="28"/>
      <c r="K138" s="28"/>
      <c r="L138" s="29"/>
      <c r="M138" s="156"/>
      <c r="N138" s="157"/>
      <c r="O138" s="54"/>
      <c r="P138" s="54"/>
      <c r="Q138" s="54"/>
      <c r="R138" s="54"/>
      <c r="S138" s="54"/>
      <c r="T138" s="55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T138" s="16" t="s">
        <v>114</v>
      </c>
      <c r="AU138" s="16" t="s">
        <v>74</v>
      </c>
    </row>
    <row r="139" spans="2:51" s="13" customFormat="1" ht="12">
      <c r="B139" s="158"/>
      <c r="D139" s="154" t="s">
        <v>115</v>
      </c>
      <c r="E139" s="159" t="s">
        <v>1</v>
      </c>
      <c r="F139" s="160" t="s">
        <v>217</v>
      </c>
      <c r="H139" s="161">
        <v>17</v>
      </c>
      <c r="L139" s="158"/>
      <c r="M139" s="162"/>
      <c r="N139" s="163"/>
      <c r="O139" s="163"/>
      <c r="P139" s="163"/>
      <c r="Q139" s="163"/>
      <c r="R139" s="163"/>
      <c r="S139" s="163"/>
      <c r="T139" s="164"/>
      <c r="AT139" s="159" t="s">
        <v>115</v>
      </c>
      <c r="AU139" s="159" t="s">
        <v>74</v>
      </c>
      <c r="AV139" s="13" t="s">
        <v>74</v>
      </c>
      <c r="AW139" s="13" t="s">
        <v>23</v>
      </c>
      <c r="AX139" s="13" t="s">
        <v>72</v>
      </c>
      <c r="AY139" s="159" t="s">
        <v>105</v>
      </c>
    </row>
    <row r="140" spans="1:65" s="2" customFormat="1" ht="24" customHeight="1">
      <c r="A140" s="28"/>
      <c r="B140" s="140"/>
      <c r="C140" s="141" t="s">
        <v>127</v>
      </c>
      <c r="D140" s="141" t="s">
        <v>108</v>
      </c>
      <c r="E140" s="142" t="s">
        <v>189</v>
      </c>
      <c r="F140" s="143" t="s">
        <v>190</v>
      </c>
      <c r="G140" s="144" t="s">
        <v>124</v>
      </c>
      <c r="H140" s="145">
        <v>140</v>
      </c>
      <c r="I140" s="146"/>
      <c r="J140" s="146">
        <f>ROUND(I140*H140,2)</f>
        <v>0</v>
      </c>
      <c r="K140" s="147"/>
      <c r="L140" s="29"/>
      <c r="M140" s="148" t="s">
        <v>1</v>
      </c>
      <c r="N140" s="149" t="s">
        <v>31</v>
      </c>
      <c r="O140" s="150">
        <v>0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2" t="s">
        <v>112</v>
      </c>
      <c r="AT140" s="152" t="s">
        <v>108</v>
      </c>
      <c r="AU140" s="152" t="s">
        <v>74</v>
      </c>
      <c r="AY140" s="16" t="s">
        <v>105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6" t="s">
        <v>72</v>
      </c>
      <c r="BK140" s="153">
        <f>ROUND(I140*H140,2)</f>
        <v>0</v>
      </c>
      <c r="BL140" s="16" t="s">
        <v>112</v>
      </c>
      <c r="BM140" s="152" t="s">
        <v>219</v>
      </c>
    </row>
    <row r="141" spans="1:47" s="2" customFormat="1" ht="19.5">
      <c r="A141" s="28"/>
      <c r="B141" s="29"/>
      <c r="C141" s="28"/>
      <c r="D141" s="154" t="s">
        <v>114</v>
      </c>
      <c r="E141" s="28"/>
      <c r="F141" s="155" t="s">
        <v>190</v>
      </c>
      <c r="G141" s="28"/>
      <c r="H141" s="28"/>
      <c r="I141" s="28"/>
      <c r="J141" s="28"/>
      <c r="K141" s="28"/>
      <c r="L141" s="29"/>
      <c r="M141" s="156"/>
      <c r="N141" s="157"/>
      <c r="O141" s="54"/>
      <c r="P141" s="54"/>
      <c r="Q141" s="54"/>
      <c r="R141" s="54"/>
      <c r="S141" s="54"/>
      <c r="T141" s="55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T141" s="16" t="s">
        <v>114</v>
      </c>
      <c r="AU141" s="16" t="s">
        <v>74</v>
      </c>
    </row>
    <row r="142" spans="2:51" s="13" customFormat="1" ht="12">
      <c r="B142" s="158"/>
      <c r="D142" s="154" t="s">
        <v>115</v>
      </c>
      <c r="E142" s="159" t="s">
        <v>1</v>
      </c>
      <c r="F142" s="160" t="s">
        <v>214</v>
      </c>
      <c r="H142" s="161">
        <v>9</v>
      </c>
      <c r="L142" s="158"/>
      <c r="M142" s="162"/>
      <c r="N142" s="163"/>
      <c r="O142" s="163"/>
      <c r="P142" s="163"/>
      <c r="Q142" s="163"/>
      <c r="R142" s="163"/>
      <c r="S142" s="163"/>
      <c r="T142" s="164"/>
      <c r="AT142" s="159" t="s">
        <v>115</v>
      </c>
      <c r="AU142" s="159" t="s">
        <v>74</v>
      </c>
      <c r="AV142" s="13" t="s">
        <v>74</v>
      </c>
      <c r="AW142" s="13" t="s">
        <v>23</v>
      </c>
      <c r="AX142" s="13" t="s">
        <v>66</v>
      </c>
      <c r="AY142" s="159" t="s">
        <v>105</v>
      </c>
    </row>
    <row r="143" spans="2:51" s="13" customFormat="1" ht="12">
      <c r="B143" s="158"/>
      <c r="D143" s="154" t="s">
        <v>115</v>
      </c>
      <c r="E143" s="159" t="s">
        <v>1</v>
      </c>
      <c r="F143" s="160" t="s">
        <v>215</v>
      </c>
      <c r="H143" s="161">
        <v>11</v>
      </c>
      <c r="L143" s="158"/>
      <c r="M143" s="162"/>
      <c r="N143" s="163"/>
      <c r="O143" s="163"/>
      <c r="P143" s="163"/>
      <c r="Q143" s="163"/>
      <c r="R143" s="163"/>
      <c r="S143" s="163"/>
      <c r="T143" s="164"/>
      <c r="AT143" s="159" t="s">
        <v>115</v>
      </c>
      <c r="AU143" s="159" t="s">
        <v>74</v>
      </c>
      <c r="AV143" s="13" t="s">
        <v>74</v>
      </c>
      <c r="AW143" s="13" t="s">
        <v>23</v>
      </c>
      <c r="AX143" s="13" t="s">
        <v>66</v>
      </c>
      <c r="AY143" s="159" t="s">
        <v>105</v>
      </c>
    </row>
    <row r="144" spans="2:51" s="13" customFormat="1" ht="12">
      <c r="B144" s="158"/>
      <c r="D144" s="154" t="s">
        <v>115</v>
      </c>
      <c r="E144" s="159" t="s">
        <v>1</v>
      </c>
      <c r="F144" s="160" t="s">
        <v>216</v>
      </c>
      <c r="H144" s="161">
        <v>120</v>
      </c>
      <c r="L144" s="158"/>
      <c r="M144" s="162"/>
      <c r="N144" s="163"/>
      <c r="O144" s="163"/>
      <c r="P144" s="163"/>
      <c r="Q144" s="163"/>
      <c r="R144" s="163"/>
      <c r="S144" s="163"/>
      <c r="T144" s="164"/>
      <c r="AT144" s="159" t="s">
        <v>115</v>
      </c>
      <c r="AU144" s="159" t="s">
        <v>74</v>
      </c>
      <c r="AV144" s="13" t="s">
        <v>74</v>
      </c>
      <c r="AW144" s="13" t="s">
        <v>23</v>
      </c>
      <c r="AX144" s="13" t="s">
        <v>66</v>
      </c>
      <c r="AY144" s="159" t="s">
        <v>105</v>
      </c>
    </row>
    <row r="145" spans="2:51" s="14" customFormat="1" ht="12">
      <c r="B145" s="165"/>
      <c r="D145" s="154" t="s">
        <v>115</v>
      </c>
      <c r="E145" s="166" t="s">
        <v>1</v>
      </c>
      <c r="F145" s="167" t="s">
        <v>118</v>
      </c>
      <c r="H145" s="168">
        <v>140</v>
      </c>
      <c r="L145" s="165"/>
      <c r="M145" s="169"/>
      <c r="N145" s="170"/>
      <c r="O145" s="170"/>
      <c r="P145" s="170"/>
      <c r="Q145" s="170"/>
      <c r="R145" s="170"/>
      <c r="S145" s="170"/>
      <c r="T145" s="171"/>
      <c r="AT145" s="166" t="s">
        <v>115</v>
      </c>
      <c r="AU145" s="166" t="s">
        <v>74</v>
      </c>
      <c r="AV145" s="14" t="s">
        <v>112</v>
      </c>
      <c r="AW145" s="14" t="s">
        <v>23</v>
      </c>
      <c r="AX145" s="14" t="s">
        <v>72</v>
      </c>
      <c r="AY145" s="166" t="s">
        <v>105</v>
      </c>
    </row>
    <row r="146" spans="1:65" s="2" customFormat="1" ht="16.5" customHeight="1">
      <c r="A146" s="28"/>
      <c r="B146" s="140"/>
      <c r="C146" s="141" t="s">
        <v>112</v>
      </c>
      <c r="D146" s="141" t="s">
        <v>108</v>
      </c>
      <c r="E146" s="142" t="s">
        <v>128</v>
      </c>
      <c r="F146" s="143" t="s">
        <v>129</v>
      </c>
      <c r="G146" s="144" t="s">
        <v>124</v>
      </c>
      <c r="H146" s="145">
        <v>500</v>
      </c>
      <c r="I146" s="146"/>
      <c r="J146" s="146">
        <f>ROUND(I146*H146,2)</f>
        <v>0</v>
      </c>
      <c r="K146" s="147"/>
      <c r="L146" s="29"/>
      <c r="M146" s="148" t="s">
        <v>1</v>
      </c>
      <c r="N146" s="149" t="s">
        <v>31</v>
      </c>
      <c r="O146" s="150">
        <v>0</v>
      </c>
      <c r="P146" s="150">
        <f>O146*H146</f>
        <v>0</v>
      </c>
      <c r="Q146" s="150">
        <v>0</v>
      </c>
      <c r="R146" s="150">
        <f>Q146*H146</f>
        <v>0</v>
      </c>
      <c r="S146" s="150">
        <v>0</v>
      </c>
      <c r="T146" s="151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2" t="s">
        <v>112</v>
      </c>
      <c r="AT146" s="152" t="s">
        <v>108</v>
      </c>
      <c r="AU146" s="152" t="s">
        <v>74</v>
      </c>
      <c r="AY146" s="16" t="s">
        <v>105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6" t="s">
        <v>72</v>
      </c>
      <c r="BK146" s="153">
        <f>ROUND(I146*H146,2)</f>
        <v>0</v>
      </c>
      <c r="BL146" s="16" t="s">
        <v>112</v>
      </c>
      <c r="BM146" s="152" t="s">
        <v>220</v>
      </c>
    </row>
    <row r="147" spans="1:47" s="2" customFormat="1" ht="12">
      <c r="A147" s="28"/>
      <c r="B147" s="29"/>
      <c r="C147" s="28"/>
      <c r="D147" s="154" t="s">
        <v>114</v>
      </c>
      <c r="E147" s="28"/>
      <c r="F147" s="155" t="s">
        <v>129</v>
      </c>
      <c r="G147" s="28"/>
      <c r="H147" s="28"/>
      <c r="I147" s="28"/>
      <c r="J147" s="28"/>
      <c r="K147" s="28"/>
      <c r="L147" s="29"/>
      <c r="M147" s="156"/>
      <c r="N147" s="157"/>
      <c r="O147" s="54"/>
      <c r="P147" s="54"/>
      <c r="Q147" s="54"/>
      <c r="R147" s="54"/>
      <c r="S147" s="54"/>
      <c r="T147" s="55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T147" s="16" t="s">
        <v>114</v>
      </c>
      <c r="AU147" s="16" t="s">
        <v>74</v>
      </c>
    </row>
    <row r="148" spans="2:63" s="12" customFormat="1" ht="25.9" customHeight="1">
      <c r="B148" s="128"/>
      <c r="D148" s="129" t="s">
        <v>65</v>
      </c>
      <c r="E148" s="130" t="s">
        <v>131</v>
      </c>
      <c r="F148" s="130" t="s">
        <v>132</v>
      </c>
      <c r="J148" s="131">
        <f>BK148</f>
        <v>0</v>
      </c>
      <c r="L148" s="128"/>
      <c r="M148" s="132"/>
      <c r="N148" s="133"/>
      <c r="O148" s="133"/>
      <c r="P148" s="134">
        <f>SUM(P149:P150)</f>
        <v>0</v>
      </c>
      <c r="Q148" s="133"/>
      <c r="R148" s="134">
        <f>SUM(R149:R150)</f>
        <v>0</v>
      </c>
      <c r="S148" s="133"/>
      <c r="T148" s="135">
        <f>SUM(T149:T150)</f>
        <v>0</v>
      </c>
      <c r="AR148" s="129" t="s">
        <v>112</v>
      </c>
      <c r="AT148" s="136" t="s">
        <v>65</v>
      </c>
      <c r="AU148" s="136" t="s">
        <v>66</v>
      </c>
      <c r="AY148" s="129" t="s">
        <v>105</v>
      </c>
      <c r="BK148" s="137">
        <f>SUM(BK149:BK150)</f>
        <v>0</v>
      </c>
    </row>
    <row r="149" spans="1:65" s="2" customFormat="1" ht="24" customHeight="1">
      <c r="A149" s="28"/>
      <c r="B149" s="140"/>
      <c r="C149" s="141" t="s">
        <v>197</v>
      </c>
      <c r="D149" s="141" t="s">
        <v>108</v>
      </c>
      <c r="E149" s="142" t="s">
        <v>134</v>
      </c>
      <c r="F149" s="143" t="s">
        <v>135</v>
      </c>
      <c r="G149" s="144" t="s">
        <v>136</v>
      </c>
      <c r="H149" s="145">
        <v>1</v>
      </c>
      <c r="I149" s="146"/>
      <c r="J149" s="146">
        <f>ROUND(I149*H149,2)</f>
        <v>0</v>
      </c>
      <c r="K149" s="147"/>
      <c r="L149" s="29"/>
      <c r="M149" s="148" t="s">
        <v>1</v>
      </c>
      <c r="N149" s="149" t="s">
        <v>31</v>
      </c>
      <c r="O149" s="150">
        <v>0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2" t="s">
        <v>137</v>
      </c>
      <c r="AT149" s="152" t="s">
        <v>108</v>
      </c>
      <c r="AU149" s="152" t="s">
        <v>72</v>
      </c>
      <c r="AY149" s="16" t="s">
        <v>105</v>
      </c>
      <c r="BE149" s="153">
        <f>IF(N149="základní",J149,0)</f>
        <v>0</v>
      </c>
      <c r="BF149" s="153">
        <f>IF(N149="snížená",J149,0)</f>
        <v>0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16" t="s">
        <v>72</v>
      </c>
      <c r="BK149" s="153">
        <f>ROUND(I149*H149,2)</f>
        <v>0</v>
      </c>
      <c r="BL149" s="16" t="s">
        <v>137</v>
      </c>
      <c r="BM149" s="152" t="s">
        <v>221</v>
      </c>
    </row>
    <row r="150" spans="1:47" s="2" customFormat="1" ht="19.5">
      <c r="A150" s="28"/>
      <c r="B150" s="29"/>
      <c r="C150" s="28"/>
      <c r="D150" s="154" t="s">
        <v>114</v>
      </c>
      <c r="E150" s="28"/>
      <c r="F150" s="155" t="s">
        <v>135</v>
      </c>
      <c r="G150" s="28"/>
      <c r="H150" s="28"/>
      <c r="I150" s="28"/>
      <c r="J150" s="28"/>
      <c r="K150" s="28"/>
      <c r="L150" s="29"/>
      <c r="M150" s="172"/>
      <c r="N150" s="173"/>
      <c r="O150" s="174"/>
      <c r="P150" s="174"/>
      <c r="Q150" s="174"/>
      <c r="R150" s="174"/>
      <c r="S150" s="174"/>
      <c r="T150" s="175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T150" s="16" t="s">
        <v>114</v>
      </c>
      <c r="AU150" s="16" t="s">
        <v>72</v>
      </c>
    </row>
    <row r="151" spans="1:31" s="2" customFormat="1" ht="6.95" customHeight="1">
      <c r="A151" s="28"/>
      <c r="B151" s="43"/>
      <c r="C151" s="44"/>
      <c r="D151" s="44"/>
      <c r="E151" s="44"/>
      <c r="F151" s="44"/>
      <c r="G151" s="44"/>
      <c r="H151" s="44"/>
      <c r="I151" s="44"/>
      <c r="J151" s="44"/>
      <c r="K151" s="44"/>
      <c r="L151" s="29"/>
      <c r="M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</row>
  </sheetData>
  <autoFilter ref="C118:K15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5"/>
  <sheetViews>
    <sheetView showGridLines="0" workbookViewId="0" topLeftCell="A98">
      <selection activeCell="X120" sqref="X12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207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6" t="s">
        <v>79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74</v>
      </c>
    </row>
    <row r="4" spans="2:46" s="1" customFormat="1" ht="24.95" customHeight="1">
      <c r="B4" s="19"/>
      <c r="D4" s="20" t="s">
        <v>80</v>
      </c>
      <c r="L4" s="19"/>
      <c r="M4" s="90" t="s">
        <v>9</v>
      </c>
      <c r="AT4" s="16" t="s">
        <v>3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25" t="s">
        <v>12</v>
      </c>
      <c r="L6" s="19"/>
    </row>
    <row r="7" spans="2:12" s="1" customFormat="1" ht="16.5" customHeight="1">
      <c r="B7" s="19"/>
      <c r="E7" s="213" t="str">
        <f>'Rekapitulace stavby'!K6</f>
        <v xml:space="preserve">Stanovení místní úpravy provozu </v>
      </c>
      <c r="F7" s="214"/>
      <c r="G7" s="214"/>
      <c r="H7" s="214"/>
      <c r="L7" s="19"/>
    </row>
    <row r="8" spans="1:31" s="2" customFormat="1" ht="12" customHeight="1">
      <c r="A8" s="28"/>
      <c r="B8" s="29"/>
      <c r="C8" s="28"/>
      <c r="D8" s="25" t="s">
        <v>81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16.5" customHeight="1">
      <c r="A9" s="28"/>
      <c r="B9" s="29"/>
      <c r="C9" s="28"/>
      <c r="D9" s="28"/>
      <c r="E9" s="196" t="s">
        <v>248</v>
      </c>
      <c r="F9" s="212"/>
      <c r="G9" s="212"/>
      <c r="H9" s="212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" customHeight="1">
      <c r="A11" s="28"/>
      <c r="B11" s="29"/>
      <c r="C11" s="28"/>
      <c r="D11" s="25" t="s">
        <v>13</v>
      </c>
      <c r="E11" s="28"/>
      <c r="F11" s="23" t="s">
        <v>1</v>
      </c>
      <c r="G11" s="28"/>
      <c r="H11" s="28"/>
      <c r="I11" s="25" t="s">
        <v>14</v>
      </c>
      <c r="J11" s="23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" customHeight="1">
      <c r="A12" s="28"/>
      <c r="B12" s="29"/>
      <c r="C12" s="28"/>
      <c r="D12" s="25" t="s">
        <v>15</v>
      </c>
      <c r="E12" s="28"/>
      <c r="F12" s="23" t="s">
        <v>16</v>
      </c>
      <c r="G12" s="28"/>
      <c r="H12" s="28"/>
      <c r="I12" s="25" t="s">
        <v>17</v>
      </c>
      <c r="J12" s="51">
        <f>'Rekapitulace stavby'!AN8</f>
        <v>0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0.9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" customHeight="1">
      <c r="A14" s="28"/>
      <c r="B14" s="29"/>
      <c r="C14" s="28"/>
      <c r="D14" s="25" t="s">
        <v>18</v>
      </c>
      <c r="E14" s="28"/>
      <c r="F14" s="28"/>
      <c r="G14" s="28"/>
      <c r="H14" s="28"/>
      <c r="I14" s="25" t="s">
        <v>19</v>
      </c>
      <c r="J14" s="23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3" t="str">
        <f>IF('Rekapitulace stavby'!E11="","",'Rekapitulace stavby'!E11)</f>
        <v xml:space="preserve"> </v>
      </c>
      <c r="F15" s="28"/>
      <c r="G15" s="28"/>
      <c r="H15" s="28"/>
      <c r="I15" s="25" t="s">
        <v>20</v>
      </c>
      <c r="J15" s="23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5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21</v>
      </c>
      <c r="E17" s="28"/>
      <c r="F17" s="28"/>
      <c r="G17" s="28"/>
      <c r="H17" s="28"/>
      <c r="I17" s="25" t="s">
        <v>19</v>
      </c>
      <c r="J17" s="23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04" t="str">
        <f>'Rekapitulace stavby'!E14</f>
        <v xml:space="preserve"> </v>
      </c>
      <c r="F18" s="204"/>
      <c r="G18" s="204"/>
      <c r="H18" s="204"/>
      <c r="I18" s="25" t="s">
        <v>20</v>
      </c>
      <c r="J18" s="23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5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22</v>
      </c>
      <c r="E20" s="28"/>
      <c r="F20" s="28"/>
      <c r="G20" s="28"/>
      <c r="H20" s="28"/>
      <c r="I20" s="25" t="s">
        <v>19</v>
      </c>
      <c r="J20" s="23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tr">
        <f>IF('Rekapitulace stavby'!E17="","",'Rekapitulace stavby'!E17)</f>
        <v xml:space="preserve"> </v>
      </c>
      <c r="F21" s="28"/>
      <c r="G21" s="28"/>
      <c r="H21" s="28"/>
      <c r="I21" s="25" t="s">
        <v>20</v>
      </c>
      <c r="J21" s="23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5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24</v>
      </c>
      <c r="E23" s="28"/>
      <c r="F23" s="28"/>
      <c r="G23" s="28"/>
      <c r="H23" s="28"/>
      <c r="I23" s="25" t="s">
        <v>19</v>
      </c>
      <c r="J23" s="23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tr">
        <f>IF('Rekapitulace stavby'!E20="","",'Rekapitulace stavby'!E20)</f>
        <v xml:space="preserve"> </v>
      </c>
      <c r="F24" s="28"/>
      <c r="G24" s="28"/>
      <c r="H24" s="28"/>
      <c r="I24" s="25" t="s">
        <v>20</v>
      </c>
      <c r="J24" s="23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5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25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08" t="s">
        <v>1</v>
      </c>
      <c r="F27" s="208"/>
      <c r="G27" s="208"/>
      <c r="H27" s="208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5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4" t="s">
        <v>26</v>
      </c>
      <c r="E30" s="28"/>
      <c r="F30" s="28"/>
      <c r="G30" s="28"/>
      <c r="H30" s="28"/>
      <c r="I30" s="28"/>
      <c r="J30" s="67">
        <f>ROUND(J119,2)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5" customHeight="1">
      <c r="A31" s="28"/>
      <c r="B31" s="29"/>
      <c r="C31" s="28"/>
      <c r="D31" s="62"/>
      <c r="E31" s="62"/>
      <c r="F31" s="62"/>
      <c r="G31" s="62"/>
      <c r="H31" s="62"/>
      <c r="I31" s="62"/>
      <c r="J31" s="62"/>
      <c r="K31" s="62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5" customHeight="1">
      <c r="A32" s="28"/>
      <c r="B32" s="29"/>
      <c r="C32" s="28"/>
      <c r="D32" s="28"/>
      <c r="E32" s="28"/>
      <c r="F32" s="32" t="s">
        <v>28</v>
      </c>
      <c r="G32" s="28"/>
      <c r="H32" s="28"/>
      <c r="I32" s="32" t="s">
        <v>27</v>
      </c>
      <c r="J32" s="32" t="s">
        <v>29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5" customHeight="1">
      <c r="A33" s="28"/>
      <c r="B33" s="29"/>
      <c r="C33" s="28"/>
      <c r="D33" s="95" t="s">
        <v>30</v>
      </c>
      <c r="E33" s="25" t="s">
        <v>31</v>
      </c>
      <c r="F33" s="96">
        <f>ROUND((SUM(BE119:BE134)),2)</f>
        <v>0</v>
      </c>
      <c r="G33" s="28"/>
      <c r="H33" s="28"/>
      <c r="I33" s="97">
        <v>0.21</v>
      </c>
      <c r="J33" s="96">
        <f>ROUND(((SUM(BE119:BE134))*I33),2)</f>
        <v>0</v>
      </c>
      <c r="K33" s="28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5" customHeight="1">
      <c r="A34" s="28"/>
      <c r="B34" s="29"/>
      <c r="C34" s="28"/>
      <c r="D34" s="28"/>
      <c r="E34" s="25" t="s">
        <v>32</v>
      </c>
      <c r="F34" s="96">
        <f>ROUND((SUM(BF119:BF134)),2)</f>
        <v>0</v>
      </c>
      <c r="G34" s="28"/>
      <c r="H34" s="28"/>
      <c r="I34" s="97">
        <v>0.15</v>
      </c>
      <c r="J34" s="96">
        <f>ROUND(((SUM(BF119:BF134))*I34),2)</f>
        <v>0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5" customHeight="1" hidden="1">
      <c r="A35" s="28"/>
      <c r="B35" s="29"/>
      <c r="C35" s="28"/>
      <c r="D35" s="28"/>
      <c r="E35" s="25" t="s">
        <v>33</v>
      </c>
      <c r="F35" s="96">
        <f>ROUND((SUM(BG119:BG134)),2)</f>
        <v>0</v>
      </c>
      <c r="G35" s="28"/>
      <c r="H35" s="28"/>
      <c r="I35" s="97">
        <v>0.21</v>
      </c>
      <c r="J35" s="96">
        <f>0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5" customHeight="1" hidden="1">
      <c r="A36" s="28"/>
      <c r="B36" s="29"/>
      <c r="C36" s="28"/>
      <c r="D36" s="28"/>
      <c r="E36" s="25" t="s">
        <v>34</v>
      </c>
      <c r="F36" s="96">
        <f>ROUND((SUM(BH119:BH134)),2)</f>
        <v>0</v>
      </c>
      <c r="G36" s="28"/>
      <c r="H36" s="28"/>
      <c r="I36" s="97">
        <v>0.15</v>
      </c>
      <c r="J36" s="96">
        <f>0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5" customHeight="1" hidden="1">
      <c r="A37" s="28"/>
      <c r="B37" s="29"/>
      <c r="C37" s="28"/>
      <c r="D37" s="28"/>
      <c r="E37" s="25" t="s">
        <v>35</v>
      </c>
      <c r="F37" s="96">
        <f>ROUND((SUM(BI119:BI134)),2)</f>
        <v>0</v>
      </c>
      <c r="G37" s="28"/>
      <c r="H37" s="28"/>
      <c r="I37" s="97">
        <v>0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5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98"/>
      <c r="D39" s="99" t="s">
        <v>36</v>
      </c>
      <c r="E39" s="56"/>
      <c r="F39" s="56"/>
      <c r="G39" s="100" t="s">
        <v>37</v>
      </c>
      <c r="H39" s="101" t="s">
        <v>38</v>
      </c>
      <c r="I39" s="56"/>
      <c r="J39" s="102">
        <f>SUM(J30:J37)</f>
        <v>0</v>
      </c>
      <c r="K39" s="103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5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38"/>
      <c r="D50" s="39" t="s">
        <v>39</v>
      </c>
      <c r="E50" s="40"/>
      <c r="F50" s="40"/>
      <c r="G50" s="39" t="s">
        <v>40</v>
      </c>
      <c r="H50" s="40"/>
      <c r="I50" s="40"/>
      <c r="J50" s="40"/>
      <c r="K50" s="40"/>
      <c r="L50" s="38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28"/>
      <c r="B61" s="29"/>
      <c r="C61" s="28"/>
      <c r="D61" s="41" t="s">
        <v>41</v>
      </c>
      <c r="E61" s="31"/>
      <c r="F61" s="104" t="s">
        <v>42</v>
      </c>
      <c r="G61" s="41" t="s">
        <v>41</v>
      </c>
      <c r="H61" s="31"/>
      <c r="I61" s="31"/>
      <c r="J61" s="105" t="s">
        <v>42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28"/>
      <c r="B65" s="29"/>
      <c r="C65" s="28"/>
      <c r="D65" s="39" t="s">
        <v>43</v>
      </c>
      <c r="E65" s="42"/>
      <c r="F65" s="42"/>
      <c r="G65" s="39" t="s">
        <v>44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28"/>
      <c r="B76" s="29"/>
      <c r="C76" s="28"/>
      <c r="D76" s="41" t="s">
        <v>41</v>
      </c>
      <c r="E76" s="31"/>
      <c r="F76" s="104" t="s">
        <v>42</v>
      </c>
      <c r="G76" s="41" t="s">
        <v>41</v>
      </c>
      <c r="H76" s="31"/>
      <c r="I76" s="31"/>
      <c r="J76" s="105" t="s">
        <v>42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5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5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5" customHeight="1">
      <c r="A82" s="28"/>
      <c r="B82" s="29"/>
      <c r="C82" s="20" t="s">
        <v>82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5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13" t="str">
        <f>E7</f>
        <v xml:space="preserve">Stanovení místní úpravy provozu </v>
      </c>
      <c r="F85" s="214"/>
      <c r="G85" s="214"/>
      <c r="H85" s="214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" customHeight="1">
      <c r="A86" s="28"/>
      <c r="B86" s="29"/>
      <c r="C86" s="25" t="s">
        <v>81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16.5" customHeight="1">
      <c r="A87" s="28"/>
      <c r="B87" s="29"/>
      <c r="C87" s="28"/>
      <c r="D87" s="28"/>
      <c r="E87" s="196" t="str">
        <f>E9</f>
        <v xml:space="preserve">              křiž. III/1116 - I-3 (Zahradice)</v>
      </c>
      <c r="F87" s="212"/>
      <c r="G87" s="212"/>
      <c r="H87" s="212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5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" customHeight="1">
      <c r="A89" s="28"/>
      <c r="B89" s="29"/>
      <c r="C89" s="25" t="s">
        <v>15</v>
      </c>
      <c r="D89" s="28"/>
      <c r="E89" s="28"/>
      <c r="F89" s="23" t="str">
        <f>F12</f>
        <v xml:space="preserve"> </v>
      </c>
      <c r="G89" s="28"/>
      <c r="H89" s="28"/>
      <c r="I89" s="25" t="s">
        <v>17</v>
      </c>
      <c r="J89" s="51">
        <f>IF(J12="","",J12)</f>
        <v>0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5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5" t="s">
        <v>18</v>
      </c>
      <c r="D91" s="28"/>
      <c r="E91" s="28"/>
      <c r="F91" s="23" t="str">
        <f>E15</f>
        <v xml:space="preserve"> </v>
      </c>
      <c r="G91" s="28"/>
      <c r="H91" s="28"/>
      <c r="I91" s="25" t="s">
        <v>22</v>
      </c>
      <c r="J91" s="26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5" t="s">
        <v>21</v>
      </c>
      <c r="D92" s="28"/>
      <c r="E92" s="28"/>
      <c r="F92" s="23" t="str">
        <f>IF(E18="","",E18)</f>
        <v xml:space="preserve"> </v>
      </c>
      <c r="G92" s="28"/>
      <c r="H92" s="28"/>
      <c r="I92" s="25" t="s">
        <v>24</v>
      </c>
      <c r="J92" s="26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25" customHeight="1">
      <c r="A94" s="28"/>
      <c r="B94" s="29"/>
      <c r="C94" s="106" t="s">
        <v>83</v>
      </c>
      <c r="D94" s="98"/>
      <c r="E94" s="98"/>
      <c r="F94" s="98"/>
      <c r="G94" s="98"/>
      <c r="H94" s="98"/>
      <c r="I94" s="98"/>
      <c r="J94" s="107" t="s">
        <v>84</v>
      </c>
      <c r="K94" s="98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9" customHeight="1">
      <c r="A96" s="28"/>
      <c r="B96" s="29"/>
      <c r="C96" s="108" t="s">
        <v>85</v>
      </c>
      <c r="D96" s="28"/>
      <c r="E96" s="28"/>
      <c r="F96" s="28"/>
      <c r="G96" s="28"/>
      <c r="H96" s="28"/>
      <c r="I96" s="28"/>
      <c r="J96" s="67">
        <f>J119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86</v>
      </c>
    </row>
    <row r="97" spans="2:12" s="9" customFormat="1" ht="24.95" customHeight="1">
      <c r="B97" s="109"/>
      <c r="D97" s="110" t="s">
        <v>87</v>
      </c>
      <c r="E97" s="111"/>
      <c r="F97" s="111"/>
      <c r="G97" s="111"/>
      <c r="H97" s="111"/>
      <c r="I97" s="111"/>
      <c r="J97" s="112">
        <f>J120</f>
        <v>0</v>
      </c>
      <c r="L97" s="109"/>
    </row>
    <row r="98" spans="2:12" s="10" customFormat="1" ht="19.9" customHeight="1">
      <c r="B98" s="113"/>
      <c r="D98" s="114" t="s">
        <v>88</v>
      </c>
      <c r="E98" s="115"/>
      <c r="F98" s="115"/>
      <c r="G98" s="115"/>
      <c r="H98" s="115"/>
      <c r="I98" s="115"/>
      <c r="J98" s="116">
        <f>J121</f>
        <v>0</v>
      </c>
      <c r="L98" s="113"/>
    </row>
    <row r="99" spans="2:12" s="9" customFormat="1" ht="24.95" customHeight="1">
      <c r="B99" s="109"/>
      <c r="D99" s="110" t="s">
        <v>89</v>
      </c>
      <c r="E99" s="111"/>
      <c r="F99" s="111"/>
      <c r="G99" s="111"/>
      <c r="H99" s="111"/>
      <c r="I99" s="111"/>
      <c r="J99" s="112">
        <f>J132</f>
        <v>0</v>
      </c>
      <c r="L99" s="109"/>
    </row>
    <row r="100" spans="1:31" s="2" customFormat="1" ht="21.75" customHeight="1">
      <c r="A100" s="28"/>
      <c r="B100" s="29"/>
      <c r="C100" s="28"/>
      <c r="D100" s="28"/>
      <c r="E100" s="28"/>
      <c r="F100" s="28"/>
      <c r="G100" s="28"/>
      <c r="H100" s="28"/>
      <c r="I100" s="28"/>
      <c r="J100" s="28"/>
      <c r="K100" s="28"/>
      <c r="L100" s="3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</row>
    <row r="101" spans="1:31" s="2" customFormat="1" ht="6.95" customHeight="1">
      <c r="A101" s="28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3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</row>
    <row r="105" spans="1:31" s="2" customFormat="1" ht="6.95" customHeight="1">
      <c r="A105" s="28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3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24.95" customHeight="1">
      <c r="A106" s="28"/>
      <c r="B106" s="29"/>
      <c r="C106" s="20" t="s">
        <v>90</v>
      </c>
      <c r="D106" s="28"/>
      <c r="E106" s="28"/>
      <c r="F106" s="28"/>
      <c r="G106" s="28"/>
      <c r="H106" s="28"/>
      <c r="I106" s="28"/>
      <c r="J106" s="28"/>
      <c r="K106" s="28"/>
      <c r="L106" s="3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07" spans="1:31" s="2" customFormat="1" ht="6.95" customHeight="1">
      <c r="A107" s="28"/>
      <c r="B107" s="29"/>
      <c r="C107" s="28"/>
      <c r="D107" s="28"/>
      <c r="E107" s="28"/>
      <c r="F107" s="28"/>
      <c r="G107" s="28"/>
      <c r="H107" s="28"/>
      <c r="I107" s="28"/>
      <c r="J107" s="28"/>
      <c r="K107" s="28"/>
      <c r="L107" s="3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</row>
    <row r="108" spans="1:31" s="2" customFormat="1" ht="12" customHeight="1">
      <c r="A108" s="28"/>
      <c r="B108" s="29"/>
      <c r="C108" s="25" t="s">
        <v>12</v>
      </c>
      <c r="D108" s="28"/>
      <c r="E108" s="28"/>
      <c r="F108" s="28"/>
      <c r="G108" s="28"/>
      <c r="H108" s="28"/>
      <c r="I108" s="28"/>
      <c r="J108" s="28"/>
      <c r="K108" s="28"/>
      <c r="L108" s="3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</row>
    <row r="109" spans="1:31" s="2" customFormat="1" ht="16.5" customHeight="1">
      <c r="A109" s="28"/>
      <c r="B109" s="29"/>
      <c r="C109" s="28"/>
      <c r="D109" s="28"/>
      <c r="E109" s="213" t="str">
        <f>E7</f>
        <v xml:space="preserve">Stanovení místní úpravy provozu </v>
      </c>
      <c r="F109" s="214"/>
      <c r="G109" s="214"/>
      <c r="H109" s="214"/>
      <c r="I109" s="28"/>
      <c r="J109" s="28"/>
      <c r="K109" s="28"/>
      <c r="L109" s="3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</row>
    <row r="110" spans="1:31" s="2" customFormat="1" ht="12" customHeight="1">
      <c r="A110" s="28"/>
      <c r="B110" s="29"/>
      <c r="C110" s="25" t="s">
        <v>81</v>
      </c>
      <c r="D110" s="28"/>
      <c r="E110" s="28"/>
      <c r="F110" s="28"/>
      <c r="G110" s="28"/>
      <c r="H110" s="28"/>
      <c r="I110" s="28"/>
      <c r="J110" s="28"/>
      <c r="K110" s="28"/>
      <c r="L110" s="3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16.5" customHeight="1">
      <c r="A111" s="28"/>
      <c r="B111" s="29"/>
      <c r="C111" s="28"/>
      <c r="D111" s="28"/>
      <c r="E111" s="196" t="str">
        <f>E9</f>
        <v xml:space="preserve">              křiž. III/1116 - I-3 (Zahradice)</v>
      </c>
      <c r="F111" s="212"/>
      <c r="G111" s="212"/>
      <c r="H111" s="212"/>
      <c r="I111" s="28"/>
      <c r="J111" s="28"/>
      <c r="K111" s="28"/>
      <c r="L111" s="3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5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12" customHeight="1">
      <c r="A113" s="28"/>
      <c r="B113" s="29"/>
      <c r="C113" s="25" t="s">
        <v>15</v>
      </c>
      <c r="D113" s="28"/>
      <c r="E113" s="28"/>
      <c r="F113" s="23" t="str">
        <f>F12</f>
        <v xml:space="preserve"> </v>
      </c>
      <c r="G113" s="28"/>
      <c r="H113" s="28"/>
      <c r="I113" s="25" t="s">
        <v>17</v>
      </c>
      <c r="J113" s="51">
        <f>IF(J12="","",J12)</f>
        <v>0</v>
      </c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6.95" customHeight="1">
      <c r="A114" s="28"/>
      <c r="B114" s="29"/>
      <c r="C114" s="28"/>
      <c r="D114" s="28"/>
      <c r="E114" s="28"/>
      <c r="F114" s="28"/>
      <c r="G114" s="28"/>
      <c r="H114" s="28"/>
      <c r="I114" s="28"/>
      <c r="J114" s="28"/>
      <c r="K114" s="28"/>
      <c r="L114" s="3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5.2" customHeight="1">
      <c r="A115" s="28"/>
      <c r="B115" s="29"/>
      <c r="C115" s="25" t="s">
        <v>18</v>
      </c>
      <c r="D115" s="28"/>
      <c r="E115" s="28"/>
      <c r="F115" s="23" t="str">
        <f>E15</f>
        <v xml:space="preserve"> </v>
      </c>
      <c r="G115" s="28"/>
      <c r="H115" s="28"/>
      <c r="I115" s="25" t="s">
        <v>22</v>
      </c>
      <c r="J115" s="26" t="str">
        <f>E21</f>
        <v xml:space="preserve"> </v>
      </c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15.2" customHeight="1">
      <c r="A116" s="28"/>
      <c r="B116" s="29"/>
      <c r="C116" s="25" t="s">
        <v>21</v>
      </c>
      <c r="D116" s="28"/>
      <c r="E116" s="28"/>
      <c r="F116" s="23" t="str">
        <f>IF(E18="","",E18)</f>
        <v xml:space="preserve"> </v>
      </c>
      <c r="G116" s="28"/>
      <c r="H116" s="28"/>
      <c r="I116" s="25" t="s">
        <v>24</v>
      </c>
      <c r="J116" s="26" t="str">
        <f>E24</f>
        <v xml:space="preserve"> </v>
      </c>
      <c r="K116" s="28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10.35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31" s="11" customFormat="1" ht="29.25" customHeight="1">
      <c r="A118" s="117"/>
      <c r="B118" s="118"/>
      <c r="C118" s="119" t="s">
        <v>91</v>
      </c>
      <c r="D118" s="120" t="s">
        <v>51</v>
      </c>
      <c r="E118" s="120" t="s">
        <v>47</v>
      </c>
      <c r="F118" s="120" t="s">
        <v>48</v>
      </c>
      <c r="G118" s="120" t="s">
        <v>92</v>
      </c>
      <c r="H118" s="120" t="s">
        <v>93</v>
      </c>
      <c r="I118" s="120" t="s">
        <v>94</v>
      </c>
      <c r="J118" s="121" t="s">
        <v>84</v>
      </c>
      <c r="K118" s="122" t="s">
        <v>95</v>
      </c>
      <c r="L118" s="123"/>
      <c r="M118" s="58" t="s">
        <v>1</v>
      </c>
      <c r="N118" s="59" t="s">
        <v>30</v>
      </c>
      <c r="O118" s="59" t="s">
        <v>96</v>
      </c>
      <c r="P118" s="59" t="s">
        <v>97</v>
      </c>
      <c r="Q118" s="59" t="s">
        <v>98</v>
      </c>
      <c r="R118" s="59" t="s">
        <v>99</v>
      </c>
      <c r="S118" s="59" t="s">
        <v>100</v>
      </c>
      <c r="T118" s="60" t="s">
        <v>101</v>
      </c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</row>
    <row r="119" spans="1:63" s="2" customFormat="1" ht="22.9" customHeight="1">
      <c r="A119" s="28"/>
      <c r="B119" s="29"/>
      <c r="C119" s="65" t="s">
        <v>102</v>
      </c>
      <c r="D119" s="28"/>
      <c r="E119" s="28"/>
      <c r="F119" s="28"/>
      <c r="G119" s="28"/>
      <c r="H119" s="28"/>
      <c r="I119" s="28"/>
      <c r="J119" s="124">
        <f>BK119</f>
        <v>0</v>
      </c>
      <c r="K119" s="28"/>
      <c r="L119" s="29"/>
      <c r="M119" s="61"/>
      <c r="N119" s="52"/>
      <c r="O119" s="62"/>
      <c r="P119" s="125">
        <f>P120+P132</f>
        <v>0</v>
      </c>
      <c r="Q119" s="62"/>
      <c r="R119" s="125">
        <f>R120+R132</f>
        <v>0</v>
      </c>
      <c r="S119" s="62"/>
      <c r="T119" s="126">
        <f>T120+T132</f>
        <v>0</v>
      </c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T119" s="16" t="s">
        <v>65</v>
      </c>
      <c r="AU119" s="16" t="s">
        <v>86</v>
      </c>
      <c r="BK119" s="127">
        <f>BK120+BK132</f>
        <v>0</v>
      </c>
    </row>
    <row r="120" spans="2:63" s="12" customFormat="1" ht="25.9" customHeight="1">
      <c r="B120" s="128"/>
      <c r="D120" s="129" t="s">
        <v>65</v>
      </c>
      <c r="E120" s="130" t="s">
        <v>103</v>
      </c>
      <c r="F120" s="130" t="s">
        <v>104</v>
      </c>
      <c r="J120" s="131">
        <f>BK120</f>
        <v>0</v>
      </c>
      <c r="L120" s="128"/>
      <c r="M120" s="132"/>
      <c r="N120" s="133"/>
      <c r="O120" s="133"/>
      <c r="P120" s="134">
        <f>P121</f>
        <v>0</v>
      </c>
      <c r="Q120" s="133"/>
      <c r="R120" s="134">
        <f>R121</f>
        <v>0</v>
      </c>
      <c r="S120" s="133"/>
      <c r="T120" s="135">
        <f>T121</f>
        <v>0</v>
      </c>
      <c r="AR120" s="129" t="s">
        <v>72</v>
      </c>
      <c r="AT120" s="136" t="s">
        <v>65</v>
      </c>
      <c r="AU120" s="136" t="s">
        <v>66</v>
      </c>
      <c r="AY120" s="129" t="s">
        <v>105</v>
      </c>
      <c r="BK120" s="137">
        <f>BK121</f>
        <v>0</v>
      </c>
    </row>
    <row r="121" spans="2:63" s="12" customFormat="1" ht="22.9" customHeight="1">
      <c r="B121" s="128"/>
      <c r="D121" s="129" t="s">
        <v>65</v>
      </c>
      <c r="E121" s="138" t="s">
        <v>106</v>
      </c>
      <c r="F121" s="138" t="s">
        <v>107</v>
      </c>
      <c r="J121" s="139">
        <f>BK121</f>
        <v>0</v>
      </c>
      <c r="L121" s="128"/>
      <c r="M121" s="132"/>
      <c r="N121" s="133"/>
      <c r="O121" s="133"/>
      <c r="P121" s="134">
        <f>SUM(P122:P131)</f>
        <v>0</v>
      </c>
      <c r="Q121" s="133"/>
      <c r="R121" s="134">
        <f>SUM(R122:R131)</f>
        <v>0</v>
      </c>
      <c r="S121" s="133"/>
      <c r="T121" s="135">
        <f>SUM(T122:T131)</f>
        <v>0</v>
      </c>
      <c r="AR121" s="129" t="s">
        <v>72</v>
      </c>
      <c r="AT121" s="136" t="s">
        <v>65</v>
      </c>
      <c r="AU121" s="136" t="s">
        <v>72</v>
      </c>
      <c r="AY121" s="129" t="s">
        <v>105</v>
      </c>
      <c r="BK121" s="137">
        <f>SUM(BK122:BK131)</f>
        <v>0</v>
      </c>
    </row>
    <row r="122" spans="1:65" s="2" customFormat="1" ht="24" customHeight="1">
      <c r="A122" s="28"/>
      <c r="B122" s="140"/>
      <c r="C122" s="141" t="s">
        <v>72</v>
      </c>
      <c r="D122" s="141" t="s">
        <v>108</v>
      </c>
      <c r="E122" s="142" t="s">
        <v>109</v>
      </c>
      <c r="F122" s="143" t="s">
        <v>110</v>
      </c>
      <c r="G122" s="144" t="s">
        <v>111</v>
      </c>
      <c r="H122" s="145">
        <v>8</v>
      </c>
      <c r="I122" s="146"/>
      <c r="J122" s="146">
        <f>ROUND(I122*H122,2)</f>
        <v>0</v>
      </c>
      <c r="K122" s="147"/>
      <c r="L122" s="29"/>
      <c r="M122" s="148" t="s">
        <v>1</v>
      </c>
      <c r="N122" s="149" t="s">
        <v>31</v>
      </c>
      <c r="O122" s="150">
        <v>0</v>
      </c>
      <c r="P122" s="150">
        <f>O122*H122</f>
        <v>0</v>
      </c>
      <c r="Q122" s="150">
        <v>0</v>
      </c>
      <c r="R122" s="150">
        <f>Q122*H122</f>
        <v>0</v>
      </c>
      <c r="S122" s="150">
        <v>0</v>
      </c>
      <c r="T122" s="151">
        <f>S122*H122</f>
        <v>0</v>
      </c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R122" s="152" t="s">
        <v>112</v>
      </c>
      <c r="AT122" s="152" t="s">
        <v>108</v>
      </c>
      <c r="AU122" s="152" t="s">
        <v>74</v>
      </c>
      <c r="AY122" s="16" t="s">
        <v>105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6" t="s">
        <v>72</v>
      </c>
      <c r="BK122" s="153">
        <f>ROUND(I122*H122,2)</f>
        <v>0</v>
      </c>
      <c r="BL122" s="16" t="s">
        <v>112</v>
      </c>
      <c r="BM122" s="152" t="s">
        <v>222</v>
      </c>
    </row>
    <row r="123" spans="1:47" s="2" customFormat="1" ht="19.5">
      <c r="A123" s="28"/>
      <c r="B123" s="29"/>
      <c r="C123" s="28"/>
      <c r="D123" s="154" t="s">
        <v>114</v>
      </c>
      <c r="E123" s="28"/>
      <c r="F123" s="155" t="s">
        <v>110</v>
      </c>
      <c r="G123" s="28"/>
      <c r="H123" s="28"/>
      <c r="I123" s="28"/>
      <c r="J123" s="28"/>
      <c r="K123" s="28"/>
      <c r="L123" s="29"/>
      <c r="M123" s="156"/>
      <c r="N123" s="157"/>
      <c r="O123" s="54"/>
      <c r="P123" s="54"/>
      <c r="Q123" s="54"/>
      <c r="R123" s="54"/>
      <c r="S123" s="54"/>
      <c r="T123" s="55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T123" s="16" t="s">
        <v>114</v>
      </c>
      <c r="AU123" s="16" t="s">
        <v>74</v>
      </c>
    </row>
    <row r="124" spans="2:51" s="13" customFormat="1" ht="12">
      <c r="B124" s="158"/>
      <c r="D124" s="154" t="s">
        <v>115</v>
      </c>
      <c r="E124" s="159" t="s">
        <v>1</v>
      </c>
      <c r="F124" s="160" t="s">
        <v>223</v>
      </c>
      <c r="H124" s="161">
        <v>1</v>
      </c>
      <c r="L124" s="158"/>
      <c r="M124" s="162"/>
      <c r="N124" s="163"/>
      <c r="O124" s="163"/>
      <c r="P124" s="163"/>
      <c r="Q124" s="163"/>
      <c r="R124" s="163"/>
      <c r="S124" s="163"/>
      <c r="T124" s="164"/>
      <c r="AT124" s="159" t="s">
        <v>115</v>
      </c>
      <c r="AU124" s="159" t="s">
        <v>74</v>
      </c>
      <c r="AV124" s="13" t="s">
        <v>74</v>
      </c>
      <c r="AW124" s="13" t="s">
        <v>23</v>
      </c>
      <c r="AX124" s="13" t="s">
        <v>66</v>
      </c>
      <c r="AY124" s="159" t="s">
        <v>105</v>
      </c>
    </row>
    <row r="125" spans="2:51" s="13" customFormat="1" ht="12">
      <c r="B125" s="158"/>
      <c r="D125" s="154" t="s">
        <v>115</v>
      </c>
      <c r="E125" s="159" t="s">
        <v>1</v>
      </c>
      <c r="F125" s="160" t="s">
        <v>224</v>
      </c>
      <c r="H125" s="161">
        <v>1</v>
      </c>
      <c r="L125" s="158"/>
      <c r="M125" s="162"/>
      <c r="N125" s="163"/>
      <c r="O125" s="163"/>
      <c r="P125" s="163"/>
      <c r="Q125" s="163"/>
      <c r="R125" s="163"/>
      <c r="S125" s="163"/>
      <c r="T125" s="164"/>
      <c r="AT125" s="159" t="s">
        <v>115</v>
      </c>
      <c r="AU125" s="159" t="s">
        <v>74</v>
      </c>
      <c r="AV125" s="13" t="s">
        <v>74</v>
      </c>
      <c r="AW125" s="13" t="s">
        <v>23</v>
      </c>
      <c r="AX125" s="13" t="s">
        <v>66</v>
      </c>
      <c r="AY125" s="159" t="s">
        <v>105</v>
      </c>
    </row>
    <row r="126" spans="2:51" s="13" customFormat="1" ht="12">
      <c r="B126" s="158"/>
      <c r="D126" s="154" t="s">
        <v>115</v>
      </c>
      <c r="E126" s="159" t="s">
        <v>1</v>
      </c>
      <c r="F126" s="160" t="s">
        <v>225</v>
      </c>
      <c r="H126" s="161">
        <v>1</v>
      </c>
      <c r="L126" s="158"/>
      <c r="M126" s="162"/>
      <c r="N126" s="163"/>
      <c r="O126" s="163"/>
      <c r="P126" s="163"/>
      <c r="Q126" s="163"/>
      <c r="R126" s="163"/>
      <c r="S126" s="163"/>
      <c r="T126" s="164"/>
      <c r="AT126" s="159" t="s">
        <v>115</v>
      </c>
      <c r="AU126" s="159" t="s">
        <v>74</v>
      </c>
      <c r="AV126" s="13" t="s">
        <v>74</v>
      </c>
      <c r="AW126" s="13" t="s">
        <v>23</v>
      </c>
      <c r="AX126" s="13" t="s">
        <v>66</v>
      </c>
      <c r="AY126" s="159" t="s">
        <v>105</v>
      </c>
    </row>
    <row r="127" spans="2:51" s="13" customFormat="1" ht="12">
      <c r="B127" s="158"/>
      <c r="D127" s="154" t="s">
        <v>115</v>
      </c>
      <c r="E127" s="159" t="s">
        <v>1</v>
      </c>
      <c r="F127" s="160" t="s">
        <v>226</v>
      </c>
      <c r="H127" s="161">
        <v>3</v>
      </c>
      <c r="L127" s="158"/>
      <c r="M127" s="162"/>
      <c r="N127" s="163"/>
      <c r="O127" s="163"/>
      <c r="P127" s="163"/>
      <c r="Q127" s="163"/>
      <c r="R127" s="163"/>
      <c r="S127" s="163"/>
      <c r="T127" s="164"/>
      <c r="AT127" s="159" t="s">
        <v>115</v>
      </c>
      <c r="AU127" s="159" t="s">
        <v>74</v>
      </c>
      <c r="AV127" s="13" t="s">
        <v>74</v>
      </c>
      <c r="AW127" s="13" t="s">
        <v>23</v>
      </c>
      <c r="AX127" s="13" t="s">
        <v>66</v>
      </c>
      <c r="AY127" s="159" t="s">
        <v>105</v>
      </c>
    </row>
    <row r="128" spans="2:51" s="13" customFormat="1" ht="12">
      <c r="B128" s="158"/>
      <c r="D128" s="154" t="s">
        <v>115</v>
      </c>
      <c r="E128" s="159" t="s">
        <v>1</v>
      </c>
      <c r="F128" s="160" t="s">
        <v>227</v>
      </c>
      <c r="H128" s="161">
        <v>2</v>
      </c>
      <c r="L128" s="158"/>
      <c r="M128" s="162"/>
      <c r="N128" s="163"/>
      <c r="O128" s="163"/>
      <c r="P128" s="163"/>
      <c r="Q128" s="163"/>
      <c r="R128" s="163"/>
      <c r="S128" s="163"/>
      <c r="T128" s="164"/>
      <c r="AT128" s="159" t="s">
        <v>115</v>
      </c>
      <c r="AU128" s="159" t="s">
        <v>74</v>
      </c>
      <c r="AV128" s="13" t="s">
        <v>74</v>
      </c>
      <c r="AW128" s="13" t="s">
        <v>23</v>
      </c>
      <c r="AX128" s="13" t="s">
        <v>66</v>
      </c>
      <c r="AY128" s="159" t="s">
        <v>105</v>
      </c>
    </row>
    <row r="129" spans="2:51" s="14" customFormat="1" ht="12">
      <c r="B129" s="165"/>
      <c r="D129" s="154" t="s">
        <v>115</v>
      </c>
      <c r="E129" s="166" t="s">
        <v>1</v>
      </c>
      <c r="F129" s="167" t="s">
        <v>118</v>
      </c>
      <c r="H129" s="168">
        <v>8</v>
      </c>
      <c r="L129" s="165"/>
      <c r="M129" s="169"/>
      <c r="N129" s="170"/>
      <c r="O129" s="170"/>
      <c r="P129" s="170"/>
      <c r="Q129" s="170"/>
      <c r="R129" s="170"/>
      <c r="S129" s="170"/>
      <c r="T129" s="171"/>
      <c r="AT129" s="166" t="s">
        <v>115</v>
      </c>
      <c r="AU129" s="166" t="s">
        <v>74</v>
      </c>
      <c r="AV129" s="14" t="s">
        <v>112</v>
      </c>
      <c r="AW129" s="14" t="s">
        <v>23</v>
      </c>
      <c r="AX129" s="14" t="s">
        <v>72</v>
      </c>
      <c r="AY129" s="166" t="s">
        <v>105</v>
      </c>
    </row>
    <row r="130" spans="1:65" s="2" customFormat="1" ht="24" customHeight="1">
      <c r="A130" s="28"/>
      <c r="B130" s="140"/>
      <c r="C130" s="141" t="s">
        <v>74</v>
      </c>
      <c r="D130" s="141" t="s">
        <v>108</v>
      </c>
      <c r="E130" s="142" t="s">
        <v>119</v>
      </c>
      <c r="F130" s="143" t="s">
        <v>120</v>
      </c>
      <c r="G130" s="144" t="s">
        <v>111</v>
      </c>
      <c r="H130" s="145">
        <v>3</v>
      </c>
      <c r="I130" s="146"/>
      <c r="J130" s="146">
        <f>ROUND(I130*H130,2)</f>
        <v>0</v>
      </c>
      <c r="K130" s="147"/>
      <c r="L130" s="29"/>
      <c r="M130" s="148" t="s">
        <v>1</v>
      </c>
      <c r="N130" s="149" t="s">
        <v>31</v>
      </c>
      <c r="O130" s="150">
        <v>0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R130" s="152" t="s">
        <v>112</v>
      </c>
      <c r="AT130" s="152" t="s">
        <v>108</v>
      </c>
      <c r="AU130" s="152" t="s">
        <v>74</v>
      </c>
      <c r="AY130" s="16" t="s">
        <v>105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6" t="s">
        <v>72</v>
      </c>
      <c r="BK130" s="153">
        <f>ROUND(I130*H130,2)</f>
        <v>0</v>
      </c>
      <c r="BL130" s="16" t="s">
        <v>112</v>
      </c>
      <c r="BM130" s="152" t="s">
        <v>228</v>
      </c>
    </row>
    <row r="131" spans="1:47" s="2" customFormat="1" ht="19.5">
      <c r="A131" s="28"/>
      <c r="B131" s="29"/>
      <c r="C131" s="28"/>
      <c r="D131" s="154" t="s">
        <v>114</v>
      </c>
      <c r="E131" s="28"/>
      <c r="F131" s="155" t="s">
        <v>120</v>
      </c>
      <c r="G131" s="28"/>
      <c r="H131" s="28"/>
      <c r="I131" s="28"/>
      <c r="J131" s="28"/>
      <c r="K131" s="28"/>
      <c r="L131" s="29"/>
      <c r="M131" s="156"/>
      <c r="N131" s="157"/>
      <c r="O131" s="54"/>
      <c r="P131" s="54"/>
      <c r="Q131" s="54"/>
      <c r="R131" s="54"/>
      <c r="S131" s="54"/>
      <c r="T131" s="55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T131" s="16" t="s">
        <v>114</v>
      </c>
      <c r="AU131" s="16" t="s">
        <v>74</v>
      </c>
    </row>
    <row r="132" spans="2:63" s="12" customFormat="1" ht="25.9" customHeight="1">
      <c r="B132" s="128"/>
      <c r="D132" s="129" t="s">
        <v>65</v>
      </c>
      <c r="E132" s="130" t="s">
        <v>131</v>
      </c>
      <c r="F132" s="130" t="s">
        <v>132</v>
      </c>
      <c r="J132" s="131">
        <f>BK132</f>
        <v>0</v>
      </c>
      <c r="L132" s="128"/>
      <c r="M132" s="132"/>
      <c r="N132" s="133"/>
      <c r="O132" s="133"/>
      <c r="P132" s="134">
        <f>SUM(P133:P134)</f>
        <v>0</v>
      </c>
      <c r="Q132" s="133"/>
      <c r="R132" s="134">
        <f>SUM(R133:R134)</f>
        <v>0</v>
      </c>
      <c r="S132" s="133"/>
      <c r="T132" s="135">
        <f>SUM(T133:T134)</f>
        <v>0</v>
      </c>
      <c r="AR132" s="129" t="s">
        <v>112</v>
      </c>
      <c r="AT132" s="136" t="s">
        <v>65</v>
      </c>
      <c r="AU132" s="136" t="s">
        <v>66</v>
      </c>
      <c r="AY132" s="129" t="s">
        <v>105</v>
      </c>
      <c r="BK132" s="137">
        <f>SUM(BK133:BK134)</f>
        <v>0</v>
      </c>
    </row>
    <row r="133" spans="1:65" s="2" customFormat="1" ht="24" customHeight="1">
      <c r="A133" s="28"/>
      <c r="B133" s="140"/>
      <c r="C133" s="141" t="s">
        <v>151</v>
      </c>
      <c r="D133" s="141" t="s">
        <v>108</v>
      </c>
      <c r="E133" s="142" t="s">
        <v>134</v>
      </c>
      <c r="F133" s="143" t="s">
        <v>200</v>
      </c>
      <c r="G133" s="144" t="s">
        <v>136</v>
      </c>
      <c r="H133" s="145">
        <v>1</v>
      </c>
      <c r="I133" s="146"/>
      <c r="J133" s="146">
        <f>ROUND(I133*H133,2)</f>
        <v>0</v>
      </c>
      <c r="K133" s="147"/>
      <c r="L133" s="29"/>
      <c r="M133" s="148" t="s">
        <v>1</v>
      </c>
      <c r="N133" s="149" t="s">
        <v>31</v>
      </c>
      <c r="O133" s="150">
        <v>0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2" t="s">
        <v>112</v>
      </c>
      <c r="AT133" s="152" t="s">
        <v>108</v>
      </c>
      <c r="AU133" s="152" t="s">
        <v>72</v>
      </c>
      <c r="AY133" s="16" t="s">
        <v>105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6" t="s">
        <v>72</v>
      </c>
      <c r="BK133" s="153">
        <f>ROUND(I133*H133,2)</f>
        <v>0</v>
      </c>
      <c r="BL133" s="16" t="s">
        <v>112</v>
      </c>
      <c r="BM133" s="152" t="s">
        <v>229</v>
      </c>
    </row>
    <row r="134" spans="1:47" s="2" customFormat="1" ht="19.5">
      <c r="A134" s="28"/>
      <c r="B134" s="29"/>
      <c r="C134" s="28"/>
      <c r="D134" s="154" t="s">
        <v>114</v>
      </c>
      <c r="E134" s="28"/>
      <c r="F134" s="155" t="s">
        <v>200</v>
      </c>
      <c r="G134" s="28"/>
      <c r="H134" s="28"/>
      <c r="I134" s="28"/>
      <c r="J134" s="28"/>
      <c r="K134" s="28"/>
      <c r="L134" s="29"/>
      <c r="M134" s="172"/>
      <c r="N134" s="173"/>
      <c r="O134" s="174"/>
      <c r="P134" s="174"/>
      <c r="Q134" s="174"/>
      <c r="R134" s="174"/>
      <c r="S134" s="174"/>
      <c r="T134" s="175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T134" s="16" t="s">
        <v>114</v>
      </c>
      <c r="AU134" s="16" t="s">
        <v>72</v>
      </c>
    </row>
    <row r="135" spans="1:31" s="2" customFormat="1" ht="6.95" customHeight="1">
      <c r="A135" s="28"/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29"/>
      <c r="M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</sheetData>
  <autoFilter ref="C118:K13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Procházka</cp:lastModifiedBy>
  <dcterms:created xsi:type="dcterms:W3CDTF">2019-09-02T12:49:33Z</dcterms:created>
  <dcterms:modified xsi:type="dcterms:W3CDTF">2019-09-18T14:41:06Z</dcterms:modified>
  <cp:category/>
  <cp:version/>
  <cp:contentType/>
  <cp:contentStatus/>
</cp:coreProperties>
</file>