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f.hofmiler\Desktop\"/>
    </mc:Choice>
  </mc:AlternateContent>
  <bookViews>
    <workbookView xWindow="0" yWindow="0" windowWidth="28800" windowHeight="12330" firstSheet="1" activeTab="1"/>
  </bookViews>
  <sheets>
    <sheet name="#Figury" sheetId="4" state="hidden" r:id="rId1"/>
    <sheet name="rozpočet" sheetId="5" r:id="rId2"/>
  </sheets>
  <calcPr calcId="162913"/>
</workbook>
</file>

<file path=xl/calcChain.xml><?xml version="1.0" encoding="utf-8"?>
<calcChain xmlns="http://schemas.openxmlformats.org/spreadsheetml/2006/main">
  <c r="J54" i="5" l="1"/>
  <c r="H54" i="5"/>
  <c r="J52" i="5"/>
  <c r="H52" i="5"/>
  <c r="J50" i="5"/>
  <c r="H50" i="5"/>
  <c r="F50" i="5"/>
  <c r="J49" i="5"/>
  <c r="H49" i="5"/>
  <c r="F49" i="5"/>
  <c r="J48" i="5"/>
  <c r="J47" i="5" s="1"/>
  <c r="H48" i="5"/>
  <c r="H47" i="5" s="1"/>
  <c r="J46" i="5"/>
  <c r="H46" i="5"/>
  <c r="F46" i="5"/>
  <c r="J45" i="5"/>
  <c r="H45" i="5"/>
  <c r="F45" i="5"/>
  <c r="J44" i="5"/>
  <c r="J43" i="5" s="1"/>
  <c r="H44" i="5"/>
  <c r="H43" i="5" s="1"/>
  <c r="J42" i="5"/>
  <c r="H42" i="5"/>
  <c r="F42" i="5"/>
  <c r="J41" i="5"/>
  <c r="H41" i="5"/>
  <c r="F41" i="5"/>
  <c r="J40" i="5"/>
  <c r="H40" i="5"/>
  <c r="F40" i="5"/>
  <c r="J39" i="5"/>
  <c r="H39" i="5"/>
  <c r="F39" i="5"/>
  <c r="J38" i="5"/>
  <c r="H38" i="5"/>
  <c r="F38" i="5"/>
  <c r="J37" i="5"/>
  <c r="H37" i="5"/>
  <c r="F37" i="5"/>
  <c r="J36" i="5"/>
  <c r="H36" i="5"/>
  <c r="F36" i="5"/>
  <c r="J35" i="5"/>
  <c r="H35" i="5"/>
  <c r="F35" i="5"/>
  <c r="J34" i="5"/>
  <c r="H34" i="5"/>
  <c r="F34" i="5"/>
  <c r="J33" i="5"/>
  <c r="H33" i="5"/>
  <c r="F33" i="5"/>
  <c r="J32" i="5"/>
  <c r="H32" i="5"/>
  <c r="F32" i="5"/>
  <c r="J31" i="5"/>
  <c r="H31" i="5"/>
  <c r="F31" i="5"/>
  <c r="J30" i="5"/>
  <c r="H30" i="5"/>
  <c r="F30" i="5"/>
  <c r="J29" i="5"/>
  <c r="H29" i="5"/>
  <c r="H28" i="5" s="1"/>
  <c r="F29" i="5"/>
  <c r="J28" i="5"/>
  <c r="J27" i="5"/>
  <c r="H27" i="5"/>
  <c r="H26" i="5" s="1"/>
  <c r="F27" i="5"/>
  <c r="J26" i="5"/>
  <c r="F26" i="5"/>
  <c r="J25" i="5"/>
  <c r="H25" i="5"/>
  <c r="F25" i="5"/>
  <c r="J24" i="5"/>
  <c r="H24" i="5"/>
  <c r="F24" i="5"/>
  <c r="J23" i="5"/>
  <c r="J22" i="5" s="1"/>
  <c r="H23" i="5"/>
  <c r="H22" i="5" s="1"/>
  <c r="F23" i="5"/>
  <c r="J21" i="5"/>
  <c r="H21" i="5"/>
  <c r="F21" i="5"/>
  <c r="J20" i="5"/>
  <c r="H20" i="5"/>
  <c r="F20" i="5"/>
  <c r="J19" i="5"/>
  <c r="H19" i="5"/>
  <c r="F19" i="5"/>
  <c r="J18" i="5"/>
  <c r="H18" i="5"/>
  <c r="F18" i="5"/>
  <c r="J17" i="5"/>
  <c r="H17" i="5"/>
  <c r="F17" i="5"/>
  <c r="J16" i="5"/>
  <c r="H16" i="5"/>
  <c r="F16" i="5"/>
  <c r="J15" i="5"/>
  <c r="H15" i="5"/>
  <c r="F15" i="5"/>
  <c r="J14" i="5"/>
  <c r="H14" i="5"/>
  <c r="F14" i="5"/>
  <c r="J13" i="5"/>
  <c r="H13" i="5"/>
  <c r="H12" i="5" s="1"/>
  <c r="H11" i="5" s="1"/>
  <c r="F13" i="5"/>
  <c r="J12" i="5"/>
  <c r="J11" i="5" s="1"/>
  <c r="F22" i="5" l="1"/>
  <c r="F44" i="5"/>
  <c r="F43" i="5" s="1"/>
  <c r="F12" i="5"/>
  <c r="F28" i="5"/>
  <c r="F48" i="5"/>
  <c r="F47" i="5" s="1"/>
  <c r="F11" i="5" l="1"/>
  <c r="F10" i="5" s="1"/>
  <c r="F52" i="5" s="1"/>
  <c r="F53" i="5" s="1"/>
  <c r="F54" i="5" l="1"/>
</calcChain>
</file>

<file path=xl/sharedStrings.xml><?xml version="1.0" encoding="utf-8"?>
<sst xmlns="http://schemas.openxmlformats.org/spreadsheetml/2006/main" count="140" uniqueCount="79">
  <si>
    <t>Ostatní</t>
  </si>
  <si>
    <t>Stavba:</t>
  </si>
  <si>
    <t>Objekt:</t>
  </si>
  <si>
    <t>Část:</t>
  </si>
  <si>
    <t>Objednatel:</t>
  </si>
  <si>
    <t>Popis</t>
  </si>
  <si>
    <t>Cena celkem</t>
  </si>
  <si>
    <t>Hmotnost celkem</t>
  </si>
  <si>
    <t>P.Č.</t>
  </si>
  <si>
    <t>MJ</t>
  </si>
  <si>
    <t>Množství celkem</t>
  </si>
  <si>
    <t>Cena jednotková</t>
  </si>
  <si>
    <t>Hmotnost</t>
  </si>
  <si>
    <t>Hmotnost sutě</t>
  </si>
  <si>
    <t>Hmotnost sutě celkem</t>
  </si>
  <si>
    <t>Sazba DPH</t>
  </si>
  <si>
    <t>Typ položky</t>
  </si>
  <si>
    <t>Úroveň</t>
  </si>
  <si>
    <t>Práce a dodávky HSV</t>
  </si>
  <si>
    <t>0</t>
  </si>
  <si>
    <t>1</t>
  </si>
  <si>
    <t>Zemní práce</t>
  </si>
  <si>
    <t>m3</t>
  </si>
  <si>
    <t>2</t>
  </si>
  <si>
    <t>m</t>
  </si>
  <si>
    <t>Svislé přemístění výkopku z horniny tř. 1 až 4 hl výkopu do 2,5 m</t>
  </si>
  <si>
    <t>Zásyp jam, šachet rýh nebo kolem objektů sypaninou se zhutněním</t>
  </si>
  <si>
    <t>Obsyp potrubí bez prohození sypaniny z hornin tř. 1 až 4 uloženým do 3 m od kraje výkopu</t>
  </si>
  <si>
    <t>štěrkopísek frakce 0-8 třída C</t>
  </si>
  <si>
    <t>t</t>
  </si>
  <si>
    <t>Vodorovné konstrukce</t>
  </si>
  <si>
    <t>Lože pod potrubí otevřený výkop ze štěrkopísku</t>
  </si>
  <si>
    <t>Trubní vedení</t>
  </si>
  <si>
    <t>kus</t>
  </si>
  <si>
    <t>ks</t>
  </si>
  <si>
    <t>Práce a dodávky M</t>
  </si>
  <si>
    <t>úsek</t>
  </si>
  <si>
    <t>Celkem bez DPH</t>
  </si>
  <si>
    <t>Celkem vč.  DPH</t>
  </si>
  <si>
    <t>kpl</t>
  </si>
  <si>
    <t>Komunikace</t>
  </si>
  <si>
    <t>m2</t>
  </si>
  <si>
    <t>Přesun hmot mimostaveništní</t>
  </si>
  <si>
    <t>Hloubení jam , rýh nezapažených v hornině tř. 3 objemu do 100 m3</t>
  </si>
  <si>
    <t>Zkoušky</t>
  </si>
  <si>
    <t>Výstražná folie + vodič</t>
  </si>
  <si>
    <t>Inženýrská činnost - dokumentace</t>
  </si>
  <si>
    <t>Tlaková zkouška</t>
  </si>
  <si>
    <t>Příplatek za lepivost v hor. tř. 3</t>
  </si>
  <si>
    <t>DPH 21%</t>
  </si>
  <si>
    <t>Usazení kanalizační jímky</t>
  </si>
  <si>
    <t>Vodorovné přemístění do 10000 m výkopku z horniny tř. 1 až 4</t>
  </si>
  <si>
    <t>Odstranění povrchu, zpětná oprava asf. povrchu po překopech</t>
  </si>
  <si>
    <t>Uložení zeminy na skládku vč. poplatku</t>
  </si>
  <si>
    <t xml:space="preserve">ROZPOČET </t>
  </si>
  <si>
    <t>ISO spojka DN 40</t>
  </si>
  <si>
    <t>Protlačování trub do DN 90 - kanalizace</t>
  </si>
  <si>
    <t>Osazení poklopů litinových do 100 kg</t>
  </si>
  <si>
    <t>kanalizační jímka PE vč vybavení čerpadlem, poklop PE</t>
  </si>
  <si>
    <t xml:space="preserve">Kanalizační přípojka   </t>
  </si>
  <si>
    <t>Splašková kanalizace</t>
  </si>
  <si>
    <t>Splašková kanalizace tlaková</t>
  </si>
  <si>
    <t>Odstranění povrchu, zpětná oprava dlažba povrchu po překopech</t>
  </si>
  <si>
    <t>bm</t>
  </si>
  <si>
    <t>Montáž napojení na DN 63/50 vč. odstávky</t>
  </si>
  <si>
    <t>Montáž potrubí PE d 50</t>
  </si>
  <si>
    <t>Montáž potrubí PVC d 160</t>
  </si>
  <si>
    <t>Napojení splaškové kanalizace do stávající jímky</t>
  </si>
  <si>
    <t>potrubí PE d 50</t>
  </si>
  <si>
    <t>T kus PE d 63/50</t>
  </si>
  <si>
    <t>objímka PE d 63</t>
  </si>
  <si>
    <t>objímka PE d 50</t>
  </si>
  <si>
    <t>potrubí PVC d 160  SN 4</t>
  </si>
  <si>
    <t>Beton tř. 15</t>
  </si>
  <si>
    <t>Bourání povrchu, zpětná oprava beton povrchu po překopech</t>
  </si>
  <si>
    <t>KSÚS Kutná Hora - Sedlec</t>
  </si>
  <si>
    <t>Krajská správa a údržba silnic Středočeského kraje, příspěvková organizace</t>
  </si>
  <si>
    <t>Zborovská 11</t>
  </si>
  <si>
    <t>150 21 Praha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</si>
</sst>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##;\-####"/>
    <numFmt numFmtId="165" formatCode="#,##0;\-#,##0"/>
    <numFmt numFmtId="166" formatCode="#,##0.00;\-#,##0.00"/>
    <numFmt numFmtId="167" formatCode="#,##0.000;\-#,##0.000"/>
    <numFmt numFmtId="168" formatCode="#,##0.00000;\-#,##0.00000"/>
    <numFmt numFmtId="169" formatCode="#,##0.0;\-#,##0.0"/>
    <numFmt numFmtId="170" formatCode="####.00;\-####.00"/>
  </numFmts>
  <fonts count="21">
    <font>
      <sz val="10"/>
      <name val="Arial"/>
      <charset val="110"/>
    </font>
    <font>
      <sz val="8"/>
      <name val="Arial"/>
      <charset val="110"/>
    </font>
    <font>
      <sz val="8"/>
      <name val="Arial CE"/>
      <charset val="110"/>
    </font>
    <font>
      <b/>
      <sz val="8"/>
      <name val="Arial"/>
      <family val="2"/>
      <charset val="238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8"/>
      <name val="Times New Roman"/>
      <family val="1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sz val="10"/>
      <color indexed="2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110"/>
    </font>
    <font>
      <sz val="12"/>
      <name val="Arial CE"/>
      <charset val="110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01">
    <xf numFmtId="0" fontId="0" fillId="0" borderId="0" xfId="0" applyAlignment="1">
      <alignment vertical="top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5" fontId="1" fillId="0" borderId="0" xfId="0" applyNumberFormat="1" applyFont="1" applyAlignment="1" applyProtection="1">
      <alignment horizontal="righ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166" fontId="6" fillId="0" borderId="10" xfId="0" applyNumberFormat="1" applyFont="1" applyBorder="1" applyAlignment="1" applyProtection="1">
      <alignment horizontal="right" vertical="center"/>
    </xf>
    <xf numFmtId="167" fontId="6" fillId="0" borderId="10" xfId="0" applyNumberFormat="1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</xf>
    <xf numFmtId="167" fontId="1" fillId="0" borderId="0" xfId="0" applyNumberFormat="1" applyFont="1" applyBorder="1" applyAlignment="1" applyProtection="1">
      <alignment horizontal="right" vertical="center"/>
    </xf>
    <xf numFmtId="166" fontId="1" fillId="0" borderId="0" xfId="0" applyNumberFormat="1" applyFont="1" applyBorder="1" applyAlignment="1" applyProtection="1">
      <alignment horizontal="right" vertical="center"/>
    </xf>
    <xf numFmtId="168" fontId="1" fillId="0" borderId="0" xfId="0" applyNumberFormat="1" applyFont="1" applyBorder="1" applyAlignment="1" applyProtection="1">
      <alignment horizontal="right" vertical="center"/>
    </xf>
    <xf numFmtId="169" fontId="1" fillId="0" borderId="13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166" fontId="6" fillId="0" borderId="0" xfId="0" applyNumberFormat="1" applyFont="1" applyBorder="1" applyAlignment="1" applyProtection="1">
      <alignment horizontal="right" vertical="center"/>
    </xf>
    <xf numFmtId="167" fontId="6" fillId="0" borderId="0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 wrapText="1"/>
    </xf>
    <xf numFmtId="167" fontId="1" fillId="0" borderId="15" xfId="0" applyNumberFormat="1" applyFont="1" applyBorder="1" applyAlignment="1" applyProtection="1">
      <alignment horizontal="right" vertical="center"/>
    </xf>
    <xf numFmtId="166" fontId="1" fillId="0" borderId="15" xfId="0" applyNumberFormat="1" applyFont="1" applyBorder="1" applyAlignment="1" applyProtection="1">
      <alignment horizontal="right" vertical="center"/>
    </xf>
    <xf numFmtId="168" fontId="1" fillId="0" borderId="15" xfId="0" applyNumberFormat="1" applyFont="1" applyBorder="1" applyAlignment="1" applyProtection="1">
      <alignment horizontal="right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top"/>
    </xf>
    <xf numFmtId="164" fontId="2" fillId="0" borderId="17" xfId="0" applyNumberFormat="1" applyFont="1" applyFill="1" applyBorder="1" applyAlignment="1" applyProtection="1">
      <alignment horizontal="center" vertical="center"/>
    </xf>
    <xf numFmtId="164" fontId="2" fillId="0" borderId="18" xfId="0" applyNumberFormat="1" applyFont="1" applyFill="1" applyBorder="1" applyAlignment="1" applyProtection="1">
      <alignment horizontal="center" vertical="center"/>
    </xf>
    <xf numFmtId="164" fontId="2" fillId="0" borderId="19" xfId="0" applyNumberFormat="1" applyFont="1" applyFill="1" applyBorder="1" applyAlignment="1" applyProtection="1">
      <alignment horizontal="center" vertical="center"/>
    </xf>
    <xf numFmtId="164" fontId="7" fillId="0" borderId="18" xfId="0" applyNumberFormat="1" applyFont="1" applyFill="1" applyBorder="1" applyAlignment="1" applyProtection="1">
      <alignment horizontal="center" vertical="center"/>
    </xf>
    <xf numFmtId="170" fontId="7" fillId="0" borderId="18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/>
    <xf numFmtId="0" fontId="10" fillId="0" borderId="0" xfId="0" applyFont="1" applyAlignment="1" applyProtection="1"/>
    <xf numFmtId="0" fontId="11" fillId="0" borderId="0" xfId="0" applyFont="1" applyBorder="1" applyAlignment="1" applyProtection="1"/>
    <xf numFmtId="0" fontId="12" fillId="0" borderId="0" xfId="0" applyFont="1" applyAlignment="1" applyProtection="1"/>
    <xf numFmtId="0" fontId="4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17" fontId="2" fillId="0" borderId="0" xfId="0" applyNumberFormat="1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5" xfId="0" applyNumberFormat="1" applyFont="1" applyFill="1" applyBorder="1" applyAlignment="1" applyProtection="1">
      <alignment horizontal="center" vertical="center"/>
    </xf>
    <xf numFmtId="164" fontId="2" fillId="0" borderId="6" xfId="0" applyNumberFormat="1" applyFont="1" applyFill="1" applyBorder="1" applyAlignment="1" applyProtection="1">
      <alignment horizontal="center" vertical="center"/>
    </xf>
    <xf numFmtId="164" fontId="1" fillId="0" borderId="8" xfId="0" applyNumberFormat="1" applyFont="1" applyFill="1" applyBorder="1" applyAlignment="1" applyProtection="1">
      <alignment horizontal="center" vertical="center"/>
    </xf>
    <xf numFmtId="164" fontId="1" fillId="0" borderId="6" xfId="0" applyNumberFormat="1" applyFont="1" applyFill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166" fontId="14" fillId="0" borderId="0" xfId="0" applyNumberFormat="1" applyFont="1" applyBorder="1" applyAlignment="1" applyProtection="1">
      <alignment horizontal="right" vertical="center"/>
    </xf>
    <xf numFmtId="167" fontId="14" fillId="0" borderId="0" xfId="0" applyNumberFormat="1" applyFont="1" applyBorder="1" applyAlignment="1" applyProtection="1">
      <alignment horizontal="right" vertical="center"/>
    </xf>
    <xf numFmtId="0" fontId="13" fillId="0" borderId="13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15" fillId="0" borderId="12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166" fontId="16" fillId="0" borderId="0" xfId="0" applyNumberFormat="1" applyFont="1" applyBorder="1" applyAlignment="1" applyProtection="1">
      <alignment horizontal="right" vertical="center"/>
    </xf>
    <xf numFmtId="167" fontId="16" fillId="0" borderId="0" xfId="0" applyNumberFormat="1" applyFont="1" applyBorder="1" applyAlignment="1" applyProtection="1">
      <alignment horizontal="right" vertical="center"/>
    </xf>
    <xf numFmtId="0" fontId="15" fillId="0" borderId="13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7" fillId="0" borderId="12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top"/>
    </xf>
    <xf numFmtId="2" fontId="17" fillId="0" borderId="0" xfId="0" applyNumberFormat="1" applyFont="1" applyBorder="1" applyAlignment="1" applyProtection="1">
      <alignment horizontal="right" vertical="top"/>
    </xf>
    <xf numFmtId="0" fontId="17" fillId="0" borderId="13" xfId="0" applyFont="1" applyBorder="1" applyAlignment="1" applyProtection="1">
      <alignment horizontal="left" vertical="top"/>
    </xf>
    <xf numFmtId="0" fontId="17" fillId="0" borderId="0" xfId="0" applyFont="1" applyAlignment="1" applyProtection="1">
      <alignment horizontal="left" vertical="top"/>
    </xf>
    <xf numFmtId="0" fontId="15" fillId="0" borderId="14" xfId="0" applyFont="1" applyBorder="1" applyAlignment="1" applyProtection="1">
      <alignment horizontal="left" vertical="center"/>
    </xf>
    <xf numFmtId="0" fontId="15" fillId="0" borderId="15" xfId="0" applyFont="1" applyBorder="1" applyAlignment="1" applyProtection="1">
      <alignment horizontal="left" vertical="center"/>
    </xf>
    <xf numFmtId="0" fontId="16" fillId="0" borderId="15" xfId="0" applyFont="1" applyBorder="1" applyAlignment="1" applyProtection="1">
      <alignment horizontal="left" vertical="center"/>
    </xf>
    <xf numFmtId="166" fontId="16" fillId="0" borderId="15" xfId="0" applyNumberFormat="1" applyFont="1" applyBorder="1" applyAlignment="1" applyProtection="1">
      <alignment horizontal="right" vertical="center"/>
    </xf>
    <xf numFmtId="167" fontId="16" fillId="0" borderId="15" xfId="0" applyNumberFormat="1" applyFont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horizontal="left" vertical="center"/>
    </xf>
    <xf numFmtId="166" fontId="14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left"/>
    </xf>
    <xf numFmtId="0" fontId="20" fillId="0" borderId="0" xfId="0" applyFont="1" applyFill="1" applyAlignment="1" applyProtection="1">
      <alignment horizontal="left"/>
    </xf>
    <xf numFmtId="0" fontId="20" fillId="0" borderId="0" xfId="0" applyFont="1" applyFill="1" applyAlignment="1" applyProtection="1">
      <alignment horizontal="left" vertical="top"/>
    </xf>
    <xf numFmtId="0" fontId="8" fillId="0" borderId="1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67" fontId="8" fillId="0" borderId="0" xfId="0" applyNumberFormat="1" applyFont="1" applyBorder="1" applyAlignment="1" applyProtection="1">
      <alignment horizontal="right" vertical="center"/>
    </xf>
    <xf numFmtId="166" fontId="8" fillId="0" borderId="0" xfId="0" applyNumberFormat="1" applyFont="1" applyBorder="1" applyAlignment="1" applyProtection="1">
      <alignment horizontal="right" vertical="center"/>
    </xf>
    <xf numFmtId="168" fontId="8" fillId="0" borderId="0" xfId="0" applyNumberFormat="1" applyFont="1" applyBorder="1" applyAlignment="1" applyProtection="1">
      <alignment horizontal="right" vertical="center"/>
    </xf>
    <xf numFmtId="169" fontId="8" fillId="0" borderId="13" xfId="0" applyNumberFormat="1" applyFont="1" applyBorder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customHeight="1"/>
  <cols>
    <col min="1" max="16384" width="9" style="1"/>
  </cols>
  <sheetData/>
  <phoneticPr fontId="1" type="noConversion"/>
  <pageMargins left="0.69999998807907104" right="0.69999998807907104" top="0.75" bottom="0.75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activeCell="E51" sqref="E51"/>
    </sheetView>
  </sheetViews>
  <sheetFormatPr defaultRowHeight="11.25" customHeight="1"/>
  <cols>
    <col min="1" max="1" width="12.7109375" style="2" customWidth="1"/>
    <col min="2" max="2" width="68.42578125" style="2" customWidth="1"/>
    <col min="3" max="3" width="4.7109375" style="2" customWidth="1"/>
    <col min="4" max="4" width="9.85546875" style="2" customWidth="1"/>
    <col min="5" max="5" width="9.7109375" style="2" customWidth="1"/>
    <col min="6" max="6" width="15.5703125" style="2" customWidth="1"/>
    <col min="7" max="7" width="10.5703125" style="2" hidden="1" customWidth="1"/>
    <col min="8" max="8" width="10.85546875" style="2" hidden="1" customWidth="1"/>
    <col min="9" max="9" width="9.7109375" style="2" hidden="1" customWidth="1"/>
    <col min="10" max="10" width="11.5703125" style="2" hidden="1" customWidth="1"/>
    <col min="11" max="11" width="5.28515625" style="2" customWidth="1"/>
    <col min="12" max="12" width="7" style="2" hidden="1" customWidth="1"/>
    <col min="13" max="13" width="7.28515625" style="2" hidden="1" customWidth="1"/>
    <col min="14" max="15" width="9.140625" style="2" hidden="1" customWidth="1"/>
    <col min="16" max="16" width="9.5703125" style="2" bestFit="1" customWidth="1"/>
    <col min="17" max="16384" width="9.140625" style="2"/>
  </cols>
  <sheetData>
    <row r="1" spans="1:13" s="32" customFormat="1" ht="18">
      <c r="A1" s="43" t="s">
        <v>54</v>
      </c>
      <c r="B1" s="44"/>
      <c r="C1" s="44"/>
      <c r="D1" s="44"/>
      <c r="E1" s="44"/>
      <c r="F1" s="45"/>
      <c r="G1" s="44"/>
      <c r="H1" s="44"/>
      <c r="I1" s="44"/>
      <c r="J1" s="44"/>
      <c r="K1" s="44"/>
      <c r="L1" s="46"/>
      <c r="M1" s="46"/>
    </row>
    <row r="2" spans="1:13" s="92" customFormat="1" ht="15.75">
      <c r="A2" s="88" t="s">
        <v>1</v>
      </c>
      <c r="B2" s="89" t="s">
        <v>75</v>
      </c>
      <c r="C2" s="89"/>
      <c r="D2" s="89"/>
      <c r="E2" s="89"/>
      <c r="F2" s="89"/>
      <c r="G2" s="89"/>
      <c r="H2" s="89"/>
      <c r="I2" s="90"/>
      <c r="J2" s="90"/>
      <c r="K2" s="90"/>
      <c r="L2" s="91"/>
      <c r="M2" s="91"/>
    </row>
    <row r="3" spans="1:13" s="32" customFormat="1" ht="12.75">
      <c r="A3" s="47" t="s">
        <v>2</v>
      </c>
      <c r="B3" s="48" t="s">
        <v>60</v>
      </c>
      <c r="C3" s="48"/>
      <c r="D3" s="48"/>
      <c r="E3" s="48"/>
      <c r="F3" s="48"/>
      <c r="G3" s="48"/>
      <c r="H3" s="48"/>
      <c r="I3" s="44"/>
      <c r="J3" s="44"/>
      <c r="K3" s="44"/>
      <c r="L3" s="46"/>
      <c r="M3" s="46"/>
    </row>
    <row r="4" spans="1:13" s="32" customFormat="1" ht="12.75">
      <c r="A4" s="47" t="s">
        <v>3</v>
      </c>
      <c r="B4" s="48" t="s">
        <v>61</v>
      </c>
      <c r="C4" s="48"/>
      <c r="D4" s="48"/>
      <c r="E4" s="48"/>
      <c r="F4" s="48"/>
      <c r="G4" s="48"/>
      <c r="H4" s="48"/>
      <c r="I4" s="44"/>
      <c r="J4" s="44"/>
      <c r="K4" s="44"/>
      <c r="L4" s="46"/>
      <c r="M4" s="46"/>
    </row>
    <row r="5" spans="1:13" s="32" customFormat="1" ht="12.75">
      <c r="A5" s="67" t="s">
        <v>4</v>
      </c>
      <c r="B5" s="67" t="s">
        <v>76</v>
      </c>
      <c r="C5" s="67"/>
      <c r="D5" s="48"/>
      <c r="E5" s="48"/>
      <c r="F5" s="48"/>
      <c r="G5" s="48"/>
      <c r="H5" s="48"/>
      <c r="I5" s="44"/>
      <c r="J5" s="44"/>
      <c r="K5" s="44"/>
      <c r="L5" s="46"/>
      <c r="M5" s="46"/>
    </row>
    <row r="6" spans="1:13" s="32" customFormat="1" ht="12.75">
      <c r="A6" s="67"/>
      <c r="B6" s="67" t="s">
        <v>77</v>
      </c>
      <c r="C6" s="67"/>
      <c r="D6" s="48"/>
      <c r="E6" s="48"/>
      <c r="F6" s="48"/>
      <c r="G6" s="48"/>
      <c r="H6" s="48"/>
      <c r="I6" s="44"/>
      <c r="J6" s="44"/>
      <c r="K6" s="44"/>
      <c r="L6" s="46"/>
      <c r="M6" s="46"/>
    </row>
    <row r="7" spans="1:13" s="32" customFormat="1" ht="12.75">
      <c r="A7" s="67"/>
      <c r="B7" s="67" t="s">
        <v>78</v>
      </c>
      <c r="C7" s="67"/>
      <c r="D7" s="48"/>
      <c r="E7" s="48"/>
      <c r="F7" s="48"/>
      <c r="G7" s="48"/>
      <c r="H7" s="48"/>
      <c r="I7" s="44"/>
      <c r="J7" s="44"/>
      <c r="K7" s="44"/>
      <c r="L7" s="46"/>
      <c r="M7" s="46"/>
    </row>
    <row r="8" spans="1:13" s="32" customFormat="1" ht="22.5">
      <c r="A8" s="49" t="s">
        <v>8</v>
      </c>
      <c r="B8" s="50" t="s">
        <v>5</v>
      </c>
      <c r="C8" s="50" t="s">
        <v>9</v>
      </c>
      <c r="D8" s="50" t="s">
        <v>10</v>
      </c>
      <c r="E8" s="50" t="s">
        <v>11</v>
      </c>
      <c r="F8" s="50" t="s">
        <v>6</v>
      </c>
      <c r="G8" s="50" t="s">
        <v>12</v>
      </c>
      <c r="H8" s="50" t="s">
        <v>7</v>
      </c>
      <c r="I8" s="50" t="s">
        <v>13</v>
      </c>
      <c r="J8" s="50" t="s">
        <v>14</v>
      </c>
      <c r="K8" s="51" t="s">
        <v>15</v>
      </c>
      <c r="L8" s="52" t="s">
        <v>16</v>
      </c>
      <c r="M8" s="53" t="s">
        <v>17</v>
      </c>
    </row>
    <row r="9" spans="1:13" s="32" customFormat="1" ht="12.75">
      <c r="A9" s="54">
        <v>1</v>
      </c>
      <c r="B9" s="55">
        <v>5</v>
      </c>
      <c r="C9" s="55">
        <v>6</v>
      </c>
      <c r="D9" s="55">
        <v>7</v>
      </c>
      <c r="E9" s="55">
        <v>8</v>
      </c>
      <c r="F9" s="55">
        <v>9</v>
      </c>
      <c r="G9" s="55"/>
      <c r="H9" s="55"/>
      <c r="I9" s="55"/>
      <c r="J9" s="55"/>
      <c r="K9" s="56">
        <v>10</v>
      </c>
      <c r="L9" s="57">
        <v>11</v>
      </c>
      <c r="M9" s="58">
        <v>12</v>
      </c>
    </row>
    <row r="10" spans="1:13" s="32" customFormat="1" ht="12.75">
      <c r="A10" s="33"/>
      <c r="B10" s="36" t="s">
        <v>59</v>
      </c>
      <c r="C10" s="34"/>
      <c r="D10" s="34"/>
      <c r="E10" s="34"/>
      <c r="F10" s="37">
        <f>F11+F43+F47</f>
        <v>0</v>
      </c>
      <c r="G10" s="34"/>
      <c r="H10" s="34"/>
      <c r="I10" s="34"/>
      <c r="J10" s="34"/>
      <c r="K10" s="35"/>
      <c r="L10" s="31"/>
      <c r="M10" s="31"/>
    </row>
    <row r="11" spans="1:13" s="4" customFormat="1">
      <c r="A11" s="7"/>
      <c r="B11" s="8" t="s">
        <v>18</v>
      </c>
      <c r="C11" s="8"/>
      <c r="D11" s="8"/>
      <c r="E11" s="8"/>
      <c r="F11" s="9">
        <f>F12+F26+F28+F22</f>
        <v>0</v>
      </c>
      <c r="G11" s="8"/>
      <c r="H11" s="10" t="e">
        <f>H12+H26+H28+#REF!</f>
        <v>#REF!</v>
      </c>
      <c r="I11" s="8"/>
      <c r="J11" s="10" t="e">
        <f>J12+J26+J28+#REF!</f>
        <v>#REF!</v>
      </c>
      <c r="K11" s="11"/>
      <c r="M11" s="5" t="s">
        <v>19</v>
      </c>
    </row>
    <row r="12" spans="1:13" s="65" customFormat="1" ht="12.75">
      <c r="A12" s="59"/>
      <c r="B12" s="61" t="s">
        <v>21</v>
      </c>
      <c r="C12" s="60"/>
      <c r="D12" s="60"/>
      <c r="E12" s="60"/>
      <c r="F12" s="62">
        <f>SUM(F13:F21)</f>
        <v>0</v>
      </c>
      <c r="G12" s="60"/>
      <c r="H12" s="63">
        <f>SUM(H13:H21)</f>
        <v>21</v>
      </c>
      <c r="I12" s="60"/>
      <c r="J12" s="63">
        <f>SUM(J13:J21)</f>
        <v>0</v>
      </c>
      <c r="K12" s="64"/>
      <c r="M12" s="66" t="s">
        <v>20</v>
      </c>
    </row>
    <row r="13" spans="1:13" s="100" customFormat="1">
      <c r="A13" s="93" t="s">
        <v>20</v>
      </c>
      <c r="B13" s="38" t="s">
        <v>43</v>
      </c>
      <c r="C13" s="94" t="s">
        <v>22</v>
      </c>
      <c r="D13" s="95">
        <v>28.8</v>
      </c>
      <c r="E13" s="96"/>
      <c r="F13" s="96">
        <f t="shared" ref="F13:F21" si="0">ROUND(D13*E13,2)</f>
        <v>0</v>
      </c>
      <c r="G13" s="97">
        <v>0</v>
      </c>
      <c r="H13" s="95">
        <f t="shared" ref="H13:H21" si="1">D13*G13</f>
        <v>0</v>
      </c>
      <c r="I13" s="97">
        <v>0</v>
      </c>
      <c r="J13" s="95">
        <f t="shared" ref="J13:J21" si="2">D13*I13</f>
        <v>0</v>
      </c>
      <c r="K13" s="98">
        <v>21</v>
      </c>
      <c r="L13" s="99">
        <v>4</v>
      </c>
      <c r="M13" s="100" t="s">
        <v>23</v>
      </c>
    </row>
    <row r="14" spans="1:13" s="100" customFormat="1">
      <c r="A14" s="93">
        <v>2</v>
      </c>
      <c r="B14" s="38" t="s">
        <v>48</v>
      </c>
      <c r="C14" s="94" t="s">
        <v>22</v>
      </c>
      <c r="D14" s="95">
        <v>28.8</v>
      </c>
      <c r="E14" s="96"/>
      <c r="F14" s="96">
        <f t="shared" si="0"/>
        <v>0</v>
      </c>
      <c r="G14" s="97">
        <v>0</v>
      </c>
      <c r="H14" s="95">
        <f t="shared" si="1"/>
        <v>0</v>
      </c>
      <c r="I14" s="97">
        <v>0</v>
      </c>
      <c r="J14" s="95">
        <f t="shared" si="2"/>
        <v>0</v>
      </c>
      <c r="K14" s="98">
        <v>21</v>
      </c>
      <c r="L14" s="99">
        <v>4</v>
      </c>
      <c r="M14" s="100" t="s">
        <v>23</v>
      </c>
    </row>
    <row r="15" spans="1:13" s="100" customFormat="1">
      <c r="A15" s="93">
        <v>3</v>
      </c>
      <c r="B15" s="38" t="s">
        <v>25</v>
      </c>
      <c r="C15" s="94" t="s">
        <v>22</v>
      </c>
      <c r="D15" s="95">
        <v>11.5</v>
      </c>
      <c r="E15" s="96"/>
      <c r="F15" s="96">
        <f t="shared" si="0"/>
        <v>0</v>
      </c>
      <c r="G15" s="97">
        <v>0</v>
      </c>
      <c r="H15" s="95">
        <f t="shared" si="1"/>
        <v>0</v>
      </c>
      <c r="I15" s="97">
        <v>0</v>
      </c>
      <c r="J15" s="95">
        <f t="shared" si="2"/>
        <v>0</v>
      </c>
      <c r="K15" s="98">
        <v>21</v>
      </c>
      <c r="L15" s="99">
        <v>4</v>
      </c>
      <c r="M15" s="100" t="s">
        <v>23</v>
      </c>
    </row>
    <row r="16" spans="1:13" s="100" customFormat="1">
      <c r="A16" s="93">
        <v>4</v>
      </c>
      <c r="B16" s="38" t="s">
        <v>51</v>
      </c>
      <c r="C16" s="94" t="s">
        <v>22</v>
      </c>
      <c r="D16" s="95">
        <v>20.2</v>
      </c>
      <c r="E16" s="96"/>
      <c r="F16" s="96">
        <f t="shared" si="0"/>
        <v>0</v>
      </c>
      <c r="G16" s="97">
        <v>0</v>
      </c>
      <c r="H16" s="95">
        <f t="shared" si="1"/>
        <v>0</v>
      </c>
      <c r="I16" s="97">
        <v>0</v>
      </c>
      <c r="J16" s="95">
        <f t="shared" si="2"/>
        <v>0</v>
      </c>
      <c r="K16" s="98">
        <v>21</v>
      </c>
      <c r="L16" s="99">
        <v>4</v>
      </c>
      <c r="M16" s="100" t="s">
        <v>23</v>
      </c>
    </row>
    <row r="17" spans="1:13" s="100" customFormat="1">
      <c r="A17" s="93">
        <v>5</v>
      </c>
      <c r="B17" s="38" t="s">
        <v>53</v>
      </c>
      <c r="C17" s="94" t="s">
        <v>22</v>
      </c>
      <c r="D17" s="95">
        <v>20.2</v>
      </c>
      <c r="E17" s="96"/>
      <c r="F17" s="96">
        <f t="shared" si="0"/>
        <v>0</v>
      </c>
      <c r="G17" s="97">
        <v>0</v>
      </c>
      <c r="H17" s="95">
        <f t="shared" si="1"/>
        <v>0</v>
      </c>
      <c r="I17" s="97">
        <v>0</v>
      </c>
      <c r="J17" s="95">
        <f t="shared" si="2"/>
        <v>0</v>
      </c>
      <c r="K17" s="98">
        <v>21</v>
      </c>
      <c r="L17" s="99">
        <v>4</v>
      </c>
      <c r="M17" s="100" t="s">
        <v>23</v>
      </c>
    </row>
    <row r="18" spans="1:13" s="100" customFormat="1">
      <c r="A18" s="93">
        <v>6</v>
      </c>
      <c r="B18" s="38" t="s">
        <v>26</v>
      </c>
      <c r="C18" s="94" t="s">
        <v>22</v>
      </c>
      <c r="D18" s="95">
        <v>15.4</v>
      </c>
      <c r="E18" s="96"/>
      <c r="F18" s="96">
        <f t="shared" si="0"/>
        <v>0</v>
      </c>
      <c r="G18" s="97">
        <v>0</v>
      </c>
      <c r="H18" s="95">
        <f t="shared" si="1"/>
        <v>0</v>
      </c>
      <c r="I18" s="97">
        <v>0</v>
      </c>
      <c r="J18" s="95">
        <f t="shared" si="2"/>
        <v>0</v>
      </c>
      <c r="K18" s="98">
        <v>21</v>
      </c>
      <c r="L18" s="99">
        <v>4</v>
      </c>
      <c r="M18" s="100" t="s">
        <v>23</v>
      </c>
    </row>
    <row r="19" spans="1:13" s="100" customFormat="1" ht="12.75" customHeight="1">
      <c r="A19" s="93">
        <v>7</v>
      </c>
      <c r="B19" s="38" t="s">
        <v>27</v>
      </c>
      <c r="C19" s="94" t="s">
        <v>22</v>
      </c>
      <c r="D19" s="95">
        <v>11.5</v>
      </c>
      <c r="E19" s="96"/>
      <c r="F19" s="96">
        <f t="shared" si="0"/>
        <v>0</v>
      </c>
      <c r="G19" s="97">
        <v>0</v>
      </c>
      <c r="H19" s="95">
        <f t="shared" si="1"/>
        <v>0</v>
      </c>
      <c r="I19" s="97">
        <v>0</v>
      </c>
      <c r="J19" s="95">
        <f t="shared" si="2"/>
        <v>0</v>
      </c>
      <c r="K19" s="98">
        <v>21</v>
      </c>
      <c r="L19" s="99">
        <v>4</v>
      </c>
      <c r="M19" s="100" t="s">
        <v>23</v>
      </c>
    </row>
    <row r="20" spans="1:13" s="100" customFormat="1">
      <c r="A20" s="93">
        <v>8</v>
      </c>
      <c r="B20" s="38" t="s">
        <v>56</v>
      </c>
      <c r="C20" s="94" t="s">
        <v>24</v>
      </c>
      <c r="D20" s="95">
        <v>60</v>
      </c>
      <c r="E20" s="96"/>
      <c r="F20" s="96">
        <f t="shared" si="0"/>
        <v>0</v>
      </c>
      <c r="G20" s="97">
        <v>0</v>
      </c>
      <c r="H20" s="95">
        <f t="shared" si="1"/>
        <v>0</v>
      </c>
      <c r="I20" s="97">
        <v>0</v>
      </c>
      <c r="J20" s="95">
        <f t="shared" si="2"/>
        <v>0</v>
      </c>
      <c r="K20" s="98">
        <v>21</v>
      </c>
      <c r="L20" s="99">
        <v>4</v>
      </c>
      <c r="M20" s="100" t="s">
        <v>23</v>
      </c>
    </row>
    <row r="21" spans="1:13" s="100" customFormat="1">
      <c r="A21" s="93">
        <v>9</v>
      </c>
      <c r="B21" s="38" t="s">
        <v>28</v>
      </c>
      <c r="C21" s="94" t="s">
        <v>29</v>
      </c>
      <c r="D21" s="95">
        <v>21</v>
      </c>
      <c r="E21" s="96"/>
      <c r="F21" s="96">
        <f t="shared" si="0"/>
        <v>0</v>
      </c>
      <c r="G21" s="97">
        <v>1</v>
      </c>
      <c r="H21" s="95">
        <f t="shared" si="1"/>
        <v>21</v>
      </c>
      <c r="I21" s="97">
        <v>0</v>
      </c>
      <c r="J21" s="95">
        <f t="shared" si="2"/>
        <v>0</v>
      </c>
      <c r="K21" s="98">
        <v>21</v>
      </c>
      <c r="L21" s="99">
        <v>8</v>
      </c>
      <c r="M21" s="100" t="s">
        <v>23</v>
      </c>
    </row>
    <row r="22" spans="1:13" s="65" customFormat="1" ht="12.75">
      <c r="A22" s="59"/>
      <c r="B22" s="61" t="s">
        <v>40</v>
      </c>
      <c r="C22" s="60"/>
      <c r="D22" s="60"/>
      <c r="E22" s="87"/>
      <c r="F22" s="86">
        <f>F23+F24+F25</f>
        <v>0</v>
      </c>
      <c r="G22" s="60"/>
      <c r="H22" s="63">
        <f>H23</f>
        <v>22.689240000000002</v>
      </c>
      <c r="I22" s="60"/>
      <c r="J22" s="63">
        <f>J23</f>
        <v>0</v>
      </c>
      <c r="K22" s="64"/>
      <c r="M22" s="66" t="s">
        <v>20</v>
      </c>
    </row>
    <row r="23" spans="1:13" s="3" customFormat="1">
      <c r="A23" s="15">
        <v>10</v>
      </c>
      <c r="B23" s="38" t="s">
        <v>52</v>
      </c>
      <c r="C23" s="16" t="s">
        <v>41</v>
      </c>
      <c r="D23" s="18">
        <v>12</v>
      </c>
      <c r="E23" s="19"/>
      <c r="F23" s="19">
        <f>ROUND(D23*E23,2)</f>
        <v>0</v>
      </c>
      <c r="G23" s="20">
        <v>1.8907700000000001</v>
      </c>
      <c r="H23" s="18">
        <f>D23*G23</f>
        <v>22.689240000000002</v>
      </c>
      <c r="I23" s="20">
        <v>0</v>
      </c>
      <c r="J23" s="18">
        <f>D23*I23</f>
        <v>0</v>
      </c>
      <c r="K23" s="21">
        <v>21</v>
      </c>
      <c r="L23" s="6">
        <v>4</v>
      </c>
      <c r="M23" s="3" t="s">
        <v>23</v>
      </c>
    </row>
    <row r="24" spans="1:13" s="3" customFormat="1">
      <c r="A24" s="15">
        <v>11</v>
      </c>
      <c r="B24" s="38" t="s">
        <v>62</v>
      </c>
      <c r="C24" s="16" t="s">
        <v>41</v>
      </c>
      <c r="D24" s="18">
        <v>15</v>
      </c>
      <c r="E24" s="19"/>
      <c r="F24" s="19">
        <f>ROUND(D24*E24,2)</f>
        <v>0</v>
      </c>
      <c r="G24" s="20">
        <v>1.8907700000000001</v>
      </c>
      <c r="H24" s="18">
        <f>D24*G24</f>
        <v>28.361550000000001</v>
      </c>
      <c r="I24" s="20">
        <v>0</v>
      </c>
      <c r="J24" s="18">
        <f>D24*I24</f>
        <v>0</v>
      </c>
      <c r="K24" s="21">
        <v>21</v>
      </c>
      <c r="L24" s="6">
        <v>4</v>
      </c>
      <c r="M24" s="3" t="s">
        <v>23</v>
      </c>
    </row>
    <row r="25" spans="1:13" s="3" customFormat="1">
      <c r="A25" s="15">
        <v>12</v>
      </c>
      <c r="B25" s="38" t="s">
        <v>74</v>
      </c>
      <c r="C25" s="16" t="s">
        <v>63</v>
      </c>
      <c r="D25" s="18">
        <v>13</v>
      </c>
      <c r="E25" s="19"/>
      <c r="F25" s="19">
        <f>ROUND(D25*E25,2)</f>
        <v>0</v>
      </c>
      <c r="G25" s="20">
        <v>1.8907700000000001</v>
      </c>
      <c r="H25" s="18">
        <f>D25*G25</f>
        <v>24.580010000000001</v>
      </c>
      <c r="I25" s="20">
        <v>0</v>
      </c>
      <c r="J25" s="18">
        <f>D25*I25</f>
        <v>0</v>
      </c>
      <c r="K25" s="21">
        <v>21</v>
      </c>
      <c r="L25" s="6">
        <v>4</v>
      </c>
      <c r="M25" s="3" t="s">
        <v>23</v>
      </c>
    </row>
    <row r="26" spans="1:13" s="65" customFormat="1" ht="12.75">
      <c r="A26" s="59"/>
      <c r="B26" s="61" t="s">
        <v>30</v>
      </c>
      <c r="C26" s="60"/>
      <c r="D26" s="60"/>
      <c r="E26" s="60"/>
      <c r="F26" s="62">
        <f>F27</f>
        <v>0</v>
      </c>
      <c r="G26" s="60"/>
      <c r="H26" s="63">
        <f>H27</f>
        <v>3.592463</v>
      </c>
      <c r="I26" s="60"/>
      <c r="J26" s="63">
        <f>J27</f>
        <v>0</v>
      </c>
      <c r="K26" s="64"/>
      <c r="M26" s="66" t="s">
        <v>20</v>
      </c>
    </row>
    <row r="27" spans="1:13" s="3" customFormat="1">
      <c r="A27" s="15">
        <v>13</v>
      </c>
      <c r="B27" s="17" t="s">
        <v>31</v>
      </c>
      <c r="C27" s="16" t="s">
        <v>22</v>
      </c>
      <c r="D27" s="18">
        <v>1.9</v>
      </c>
      <c r="E27" s="19"/>
      <c r="F27" s="19">
        <f>ROUND(D27*E27,2)</f>
        <v>0</v>
      </c>
      <c r="G27" s="20">
        <v>1.8907700000000001</v>
      </c>
      <c r="H27" s="18">
        <f>D27*G27</f>
        <v>3.592463</v>
      </c>
      <c r="I27" s="20">
        <v>0</v>
      </c>
      <c r="J27" s="18">
        <f>D27*I27</f>
        <v>0</v>
      </c>
      <c r="K27" s="21">
        <v>21</v>
      </c>
      <c r="L27" s="6">
        <v>4</v>
      </c>
      <c r="M27" s="3" t="s">
        <v>23</v>
      </c>
    </row>
    <row r="28" spans="1:13" s="65" customFormat="1" ht="12.75">
      <c r="A28" s="59"/>
      <c r="B28" s="61" t="s">
        <v>32</v>
      </c>
      <c r="C28" s="60"/>
      <c r="D28" s="60"/>
      <c r="E28" s="60"/>
      <c r="F28" s="62">
        <f>SUM(F29:F42)</f>
        <v>0</v>
      </c>
      <c r="G28" s="60"/>
      <c r="H28" s="63">
        <f>SUM(H29:H42)</f>
        <v>1.1817600000000004</v>
      </c>
      <c r="I28" s="60"/>
      <c r="J28" s="63">
        <f>SUM(J29:J42)</f>
        <v>0</v>
      </c>
      <c r="K28" s="64"/>
      <c r="M28" s="66" t="s">
        <v>20</v>
      </c>
    </row>
    <row r="29" spans="1:13" s="100" customFormat="1">
      <c r="A29" s="93">
        <v>14</v>
      </c>
      <c r="B29" s="38" t="s">
        <v>64</v>
      </c>
      <c r="C29" s="94" t="s">
        <v>39</v>
      </c>
      <c r="D29" s="95">
        <v>1</v>
      </c>
      <c r="E29" s="96"/>
      <c r="F29" s="96">
        <f t="shared" ref="F29:F42" si="3">ROUND(D29*E29,2)</f>
        <v>0</v>
      </c>
      <c r="G29" s="97">
        <v>0</v>
      </c>
      <c r="H29" s="95">
        <f t="shared" ref="H29:H42" si="4">D29*G29</f>
        <v>0</v>
      </c>
      <c r="I29" s="97">
        <v>0</v>
      </c>
      <c r="J29" s="95">
        <f t="shared" ref="J29:J42" si="5">D29*I29</f>
        <v>0</v>
      </c>
      <c r="K29" s="98">
        <v>21</v>
      </c>
      <c r="L29" s="99">
        <v>4</v>
      </c>
      <c r="M29" s="100" t="s">
        <v>23</v>
      </c>
    </row>
    <row r="30" spans="1:13" s="100" customFormat="1">
      <c r="A30" s="93">
        <v>15</v>
      </c>
      <c r="B30" s="38" t="s">
        <v>65</v>
      </c>
      <c r="C30" s="94" t="s">
        <v>24</v>
      </c>
      <c r="D30" s="95">
        <v>68</v>
      </c>
      <c r="E30" s="96"/>
      <c r="F30" s="96">
        <f t="shared" si="3"/>
        <v>0</v>
      </c>
      <c r="G30" s="97">
        <v>0</v>
      </c>
      <c r="H30" s="95">
        <f t="shared" si="4"/>
        <v>0</v>
      </c>
      <c r="I30" s="97">
        <v>0</v>
      </c>
      <c r="J30" s="95">
        <f t="shared" si="5"/>
        <v>0</v>
      </c>
      <c r="K30" s="98">
        <v>21</v>
      </c>
      <c r="L30" s="99">
        <v>4</v>
      </c>
      <c r="M30" s="100" t="s">
        <v>23</v>
      </c>
    </row>
    <row r="31" spans="1:13" s="100" customFormat="1">
      <c r="A31" s="93">
        <v>16</v>
      </c>
      <c r="B31" s="38" t="s">
        <v>50</v>
      </c>
      <c r="C31" s="94" t="s">
        <v>39</v>
      </c>
      <c r="D31" s="95">
        <v>1</v>
      </c>
      <c r="E31" s="96"/>
      <c r="F31" s="96">
        <f t="shared" si="3"/>
        <v>0</v>
      </c>
      <c r="G31" s="97">
        <v>0</v>
      </c>
      <c r="H31" s="95">
        <f t="shared" si="4"/>
        <v>0</v>
      </c>
      <c r="I31" s="97">
        <v>0</v>
      </c>
      <c r="J31" s="95">
        <f t="shared" si="5"/>
        <v>0</v>
      </c>
      <c r="K31" s="98">
        <v>21</v>
      </c>
      <c r="L31" s="99">
        <v>4</v>
      </c>
      <c r="M31" s="100" t="s">
        <v>23</v>
      </c>
    </row>
    <row r="32" spans="1:13" s="100" customFormat="1">
      <c r="A32" s="93">
        <v>17</v>
      </c>
      <c r="B32" s="38" t="s">
        <v>57</v>
      </c>
      <c r="C32" s="94" t="s">
        <v>34</v>
      </c>
      <c r="D32" s="95">
        <v>1</v>
      </c>
      <c r="E32" s="96"/>
      <c r="F32" s="96">
        <f>ROUND(D32*E32,2)</f>
        <v>0</v>
      </c>
      <c r="G32" s="97">
        <v>7.6000000000000004E-4</v>
      </c>
      <c r="H32" s="95">
        <f>D32*G32</f>
        <v>7.6000000000000004E-4</v>
      </c>
      <c r="I32" s="97">
        <v>0</v>
      </c>
      <c r="J32" s="95">
        <f>D32*I32</f>
        <v>0</v>
      </c>
      <c r="K32" s="98">
        <v>21</v>
      </c>
      <c r="L32" s="99">
        <v>4</v>
      </c>
      <c r="M32" s="100" t="s">
        <v>23</v>
      </c>
    </row>
    <row r="33" spans="1:13" s="100" customFormat="1">
      <c r="A33" s="93">
        <v>18</v>
      </c>
      <c r="B33" s="38" t="s">
        <v>66</v>
      </c>
      <c r="C33" s="94" t="s">
        <v>24</v>
      </c>
      <c r="D33" s="95">
        <v>15</v>
      </c>
      <c r="E33" s="96"/>
      <c r="F33" s="96">
        <f t="shared" ref="F33:F34" si="6">ROUND(D33*E33,2)</f>
        <v>0</v>
      </c>
      <c r="G33" s="97">
        <v>0</v>
      </c>
      <c r="H33" s="95">
        <f t="shared" ref="H33:H34" si="7">D33*G33</f>
        <v>0</v>
      </c>
      <c r="I33" s="97">
        <v>0</v>
      </c>
      <c r="J33" s="95">
        <f t="shared" ref="J33:J34" si="8">D33*I33</f>
        <v>0</v>
      </c>
      <c r="K33" s="98">
        <v>21</v>
      </c>
      <c r="L33" s="99">
        <v>4</v>
      </c>
      <c r="M33" s="100" t="s">
        <v>23</v>
      </c>
    </row>
    <row r="34" spans="1:13" s="100" customFormat="1">
      <c r="A34" s="93">
        <v>19</v>
      </c>
      <c r="B34" s="38" t="s">
        <v>67</v>
      </c>
      <c r="C34" s="94" t="s">
        <v>39</v>
      </c>
      <c r="D34" s="95">
        <v>1</v>
      </c>
      <c r="E34" s="96"/>
      <c r="F34" s="96">
        <f t="shared" si="6"/>
        <v>0</v>
      </c>
      <c r="G34" s="97">
        <v>0</v>
      </c>
      <c r="H34" s="95">
        <f t="shared" si="7"/>
        <v>0</v>
      </c>
      <c r="I34" s="97">
        <v>0</v>
      </c>
      <c r="J34" s="95">
        <f t="shared" si="8"/>
        <v>0</v>
      </c>
      <c r="K34" s="98">
        <v>21</v>
      </c>
      <c r="L34" s="99">
        <v>4</v>
      </c>
      <c r="M34" s="100" t="s">
        <v>23</v>
      </c>
    </row>
    <row r="35" spans="1:13" s="100" customFormat="1">
      <c r="A35" s="93">
        <v>20</v>
      </c>
      <c r="B35" s="38" t="s">
        <v>68</v>
      </c>
      <c r="C35" s="94" t="s">
        <v>24</v>
      </c>
      <c r="D35" s="95">
        <v>68</v>
      </c>
      <c r="E35" s="96"/>
      <c r="F35" s="96">
        <f t="shared" si="3"/>
        <v>0</v>
      </c>
      <c r="G35" s="97">
        <v>1.4E-2</v>
      </c>
      <c r="H35" s="95">
        <f t="shared" si="4"/>
        <v>0.95200000000000007</v>
      </c>
      <c r="I35" s="97">
        <v>0</v>
      </c>
      <c r="J35" s="95">
        <f t="shared" si="5"/>
        <v>0</v>
      </c>
      <c r="K35" s="98">
        <v>21</v>
      </c>
      <c r="L35" s="99">
        <v>8</v>
      </c>
      <c r="M35" s="100" t="s">
        <v>23</v>
      </c>
    </row>
    <row r="36" spans="1:13" s="100" customFormat="1">
      <c r="A36" s="93">
        <v>21</v>
      </c>
      <c r="B36" s="38" t="s">
        <v>72</v>
      </c>
      <c r="C36" s="94" t="s">
        <v>24</v>
      </c>
      <c r="D36" s="95">
        <v>15</v>
      </c>
      <c r="E36" s="96"/>
      <c r="F36" s="96">
        <f t="shared" si="3"/>
        <v>0</v>
      </c>
      <c r="G36" s="97">
        <v>1.4E-2</v>
      </c>
      <c r="H36" s="95">
        <f t="shared" si="4"/>
        <v>0.21</v>
      </c>
      <c r="I36" s="97">
        <v>0</v>
      </c>
      <c r="J36" s="95">
        <f t="shared" si="5"/>
        <v>0</v>
      </c>
      <c r="K36" s="98">
        <v>21</v>
      </c>
      <c r="L36" s="99">
        <v>8</v>
      </c>
      <c r="M36" s="100" t="s">
        <v>23</v>
      </c>
    </row>
    <row r="37" spans="1:13" s="100" customFormat="1">
      <c r="A37" s="93">
        <v>22</v>
      </c>
      <c r="B37" s="38" t="s">
        <v>69</v>
      </c>
      <c r="C37" s="94" t="s">
        <v>33</v>
      </c>
      <c r="D37" s="95">
        <v>1</v>
      </c>
      <c r="E37" s="96"/>
      <c r="F37" s="96">
        <f t="shared" si="3"/>
        <v>0</v>
      </c>
      <c r="G37" s="97">
        <v>3.5000000000000001E-3</v>
      </c>
      <c r="H37" s="95">
        <f t="shared" si="4"/>
        <v>3.5000000000000001E-3</v>
      </c>
      <c r="I37" s="97">
        <v>0</v>
      </c>
      <c r="J37" s="95">
        <f t="shared" si="5"/>
        <v>0</v>
      </c>
      <c r="K37" s="98">
        <v>21</v>
      </c>
      <c r="L37" s="99">
        <v>8</v>
      </c>
      <c r="M37" s="100" t="s">
        <v>23</v>
      </c>
    </row>
    <row r="38" spans="1:13" s="100" customFormat="1">
      <c r="A38" s="93">
        <v>23</v>
      </c>
      <c r="B38" s="38" t="s">
        <v>70</v>
      </c>
      <c r="C38" s="94" t="s">
        <v>33</v>
      </c>
      <c r="D38" s="95">
        <v>1</v>
      </c>
      <c r="E38" s="96"/>
      <c r="F38" s="96">
        <f>ROUND(D38*E38,2)</f>
        <v>0</v>
      </c>
      <c r="G38" s="97">
        <v>4.2500000000000003E-3</v>
      </c>
      <c r="H38" s="95">
        <f>D38*G38</f>
        <v>4.2500000000000003E-3</v>
      </c>
      <c r="I38" s="97">
        <v>0</v>
      </c>
      <c r="J38" s="95">
        <f>D38*I38</f>
        <v>0</v>
      </c>
      <c r="K38" s="98">
        <v>21</v>
      </c>
      <c r="L38" s="99">
        <v>256</v>
      </c>
      <c r="M38" s="100" t="s">
        <v>23</v>
      </c>
    </row>
    <row r="39" spans="1:13" s="100" customFormat="1">
      <c r="A39" s="93">
        <v>24</v>
      </c>
      <c r="B39" s="38" t="s">
        <v>71</v>
      </c>
      <c r="C39" s="94" t="s">
        <v>33</v>
      </c>
      <c r="D39" s="95">
        <v>1</v>
      </c>
      <c r="E39" s="96"/>
      <c r="F39" s="96">
        <f>ROUND(D39*E39,2)</f>
        <v>0</v>
      </c>
      <c r="G39" s="97">
        <v>4.2500000000000003E-3</v>
      </c>
      <c r="H39" s="95">
        <f>D39*G39</f>
        <v>4.2500000000000003E-3</v>
      </c>
      <c r="I39" s="97">
        <v>0</v>
      </c>
      <c r="J39" s="95">
        <f>D39*I39</f>
        <v>0</v>
      </c>
      <c r="K39" s="98">
        <v>21</v>
      </c>
      <c r="L39" s="99">
        <v>256</v>
      </c>
      <c r="M39" s="100" t="s">
        <v>23</v>
      </c>
    </row>
    <row r="40" spans="1:13" s="100" customFormat="1">
      <c r="A40" s="93">
        <v>25</v>
      </c>
      <c r="B40" s="38" t="s">
        <v>55</v>
      </c>
      <c r="C40" s="94" t="s">
        <v>33</v>
      </c>
      <c r="D40" s="95">
        <v>1</v>
      </c>
      <c r="E40" s="96"/>
      <c r="F40" s="96">
        <f t="shared" si="3"/>
        <v>0</v>
      </c>
      <c r="G40" s="97">
        <v>3.5000000000000001E-3</v>
      </c>
      <c r="H40" s="95">
        <f t="shared" si="4"/>
        <v>3.5000000000000001E-3</v>
      </c>
      <c r="I40" s="97">
        <v>0</v>
      </c>
      <c r="J40" s="95">
        <f t="shared" si="5"/>
        <v>0</v>
      </c>
      <c r="K40" s="98">
        <v>21</v>
      </c>
      <c r="L40" s="99">
        <v>8</v>
      </c>
      <c r="M40" s="100" t="s">
        <v>23</v>
      </c>
    </row>
    <row r="41" spans="1:13" s="100" customFormat="1">
      <c r="A41" s="93">
        <v>26</v>
      </c>
      <c r="B41" s="38" t="s">
        <v>58</v>
      </c>
      <c r="C41" s="94" t="s">
        <v>33</v>
      </c>
      <c r="D41" s="95">
        <v>1</v>
      </c>
      <c r="E41" s="96"/>
      <c r="F41" s="96">
        <f t="shared" si="3"/>
        <v>0</v>
      </c>
      <c r="G41" s="97">
        <v>3.5000000000000001E-3</v>
      </c>
      <c r="H41" s="95">
        <f t="shared" si="4"/>
        <v>3.5000000000000001E-3</v>
      </c>
      <c r="I41" s="97">
        <v>0</v>
      </c>
      <c r="J41" s="95">
        <f t="shared" si="5"/>
        <v>0</v>
      </c>
      <c r="K41" s="98">
        <v>21</v>
      </c>
      <c r="L41" s="99">
        <v>8</v>
      </c>
      <c r="M41" s="100" t="s">
        <v>23</v>
      </c>
    </row>
    <row r="42" spans="1:13" s="100" customFormat="1">
      <c r="A42" s="93">
        <v>27</v>
      </c>
      <c r="B42" s="38" t="s">
        <v>45</v>
      </c>
      <c r="C42" s="94" t="s">
        <v>24</v>
      </c>
      <c r="D42" s="95">
        <v>68</v>
      </c>
      <c r="E42" s="96"/>
      <c r="F42" s="96">
        <f t="shared" si="3"/>
        <v>0</v>
      </c>
      <c r="G42" s="97">
        <v>0</v>
      </c>
      <c r="H42" s="95">
        <f t="shared" si="4"/>
        <v>0</v>
      </c>
      <c r="I42" s="97">
        <v>0</v>
      </c>
      <c r="J42" s="95">
        <f t="shared" si="5"/>
        <v>0</v>
      </c>
      <c r="K42" s="98">
        <v>21</v>
      </c>
      <c r="L42" s="99">
        <v>4</v>
      </c>
      <c r="M42" s="100" t="s">
        <v>23</v>
      </c>
    </row>
    <row r="43" spans="1:13" s="4" customFormat="1">
      <c r="A43" s="12"/>
      <c r="B43" s="22" t="s">
        <v>0</v>
      </c>
      <c r="C43" s="13"/>
      <c r="D43" s="13"/>
      <c r="E43" s="13"/>
      <c r="F43" s="23">
        <f>F44</f>
        <v>0</v>
      </c>
      <c r="G43" s="13"/>
      <c r="H43" s="24" t="e">
        <f>H44</f>
        <v>#REF!</v>
      </c>
      <c r="I43" s="13"/>
      <c r="J43" s="24" t="e">
        <f>J44</f>
        <v>#REF!</v>
      </c>
      <c r="K43" s="14"/>
      <c r="M43" s="5" t="s">
        <v>19</v>
      </c>
    </row>
    <row r="44" spans="1:13" s="65" customFormat="1" ht="12.75">
      <c r="A44" s="59"/>
      <c r="B44" s="61" t="s">
        <v>0</v>
      </c>
      <c r="C44" s="60"/>
      <c r="D44" s="60"/>
      <c r="E44" s="60"/>
      <c r="F44" s="62">
        <f>SUM(F45:F46)</f>
        <v>0</v>
      </c>
      <c r="G44" s="60"/>
      <c r="H44" s="63" t="e">
        <f>SUM(#REF!)</f>
        <v>#REF!</v>
      </c>
      <c r="I44" s="60"/>
      <c r="J44" s="63" t="e">
        <f>SUM(#REF!)</f>
        <v>#REF!</v>
      </c>
      <c r="K44" s="64"/>
      <c r="M44" s="66" t="s">
        <v>20</v>
      </c>
    </row>
    <row r="45" spans="1:13" s="3" customFormat="1">
      <c r="A45" s="15">
        <v>28</v>
      </c>
      <c r="B45" s="17" t="s">
        <v>42</v>
      </c>
      <c r="C45" s="16" t="s">
        <v>29</v>
      </c>
      <c r="D45" s="18">
        <v>12.3</v>
      </c>
      <c r="E45" s="19"/>
      <c r="F45" s="19">
        <f>ROUND(D45*E45,2)</f>
        <v>0</v>
      </c>
      <c r="G45" s="20">
        <v>0</v>
      </c>
      <c r="H45" s="18">
        <f>D45*G45</f>
        <v>0</v>
      </c>
      <c r="I45" s="20">
        <v>0</v>
      </c>
      <c r="J45" s="18">
        <f>D45*I45</f>
        <v>0</v>
      </c>
      <c r="K45" s="21">
        <v>21</v>
      </c>
      <c r="L45" s="6">
        <v>512</v>
      </c>
      <c r="M45" s="3" t="s">
        <v>23</v>
      </c>
    </row>
    <row r="46" spans="1:13" s="3" customFormat="1">
      <c r="A46" s="15">
        <v>29</v>
      </c>
      <c r="B46" s="17" t="s">
        <v>73</v>
      </c>
      <c r="C46" s="16" t="s">
        <v>22</v>
      </c>
      <c r="D46" s="18">
        <v>4.5999999999999996</v>
      </c>
      <c r="E46" s="19"/>
      <c r="F46" s="19">
        <f>ROUND(D46*E46,2)</f>
        <v>0</v>
      </c>
      <c r="G46" s="20">
        <v>0</v>
      </c>
      <c r="H46" s="18">
        <f>D46*G46</f>
        <v>0</v>
      </c>
      <c r="I46" s="20">
        <v>0</v>
      </c>
      <c r="J46" s="18">
        <f>D46*I46</f>
        <v>0</v>
      </c>
      <c r="K46" s="21">
        <v>21</v>
      </c>
      <c r="L46" s="6">
        <v>512</v>
      </c>
      <c r="M46" s="3" t="s">
        <v>23</v>
      </c>
    </row>
    <row r="47" spans="1:13" s="4" customFormat="1">
      <c r="A47" s="12"/>
      <c r="B47" s="22" t="s">
        <v>35</v>
      </c>
      <c r="C47" s="13"/>
      <c r="D47" s="13"/>
      <c r="E47" s="13"/>
      <c r="F47" s="23">
        <f>F48</f>
        <v>0</v>
      </c>
      <c r="G47" s="13"/>
      <c r="H47" s="24">
        <f>H48</f>
        <v>0</v>
      </c>
      <c r="I47" s="13"/>
      <c r="J47" s="24">
        <f>J48</f>
        <v>0</v>
      </c>
      <c r="K47" s="14"/>
      <c r="M47" s="5" t="s">
        <v>19</v>
      </c>
    </row>
    <row r="48" spans="1:13" s="65" customFormat="1" ht="12.75">
      <c r="A48" s="59"/>
      <c r="B48" s="61" t="s">
        <v>44</v>
      </c>
      <c r="C48" s="60"/>
      <c r="D48" s="60"/>
      <c r="E48" s="60"/>
      <c r="F48" s="62">
        <f>SUM(F49:F50)</f>
        <v>0</v>
      </c>
      <c r="G48" s="60"/>
      <c r="H48" s="63">
        <f>SUM(H50:H50)</f>
        <v>0</v>
      </c>
      <c r="I48" s="60"/>
      <c r="J48" s="63">
        <f>SUM(J50:J50)</f>
        <v>0</v>
      </c>
      <c r="K48" s="64"/>
      <c r="M48" s="66" t="s">
        <v>20</v>
      </c>
    </row>
    <row r="49" spans="1:13" s="3" customFormat="1">
      <c r="A49" s="15">
        <v>30</v>
      </c>
      <c r="B49" s="17" t="s">
        <v>46</v>
      </c>
      <c r="C49" s="16" t="s">
        <v>39</v>
      </c>
      <c r="D49" s="18">
        <v>1</v>
      </c>
      <c r="E49" s="19"/>
      <c r="F49" s="19">
        <f>ROUND(D49*E49,2)</f>
        <v>0</v>
      </c>
      <c r="G49" s="20">
        <v>0</v>
      </c>
      <c r="H49" s="18">
        <f>D49*G49</f>
        <v>0</v>
      </c>
      <c r="I49" s="20">
        <v>0</v>
      </c>
      <c r="J49" s="18">
        <f>D49*I49</f>
        <v>0</v>
      </c>
      <c r="K49" s="21">
        <v>21</v>
      </c>
      <c r="L49" s="6">
        <v>64</v>
      </c>
      <c r="M49" s="3" t="s">
        <v>23</v>
      </c>
    </row>
    <row r="50" spans="1:13" s="3" customFormat="1">
      <c r="A50" s="25">
        <v>31</v>
      </c>
      <c r="B50" s="27" t="s">
        <v>47</v>
      </c>
      <c r="C50" s="26" t="s">
        <v>36</v>
      </c>
      <c r="D50" s="28">
        <v>1</v>
      </c>
      <c r="E50" s="29"/>
      <c r="F50" s="29">
        <f>ROUND(D50*E50,2)</f>
        <v>0</v>
      </c>
      <c r="G50" s="30">
        <v>0</v>
      </c>
      <c r="H50" s="28">
        <f>D50*G50</f>
        <v>0</v>
      </c>
      <c r="I50" s="30">
        <v>0</v>
      </c>
      <c r="J50" s="28">
        <f>D50*I50</f>
        <v>0</v>
      </c>
      <c r="K50" s="21">
        <v>21</v>
      </c>
      <c r="L50" s="6">
        <v>64</v>
      </c>
      <c r="M50" s="3" t="s">
        <v>23</v>
      </c>
    </row>
    <row r="51" spans="1:13" s="3" customFormat="1">
      <c r="A51" s="15"/>
      <c r="B51" s="17"/>
      <c r="C51" s="16"/>
      <c r="D51" s="18"/>
      <c r="E51" s="19"/>
      <c r="F51" s="19"/>
      <c r="G51" s="20"/>
      <c r="H51" s="18"/>
      <c r="I51" s="20"/>
      <c r="J51" s="18"/>
      <c r="K51" s="21"/>
      <c r="L51" s="6"/>
    </row>
    <row r="52" spans="1:13" s="74" customFormat="1" ht="12.75">
      <c r="A52" s="68"/>
      <c r="B52" s="70" t="s">
        <v>37</v>
      </c>
      <c r="C52" s="69"/>
      <c r="D52" s="69"/>
      <c r="E52" s="69"/>
      <c r="F52" s="71">
        <f>F10</f>
        <v>0</v>
      </c>
      <c r="G52" s="69"/>
      <c r="H52" s="72" t="e">
        <f>#REF!+#REF!+#REF!</f>
        <v>#REF!</v>
      </c>
      <c r="I52" s="69"/>
      <c r="J52" s="72" t="e">
        <f>#REF!+#REF!+#REF!</f>
        <v>#REF!</v>
      </c>
      <c r="K52" s="73"/>
    </row>
    <row r="53" spans="1:13" s="79" customFormat="1" ht="12.75">
      <c r="A53" s="75"/>
      <c r="B53" s="76" t="s">
        <v>49</v>
      </c>
      <c r="C53" s="76"/>
      <c r="D53" s="76"/>
      <c r="E53" s="76"/>
      <c r="F53" s="77">
        <f>F52*0.21</f>
        <v>0</v>
      </c>
      <c r="G53" s="76"/>
      <c r="H53" s="76"/>
      <c r="I53" s="76"/>
      <c r="J53" s="76"/>
      <c r="K53" s="78"/>
    </row>
    <row r="54" spans="1:13" s="74" customFormat="1" ht="12.75">
      <c r="A54" s="80"/>
      <c r="B54" s="82" t="s">
        <v>38</v>
      </c>
      <c r="C54" s="81"/>
      <c r="D54" s="81"/>
      <c r="E54" s="81"/>
      <c r="F54" s="83">
        <f>F52*1.21</f>
        <v>0</v>
      </c>
      <c r="G54" s="81"/>
      <c r="H54" s="84" t="e">
        <f>#REF!+#REF!+#REF!</f>
        <v>#REF!</v>
      </c>
      <c r="I54" s="81"/>
      <c r="J54" s="84" t="e">
        <f>#REF!+#REF!+#REF!</f>
        <v>#REF!</v>
      </c>
      <c r="K54" s="85"/>
    </row>
    <row r="56" spans="1:13" s="40" customFormat="1" ht="15.75">
      <c r="A56" s="39"/>
      <c r="B56" s="39"/>
      <c r="C56" s="39"/>
      <c r="D56" s="39"/>
    </row>
    <row r="57" spans="1:13" s="42" customFormat="1">
      <c r="A57" s="41"/>
      <c r="B57" s="41"/>
      <c r="C57" s="41"/>
      <c r="D57" s="41"/>
    </row>
    <row r="58" spans="1:13" s="42" customFormat="1">
      <c r="A58" s="41"/>
      <c r="B58" s="41"/>
      <c r="C58" s="41"/>
      <c r="D58" s="41"/>
    </row>
    <row r="59" spans="1:13" s="42" customFormat="1">
      <c r="A59" s="41"/>
      <c r="B59" s="41"/>
      <c r="C59" s="41"/>
      <c r="D59" s="41"/>
    </row>
    <row r="60" spans="1:13" s="42" customFormat="1">
      <c r="A60" s="41"/>
      <c r="B60" s="41"/>
      <c r="C60" s="41"/>
      <c r="D60" s="41"/>
    </row>
    <row r="61" spans="1:13" s="42" customFormat="1">
      <c r="A61" s="41"/>
      <c r="B61" s="41"/>
      <c r="C61" s="41"/>
      <c r="D61" s="41"/>
    </row>
    <row r="62" spans="1:13" s="42" customFormat="1">
      <c r="A62" s="41"/>
      <c r="B62" s="41"/>
      <c r="C62" s="41"/>
      <c r="D62" s="41"/>
    </row>
    <row r="63" spans="1:13" s="42" customFormat="1">
      <c r="A63" s="41"/>
      <c r="B63" s="41"/>
      <c r="C63" s="41"/>
      <c r="D63" s="41"/>
    </row>
    <row r="64" spans="1:13" s="42" customFormat="1">
      <c r="A64" s="41"/>
      <c r="B64" s="41"/>
      <c r="C64" s="41"/>
      <c r="D64" s="41"/>
    </row>
    <row r="65" spans="1:4" s="40" customFormat="1" ht="15.75">
      <c r="A65" s="39"/>
      <c r="B65" s="39"/>
      <c r="C65" s="39"/>
      <c r="D65" s="39"/>
    </row>
    <row r="66" spans="1:4" s="42" customFormat="1">
      <c r="A66" s="41"/>
      <c r="B66" s="41"/>
      <c r="C66" s="41"/>
      <c r="D66" s="41"/>
    </row>
    <row r="67" spans="1:4" s="40" customFormat="1" ht="15.75">
      <c r="A67" s="39"/>
      <c r="B67" s="39"/>
      <c r="C67" s="39"/>
      <c r="D67" s="39"/>
    </row>
    <row r="68" spans="1:4" s="42" customFormat="1">
      <c r="A68" s="41"/>
      <c r="B68" s="41"/>
      <c r="C68" s="41"/>
      <c r="D68" s="41"/>
    </row>
  </sheetData>
  <pageMargins left="0.7" right="0.7" top="0.78740157499999996" bottom="0.78740157499999996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#Figury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Hofmiler Josef</dc:creator>
  <cp:lastModifiedBy>Hofmiler Josef</cp:lastModifiedBy>
  <cp:lastPrinted>2019-02-18T07:39:44Z</cp:lastPrinted>
  <dcterms:created xsi:type="dcterms:W3CDTF">2013-02-26T12:39:05Z</dcterms:created>
  <dcterms:modified xsi:type="dcterms:W3CDTF">2019-08-06T11:40:04Z</dcterms:modified>
</cp:coreProperties>
</file>