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000" sheetId="2" r:id="rId2"/>
    <sheet name="101" sheetId="3" r:id="rId3"/>
    <sheet name="190" sheetId="4" r:id="rId4"/>
    <sheet name="201" sheetId="5" r:id="rId5"/>
  </sheets>
  <definedNames/>
  <calcPr fullCalcOnLoad="1"/>
</workbook>
</file>

<file path=xl/sharedStrings.xml><?xml version="1.0" encoding="utf-8"?>
<sst xmlns="http://schemas.openxmlformats.org/spreadsheetml/2006/main" count="976" uniqueCount="440">
  <si>
    <t>Soupis objektů s DPH</t>
  </si>
  <si>
    <t>Stavba:16050 - MOST EV.Č.2427-1 PŘED OBCÍ KLÍČANY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</si>
  <si>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</si>
  <si>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</si>
  <si>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</si>
  <si>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</si>
  <si>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</si>
  <si>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</si>
  <si>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</si>
  <si>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</si>
  <si>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</si>
  <si>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</si>
  <si>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</si>
  <si>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</si>
  <si>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Firma: VALBEK, SPOL. S R.O.</t>
  </si>
  <si>
    <t>Příloha k formuláři pro ocenění nabídky</t>
  </si>
  <si>
    <t>Stavba</t>
  </si>
  <si>
    <t>číslo a název SO</t>
  </si>
  <si>
    <t>číslo a název rozpočtu:</t>
  </si>
  <si>
    <t>16050</t>
  </si>
  <si>
    <t>MOST EV.Č.2427-1 PŘED OBCÍ KLÍČANY</t>
  </si>
  <si>
    <t>SO 000</t>
  </si>
  <si>
    <t>VEDLEJŠÍ A OSTATNÍ NÁKLADY</t>
  </si>
  <si>
    <t>000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</si>
  <si>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</si>
  <si>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</si>
  <si>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</si>
  <si>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</si>
  <si>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</si>
  <si>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</si>
  <si>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</si>
  <si>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</si>
  <si>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</si>
  <si>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</si>
  <si>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</si>
  <si>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</si>
  <si>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</si>
  <si>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</si>
  <si>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</si>
  <si>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</si>
  <si>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</si>
  <si>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</si>
  <si>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</si>
  <si>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</si>
  <si>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</si>
  <si>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</si>
  <si>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>2019_OTSKP</t>
  </si>
  <si>
    <t>029113</t>
  </si>
  <si>
    <t/>
  </si>
  <si>
    <t>OSTATNÍ POŽADAVKY - GEODETICKÉ ZAMĚŘENÍ - CELKY</t>
  </si>
  <si>
    <t xml:space="preserve">KUS       </t>
  </si>
  <si>
    <t>1=1,000 [A]</t>
  </si>
  <si>
    <t>zahrnuje veškeré náklady spojené s objednatelem požadovanými pracemi</t>
  </si>
  <si>
    <t>029412</t>
  </si>
  <si>
    <t>OSTATNÍ POŽADAVKY - VYPRACOVÁNÍ MOSTNÍHO LISTU</t>
  </si>
  <si>
    <t>1ks=1,000 [A]</t>
  </si>
  <si>
    <t>02943</t>
  </si>
  <si>
    <t>OSTATNÍ POŽADAVKY - VYPRACOVÁNÍ RDS</t>
  </si>
  <si>
    <t xml:space="preserve">KPL       </t>
  </si>
  <si>
    <t>02944</t>
  </si>
  <si>
    <t>OSTAT POŽADAVKY - DOKUMENTACE SKUTEČ PROVEDENÍ V DIGIT FORMĚ
GEPMETRICKÉ PLÁNY, VĚCNÁ BŘEMENA</t>
  </si>
  <si>
    <t>02953</t>
  </si>
  <si>
    <t>OSTATNÍ POŽADAVKY - HLAVNÍ MOSTNÍ PROHLÍDKA</t>
  </si>
  <si>
    <t>položka zahrnuje :
- úkony dle ČSN 73 6221
- provedení hlavní mostní prohlídky oprávněnou fyzickou nebo právnickou osobou
- vyhotovení záznamu (protokolu), který jednoznačně definuje stav mostu</t>
  </si>
  <si>
    <t>029611</t>
  </si>
  <si>
    <t>OSTATNÍ POŽADAVKY - ODBORNÝ DOZOR
DOZOR GEOLOGA</t>
  </si>
  <si>
    <t xml:space="preserve">HOD       </t>
  </si>
  <si>
    <t>4=4,000 [A]</t>
  </si>
  <si>
    <t>zahrnuje veškeré náklady spojené s objednatelem požadovaným dozorem</t>
  </si>
  <si>
    <t>02991</t>
  </si>
  <si>
    <t>OSTATNÍ POŽADAVKY - INFORMAČNÍ TABULE
INFORMAČNÉ ÚDAJE STAVBY 2 x 3M</t>
  </si>
  <si>
    <t>2ks=2,000 [A]</t>
  </si>
  <si>
    <t>položka zahrnuje:
- dodání a osazení informačních tabulí v předepsaném provedení a množství s obsahem předepsaným zadavatelem
- veškeré nosné a upevňovací konstrukce
- základové konstrukce včetně nutných zemních prací
- demontáž a odvoz po skončení platnosti
- případně nutné opravy poškozených čátí během platnosti</t>
  </si>
  <si>
    <t>C e l k e m</t>
  </si>
  <si>
    <t>SO 101</t>
  </si>
  <si>
    <t>REKONSTRUKCE SILNICE III/2427</t>
  </si>
  <si>
    <t>101</t>
  </si>
  <si>
    <t>014101</t>
  </si>
  <si>
    <t>POPLATKY ZA SKLÁDKU
NEVHODNÁ ZEMINA</t>
  </si>
  <si>
    <t xml:space="preserve">M3        </t>
  </si>
  <si>
    <t>dle pol.č.12373:66,149m3=66,149 [A]</t>
  </si>
  <si>
    <t>zahrnuje veškeré poplatky provozovateli skládky související s uložením odpadu na skládce.</t>
  </si>
  <si>
    <t>014102</t>
  </si>
  <si>
    <t>POPLATKY ZA SKLÁDKU
VYBOURANÉ HMOTY</t>
  </si>
  <si>
    <t xml:space="preserve">T         </t>
  </si>
  <si>
    <t>z pol.č.11332:462,0m3*1,8t/m3=831,600 [A]
z pol.č.11333:210,6m3*2,4t/m3=505,440 [B]
Celkem: A+B=1 337,040 [C]</t>
  </si>
  <si>
    <t>014201</t>
  </si>
  <si>
    <t>POPLATKY ZA ZEMNÍK
NÁKUP ZEMINY</t>
  </si>
  <si>
    <t>dle pol.č.12573:361,827m3=361,827 [A]</t>
  </si>
  <si>
    <t>zahrnuje veškeré poplatky majiteli zemníku související s nákupem zeminy (nikoliv s otvírkou zemníku)</t>
  </si>
  <si>
    <t>Zemní práce</t>
  </si>
  <si>
    <t>11332</t>
  </si>
  <si>
    <t>ODSTRANĚNÍ PODKLADŮ ZPEVNĚNÝCH PLOCH Z KAMENIVA NESTMELENÉHO</t>
  </si>
  <si>
    <t>7,0m2*66,0=462,000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</si>
  <si>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</si>
  <si>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11333</t>
  </si>
  <si>
    <t>ODSTRANĚNÍ PODKLADU ZPEVNĚNÝCH PLOCH S ASFALT POJIVEM</t>
  </si>
  <si>
    <t>81,00*2,6m2=210,600 [A]</t>
  </si>
  <si>
    <t>11372</t>
  </si>
  <si>
    <t>FRÉZOVÁNÍ ZPEVNĚNÝCH PLOCH ASFALTOVÝCH</t>
  </si>
  <si>
    <t>59,65*0,68m2=40,562 [A]</t>
  </si>
  <si>
    <t>12110</t>
  </si>
  <si>
    <t>SEJMUTÍ ORNICE NEBO LESNÍ PŮDY</t>
  </si>
  <si>
    <t>20*4,42+4*2,47+10*2,6+20*4,2+24*2,9=277,880 [A]</t>
  </si>
  <si>
    <t>položka zahrnuje sejmutí ornice bez ohledu na tloušťku vrstvy a její vodorovnou dopravu
nezahrnuje uložení na trvalou skládku</t>
  </si>
  <si>
    <t>12373</t>
  </si>
  <si>
    <t>ODKOP PRO SPOD STAVBU SILNIC A ŽELEZNIC TŘ. I</t>
  </si>
  <si>
    <t>(0,6*46,3+0,61*62,9)=66,149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</si>
  <si>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</si>
  <si>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12573</t>
  </si>
  <si>
    <t>B</t>
  </si>
  <si>
    <t>VYKOPÁVKY ZE ZEMNÍKŮ A SKLÁDEK TŘ. I
ZEMINA ZE ZEMNÍKU</t>
  </si>
  <si>
    <t>natěžení a dovoz dle pol.č.17110,17310:330,655m3+31,172m3=361,827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</si>
  <si>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ruční vykopávky, odstranění kořenů a napadávek
- pažení, vzepření a rozepření vč. přepažování (vyjma štětových stěn)
- úpravu, ochranu a očištění dna, základové spáry, stěn a svahů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položka nezahrnuje:
- práce spojené s otvírkou zemníku
- poplatek za materiál ze zemníku (zemina, ornice)</t>
  </si>
  <si>
    <t>A</t>
  </si>
  <si>
    <t>VYKOPÁVKY ZE ZEMNÍKŮ A SKLÁDEK TŘ. I
ORNICE Z DEPONIE</t>
  </si>
  <si>
    <t>natěžení a dovoz ornice dle pol.č.18220:164,355m3=164,355 [A]</t>
  </si>
  <si>
    <t>C</t>
  </si>
  <si>
    <t>VYKOPÁVKY ZE ZEMNÍKŮ A SKLÁDEK TŘ. I
PŘEBYTEČNÁ ORNICE Z DEPONIE</t>
  </si>
  <si>
    <t>natěžení a odvoz přebytečné ornice z pol.č.12110,18220:277,88m3-(164,355m3+12,9m3(SO 201))=100,625 [A]</t>
  </si>
  <si>
    <t>17110</t>
  </si>
  <si>
    <t>ULOŽENÍ SYPANINY DO NÁSYPŮ SE ZHUTNĚNÍM</t>
  </si>
  <si>
    <t>3,5m2*20+3,5m2*20+3,9m2*(30-8,55)+4,1m2*10+1,5m2*20+1,5m2*24=330,655 [A]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</si>
  <si>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</si>
  <si>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17120</t>
  </si>
  <si>
    <t>ULOŽENÍ SYPANINY DO NÁSYPŮ A NA SKLÁDKY BEZ ZHUTNĚNÍ</t>
  </si>
  <si>
    <t>uložení zem. na skládku dle pol.č.12373:66,149m3=66,149 [A]
uložení ornice na deponii dle pol.č.12110:277,88m3=277,880 [B]
Celkem: A+B=344,029 [C]</t>
  </si>
  <si>
    <t>položka zahrnuje:
- kompletní provedení zemní konstrukce do předepsaného tvaru
- ošetření úložiště po celou dobu práce v něm vč. klimatických opatření
- ztížení v okolí vedení, konstrukcí a objektů a jejich dočasné zajištění
- ztížení provádění ve ztížených podmínkách a stísněných prostorech
- ztížené ukládání sypaniny pod vodu
- ukládání po vrstvách a po jiných nutných částech (figurách) vč. dosypávek
- spouštění a nošení materiálu
- úprava, očištění a ochrana podloží a svahů
- svahování,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</si>
  <si>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17180</t>
  </si>
  <si>
    <t>ULOŽENÍ SYPANINY DO NÁSYPŮ Z NAKUPOVANÝCH MATERIÁLŮ
AKTIVNÍ ZÓNA ZE ŠD</t>
  </si>
  <si>
    <t>5,0m2*65,00=325,000 [A]</t>
  </si>
  <si>
    <t>položka zahrnuje:
- kompletní provedení zemní konstrukce (násypového tělesa včetně aktivní zóny)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</si>
  <si>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17310</t>
  </si>
  <si>
    <t>ZEMNÍ KRAJNICE A DOSYPÁVKY SE ZHUTNĚNÍM</t>
  </si>
  <si>
    <t>(0,12m2+0,15m2)*(124,00-8,55)=31,172 [A]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</si>
  <si>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
- svahování, hutnění a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</si>
  <si>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18110</t>
  </si>
  <si>
    <t>ÚPRAVA PLÁNĚ SE ZHUTNĚNÍM V HORNINĚ TŘ. I</t>
  </si>
  <si>
    <t xml:space="preserve">M2        </t>
  </si>
  <si>
    <t>8,5*20,0+9,1*20,0+9,2*(30,0-8,55)+9,5*10,0+7,6*20,0+6,6*24,0=954,740 [A]</t>
  </si>
  <si>
    <t>položka zahrnuje úpravu pláně včetně vyrovnání výškových rozdílů. Míru zhutnění určuje projekt.</t>
  </si>
  <si>
    <t>18220</t>
  </si>
  <si>
    <t>ROZPROSTŘENÍ ORNICE VE SVAHU</t>
  </si>
  <si>
    <t xml:space="preserve"> (9,35*20,0+10,5*20,0+14,0*(30,0-8,55)+8,6*10,0+7,82*20,0+6,5*24,0)*0,15=164,355 [A]</t>
  </si>
  <si>
    <t>položka zahrnuje:
nutné přemístění ornice z dočasných skládek vzdálených do 50m
rozprostření ornice v předepsané tloušťce ve svahu přes 1:5</t>
  </si>
  <si>
    <t>18242</t>
  </si>
  <si>
    <t>ZALOŽENÍ TRÁVNÍKU HYDROOSEVEM NA ORNICI</t>
  </si>
  <si>
    <t>z pol.č.18220:164,355m3/0,15=1 095,700 [A]</t>
  </si>
  <si>
    <t>Zahrnuje dodání předepsané travní směsi, hydroosev na ornici, zalévání, první pokosení, to vše bez ohledu na sklon terénu</t>
  </si>
  <si>
    <t>18247</t>
  </si>
  <si>
    <t>OŠETŘOVÁNÍ TRÁVNÍKU</t>
  </si>
  <si>
    <t>ošetření 3x z pol.č.18242:1095,7m2*3=3 287,100 [A]</t>
  </si>
  <si>
    <t>Zahrnuje pokosení se shrabáním, naložení shrabků na dopravní prostředek, s odvozem a se složením, to vše bez ohledu na sklon terénu
zahrnuje nutné zalití a hnojení</t>
  </si>
  <si>
    <t>183511</t>
  </si>
  <si>
    <t>CHEMICKÉ ODPLEVELENÍ CELOPLOŠNÉ</t>
  </si>
  <si>
    <t>dle pol.č.18242:1095,7m2=1 095,700 [A]</t>
  </si>
  <si>
    <t>položka zahrnuje celoplošný postřik a chemickou likvidace nežádoucích rostlin nebo jejích částí a zabránění jejich dalšímu růstu na urovnaném volném terénu</t>
  </si>
  <si>
    <t>Komunikace</t>
  </si>
  <si>
    <t>56313</t>
  </si>
  <si>
    <t>VOZOVKOVÉ VRSTVY Z MECHANICKY ZPEVNĚNÉHO KAMENIVA TL. DO 150MM</t>
  </si>
  <si>
    <t>8,2*20,0+9,1*20+9,19*(30,0-8,55)+9,1*10,0+7,6*20,0+6,6*24,0=944,526 [A]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</si>
  <si>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</si>
  <si>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56330</t>
  </si>
  <si>
    <t>VOZOVKOVÉ VRSTVY ZE ŠTĚRKODRTI</t>
  </si>
  <si>
    <t>(8,20*20,00+9,10*20,00+9,19*(30,00-8,55)+9,10*10,00+7,60*20,00+6,60*24,00)*0,25=236,131 [A]</t>
  </si>
  <si>
    <t>56933</t>
  </si>
  <si>
    <t>ZPEVNĚNÍ KRAJNIC ZE ŠTĚRKODRTI TL. DO 150MM</t>
  </si>
  <si>
    <t>3,00*20,00+2,40*20,00+2,80*(30,00-8,55)+3,00*10,00+2,30*20,00+1,20*24,00=272,860 [A]</t>
  </si>
  <si>
    <t>- dodání kameniva předepsané kvality a zrnitosti
- rozprostření a zhutnění vrstvy v předepsané tloušťce
- zřízení vrstvy bez rozlišení šířky, pokládání vrstvy po etapách</t>
  </si>
  <si>
    <t>572111</t>
  </si>
  <si>
    <t>INFILTRAČNÍ POSTŘIK ASFALTOVÝ DO 0,5KG/M2</t>
  </si>
  <si>
    <t>671,245m2=671,245 [A]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</si>
  <si>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</si>
  <si>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572213</t>
  </si>
  <si>
    <t>SPOJOVACÍ POSTŘIK Z EMULZE DO 0,5KG/M2
0,3KG/M2</t>
  </si>
  <si>
    <t>dle pol.č.574A34:647,755m2=647,755 [A]</t>
  </si>
  <si>
    <t>574A34</t>
  </si>
  <si>
    <t>ASFALTOVÝ BETON PRO OBRUSNÉ VRSTVY ACO 11+, 11S TL. 40MM
ACO 11+</t>
  </si>
  <si>
    <t>5,2*20,0+6,1*20,0+5,9*(30,0-8,55)+5,6*10,0+5,6*20,0+5,3*24,0=647,755 [A]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</si>
  <si>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</si>
  <si>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574E76</t>
  </si>
  <si>
    <t>ASFALTOVÝ BETON PRO PODKLADNÍ VRSTVY ACP 16+, 16S TL. 80MM
ACP 16+</t>
  </si>
  <si>
    <t>5,42*20,0+6,3*20,0+6,1*(30,0-8,55)+5,8*10,0+5,8*20,0+5,5*24,0=671,245 [A]</t>
  </si>
  <si>
    <t>Ostatní konstrukce a práce</t>
  </si>
  <si>
    <t>9113B1</t>
  </si>
  <si>
    <t>SVODIDLO OCEL SILNIČ JEDNOSTR, ÚROVEŇ ZADRŽ H1 -DODÁVKA A MONTÁŽ</t>
  </si>
  <si>
    <t xml:space="preserve">M         </t>
  </si>
  <si>
    <t>25,0+25,0+25,0+25,0=100,000 [A]</t>
  </si>
  <si>
    <t>položka zahrnuje:
- kompletní dodávku všech dílů ocelového svodidla s předepsanou povrchovou úpravou včetně spojovacích prvků
- montáž a osazení svodidla, osazení sloupků zaberaněním nebo osazením do betonových bloků (včetně betonových bloků a nutných zemních prací
- ukončení zapuštěním do betonových bloků (včetně betonového bloku a nutných zemních prací) nebo koncovkou
- přechod na jiný typ svodidla nebo přes mostní závěr
- ochranu proti bludným proudům a vývody pro jejich měření
nezahrnuje odrazky nebo retroreflexní fólie</t>
  </si>
  <si>
    <t>91228</t>
  </si>
  <si>
    <t>SMĚROVÉ SLOUPKY Z PLAST HMOT VČETNĚ ODRAZNÉHO PÁSKU</t>
  </si>
  <si>
    <t>(23,00+20,00+39,00+38,00)/4,00=30,000 [A]</t>
  </si>
  <si>
    <t>položka zahrnuje:
- dodání a osazení sloupku včetně nutných zemních prací
- vnitrostaveništní a mimostaveništní doprava
- odrazky plastové nebo z retroreflexní fólie</t>
  </si>
  <si>
    <t>91267</t>
  </si>
  <si>
    <t>ODRAZKY NA SVODIDLA</t>
  </si>
  <si>
    <t>4ks=4,000 [A]</t>
  </si>
  <si>
    <t>- kompletní dodávka se všemi pomocnými a doplňujícími pracemi a součástmi</t>
  </si>
  <si>
    <t>SO 190</t>
  </si>
  <si>
    <t>DOPRAVNÍ OPATŘENÍ</t>
  </si>
  <si>
    <t>190</t>
  </si>
  <si>
    <t>02710</t>
  </si>
  <si>
    <t>POMOC PRÁCE ZŘÍZ NEBO ZAJIŠŤ OBJÍŽĎKY A PŘÍSTUP CESTY
REKONSTRUKCE KOMUNIKACE OBJÍZDNÝCH TRAS POKLÁDKOU ACO 11+ V TL. 40MM BEZ ÚPRAVY PODKLADU
JEDNOTKOVÁ CENA ODPOVÍDÁ PLOŠE 2132M2
BUDE ČERPÁNO POUZE NA ZÁKLADĚ VYHODNOCENÉHO PASPORTU OBJÍZDNÝCH TRAS</t>
  </si>
  <si>
    <t>zahrnuje veškeré náklady spojené s objednatelem požadovanými zařízeními</t>
  </si>
  <si>
    <t>02940</t>
  </si>
  <si>
    <t>OSTATNÍ POŽADAVKY - VYPRACOVÁNÍ DOKUMENTACE
POŘÍZENÍ FOTODOKUMENTACE STAVU OBJÍZDNÝCH TRAS PŘED ZAHÁJENÍM STAVBY
DÉLKA ÚSEKU CCA 8,6KM</t>
  </si>
  <si>
    <t>91400</t>
  </si>
  <si>
    <t>DOČASNÉ ZAKRYTÍ NEBO OTOČENÍ STÁVAJÍCÍCH DOPRAVNÍCH ZNAČEK</t>
  </si>
  <si>
    <t>zneplatnění stávajícího značení:2ks=2,000 [A]</t>
  </si>
  <si>
    <t>zahrnuje zakrytí dočasně neplatných svislých dopravních značek (nebo jejich částí) bez ohledu na způsob a na jejich velikost (zakrytí neprůhledným materiálem nebo otočení značky) a jeho následné odstranění</t>
  </si>
  <si>
    <t>914122</t>
  </si>
  <si>
    <t>DOPRAVNÍ ZNAČKY ZÁKLADNÍ VELIKOSTI OCELOVÉ FÓLIE TŘ 1 - MONTÁŽ S PŘEMÍSTĚNÍM
VČ NUTNÝCH SLOUPKŮ A PODKLADNÍCH DESEK</t>
  </si>
  <si>
    <t>první osazení
B1:5ks=5,000 [A]
E3a:3ks=3,000 [B]
IP10a:3ks=3,000 [C]
E12:2ks=2,000 [D]
IS 11b:5ks=5,000 [E]
IS11c:10ks=10,000 [F]
Celkem: A+B+C+D+E+F=28,000 [G]</t>
  </si>
  <si>
    <t>položka zahrnuje:
- dopravu demontované značky z dočasné skládky
- osazení a montáž značky na místě určeném projektem
- nutnou opravu poškozených částí
nezahrnuje dodávku značky</t>
  </si>
  <si>
    <t>914123</t>
  </si>
  <si>
    <t>DOPRAVNÍ ZNAČKY ZÁKLADNÍ VELIKOSTI OCELOVÉ FÓLIE TŘ 1 - DEMONTÁŽ</t>
  </si>
  <si>
    <t>dle pol.č.914122:28ks=28,000 [A]</t>
  </si>
  <si>
    <t>Položka zahrnuje odstranění, demontáž a odklizení materiálu s odvozem na předepsané místo</t>
  </si>
  <si>
    <t>914129</t>
  </si>
  <si>
    <t>DOPRAV ZNAČKY ZÁKLAD VEL OCEL FÓLIE TŘ 1 - NÁJEMNÉ</t>
  </si>
  <si>
    <t xml:space="preserve">KSDEN     </t>
  </si>
  <si>
    <t>nájemné 155 dní z pol.č.914122:28ks*155=4 340,000 [A]</t>
  </si>
  <si>
    <t>položka zahrnuje sazbu za pronájem dopravních značek a zařízení, počet jednotek je určen jako součin počtu značek a počtu dní použití</t>
  </si>
  <si>
    <t>914422</t>
  </si>
  <si>
    <t>DOPRAVNÍ ZNAČKY 100X150CM OCELOVÉ FÓLIE TŘ 1 - MONTÁŽ S PŘEMÍSTĚNÍM
VČ NUTNÝCH SLOUPKŮ A PODKLADNÍCH DESEK</t>
  </si>
  <si>
    <t>první osazení
IP22:2ks=2,000 [A]
IS11a:2ks=2,000 [B]
Celkem: A+B=4,000 [C]</t>
  </si>
  <si>
    <t>914423</t>
  </si>
  <si>
    <t>DOPRAVNÍ ZNAČKY 100X150CM OCELOVÉ FÓLIE TŘ 1 - DEMONTÁŽ</t>
  </si>
  <si>
    <t>dle pol.č.914422:4ks=4,000 [A]</t>
  </si>
  <si>
    <t>914429</t>
  </si>
  <si>
    <t>DOPRAV ZNAČ 100X150CM OCEL FÓLIE TŘ 1 - NÁJEMNÉ</t>
  </si>
  <si>
    <t>nájemné 155 dní z pol.č.914422:4ks*155=620,000 [A]</t>
  </si>
  <si>
    <t>916312</t>
  </si>
  <si>
    <t>DOPRAVNÍ ZÁBRANY Z2 S FÓLIÍ TŘ 1 - MONTÁŽ S PŘESUNEM
VČ NUTNÝCH SLOUPKŮ A PODKLADNÍCH DESEK</t>
  </si>
  <si>
    <t>první osazení:2ks=2,000 [A]</t>
  </si>
  <si>
    <t>položka zahrnuje:
- přemístění zařízení z dočasné skládky a jeho osazení a montáž na místě určeném projektem
- údržbu po celou dobu trvání funkce, náhradu zničených nebo ztracených kusů, nutnou opravu poškozených částí</t>
  </si>
  <si>
    <t>916313</t>
  </si>
  <si>
    <t>DOPRAVNÍ ZÁBRANY Z2 S FÓLIÍ TŘ 1 - DEMONTÁŽ</t>
  </si>
  <si>
    <t>dle pol.č.916312:2ks=2,000 [A]</t>
  </si>
  <si>
    <t>Položka zahrnuje odstranění, demontáž a odklizení zařízení s odvozem na předepsané místo</t>
  </si>
  <si>
    <t>916319</t>
  </si>
  <si>
    <t>DOPRAVNÍ ZÁBRANY Z2 - NÁJEMNÉ</t>
  </si>
  <si>
    <t>nájemné 155 dní z pol.č.916312:2ks*155=310,000 [A]</t>
  </si>
  <si>
    <t>položka zahrnuje sazbu za pronájem zařízení. Počet měrných jednotek se určí jako součin počtu zařízení a počtu dní použití.</t>
  </si>
  <si>
    <t>SO 201</t>
  </si>
  <si>
    <t>201</t>
  </si>
  <si>
    <t>POPLATKY ZA SKLÁDKU
ZEMINA</t>
  </si>
  <si>
    <t>dle pol.č.17120:910,19m3=910,190 [A]</t>
  </si>
  <si>
    <t>POPLATKY ZA SKLÁDKU</t>
  </si>
  <si>
    <t>z pol.č.96616:2,181m3*2,4t/m3=5,234 [A]</t>
  </si>
  <si>
    <t>dle pol.č.12573:364,0m3=364,000 [A]</t>
  </si>
  <si>
    <t>11231</t>
  </si>
  <si>
    <t>ŠTĚPKOVÁNÍ PAŘEZŮ D DO 0,5M</t>
  </si>
  <si>
    <t>dle pol.č.11201:13ks=13,000 [A]</t>
  </si>
  <si>
    <t>zahrnuje potřebný stroj a odvoz vyzískaného materiálu dle pokynů zadávací dokumentace</t>
  </si>
  <si>
    <t>11526</t>
  </si>
  <si>
    <t>PŘEVEDENÍ VODY POTRUBÍM DN 800 NEBO ŽLABY R.O. DO 2,8M</t>
  </si>
  <si>
    <t>během výstavby:21,3m+24,4m=45,700 [A]</t>
  </si>
  <si>
    <t>Položka převedení vody na povrchu zahrnuje zřízení, udržování a odstranění příslušného zařízení. Převedení vody se uvádí buď průměrem potrubí (DN) nebo délkou rozvinutého obvodu žlabu (r.o.).</t>
  </si>
  <si>
    <t>12273</t>
  </si>
  <si>
    <t>ODKOPÁVKY A PROKOPÁVKY OBECNÉ TŘ. I</t>
  </si>
  <si>
    <t>zrušení existujícího valu (deponie) zeminy s příměsí stavební suti:(5,00+3,00)*3,00*18,00-280,69=151,310 [A]</t>
  </si>
  <si>
    <t>natěžení a dovoz ornice dle pol.č.18230:12,9m3=12,900 [A]</t>
  </si>
  <si>
    <t>natěžení a dovoz dle pol.č.17411:364,0m3=364,000 [A]</t>
  </si>
  <si>
    <t>13173</t>
  </si>
  <si>
    <t>HLOUBENÍ JAM ZAPAŽ I NEPAŽ TŘ. I</t>
  </si>
  <si>
    <t>v místě NK
vlevo:5,2*9,9=51,480 [A]
uprostřed:36,7*12,0=440,400 [B]
vpravo:17,8*15,0=267,000 [C]
Celkem: A+B+C=758,880 [D]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</si>
  <si>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</si>
  <si>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uložení výkopu na skládku z pol.č.13173,12273:758,88m3+151,31m3=910,190 [A]</t>
  </si>
  <si>
    <t>17411</t>
  </si>
  <si>
    <t>ZÁSYP JAM A RÝH ZEMINOU SE ZHUTNĚNÍM</t>
  </si>
  <si>
    <t>levá opěra:8,0*16,0=128,000 [A]
pravá opěra:8,0*12,0=96,000 [B]
gabiony:10,0*14,0=140,000 [C]
Celkem: A+B+C=364,000 [D]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</si>
  <si>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</si>
  <si>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</si>
  <si>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</t>
  </si>
  <si>
    <t>ochranný zásyp ŠTP
(1,1+1,25)*7,0=16,450 [A]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</si>
  <si>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</si>
  <si>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17710.a</t>
  </si>
  <si>
    <t>ZEMNÍ HRÁZKY ZE ZEMIN SE ZHUTNĚNÍM
ZŘÍZENÍ A ODSTRANĚNÍ</t>
  </si>
  <si>
    <t>vlevo a vpravo:1,14*22+3,1*12=62,280 [A]</t>
  </si>
  <si>
    <t>vlevo dole:38,0m2*0,15=5,700 [A]
vlevo nahoře:12,0m2*0,15=1,800 [B]
vpravo dole:2,0m2*0,15=0,300 [C]
vpravo nahoře:34,0m2*0,15=5,100 [D]
Celkem: A+B+C+D=12,900 [E]</t>
  </si>
  <si>
    <t>z pol.č.18220:12,9m3/0,15=86,000 [A]</t>
  </si>
  <si>
    <t>18461</t>
  </si>
  <si>
    <t>MULČOVÁNÍ</t>
  </si>
  <si>
    <t>okolo stromů:13ks*1,0m2=13,000 [A]</t>
  </si>
  <si>
    <t>položka zahrnuje dodání a rozprostření mulčovací kůry nebo štěpky v předepsané tloušťce nebo mulčovací textilie bez ohledu na sklon terénu, stabilizaci mulče proti erozi, přísady proti vznícení mulče, naložení a odvoz odpadu</t>
  </si>
  <si>
    <t>18472</t>
  </si>
  <si>
    <t>OŠETŘENÍ DŘEVIN SOLITERNÍCH</t>
  </si>
  <si>
    <t>ošetření po dobu 5 let z pol.č.184B12:5*13ks=65,000 [A]</t>
  </si>
  <si>
    <t>odplevelení s nakypřením, vypletí, řezem, hnojením, odstranění poškozených částí dřevin s případným složením odpadu na hromady, naložením na dopravní prostředek, odvozem a složením</t>
  </si>
  <si>
    <t>184B12</t>
  </si>
  <si>
    <t>VYSAZOVÁNÍ STROMŮ LISTNATÝCH S BALEM OBVOD KMENE DO 10CM, VÝŠ DO 1,7M</t>
  </si>
  <si>
    <t>13ks=13,000 [A]</t>
  </si>
  <si>
    <t>Položka vysazování stromů zahrnuje i hloubení jamek (min. rozměry pro stromy min. 1,5 násobek balu výpěstku) s event. výměnou půdy, s hnojením anorganickým hnojivem a přídavkem organického hnojiva min. 5kg pro stromy, zálivku, kůly, chráničky ke stromům nebo ochrana stromů nátěrem a pod.
Obvod kmene se měří ve výšce 1,00m nad zemí.
položka zahrnuje veškerý materiál, výrobky a polotovary, včetně mimostaveništní a vnitrostaveništní dopravy (rovněž přesuny), včetně naložení a složení, případně s uložením</t>
  </si>
  <si>
    <t>Základy</t>
  </si>
  <si>
    <t>21341</t>
  </si>
  <si>
    <t>DRENÁŽNÍ VRSTVY Z PLASTBETONU (PLASTMALTY)</t>
  </si>
  <si>
    <t>11,0*0,1*0,05=0,055 [A]</t>
  </si>
  <si>
    <t>Položka zahrnuje:
- dodávku předepsaného materiálu pro drenážní vrstvu, včetně mimostaveništní a vnitrostaveništní dopravy
- provedení drenážní vrstvy předepsaných rozměrů a předepsaného tvaru</t>
  </si>
  <si>
    <t>27152</t>
  </si>
  <si>
    <t>POLŠTÁŘE POD ZÁKLADY Z KAMENIVA DRCENÉHO
FR.32/63</t>
  </si>
  <si>
    <t>pod gabiony
vpravo dole:5,36m2*2=10,720 [A]
vlevo nahoře:11,6m2*0,30=3,480 [B]
Celkem: A+B=14,200 [C]</t>
  </si>
  <si>
    <t>položka zahrnuje dodávku předepsaného kameniva, mimostaveništní a vnitrostaveništní dopravu a jeho uložení
není-li v zadávací dokumentaci uvedeno jinak, jedná se o nakupovaný materiál</t>
  </si>
  <si>
    <t>272325</t>
  </si>
  <si>
    <t>ZÁKLADY ZE ŽELEZOBETONU DO C30/37 (B37)</t>
  </si>
  <si>
    <t>opěra 01:14,31m2*0,60=8,586 [A]
opěra 02:14,31m2*0,60=8,586 [B]
Celkem: A+B=17,172 [C]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</si>
  <si>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proudů,</t>
  </si>
  <si>
    <t>272365</t>
  </si>
  <si>
    <t>VÝZTUŽ ZÁKLADŮ Z OCELI 10505, B500B</t>
  </si>
  <si>
    <t>z pol.č.272325:17,2m3*110kg/m3/1000=1,892 [A]</t>
  </si>
  <si>
    <t>Položka zahrnuje veškerý materiál, výrobky a polotovary, včetně mimostaveništní a vnitrostaveništní dopravy (rovněž přesuny), včetně naložení a složení, případně s uložením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74),
- povrchovou antikorozní úpravu výztuže,
- separaci výztuže,
- osazení měřících zařízení a úpravy pro ně,
- osazení měřících skříní nebo míst pro měření bludných proudů.</t>
  </si>
  <si>
    <t>28999</t>
  </si>
  <si>
    <t>OPLÁŠTĚNÍ (ZPEVNĚNÍ) Z FÓLIE
TĚSNÍCÍ FÓLIE</t>
  </si>
  <si>
    <t>7,2*7,0*2=100,800 [A]</t>
  </si>
  <si>
    <t>Položka zahrnuje:
- dodávku předepsané fólie
- úpravu, očištění a ochranu podkladu
- přichycení k podkladu, případně zatížení
- úpravy spojů a zajištění okrajů
- úpravy pro odvodnění
- nutné přesahy
- mimostaveništní a vnitrostaveništní dopravu</t>
  </si>
  <si>
    <t>Svislé konstrukce</t>
  </si>
  <si>
    <t>31717</t>
  </si>
  <si>
    <t>KOVOVÉ KONSTRUKCE PRO KOTVENÍ ŘÍMSY</t>
  </si>
  <si>
    <t xml:space="preserve">KG        </t>
  </si>
  <si>
    <t>34ks*10,5kg=357,000 [A]</t>
  </si>
  <si>
    <t>Položka zahrnuje dodávku (výrobu) kotevního prvku předepsaného tvaru a jeho osazení do předepsané polohy včetně nezbytných prací (vrty, zálivky apod.)</t>
  </si>
  <si>
    <t>317325</t>
  </si>
  <si>
    <t>ŘÍMSY ZE ŽELEZOBETONU DO C30/37 (B37)</t>
  </si>
  <si>
    <t>0,27m2*(16,50+17,50)=9,180 [A]</t>
  </si>
  <si>
    <t>položka zahrnuje:
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</si>
  <si>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317365</t>
  </si>
  <si>
    <t>VÝZTUŽ ŘÍMS Z OCELI 10505, B500B</t>
  </si>
  <si>
    <t>z pol.č.317325:9,2m3*135kg/m3/1000=1,242 [A]</t>
  </si>
  <si>
    <t>položka zahrnuje: 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74)
- povrchovou antikorozní úpravu výztuže,
- separaci výztuže,
- osazení měřících zařízení a úpravy pro ně,
- osazení měřících skříní nebo míst pro měření bludných proudů.</t>
  </si>
  <si>
    <t>3272A7</t>
  </si>
  <si>
    <t>ZDI OPĚR, ZÁRUB, NÁBŘEŽ Z GABIONŮ RUČNĚ ROVNANÝCH, DRÁT O4,0MM, POVRCHOVÁ ÚPRAVA Zn + Al</t>
  </si>
  <si>
    <t>typ A:2,0*1,0*1,5*9=27,000 [A]
typ B:0,9*2,0*1,0*4=7,200 [B]
typ C:0,6*2,0*1,0=1,200 [C]
typ D:1,66*1,0*1,5*2=4,980 [D]
typ E:1,66*0,9*1,0=1,494 [E]
typ F:2,0*1,0*1,0*3=6,000 [F]
na druhé straně:11,3*2,3=25,990 [G]
Celkem: A+B+C+D+E+F+G=73,864 [H]</t>
  </si>
  <si>
    <t>- položka zahrnuje dodávku a osazení drátěných košů s výplní lomovým kamenem.
- gabionové matrace se vykazují v pol.č.2722**.</t>
  </si>
  <si>
    <t>333325</t>
  </si>
  <si>
    <t>MOSTNÍ OPĚRY A KŘÍDLA ZE ŽELEZOVÉHO BETONU DO C30/37 (B37)</t>
  </si>
  <si>
    <t>křídla:4ks*10,7*0,55=23,540 [A]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</si>
  <si>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</si>
  <si>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333365</t>
  </si>
  <si>
    <t>VÝZTUŽ MOSTNÍCH OPĚR A KŘÍDEL Z OCELI 10505, B500B</t>
  </si>
  <si>
    <t>z pol.č.333325:23,6m3*160kg/m3/1000=3,776 [A]</t>
  </si>
  <si>
    <t>389325</t>
  </si>
  <si>
    <t>MOSTNÍ RÁMOVÉ KONSTRUKCE ZE ŽELEZOBETONU C30/37</t>
  </si>
  <si>
    <t>stěny:0,65*8,0*(3,05+3,15)=32,240 [A]
deska:3,61m2*8,0=28,880 [B]
Celkem: A+B=61,120 [C]</t>
  </si>
  <si>
    <t>389365</t>
  </si>
  <si>
    <t>VÝZTUŽ MOSTNÍ RÁMOVÉ KONSTRUKCE Z OCELI 10505, B500B</t>
  </si>
  <si>
    <t>z pol.č.389325:61,12m3*180kg/m3/1000=11,002 [A]</t>
  </si>
  <si>
    <t>Vodorovné konstrukce</t>
  </si>
  <si>
    <t>451312</t>
  </si>
  <si>
    <t>PODKLADNÍ A VÝPLŇOVÉ VRSTVY Z PROSTÉHO BETONU C12/15</t>
  </si>
  <si>
    <t>izolační betonová přizdívka:2*1,31*0,20=0,524 [A]</t>
  </si>
  <si>
    <t>451314</t>
  </si>
  <si>
    <t>PODKLADNÍ A VÝPLŇOVÉ VRSTVY Z PROSTÉHO BETONU C25/30</t>
  </si>
  <si>
    <t>doplněk betonu pod žlabovky (z pol.č.935212):17,00*0,80*0,05=0,680 [A]
ostrůvek nahoře vlevo:7,5*0,15=1,125 [B]
ostrůvek nahoře vpravo:5,0*0,15=0,750 [C]
ostrůvek dole vlevo:5,1*0,15=0,765 [D]
ostrůvek dole vpravo:5,1*0,15=0,765 [E]
vývařiště:1,3*0,15=0,195 [F]
zakončení tvarovek 500x600 dole vlevo:2,3*0,15=0,345 [G]
pod dlažbu z lom. kamene:(2,5*3,8+2,5*2,8+2,5*3,9+2,5*2,4)*0,15=4,838 [H]
zakončení zpev. příkopu bet. tvarovkami nahoře:3,0*0,15=0,450 [I]
pod drenáž. potrubí:2*0,40*0,20*8,00=1,280 [J]
koryto - pod bet. tvarovky (z pol.č.46511):35,00*2,20*0,15=11,550 [K]
doplněk betonu pod kaskád. skluzy (z pol.č.935222):4,20*1,00*0,05=0,210 [L]
Celkem: A+B+C+D+E+F+G+H+I+J+K+L=22,953 [M]</t>
  </si>
  <si>
    <t>45157</t>
  </si>
  <si>
    <t>PODKLADNÍ A VÝPLŇOVÉ VRSTVY Z KAMENIVA TĚŽENÉHO</t>
  </si>
  <si>
    <t>ochranný obsyp těsnící fólie:6,10*4,30*0,30*2=15,738 [A]</t>
  </si>
  <si>
    <t>458311</t>
  </si>
  <si>
    <t>VÝPLŇ ZA OPĚRAMI A ZDMI Z PROSTÉHO BETONU B12,5
C8/10</t>
  </si>
  <si>
    <t>přechodový klín:1,6*7,0*2=22,400 [A]</t>
  </si>
  <si>
    <t>461315</t>
  </si>
  <si>
    <t>PATKY Z PROSTÉHO BETONU C30/37</t>
  </si>
  <si>
    <t>bet. prahy
vlevo:0,40*0,70*5,10=1,428 [A]
vpravo:0,40*0,70*4,10=1,148 [B]
uprostřed:0,40*0,70*8,70=2,436 [C]
Celkem: A+B+C=5,012 [D]</t>
  </si>
  <si>
    <t>položka zahrnuje:
- nutné zemní práce (hloubení rýh a pod.)
- dodání  čerstvého  betonu  (betonové  směsi)  požadované  kvality,  jeho  uložení  do požadovaného tvaru při jakékoliv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zřízení  všech  požadovaných  otvorů, kapes, výklenků, prostupů, dutin, drážek a pod., vč. ztížení práce a úprav  kolem nich,
- úpravy pro osazení doplňkových konstrukcí a vybavení,
- úpravy povrchu pro položení požadované izolace, povlaků a nátěrů, případně vyspravení,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</t>
  </si>
  <si>
    <t>46251</t>
  </si>
  <si>
    <t>ZÁHOZ Z LOMOVÉHO KAMENE</t>
  </si>
  <si>
    <t>vlevo:1,1*10=11,000 [A]
vpravo:1,1*12=13,200 [B]
Celkem: A+B=24,200 [C]</t>
  </si>
  <si>
    <t>položka zahrnuje:
- dodávku a zához lomového kamene předepsané frakce včetně mimostaveništní a vnitrostaveništní dopravy
není-li v zadávací dokumentaci uvedeno jinak, jedná se o nakupovaný materiál</t>
  </si>
  <si>
    <t>46511</t>
  </si>
  <si>
    <t>DLAŽBY Z DÍLCŮ BETONOVÝCH
TL.80MM</t>
  </si>
  <si>
    <t>zpevnění koryta vodoteče:35,00*2,00*0,08=5,600 [A]</t>
  </si>
  <si>
    <t>položka zahrnuje:
- nutné zemní práce (svahování, úpravu pláně a pod.)
- dodání dílce požadovaného tvaru a vlastností, jeho skladování, doprava a osazení do definitivní polohy, včetně komplexní technologie výroby a montáže dílců, ošetření a ochrana dílců,
- úpravy a zařízení pro uložení a transport dílce,
- veškeré požadované úpravy dílců, včetně doplňkových konstrukcí a vybavení,
- sestavení dílce na stavbě včetně montážních zařízení, plošin a prahů a pod.,
- výplň, těsnění a tmelení spár a spojů,
- očištění a ošetření úložných ploch,
- zednické výpomoce pro montáž dílců,
- označení dílce výrobním štítkem nebo jiným způsobem,
- úpravy dílce pro dodržení požadované přesnosti jeho osazení, včetně případných měření,
- veškerá zařízení pro zajištění stability v každém okamžiku,
- další práce dané případně specifikací k příslušnému prefabrik. dílci (úprava pohledových ploch, příp. rubových ploch, osazení měřících zařízení, zkoušení a měření dílců a pod.)
- nezahrnuje podklad pod dlažbu, vykazuje se samostatně položkami SD 45</t>
  </si>
  <si>
    <t>465512</t>
  </si>
  <si>
    <t>DLAŽBY Z LOMOVÉHO KAMENE NA MC</t>
  </si>
  <si>
    <t>ostrůvek nahoře vlevo:7,5*0,20=1,500 [A]
ostrůvek nahoře vpravo:5,0*0,20=1,000 [B]
ostrůvek dole vlevo:5,1*0,20=1,020 [C]
ostrůvek dole vpravo:5,1*0,20=1,020 [D]
zakončení tvarovek 500x600 dole vlevo:2,3*0,20=0,460 [E]
dlažba z lom. kamene:(2,5*3,8+2,5*2,8+2,5*3,9+2,5*2,4)*0,20=6,450 [F]
zakončení zpev. příkopu bet. tvarovkami nahoře:3,0*0,20=0,600 [G]
Celkem: A+B+C+D+E+F+G=12,050 [H]</t>
  </si>
  <si>
    <t>položka zahrnuje:
- nutné zemní práce (svahování, úpravu pláně a pod.)
- zřízení spojovací vrstvy
- zřízení lože dlažby z cementové malty předepsané kvality a předepsané tloušťky
- dodávku a položení dlažby z lomového kamene do předepsaného tvaru
- spárování, těsnění, tmelení a vyplnění spar MC případně s vyklínováním
- úprava povrchu pro odvedení srážkové vody
- nezahrnuje podklad pod dlažbu, vykazuje se samostatně položkami SD 45</t>
  </si>
  <si>
    <t>67,0m2=67,000 [A]</t>
  </si>
  <si>
    <t>574A44</t>
  </si>
  <si>
    <t>ASFALTOVÝ BETON PRO OBRUSNÉ VRSTVY ACO 11+, 11S TL. 50MM
ACO 11+</t>
  </si>
  <si>
    <t>575C55</t>
  </si>
  <si>
    <t>LITÝ ASFALT MA IV (OCHRANA MOSTNÍ IZOLACE) 16 TL. 40MM</t>
  </si>
  <si>
    <t>Přidružená stavební výroba</t>
  </si>
  <si>
    <t>711442</t>
  </si>
  <si>
    <t>IZOLACE MOSTOVEK CELOPLOŠNÁ ASFALTOVÝMI PÁSY S PEČETÍCÍ VRSTVOU</t>
  </si>
  <si>
    <t>8,6*8,0+1,0*8,0*2+8,6*2=102,000 [A]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</si>
  <si>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litý asfalt, asfaltový beton
v této položce se vykáže i izolace rámových konstrukcí (mosty, propusty, kolektory)</t>
  </si>
  <si>
    <t>711502</t>
  </si>
  <si>
    <t>OCHRANA IZOLACE NA POVRCHU ASFALTOVÝMI PÁSY</t>
  </si>
  <si>
    <t>pod římsy:0,80*(16,50+17,50)=27,200 [A]</t>
  </si>
  <si>
    <t>položka zahrnuje:
- dodání  předepsaného ochranného materiálu
- zřízení ochrany izolace</t>
  </si>
  <si>
    <t>711509</t>
  </si>
  <si>
    <t>OCHRANA IZOLACE NA POVRCHU TEXTILIÍ</t>
  </si>
  <si>
    <t>rub gabionů:39,0m2+12,40*3,00=76,200 [A]
levá mostní opěra:5,4*8,0*2vrstvy=86,400 [B]
pravá mostní opěra:5,4*8,0*2vrstvy=86,400 [C]
křídla:10,0m2*2strany*4ks=80,000 [D]
Celkem: A+B+C+D=329,000 [E]</t>
  </si>
  <si>
    <t>78382</t>
  </si>
  <si>
    <t>NÁTĚRY BETON KONSTR TYP S2 (OS-B)</t>
  </si>
  <si>
    <t>(16,50+17,50)*0,90=30,600 [A]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</si>
  <si>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</si>
  <si>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78383</t>
  </si>
  <si>
    <t>NÁTĚRY BETON KONSTR TYP S4 (OS-C)</t>
  </si>
  <si>
    <t>(16,50+17,50)*0,30=10,200 [A]</t>
  </si>
  <si>
    <t>Potrubí</t>
  </si>
  <si>
    <t>87533</t>
  </si>
  <si>
    <t>POTRUBÍ DREN Z TRUB PLAST DN DO 150MM</t>
  </si>
  <si>
    <t>za opěrami:(7,0+1,0)*2=16,000 [A]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</si>
  <si>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</t>
  </si>
  <si>
    <t>899521</t>
  </si>
  <si>
    <t>OBETONOVÁNÍ POTRUBÍ Z PROSTÉHO BETONU DO B12,5
MEZEROVITÝ BETON</t>
  </si>
  <si>
    <t>nad drenážním potrubím:2*0,40*0,40*8,00=2,560 [A]</t>
  </si>
  <si>
    <t>9117C1</t>
  </si>
  <si>
    <t>SVOD OCEL ZÁBRADEL ÚROVEŇ ZADRŽ H2 - DODÁVKA A MONTÁŽ</t>
  </si>
  <si>
    <t>17,0+18,0=35,000 [A]</t>
  </si>
  <si>
    <t>položka zahrnuje:
- kompletní dodávku všech dílů ocelového svodidla s předepsanou povrchovou úpravou včetně spojovacích a diltačních prvků
- montáž a osazení svodidla, kotvení, t.j. kotevní desky, šrouby z nerez oceli, vrty a zálivku, pokud zadávací dokumentace nestanoví jinak, případné nivelační hmoty pod kotevní desky
- přechod na jiný typ svodidla nebo přes mostní závěr
- ochranu proti bludným proudům a vývody pro jejich měření
nezahrnuje odrazky nebo retroreflexní fólie</t>
  </si>
  <si>
    <t>91345</t>
  </si>
  <si>
    <t>NIVELAČNÍ ZNAČKY KOVOVÉ</t>
  </si>
  <si>
    <t>3ks=3,000 [A]</t>
  </si>
  <si>
    <t>položka zahrnuje:
- dodání a osazení nivelační značky včetně nutných zemních prací
- vnitrostaveništní a mimostaveništní dopravu</t>
  </si>
  <si>
    <t>91355</t>
  </si>
  <si>
    <t>EVIDENČNÍ ČÍSLO MOSTU</t>
  </si>
  <si>
    <t>položka zahrnuje štítek s evidenčním číslem mostu, sloupek dopravní značky včetně osazení a nutných zemních prací a zabetonování</t>
  </si>
  <si>
    <t>917223</t>
  </si>
  <si>
    <t>SILNIČNÍ A CHODNÍKOVÉ OBRUBY Z BETONOVÝCH OBRUBNÍKŮ ŠÍŘ 100MM</t>
  </si>
  <si>
    <t>dole vlevo:14,0=14,000 [A]
dole vpravo:14,0=14,000 [B]
nahoře vlevo:17,0+3,5+3,5=24,000 [C]
nahoře vpravo:14,2=14,200 [D]
Celkem: A+B+C+D=66,200 [E]</t>
  </si>
  <si>
    <t>Položka zahrnuje:
dodání a pokládku betonových obrubníků o rozměrech předepsaných zadávací dokumentací
betonové lože i boční betonovou opěrku.</t>
  </si>
  <si>
    <t>93132</t>
  </si>
  <si>
    <t>TĚSNĚNÍ DILATAČ SPAR ASF ZÁLIVKOU MODIFIK</t>
  </si>
  <si>
    <t>podél říms:(16,50+17,50)*0,05*0,02=0,034 [A]</t>
  </si>
  <si>
    <t>položka zahrnuje dodávku a osazení předepsaného materiálu, očištění ploch spáry před úpravou, očištění okolí spáry po úpravě
nezahrnuje těsnící profil</t>
  </si>
  <si>
    <t>935212</t>
  </si>
  <si>
    <t>PŘÍKOPOVÉ ŽLABY Z BETON TVÁRNIC ŠÍŘ DO 600MM DO BETONU TL 100MM</t>
  </si>
  <si>
    <t>17,0m=17,000 [A]</t>
  </si>
  <si>
    <t>položka zahrnuje:
- dodávku a uložení příkopových tvárnic předepsaného rozměru a kvality
- dodání a rozprostření lože z předepsaného materiálu v předepsané kvalitěa v předepsané tloušťce
- veškerou manipulaci s materiálem, vnitrostaveništní i mimostaveništní dopravu
- ukončení, patky, spárování
- měří se v metrech běžných délky osy žlabu</t>
  </si>
  <si>
    <t>935222</t>
  </si>
  <si>
    <t>PŘÍKOPOVÉ ŽLABY Z BETON TVÁRNIC ŠÍŘ DO 900MM DO BETONU TL 100MM
ŠÍŘ.800MM</t>
  </si>
  <si>
    <t>kaskád. tvárnice:4,2m=4,200 [A]</t>
  </si>
  <si>
    <t>93639</t>
  </si>
  <si>
    <t>ZAÚSTĚNÍ SKLUZŮ (VČET DLAŽBY Z LOM KAMENE)</t>
  </si>
  <si>
    <t>vývařiště:1ks=1,000 [A]</t>
  </si>
  <si>
    <t>Položka zahrnuje veškerý materiál, výrobky a polotovary, včetně mimostaveništní a vnitrostaveništní dopravy (rovněž přesuny), včetně naložení a složení,případně s uložením.</t>
  </si>
  <si>
    <t>96616</t>
  </si>
  <si>
    <t>BOURÁNÍ KONSTRUKCÍ ZE ŽELEZOBETONU</t>
  </si>
  <si>
    <t>hlavy již provedených pilot:14ks*3,14*0,315^2*0,50=2,181 [A]</t>
  </si>
  <si>
    <t>položka zahrnuje:
- rozbourání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</si>
</sst>
</file>

<file path=xl/styles.xml><?xml version="1.0" encoding="utf-8"?>
<styleSheet xmlns="http://schemas.openxmlformats.org/spreadsheetml/2006/main">
  <numFmts count="2">
    <numFmt numFmtId="177" formatCode="### ### ### ##0.00"/>
    <numFmt numFmtId="178" formatCode="### ### ### ##0.000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77" fontId="1" fillId="2" borderId="0" xfId="0" applyNumberFormat="1" applyFont="1" applyFill="1" applyBorder="1" applyAlignment="1" applyProtection="1">
      <alignment vertical="center"/>
      <protection/>
    </xf>
    <xf numFmtId="0" fontId="1" fillId="2" borderId="0" xfId="0" applyNumberFormat="1" applyFont="1" applyFill="1" applyBorder="1" applyAlignment="1" applyProtection="1">
      <alignment horizontal="right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3" fillId="0" borderId="2" xfId="0" applyFont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178" fontId="0" fillId="0" borderId="1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177" fontId="0" fillId="0" borderId="4" xfId="0" applyNumberFormat="1" applyBorder="1" applyAlignment="1" applyProtection="1">
      <alignment vertical="center"/>
      <protection locked="0"/>
    </xf>
    <xf numFmtId="177" fontId="0" fillId="0" borderId="1" xfId="0" applyNumberFormat="1" applyFont="1" applyFill="1" applyBorder="1" applyAlignment="1" applyProtection="1">
      <alignment vertical="center"/>
      <protection/>
    </xf>
    <xf numFmtId="177" fontId="0" fillId="0" borderId="1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77" fontId="4" fillId="2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SUM(C11:C14)</f>
      </c>
      <c r="G7" t="s">
        <v>6</v>
      </c>
      <c r="H7">
        <v>15</v>
      </c>
    </row>
    <row r="8" spans="2:8" ht="12.75" customHeight="1">
      <c r="B8" s="3" t="s">
        <v>4</v>
      </c>
      <c r="C8" s="2">
        <f>SUM(E11:E14)</f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7" t="s">
        <v>23</v>
      </c>
      <c r="B11" s="7" t="s">
        <v>22</v>
      </c>
      <c r="C11" s="13">
        <f>'000'!I35</f>
      </c>
      <c r="D11" s="13">
        <f>'000'!P35</f>
      </c>
      <c r="E11" s="13">
        <f>C11+D11</f>
      </c>
    </row>
    <row r="12" spans="1:5" ht="12.75" customHeight="1">
      <c r="A12" s="7" t="s">
        <v>76</v>
      </c>
      <c r="B12" s="7" t="s">
        <v>75</v>
      </c>
      <c r="C12" s="13">
        <f>'101'!I113</f>
      </c>
      <c r="D12" s="13">
        <f>'101'!P113</f>
      </c>
      <c r="E12" s="13">
        <f>C12+D12</f>
      </c>
    </row>
    <row r="13" spans="1:5" ht="12.75" customHeight="1">
      <c r="A13" s="7" t="s">
        <v>199</v>
      </c>
      <c r="B13" s="7" t="s">
        <v>198</v>
      </c>
      <c r="C13" s="13">
        <f>'190'!I53</f>
      </c>
      <c r="D13" s="13">
        <f>'190'!P53</f>
      </c>
      <c r="E13" s="13">
        <f>C13+D13</f>
      </c>
    </row>
    <row r="14" spans="1:5" ht="12.75" customHeight="1">
      <c r="A14" s="7" t="s">
        <v>244</v>
      </c>
      <c r="B14" s="7" t="s">
        <v>20</v>
      </c>
      <c r="C14" s="13">
        <f>'201'!I212</f>
      </c>
      <c r="D14" s="13">
        <f>'201'!P212</f>
      </c>
      <c r="E14" s="13">
        <f>C14+D14</f>
      </c>
    </row>
  </sheetData>
  <sheetProtection formatColumns="0"/>
  <hyperlinks>
    <hyperlink ref="A11" location="#'000'!A1" tooltip="Odkaz na stranku objektu [000]" display="000"/>
    <hyperlink ref="A12" location="#'101'!A1" tooltip="Odkaz na stranku objektu [101]" display="101"/>
    <hyperlink ref="A13" location="#'190'!A1" tooltip="Odkaz na stranku objektu [190]" display="190"/>
    <hyperlink ref="A14" location="#'201'!A1" tooltip="Odkaz na stranku objektu [201]" display="201"/>
  </hyperlinks>
  <printOptions/>
  <pageMargins left="0.75" right="0.75" top="1" bottom="1" header="0.5" footer="0.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21</v>
      </c>
      <c r="D5" s="5"/>
      <c r="E5" s="5" t="s">
        <v>22</v>
      </c>
    </row>
    <row r="6" spans="1:5" ht="12.75" customHeight="1">
      <c r="A6" t="s">
        <v>18</v>
      </c>
      <c r="C6" s="5" t="s">
        <v>23</v>
      </c>
      <c r="D6" s="5"/>
      <c r="E6" s="5" t="s">
        <v>22</v>
      </c>
    </row>
    <row r="7" spans="3:5" ht="12.75" customHeight="1"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9"/>
      <c r="B11" s="9"/>
      <c r="C11" s="9" t="s">
        <v>45</v>
      </c>
      <c r="D11" s="9"/>
      <c r="E11" s="9" t="s">
        <v>44</v>
      </c>
      <c r="F11" s="9"/>
      <c r="G11" s="11"/>
      <c r="H11" s="9"/>
      <c r="I11" s="11"/>
    </row>
    <row r="12" spans="1:16" ht="12.75">
      <c r="A12" s="7">
        <v>1</v>
      </c>
      <c r="B12" s="7" t="s">
        <v>46</v>
      </c>
      <c r="C12" s="7" t="s">
        <v>47</v>
      </c>
      <c r="D12" s="7" t="s">
        <v>48</v>
      </c>
      <c r="E12" s="7" t="s">
        <v>49</v>
      </c>
      <c r="F12" s="7" t="s">
        <v>50</v>
      </c>
      <c r="G12" s="10">
        <v>1</v>
      </c>
      <c r="H12" s="14"/>
      <c r="I12" s="13">
        <f>ROUND((H12*G12),2)</f>
      </c>
      <c r="O12">
        <f>rekapitulace!H8</f>
      </c>
      <c r="P12">
        <f>O12/100*I12</f>
      </c>
    </row>
    <row r="13" ht="25.5">
      <c r="E13" s="15" t="s">
        <v>51</v>
      </c>
    </row>
    <row r="14" ht="114.75">
      <c r="E14" s="15" t="s">
        <v>52</v>
      </c>
    </row>
    <row r="15" spans="1:16" ht="12.75">
      <c r="A15" s="7">
        <v>2</v>
      </c>
      <c r="B15" s="7" t="s">
        <v>46</v>
      </c>
      <c r="C15" s="7" t="s">
        <v>53</v>
      </c>
      <c r="D15" s="7" t="s">
        <v>48</v>
      </c>
      <c r="E15" s="7" t="s">
        <v>54</v>
      </c>
      <c r="F15" s="7" t="s">
        <v>50</v>
      </c>
      <c r="G15" s="10">
        <v>1</v>
      </c>
      <c r="H15" s="14"/>
      <c r="I15" s="13">
        <f>ROUND((H15*G15),2)</f>
      </c>
      <c r="O15">
        <f>rekapitulace!H8</f>
      </c>
      <c r="P15">
        <f>O15/100*I15</f>
      </c>
    </row>
    <row r="16" ht="25.5">
      <c r="E16" s="15" t="s">
        <v>55</v>
      </c>
    </row>
    <row r="17" ht="114.75">
      <c r="E17" s="15" t="s">
        <v>52</v>
      </c>
    </row>
    <row r="18" spans="1:16" ht="12.75">
      <c r="A18" s="7">
        <v>3</v>
      </c>
      <c r="B18" s="7" t="s">
        <v>46</v>
      </c>
      <c r="C18" s="7" t="s">
        <v>56</v>
      </c>
      <c r="D18" s="7" t="s">
        <v>48</v>
      </c>
      <c r="E18" s="7" t="s">
        <v>57</v>
      </c>
      <c r="F18" s="7" t="s">
        <v>58</v>
      </c>
      <c r="G18" s="10">
        <v>1</v>
      </c>
      <c r="H18" s="14"/>
      <c r="I18" s="13">
        <f>ROUND((H18*G18),2)</f>
      </c>
      <c r="O18">
        <f>rekapitulace!H8</f>
      </c>
      <c r="P18">
        <f>O18/100*I18</f>
      </c>
    </row>
    <row r="19" ht="25.5">
      <c r="E19" s="15" t="s">
        <v>51</v>
      </c>
    </row>
    <row r="20" ht="114.75">
      <c r="E20" s="15" t="s">
        <v>52</v>
      </c>
    </row>
    <row r="21" spans="1:16" ht="12.75">
      <c r="A21" s="7">
        <v>4</v>
      </c>
      <c r="B21" s="7" t="s">
        <v>46</v>
      </c>
      <c r="C21" s="7" t="s">
        <v>59</v>
      </c>
      <c r="D21" s="7" t="s">
        <v>48</v>
      </c>
      <c r="E21" s="7" t="s">
        <v>60</v>
      </c>
      <c r="F21" s="7" t="s">
        <v>58</v>
      </c>
      <c r="G21" s="10">
        <v>1</v>
      </c>
      <c r="H21" s="14"/>
      <c r="I21" s="13">
        <f>ROUND((H21*G21),2)</f>
      </c>
      <c r="O21">
        <f>rekapitulace!H8</f>
      </c>
      <c r="P21">
        <f>O21/100*I21</f>
      </c>
    </row>
    <row r="22" ht="25.5">
      <c r="E22" s="15" t="s">
        <v>51</v>
      </c>
    </row>
    <row r="23" ht="114.75">
      <c r="E23" s="15" t="s">
        <v>52</v>
      </c>
    </row>
    <row r="24" spans="1:16" ht="12.75">
      <c r="A24" s="7">
        <v>5</v>
      </c>
      <c r="B24" s="7" t="s">
        <v>46</v>
      </c>
      <c r="C24" s="7" t="s">
        <v>61</v>
      </c>
      <c r="D24" s="7" t="s">
        <v>48</v>
      </c>
      <c r="E24" s="7" t="s">
        <v>62</v>
      </c>
      <c r="F24" s="7" t="s">
        <v>50</v>
      </c>
      <c r="G24" s="10">
        <v>1</v>
      </c>
      <c r="H24" s="14"/>
      <c r="I24" s="13">
        <f>ROUND((H24*G24),2)</f>
      </c>
      <c r="O24">
        <f>rekapitulace!H8</f>
      </c>
      <c r="P24">
        <f>O24/100*I24</f>
      </c>
    </row>
    <row r="25" ht="25.5">
      <c r="E25" s="15" t="s">
        <v>55</v>
      </c>
    </row>
    <row r="26" ht="331.5">
      <c r="E26" s="15" t="s">
        <v>63</v>
      </c>
    </row>
    <row r="27" spans="1:16" ht="12.75">
      <c r="A27" s="7">
        <v>6</v>
      </c>
      <c r="B27" s="7" t="s">
        <v>46</v>
      </c>
      <c r="C27" s="7" t="s">
        <v>64</v>
      </c>
      <c r="D27" s="7" t="s">
        <v>48</v>
      </c>
      <c r="E27" s="7" t="s">
        <v>65</v>
      </c>
      <c r="F27" s="7" t="s">
        <v>66</v>
      </c>
      <c r="G27" s="10">
        <v>4</v>
      </c>
      <c r="H27" s="14"/>
      <c r="I27" s="13">
        <f>ROUND((H27*G27),2)</f>
      </c>
      <c r="O27">
        <f>rekapitulace!H8</f>
      </c>
      <c r="P27">
        <f>O27/100*I27</f>
      </c>
    </row>
    <row r="28" ht="25.5">
      <c r="E28" s="15" t="s">
        <v>67</v>
      </c>
    </row>
    <row r="29" ht="114.75">
      <c r="E29" s="15" t="s">
        <v>68</v>
      </c>
    </row>
    <row r="30" spans="1:16" ht="12.75">
      <c r="A30" s="7">
        <v>7</v>
      </c>
      <c r="B30" s="7" t="s">
        <v>46</v>
      </c>
      <c r="C30" s="7" t="s">
        <v>69</v>
      </c>
      <c r="D30" s="7" t="s">
        <v>48</v>
      </c>
      <c r="E30" s="7" t="s">
        <v>70</v>
      </c>
      <c r="F30" s="7" t="s">
        <v>50</v>
      </c>
      <c r="G30" s="10">
        <v>2</v>
      </c>
      <c r="H30" s="14"/>
      <c r="I30" s="13">
        <f>ROUND((H30*G30),2)</f>
      </c>
      <c r="O30">
        <f>rekapitulace!H8</f>
      </c>
      <c r="P30">
        <f>O30/100*I30</f>
      </c>
    </row>
    <row r="31" ht="25.5">
      <c r="E31" s="15" t="s">
        <v>71</v>
      </c>
    </row>
    <row r="32" ht="409.5">
      <c r="E32" s="15" t="s">
        <v>72</v>
      </c>
    </row>
    <row r="33" spans="1:16" ht="12.75" customHeight="1">
      <c r="A33" s="16"/>
      <c r="B33" s="16"/>
      <c r="C33" s="16" t="s">
        <v>45</v>
      </c>
      <c r="D33" s="16"/>
      <c r="E33" s="16" t="s">
        <v>44</v>
      </c>
      <c r="F33" s="16"/>
      <c r="G33" s="16"/>
      <c r="H33" s="16"/>
      <c r="I33" s="16">
        <f>SUM(I12:I32)</f>
      </c>
      <c r="P33">
        <f>ROUND(SUM(P12:P32),2)</f>
      </c>
    </row>
    <row r="35" spans="1:16" ht="12.75" customHeight="1">
      <c r="A35" s="16"/>
      <c r="B35" s="16"/>
      <c r="C35" s="16"/>
      <c r="D35" s="16"/>
      <c r="E35" s="16" t="s">
        <v>73</v>
      </c>
      <c r="F35" s="16"/>
      <c r="G35" s="16"/>
      <c r="H35" s="16"/>
      <c r="I35" s="16">
        <f>+I33</f>
      </c>
      <c r="P35">
        <f>+P33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3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74</v>
      </c>
      <c r="D5" s="5"/>
      <c r="E5" s="5" t="s">
        <v>75</v>
      </c>
    </row>
    <row r="6" spans="1:5" ht="12.75" customHeight="1">
      <c r="A6" t="s">
        <v>18</v>
      </c>
      <c r="C6" s="5" t="s">
        <v>76</v>
      </c>
      <c r="D6" s="5"/>
      <c r="E6" s="5" t="s">
        <v>75</v>
      </c>
    </row>
    <row r="7" spans="3:5" ht="12.75" customHeight="1"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9"/>
      <c r="B11" s="9"/>
      <c r="C11" s="9" t="s">
        <v>45</v>
      </c>
      <c r="D11" s="9"/>
      <c r="E11" s="9" t="s">
        <v>44</v>
      </c>
      <c r="F11" s="9"/>
      <c r="G11" s="11"/>
      <c r="H11" s="9"/>
      <c r="I11" s="11"/>
    </row>
    <row r="12" spans="1:16" ht="12.75">
      <c r="A12" s="7">
        <v>1</v>
      </c>
      <c r="B12" s="7" t="s">
        <v>46</v>
      </c>
      <c r="C12" s="7" t="s">
        <v>77</v>
      </c>
      <c r="D12" s="7" t="s">
        <v>48</v>
      </c>
      <c r="E12" s="7" t="s">
        <v>78</v>
      </c>
      <c r="F12" s="7" t="s">
        <v>79</v>
      </c>
      <c r="G12" s="10">
        <v>66.149</v>
      </c>
      <c r="H12" s="14"/>
      <c r="I12" s="13">
        <f>ROUND((H12*G12),2)</f>
      </c>
      <c r="O12">
        <f>rekapitulace!H8</f>
      </c>
      <c r="P12">
        <f>O12/100*I12</f>
      </c>
    </row>
    <row r="13" ht="63.75">
      <c r="E13" s="15" t="s">
        <v>80</v>
      </c>
    </row>
    <row r="14" ht="153">
      <c r="E14" s="15" t="s">
        <v>81</v>
      </c>
    </row>
    <row r="15" spans="1:16" ht="12.75">
      <c r="A15" s="7">
        <v>2</v>
      </c>
      <c r="B15" s="7" t="s">
        <v>46</v>
      </c>
      <c r="C15" s="7" t="s">
        <v>82</v>
      </c>
      <c r="D15" s="7" t="s">
        <v>48</v>
      </c>
      <c r="E15" s="7" t="s">
        <v>83</v>
      </c>
      <c r="F15" s="7" t="s">
        <v>84</v>
      </c>
      <c r="G15" s="10">
        <v>1337.04</v>
      </c>
      <c r="H15" s="14"/>
      <c r="I15" s="13">
        <f>ROUND((H15*G15),2)</f>
      </c>
      <c r="O15">
        <f>rekapitulace!H8</f>
      </c>
      <c r="P15">
        <f>O15/100*I15</f>
      </c>
    </row>
    <row r="16" ht="204">
      <c r="E16" s="15" t="s">
        <v>85</v>
      </c>
    </row>
    <row r="17" ht="153">
      <c r="E17" s="15" t="s">
        <v>81</v>
      </c>
    </row>
    <row r="18" spans="1:16" ht="12.75">
      <c r="A18" s="7">
        <v>3</v>
      </c>
      <c r="B18" s="7" t="s">
        <v>46</v>
      </c>
      <c r="C18" s="7" t="s">
        <v>86</v>
      </c>
      <c r="D18" s="7" t="s">
        <v>48</v>
      </c>
      <c r="E18" s="7" t="s">
        <v>87</v>
      </c>
      <c r="F18" s="7" t="s">
        <v>79</v>
      </c>
      <c r="G18" s="10">
        <v>361.827</v>
      </c>
      <c r="H18" s="14"/>
      <c r="I18" s="13">
        <f>ROUND((H18*G18),2)</f>
      </c>
      <c r="O18">
        <f>rekapitulace!H8</f>
      </c>
      <c r="P18">
        <f>O18/100*I18</f>
      </c>
    </row>
    <row r="19" ht="63.75">
      <c r="E19" s="15" t="s">
        <v>88</v>
      </c>
    </row>
    <row r="20" ht="153">
      <c r="E20" s="15" t="s">
        <v>89</v>
      </c>
    </row>
    <row r="21" spans="1:16" ht="12.75" customHeight="1">
      <c r="A21" s="16"/>
      <c r="B21" s="16"/>
      <c r="C21" s="16" t="s">
        <v>45</v>
      </c>
      <c r="D21" s="16"/>
      <c r="E21" s="16" t="s">
        <v>44</v>
      </c>
      <c r="F21" s="16"/>
      <c r="G21" s="16"/>
      <c r="H21" s="16"/>
      <c r="I21" s="16">
        <f>SUM(I12:I20)</f>
      </c>
      <c r="P21">
        <f>ROUND(SUM(P12:P20),2)</f>
      </c>
    </row>
    <row r="23" spans="1:9" ht="12.75" customHeight="1">
      <c r="A23" s="9"/>
      <c r="B23" s="9"/>
      <c r="C23" s="9" t="s">
        <v>25</v>
      </c>
      <c r="D23" s="9"/>
      <c r="E23" s="9" t="s">
        <v>90</v>
      </c>
      <c r="F23" s="9"/>
      <c r="G23" s="11"/>
      <c r="H23" s="9"/>
      <c r="I23" s="11"/>
    </row>
    <row r="24" spans="1:16" ht="12.75">
      <c r="A24" s="7">
        <v>4</v>
      </c>
      <c r="B24" s="7" t="s">
        <v>46</v>
      </c>
      <c r="C24" s="7" t="s">
        <v>91</v>
      </c>
      <c r="D24" s="7" t="s">
        <v>48</v>
      </c>
      <c r="E24" s="7" t="s">
        <v>92</v>
      </c>
      <c r="F24" s="7" t="s">
        <v>79</v>
      </c>
      <c r="G24" s="10">
        <v>462</v>
      </c>
      <c r="H24" s="14"/>
      <c r="I24" s="13">
        <f>ROUND((H24*G24),2)</f>
      </c>
      <c r="O24">
        <f>rekapitulace!H8</f>
      </c>
      <c r="P24">
        <f>O24/100*I24</f>
      </c>
    </row>
    <row r="25" ht="38.25">
      <c r="E25" s="15" t="s">
        <v>93</v>
      </c>
    </row>
    <row r="26" ht="409.5">
      <c r="E26" s="15" t="s">
        <v>94</v>
      </c>
    </row>
    <row r="27" spans="1:16" ht="12.75">
      <c r="A27" s="7">
        <v>5</v>
      </c>
      <c r="B27" s="7" t="s">
        <v>46</v>
      </c>
      <c r="C27" s="7" t="s">
        <v>95</v>
      </c>
      <c r="D27" s="7" t="s">
        <v>48</v>
      </c>
      <c r="E27" s="7" t="s">
        <v>96</v>
      </c>
      <c r="F27" s="7" t="s">
        <v>79</v>
      </c>
      <c r="G27" s="10">
        <v>210.6</v>
      </c>
      <c r="H27" s="14"/>
      <c r="I27" s="13">
        <f>ROUND((H27*G27),2)</f>
      </c>
      <c r="O27">
        <f>rekapitulace!H8</f>
      </c>
      <c r="P27">
        <f>O27/100*I27</f>
      </c>
    </row>
    <row r="28" ht="38.25">
      <c r="E28" s="15" t="s">
        <v>97</v>
      </c>
    </row>
    <row r="29" ht="409.5">
      <c r="E29" s="15" t="s">
        <v>94</v>
      </c>
    </row>
    <row r="30" spans="1:16" ht="12.75">
      <c r="A30" s="7">
        <v>6</v>
      </c>
      <c r="B30" s="7" t="s">
        <v>46</v>
      </c>
      <c r="C30" s="7" t="s">
        <v>98</v>
      </c>
      <c r="D30" s="7" t="s">
        <v>48</v>
      </c>
      <c r="E30" s="7" t="s">
        <v>99</v>
      </c>
      <c r="F30" s="7" t="s">
        <v>79</v>
      </c>
      <c r="G30" s="10">
        <v>40.562</v>
      </c>
      <c r="H30" s="14"/>
      <c r="I30" s="13">
        <f>ROUND((H30*G30),2)</f>
      </c>
      <c r="O30">
        <f>rekapitulace!H8</f>
      </c>
      <c r="P30">
        <f>O30/100*I30</f>
      </c>
    </row>
    <row r="31" ht="38.25">
      <c r="E31" s="15" t="s">
        <v>100</v>
      </c>
    </row>
    <row r="32" ht="409.5">
      <c r="E32" s="15" t="s">
        <v>94</v>
      </c>
    </row>
    <row r="33" spans="1:16" ht="12.75">
      <c r="A33" s="7">
        <v>7</v>
      </c>
      <c r="B33" s="7" t="s">
        <v>46</v>
      </c>
      <c r="C33" s="7" t="s">
        <v>101</v>
      </c>
      <c r="D33" s="7" t="s">
        <v>48</v>
      </c>
      <c r="E33" s="7" t="s">
        <v>102</v>
      </c>
      <c r="F33" s="7" t="s">
        <v>79</v>
      </c>
      <c r="G33" s="10">
        <v>277.88</v>
      </c>
      <c r="H33" s="14"/>
      <c r="I33" s="13">
        <f>ROUND((H33*G33),2)</f>
      </c>
      <c r="O33">
        <f>rekapitulace!H8</f>
      </c>
      <c r="P33">
        <f>O33/100*I33</f>
      </c>
    </row>
    <row r="34" ht="76.5">
      <c r="E34" s="15" t="s">
        <v>103</v>
      </c>
    </row>
    <row r="35" ht="191.25">
      <c r="E35" s="15" t="s">
        <v>104</v>
      </c>
    </row>
    <row r="36" spans="1:16" ht="12.75">
      <c r="A36" s="7">
        <v>8</v>
      </c>
      <c r="B36" s="7" t="s">
        <v>46</v>
      </c>
      <c r="C36" s="7" t="s">
        <v>105</v>
      </c>
      <c r="D36" s="7" t="s">
        <v>48</v>
      </c>
      <c r="E36" s="7" t="s">
        <v>106</v>
      </c>
      <c r="F36" s="7" t="s">
        <v>79</v>
      </c>
      <c r="G36" s="10">
        <v>66.149</v>
      </c>
      <c r="H36" s="14"/>
      <c r="I36" s="13">
        <f>ROUND((H36*G36),2)</f>
      </c>
      <c r="O36">
        <f>rekapitulace!H8</f>
      </c>
      <c r="P36">
        <f>O36/100*I36</f>
      </c>
    </row>
    <row r="37" ht="51">
      <c r="E37" s="15" t="s">
        <v>107</v>
      </c>
    </row>
    <row r="38" ht="409.5">
      <c r="E38" s="15" t="s">
        <v>108</v>
      </c>
    </row>
    <row r="39" spans="1:16" ht="12.75">
      <c r="A39" s="7">
        <v>10</v>
      </c>
      <c r="B39" s="7" t="s">
        <v>46</v>
      </c>
      <c r="C39" s="7" t="s">
        <v>109</v>
      </c>
      <c r="D39" s="7" t="s">
        <v>110</v>
      </c>
      <c r="E39" s="7" t="s">
        <v>111</v>
      </c>
      <c r="F39" s="7" t="s">
        <v>79</v>
      </c>
      <c r="G39" s="10">
        <v>361.827</v>
      </c>
      <c r="H39" s="14"/>
      <c r="I39" s="13">
        <f>ROUND((H39*G39),2)</f>
      </c>
      <c r="O39">
        <f>rekapitulace!H8</f>
      </c>
      <c r="P39">
        <f>O39/100*I39</f>
      </c>
    </row>
    <row r="40" ht="114.75">
      <c r="E40" s="15" t="s">
        <v>112</v>
      </c>
    </row>
    <row r="41" ht="409.5">
      <c r="E41" s="15" t="s">
        <v>113</v>
      </c>
    </row>
    <row r="42" spans="1:16" ht="12.75">
      <c r="A42" s="7">
        <v>9</v>
      </c>
      <c r="B42" s="7" t="s">
        <v>46</v>
      </c>
      <c r="C42" s="7" t="s">
        <v>109</v>
      </c>
      <c r="D42" s="7" t="s">
        <v>114</v>
      </c>
      <c r="E42" s="7" t="s">
        <v>115</v>
      </c>
      <c r="F42" s="7" t="s">
        <v>79</v>
      </c>
      <c r="G42" s="10">
        <v>164.355</v>
      </c>
      <c r="H42" s="14"/>
      <c r="I42" s="13">
        <f>ROUND((H42*G42),2)</f>
      </c>
      <c r="O42">
        <f>rekapitulace!H8</f>
      </c>
      <c r="P42">
        <f>O42/100*I42</f>
      </c>
    </row>
    <row r="43" ht="89.25">
      <c r="E43" s="15" t="s">
        <v>116</v>
      </c>
    </row>
    <row r="44" ht="409.5">
      <c r="E44" s="15" t="s">
        <v>113</v>
      </c>
    </row>
    <row r="45" spans="1:16" ht="12.75">
      <c r="A45" s="7">
        <v>11</v>
      </c>
      <c r="B45" s="7" t="s">
        <v>46</v>
      </c>
      <c r="C45" s="7" t="s">
        <v>109</v>
      </c>
      <c r="D45" s="7" t="s">
        <v>117</v>
      </c>
      <c r="E45" s="7" t="s">
        <v>118</v>
      </c>
      <c r="F45" s="7" t="s">
        <v>79</v>
      </c>
      <c r="G45" s="10">
        <v>100.625</v>
      </c>
      <c r="H45" s="14"/>
      <c r="I45" s="13">
        <f>ROUND((H45*G45),2)</f>
      </c>
      <c r="O45">
        <f>rekapitulace!H8</f>
      </c>
      <c r="P45">
        <f>O45/100*I45</f>
      </c>
    </row>
    <row r="46" ht="153">
      <c r="E46" s="15" t="s">
        <v>119</v>
      </c>
    </row>
    <row r="47" ht="409.5">
      <c r="E47" s="15" t="s">
        <v>113</v>
      </c>
    </row>
    <row r="48" spans="1:16" ht="12.75">
      <c r="A48" s="7">
        <v>12</v>
      </c>
      <c r="B48" s="7" t="s">
        <v>46</v>
      </c>
      <c r="C48" s="7" t="s">
        <v>120</v>
      </c>
      <c r="D48" s="7" t="s">
        <v>48</v>
      </c>
      <c r="E48" s="7" t="s">
        <v>121</v>
      </c>
      <c r="F48" s="7" t="s">
        <v>79</v>
      </c>
      <c r="G48" s="10">
        <v>330.655</v>
      </c>
      <c r="H48" s="14"/>
      <c r="I48" s="13">
        <f>ROUND((H48*G48),2)</f>
      </c>
      <c r="O48">
        <f>rekapitulace!H8</f>
      </c>
      <c r="P48">
        <f>O48/100*I48</f>
      </c>
    </row>
    <row r="49" ht="127.5">
      <c r="E49" s="15" t="s">
        <v>122</v>
      </c>
    </row>
    <row r="50" ht="409.5">
      <c r="E50" s="15" t="s">
        <v>123</v>
      </c>
    </row>
    <row r="51" spans="1:16" ht="12.75">
      <c r="A51" s="7">
        <v>13</v>
      </c>
      <c r="B51" s="7" t="s">
        <v>46</v>
      </c>
      <c r="C51" s="7" t="s">
        <v>124</v>
      </c>
      <c r="D51" s="7" t="s">
        <v>48</v>
      </c>
      <c r="E51" s="7" t="s">
        <v>125</v>
      </c>
      <c r="F51" s="7" t="s">
        <v>79</v>
      </c>
      <c r="G51" s="10">
        <v>344.029</v>
      </c>
      <c r="H51" s="14"/>
      <c r="I51" s="13">
        <f>ROUND((H51*G51),2)</f>
      </c>
      <c r="O51">
        <f>rekapitulace!H8</f>
      </c>
      <c r="P51">
        <f>O51/100*I51</f>
      </c>
    </row>
    <row r="52" ht="242.25">
      <c r="E52" s="15" t="s">
        <v>126</v>
      </c>
    </row>
    <row r="53" ht="409.5">
      <c r="E53" s="15" t="s">
        <v>127</v>
      </c>
    </row>
    <row r="54" spans="1:16" ht="12.75">
      <c r="A54" s="7">
        <v>14</v>
      </c>
      <c r="B54" s="7" t="s">
        <v>46</v>
      </c>
      <c r="C54" s="7" t="s">
        <v>128</v>
      </c>
      <c r="D54" s="7" t="s">
        <v>48</v>
      </c>
      <c r="E54" s="7" t="s">
        <v>129</v>
      </c>
      <c r="F54" s="7" t="s">
        <v>79</v>
      </c>
      <c r="G54" s="10">
        <v>325</v>
      </c>
      <c r="H54" s="14"/>
      <c r="I54" s="13">
        <f>ROUND((H54*G54),2)</f>
      </c>
      <c r="O54">
        <f>rekapitulace!H8</f>
      </c>
      <c r="P54">
        <f>O54/100*I54</f>
      </c>
    </row>
    <row r="55" ht="38.25">
      <c r="E55" s="15" t="s">
        <v>130</v>
      </c>
    </row>
    <row r="56" ht="409.5">
      <c r="E56" s="15" t="s">
        <v>131</v>
      </c>
    </row>
    <row r="57" spans="1:16" ht="12.75">
      <c r="A57" s="7">
        <v>15</v>
      </c>
      <c r="B57" s="7" t="s">
        <v>46</v>
      </c>
      <c r="C57" s="7" t="s">
        <v>132</v>
      </c>
      <c r="D57" s="7" t="s">
        <v>48</v>
      </c>
      <c r="E57" s="7" t="s">
        <v>133</v>
      </c>
      <c r="F57" s="7" t="s">
        <v>79</v>
      </c>
      <c r="G57" s="10">
        <v>31.172</v>
      </c>
      <c r="H57" s="14"/>
      <c r="I57" s="13">
        <f>ROUND((H57*G57),2)</f>
      </c>
      <c r="O57">
        <f>rekapitulace!H8</f>
      </c>
      <c r="P57">
        <f>O57/100*I57</f>
      </c>
    </row>
    <row r="58" ht="63.75">
      <c r="E58" s="15" t="s">
        <v>134</v>
      </c>
    </row>
    <row r="59" ht="409.5">
      <c r="E59" s="15" t="s">
        <v>135</v>
      </c>
    </row>
    <row r="60" spans="1:16" ht="12.75">
      <c r="A60" s="7">
        <v>16</v>
      </c>
      <c r="B60" s="7" t="s">
        <v>46</v>
      </c>
      <c r="C60" s="7" t="s">
        <v>136</v>
      </c>
      <c r="D60" s="7" t="s">
        <v>48</v>
      </c>
      <c r="E60" s="7" t="s">
        <v>137</v>
      </c>
      <c r="F60" s="7" t="s">
        <v>138</v>
      </c>
      <c r="G60" s="10">
        <v>954.74</v>
      </c>
      <c r="H60" s="14"/>
      <c r="I60" s="13">
        <f>ROUND((H60*G60),2)</f>
      </c>
      <c r="O60">
        <f>rekapitulace!H8</f>
      </c>
      <c r="P60">
        <f>O60/100*I60</f>
      </c>
    </row>
    <row r="61" ht="102">
      <c r="E61" s="15" t="s">
        <v>139</v>
      </c>
    </row>
    <row r="62" ht="153">
      <c r="E62" s="15" t="s">
        <v>140</v>
      </c>
    </row>
    <row r="63" spans="1:16" ht="12.75">
      <c r="A63" s="7">
        <v>17</v>
      </c>
      <c r="B63" s="7" t="s">
        <v>46</v>
      </c>
      <c r="C63" s="7" t="s">
        <v>141</v>
      </c>
      <c r="D63" s="7" t="s">
        <v>48</v>
      </c>
      <c r="E63" s="7" t="s">
        <v>142</v>
      </c>
      <c r="F63" s="7" t="s">
        <v>79</v>
      </c>
      <c r="G63" s="10">
        <v>164.355</v>
      </c>
      <c r="H63" s="14"/>
      <c r="I63" s="13">
        <f>ROUND((H63*G63),2)</f>
      </c>
      <c r="O63">
        <f>rekapitulace!H8</f>
      </c>
      <c r="P63">
        <f>O63/100*I63</f>
      </c>
    </row>
    <row r="64" ht="140.25">
      <c r="E64" s="15" t="s">
        <v>143</v>
      </c>
    </row>
    <row r="65" ht="204">
      <c r="E65" s="15" t="s">
        <v>144</v>
      </c>
    </row>
    <row r="66" spans="1:16" ht="12.75">
      <c r="A66" s="7">
        <v>18</v>
      </c>
      <c r="B66" s="7" t="s">
        <v>46</v>
      </c>
      <c r="C66" s="7" t="s">
        <v>145</v>
      </c>
      <c r="D66" s="7" t="s">
        <v>48</v>
      </c>
      <c r="E66" s="7" t="s">
        <v>146</v>
      </c>
      <c r="F66" s="7" t="s">
        <v>138</v>
      </c>
      <c r="G66" s="10">
        <v>1095.7</v>
      </c>
      <c r="H66" s="14"/>
      <c r="I66" s="13">
        <f>ROUND((H66*G66),2)</f>
      </c>
      <c r="O66">
        <f>rekapitulace!H8</f>
      </c>
      <c r="P66">
        <f>O66/100*I66</f>
      </c>
    </row>
    <row r="67" ht="89.25">
      <c r="E67" s="15" t="s">
        <v>147</v>
      </c>
    </row>
    <row r="68" ht="178.5">
      <c r="E68" s="15" t="s">
        <v>148</v>
      </c>
    </row>
    <row r="69" spans="1:16" ht="12.75">
      <c r="A69" s="7">
        <v>19</v>
      </c>
      <c r="B69" s="7" t="s">
        <v>46</v>
      </c>
      <c r="C69" s="7" t="s">
        <v>149</v>
      </c>
      <c r="D69" s="7" t="s">
        <v>48</v>
      </c>
      <c r="E69" s="7" t="s">
        <v>150</v>
      </c>
      <c r="F69" s="7" t="s">
        <v>138</v>
      </c>
      <c r="G69" s="10">
        <v>3287.1</v>
      </c>
      <c r="H69" s="14"/>
      <c r="I69" s="13">
        <f>ROUND((H69*G69),2)</f>
      </c>
      <c r="O69">
        <f>rekapitulace!H8</f>
      </c>
      <c r="P69">
        <f>O69/100*I69</f>
      </c>
    </row>
    <row r="70" ht="89.25">
      <c r="E70" s="15" t="s">
        <v>151</v>
      </c>
    </row>
    <row r="71" ht="280.5">
      <c r="E71" s="15" t="s">
        <v>152</v>
      </c>
    </row>
    <row r="72" spans="1:16" ht="12.75">
      <c r="A72" s="7">
        <v>20</v>
      </c>
      <c r="B72" s="7" t="s">
        <v>46</v>
      </c>
      <c r="C72" s="7" t="s">
        <v>153</v>
      </c>
      <c r="D72" s="7" t="s">
        <v>48</v>
      </c>
      <c r="E72" s="7" t="s">
        <v>154</v>
      </c>
      <c r="F72" s="7" t="s">
        <v>138</v>
      </c>
      <c r="G72" s="10">
        <v>1095.7</v>
      </c>
      <c r="H72" s="14"/>
      <c r="I72" s="13">
        <f>ROUND((H72*G72),2)</f>
      </c>
      <c r="O72">
        <f>rekapitulace!H8</f>
      </c>
      <c r="P72">
        <f>O72/100*I72</f>
      </c>
    </row>
    <row r="73" ht="76.5">
      <c r="E73" s="15" t="s">
        <v>155</v>
      </c>
    </row>
    <row r="74" ht="255">
      <c r="E74" s="15" t="s">
        <v>156</v>
      </c>
    </row>
    <row r="75" spans="1:16" ht="12.75" customHeight="1">
      <c r="A75" s="16"/>
      <c r="B75" s="16"/>
      <c r="C75" s="16" t="s">
        <v>25</v>
      </c>
      <c r="D75" s="16"/>
      <c r="E75" s="16" t="s">
        <v>90</v>
      </c>
      <c r="F75" s="16"/>
      <c r="G75" s="16"/>
      <c r="H75" s="16"/>
      <c r="I75" s="16">
        <f>SUM(I24:I74)</f>
      </c>
      <c r="P75">
        <f>ROUND(SUM(P24:P74),2)</f>
      </c>
    </row>
    <row r="77" spans="1:9" ht="12.75" customHeight="1">
      <c r="A77" s="9"/>
      <c r="B77" s="9"/>
      <c r="C77" s="9" t="s">
        <v>39</v>
      </c>
      <c r="D77" s="9"/>
      <c r="E77" s="9" t="s">
        <v>157</v>
      </c>
      <c r="F77" s="9"/>
      <c r="G77" s="11"/>
      <c r="H77" s="9"/>
      <c r="I77" s="11"/>
    </row>
    <row r="78" spans="1:16" ht="12.75">
      <c r="A78" s="7">
        <v>21</v>
      </c>
      <c r="B78" s="7" t="s">
        <v>46</v>
      </c>
      <c r="C78" s="7" t="s">
        <v>158</v>
      </c>
      <c r="D78" s="7" t="s">
        <v>48</v>
      </c>
      <c r="E78" s="7" t="s">
        <v>159</v>
      </c>
      <c r="F78" s="7" t="s">
        <v>138</v>
      </c>
      <c r="G78" s="10">
        <v>944.526</v>
      </c>
      <c r="H78" s="14"/>
      <c r="I78" s="13">
        <f>ROUND((H78*G78),2)</f>
      </c>
      <c r="O78">
        <f>rekapitulace!H8</f>
      </c>
      <c r="P78">
        <f>O78/100*I78</f>
      </c>
    </row>
    <row r="79" ht="102">
      <c r="E79" s="15" t="s">
        <v>160</v>
      </c>
    </row>
    <row r="80" ht="331.5">
      <c r="E80" s="15" t="s">
        <v>161</v>
      </c>
    </row>
    <row r="81" spans="1:16" ht="12.75">
      <c r="A81" s="7">
        <v>22</v>
      </c>
      <c r="B81" s="7" t="s">
        <v>46</v>
      </c>
      <c r="C81" s="7" t="s">
        <v>162</v>
      </c>
      <c r="D81" s="7" t="s">
        <v>48</v>
      </c>
      <c r="E81" s="7" t="s">
        <v>163</v>
      </c>
      <c r="F81" s="7" t="s">
        <v>79</v>
      </c>
      <c r="G81" s="10">
        <v>236.131</v>
      </c>
      <c r="H81" s="14"/>
      <c r="I81" s="13">
        <f>ROUND((H81*G81),2)</f>
      </c>
      <c r="O81">
        <f>rekapitulace!H8</f>
      </c>
      <c r="P81">
        <f>O81/100*I81</f>
      </c>
    </row>
    <row r="82" ht="140.25">
      <c r="E82" s="15" t="s">
        <v>164</v>
      </c>
    </row>
    <row r="83" ht="331.5">
      <c r="E83" s="15" t="s">
        <v>161</v>
      </c>
    </row>
    <row r="84" spans="1:16" ht="12.75">
      <c r="A84" s="7">
        <v>23</v>
      </c>
      <c r="B84" s="7" t="s">
        <v>46</v>
      </c>
      <c r="C84" s="7" t="s">
        <v>165</v>
      </c>
      <c r="D84" s="7" t="s">
        <v>48</v>
      </c>
      <c r="E84" s="7" t="s">
        <v>166</v>
      </c>
      <c r="F84" s="7" t="s">
        <v>138</v>
      </c>
      <c r="G84" s="10">
        <v>272.86</v>
      </c>
      <c r="H84" s="14"/>
      <c r="I84" s="13">
        <f>ROUND((H84*G84),2)</f>
      </c>
      <c r="O84">
        <f>rekapitulace!H8</f>
      </c>
      <c r="P84">
        <f>O84/100*I84</f>
      </c>
    </row>
    <row r="85" ht="127.5">
      <c r="E85" s="15" t="s">
        <v>167</v>
      </c>
    </row>
    <row r="86" ht="267.75">
      <c r="E86" s="15" t="s">
        <v>168</v>
      </c>
    </row>
    <row r="87" spans="1:16" ht="12.75">
      <c r="A87" s="7">
        <v>24</v>
      </c>
      <c r="B87" s="7" t="s">
        <v>46</v>
      </c>
      <c r="C87" s="7" t="s">
        <v>169</v>
      </c>
      <c r="D87" s="7" t="s">
        <v>48</v>
      </c>
      <c r="E87" s="7" t="s">
        <v>170</v>
      </c>
      <c r="F87" s="7" t="s">
        <v>138</v>
      </c>
      <c r="G87" s="10">
        <v>671.245</v>
      </c>
      <c r="H87" s="14"/>
      <c r="I87" s="13">
        <f>ROUND((H87*G87),2)</f>
      </c>
      <c r="O87">
        <f>rekapitulace!H8</f>
      </c>
      <c r="P87">
        <f>O87/100*I87</f>
      </c>
    </row>
    <row r="88" ht="38.25">
      <c r="E88" s="15" t="s">
        <v>171</v>
      </c>
    </row>
    <row r="89" ht="357">
      <c r="E89" s="15" t="s">
        <v>172</v>
      </c>
    </row>
    <row r="90" spans="1:16" ht="12.75">
      <c r="A90" s="7">
        <v>25</v>
      </c>
      <c r="B90" s="7" t="s">
        <v>46</v>
      </c>
      <c r="C90" s="7" t="s">
        <v>173</v>
      </c>
      <c r="D90" s="7" t="s">
        <v>48</v>
      </c>
      <c r="E90" s="7" t="s">
        <v>174</v>
      </c>
      <c r="F90" s="7" t="s">
        <v>138</v>
      </c>
      <c r="G90" s="10">
        <v>647.755</v>
      </c>
      <c r="H90" s="14"/>
      <c r="I90" s="13">
        <f>ROUND((H90*G90),2)</f>
      </c>
      <c r="O90">
        <f>rekapitulace!H8</f>
      </c>
      <c r="P90">
        <f>O90/100*I90</f>
      </c>
    </row>
    <row r="91" ht="63.75">
      <c r="E91" s="15" t="s">
        <v>175</v>
      </c>
    </row>
    <row r="92" ht="357">
      <c r="E92" s="15" t="s">
        <v>172</v>
      </c>
    </row>
    <row r="93" spans="1:16" ht="12.75">
      <c r="A93" s="7">
        <v>26</v>
      </c>
      <c r="B93" s="7" t="s">
        <v>46</v>
      </c>
      <c r="C93" s="7" t="s">
        <v>176</v>
      </c>
      <c r="D93" s="7" t="s">
        <v>48</v>
      </c>
      <c r="E93" s="7" t="s">
        <v>177</v>
      </c>
      <c r="F93" s="7" t="s">
        <v>138</v>
      </c>
      <c r="G93" s="10">
        <v>647.755</v>
      </c>
      <c r="H93" s="14"/>
      <c r="I93" s="13">
        <f>ROUND((H93*G93),2)</f>
      </c>
      <c r="O93">
        <f>rekapitulace!H8</f>
      </c>
      <c r="P93">
        <f>O93/100*I93</f>
      </c>
    </row>
    <row r="94" ht="102">
      <c r="E94" s="15" t="s">
        <v>178</v>
      </c>
    </row>
    <row r="95" ht="409.5">
      <c r="E95" s="15" t="s">
        <v>179</v>
      </c>
    </row>
    <row r="96" spans="1:16" ht="12.75">
      <c r="A96" s="7">
        <v>27</v>
      </c>
      <c r="B96" s="7" t="s">
        <v>46</v>
      </c>
      <c r="C96" s="7" t="s">
        <v>180</v>
      </c>
      <c r="D96" s="7" t="s">
        <v>48</v>
      </c>
      <c r="E96" s="7" t="s">
        <v>181</v>
      </c>
      <c r="F96" s="7" t="s">
        <v>138</v>
      </c>
      <c r="G96" s="10">
        <v>671.245</v>
      </c>
      <c r="H96" s="14"/>
      <c r="I96" s="13">
        <f>ROUND((H96*G96),2)</f>
      </c>
      <c r="O96">
        <f>rekapitulace!H8</f>
      </c>
      <c r="P96">
        <f>O96/100*I96</f>
      </c>
    </row>
    <row r="97" ht="114.75">
      <c r="E97" s="15" t="s">
        <v>182</v>
      </c>
    </row>
    <row r="98" ht="409.5">
      <c r="E98" s="15" t="s">
        <v>179</v>
      </c>
    </row>
    <row r="99" spans="1:16" ht="12.75" customHeight="1">
      <c r="A99" s="16"/>
      <c r="B99" s="16"/>
      <c r="C99" s="16" t="s">
        <v>39</v>
      </c>
      <c r="D99" s="16"/>
      <c r="E99" s="16" t="s">
        <v>157</v>
      </c>
      <c r="F99" s="16"/>
      <c r="G99" s="16"/>
      <c r="H99" s="16"/>
      <c r="I99" s="16">
        <f>SUM(I78:I98)</f>
      </c>
      <c r="P99">
        <f>ROUND(SUM(P78:P98),2)</f>
      </c>
    </row>
    <row r="101" spans="1:9" ht="12.75" customHeight="1">
      <c r="A101" s="9"/>
      <c r="B101" s="9"/>
      <c r="C101" s="9" t="s">
        <v>43</v>
      </c>
      <c r="D101" s="9"/>
      <c r="E101" s="9" t="s">
        <v>183</v>
      </c>
      <c r="F101" s="9"/>
      <c r="G101" s="11"/>
      <c r="H101" s="9"/>
      <c r="I101" s="11"/>
    </row>
    <row r="102" spans="1:16" ht="12.75">
      <c r="A102" s="7">
        <v>28</v>
      </c>
      <c r="B102" s="7" t="s">
        <v>46</v>
      </c>
      <c r="C102" s="7" t="s">
        <v>184</v>
      </c>
      <c r="D102" s="7" t="s">
        <v>48</v>
      </c>
      <c r="E102" s="7" t="s">
        <v>185</v>
      </c>
      <c r="F102" s="7" t="s">
        <v>186</v>
      </c>
      <c r="G102" s="10">
        <v>100</v>
      </c>
      <c r="H102" s="14"/>
      <c r="I102" s="13">
        <f>ROUND((H102*G102),2)</f>
      </c>
      <c r="O102">
        <f>rekapitulace!H8</f>
      </c>
      <c r="P102">
        <f>O102/100*I102</f>
      </c>
    </row>
    <row r="103" ht="51">
      <c r="E103" s="15" t="s">
        <v>187</v>
      </c>
    </row>
    <row r="104" ht="409.5">
      <c r="E104" s="15" t="s">
        <v>188</v>
      </c>
    </row>
    <row r="105" spans="1:16" ht="12.75">
      <c r="A105" s="7">
        <v>29</v>
      </c>
      <c r="B105" s="7" t="s">
        <v>46</v>
      </c>
      <c r="C105" s="7" t="s">
        <v>189</v>
      </c>
      <c r="D105" s="7" t="s">
        <v>48</v>
      </c>
      <c r="E105" s="7" t="s">
        <v>190</v>
      </c>
      <c r="F105" s="7" t="s">
        <v>50</v>
      </c>
      <c r="G105" s="10">
        <v>30</v>
      </c>
      <c r="H105" s="14"/>
      <c r="I105" s="13">
        <f>ROUND((H105*G105),2)</f>
      </c>
      <c r="O105">
        <f>rekapitulace!H8</f>
      </c>
      <c r="P105">
        <f>O105/100*I105</f>
      </c>
    </row>
    <row r="106" ht="63.75">
      <c r="E106" s="15" t="s">
        <v>191</v>
      </c>
    </row>
    <row r="107" ht="255">
      <c r="E107" s="15" t="s">
        <v>192</v>
      </c>
    </row>
    <row r="108" spans="1:16" ht="12.75">
      <c r="A108" s="7">
        <v>30</v>
      </c>
      <c r="B108" s="7" t="s">
        <v>46</v>
      </c>
      <c r="C108" s="7" t="s">
        <v>193</v>
      </c>
      <c r="D108" s="7" t="s">
        <v>48</v>
      </c>
      <c r="E108" s="7" t="s">
        <v>194</v>
      </c>
      <c r="F108" s="7" t="s">
        <v>50</v>
      </c>
      <c r="G108" s="10">
        <v>4</v>
      </c>
      <c r="H108" s="14"/>
      <c r="I108" s="13">
        <f>ROUND((H108*G108),2)</f>
      </c>
      <c r="O108">
        <f>rekapitulace!H8</f>
      </c>
      <c r="P108">
        <f>O108/100*I108</f>
      </c>
    </row>
    <row r="109" ht="25.5">
      <c r="E109" s="15" t="s">
        <v>195</v>
      </c>
    </row>
    <row r="110" ht="140.25">
      <c r="E110" s="15" t="s">
        <v>196</v>
      </c>
    </row>
    <row r="111" spans="1:16" ht="12.75" customHeight="1">
      <c r="A111" s="16"/>
      <c r="B111" s="16"/>
      <c r="C111" s="16" t="s">
        <v>43</v>
      </c>
      <c r="D111" s="16"/>
      <c r="E111" s="16" t="s">
        <v>183</v>
      </c>
      <c r="F111" s="16"/>
      <c r="G111" s="16"/>
      <c r="H111" s="16"/>
      <c r="I111" s="16">
        <f>SUM(I102:I110)</f>
      </c>
      <c r="P111">
        <f>ROUND(SUM(P102:P110),2)</f>
      </c>
    </row>
    <row r="113" spans="1:16" ht="12.75" customHeight="1">
      <c r="A113" s="16"/>
      <c r="B113" s="16"/>
      <c r="C113" s="16"/>
      <c r="D113" s="16"/>
      <c r="E113" s="16" t="s">
        <v>73</v>
      </c>
      <c r="F113" s="16"/>
      <c r="G113" s="16"/>
      <c r="H113" s="16"/>
      <c r="I113" s="16">
        <f>+I21+I75+I99+I111</f>
      </c>
      <c r="P113">
        <f>+P21+P75+P99+P111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197</v>
      </c>
      <c r="D5" s="5"/>
      <c r="E5" s="5" t="s">
        <v>198</v>
      </c>
    </row>
    <row r="6" spans="1:5" ht="12.75" customHeight="1">
      <c r="A6" t="s">
        <v>18</v>
      </c>
      <c r="C6" s="5" t="s">
        <v>199</v>
      </c>
      <c r="D6" s="5"/>
      <c r="E6" s="5" t="s">
        <v>198</v>
      </c>
    </row>
    <row r="7" spans="3:5" ht="12.75" customHeight="1"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9"/>
      <c r="B11" s="9"/>
      <c r="C11" s="9" t="s">
        <v>45</v>
      </c>
      <c r="D11" s="9"/>
      <c r="E11" s="9" t="s">
        <v>44</v>
      </c>
      <c r="F11" s="9"/>
      <c r="G11" s="11"/>
      <c r="H11" s="9"/>
      <c r="I11" s="11"/>
    </row>
    <row r="12" spans="1:16" ht="12.75">
      <c r="A12" s="7">
        <v>1</v>
      </c>
      <c r="B12" s="7" t="s">
        <v>46</v>
      </c>
      <c r="C12" s="7" t="s">
        <v>200</v>
      </c>
      <c r="D12" s="7" t="s">
        <v>48</v>
      </c>
      <c r="E12" s="7" t="s">
        <v>201</v>
      </c>
      <c r="F12" s="7" t="s">
        <v>58</v>
      </c>
      <c r="G12" s="10">
        <v>1</v>
      </c>
      <c r="H12" s="14"/>
      <c r="I12" s="13">
        <f>ROUND((H12*G12),2)</f>
      </c>
      <c r="O12">
        <f>rekapitulace!H8</f>
      </c>
      <c r="P12">
        <f>O12/100*I12</f>
      </c>
    </row>
    <row r="13" ht="25.5">
      <c r="E13" s="15" t="s">
        <v>51</v>
      </c>
    </row>
    <row r="14" ht="114.75">
      <c r="E14" s="15" t="s">
        <v>202</v>
      </c>
    </row>
    <row r="15" spans="1:16" ht="12.75">
      <c r="A15" s="7">
        <v>2</v>
      </c>
      <c r="B15" s="7" t="s">
        <v>46</v>
      </c>
      <c r="C15" s="7" t="s">
        <v>203</v>
      </c>
      <c r="D15" s="7" t="s">
        <v>48</v>
      </c>
      <c r="E15" s="7" t="s">
        <v>204</v>
      </c>
      <c r="F15" s="7" t="s">
        <v>58</v>
      </c>
      <c r="G15" s="10">
        <v>1</v>
      </c>
      <c r="H15" s="14"/>
      <c r="I15" s="13">
        <f>ROUND((H15*G15),2)</f>
      </c>
      <c r="O15">
        <f>rekapitulace!H8</f>
      </c>
      <c r="P15">
        <f>O15/100*I15</f>
      </c>
    </row>
    <row r="16" ht="25.5">
      <c r="E16" s="15" t="s">
        <v>51</v>
      </c>
    </row>
    <row r="17" ht="114.75">
      <c r="E17" s="15" t="s">
        <v>52</v>
      </c>
    </row>
    <row r="18" spans="1:16" ht="12.75" customHeight="1">
      <c r="A18" s="16"/>
      <c r="B18" s="16"/>
      <c r="C18" s="16" t="s">
        <v>45</v>
      </c>
      <c r="D18" s="16"/>
      <c r="E18" s="16" t="s">
        <v>44</v>
      </c>
      <c r="F18" s="16"/>
      <c r="G18" s="16"/>
      <c r="H18" s="16"/>
      <c r="I18" s="16">
        <f>SUM(I12:I17)</f>
      </c>
      <c r="P18">
        <f>ROUND(SUM(P12:P17),2)</f>
      </c>
    </row>
    <row r="20" spans="1:9" ht="12.75" customHeight="1">
      <c r="A20" s="9"/>
      <c r="B20" s="9"/>
      <c r="C20" s="9" t="s">
        <v>43</v>
      </c>
      <c r="D20" s="9"/>
      <c r="E20" s="9" t="s">
        <v>183</v>
      </c>
      <c r="F20" s="9"/>
      <c r="G20" s="11"/>
      <c r="H20" s="9"/>
      <c r="I20" s="11"/>
    </row>
    <row r="21" spans="1:16" ht="12.75">
      <c r="A21" s="7">
        <v>3</v>
      </c>
      <c r="B21" s="7" t="s">
        <v>46</v>
      </c>
      <c r="C21" s="7" t="s">
        <v>205</v>
      </c>
      <c r="D21" s="7" t="s">
        <v>48</v>
      </c>
      <c r="E21" s="7" t="s">
        <v>206</v>
      </c>
      <c r="F21" s="7" t="s">
        <v>50</v>
      </c>
      <c r="G21" s="10">
        <v>2</v>
      </c>
      <c r="H21" s="14"/>
      <c r="I21" s="13">
        <f>ROUND((H21*G21),2)</f>
      </c>
      <c r="O21">
        <f>rekapitulace!H8</f>
      </c>
      <c r="P21">
        <f>O21/100*I21</f>
      </c>
    </row>
    <row r="22" ht="89.25">
      <c r="E22" s="15" t="s">
        <v>207</v>
      </c>
    </row>
    <row r="23" ht="318.75">
      <c r="E23" s="15" t="s">
        <v>208</v>
      </c>
    </row>
    <row r="24" spans="1:16" ht="12.75">
      <c r="A24" s="7">
        <v>4</v>
      </c>
      <c r="B24" s="7" t="s">
        <v>46</v>
      </c>
      <c r="C24" s="7" t="s">
        <v>209</v>
      </c>
      <c r="D24" s="7" t="s">
        <v>48</v>
      </c>
      <c r="E24" s="7" t="s">
        <v>210</v>
      </c>
      <c r="F24" s="7" t="s">
        <v>50</v>
      </c>
      <c r="G24" s="10">
        <v>28</v>
      </c>
      <c r="H24" s="14"/>
      <c r="I24" s="13">
        <f>ROUND((H24*G24),2)</f>
      </c>
      <c r="O24">
        <f>rekapitulace!H8</f>
      </c>
      <c r="P24">
        <f>O24/100*I24</f>
      </c>
    </row>
    <row r="25" ht="267.75">
      <c r="E25" s="15" t="s">
        <v>211</v>
      </c>
    </row>
    <row r="26" ht="280.5">
      <c r="E26" s="15" t="s">
        <v>212</v>
      </c>
    </row>
    <row r="27" spans="1:16" ht="12.75">
      <c r="A27" s="7">
        <v>5</v>
      </c>
      <c r="B27" s="7" t="s">
        <v>46</v>
      </c>
      <c r="C27" s="7" t="s">
        <v>213</v>
      </c>
      <c r="D27" s="7" t="s">
        <v>48</v>
      </c>
      <c r="E27" s="7" t="s">
        <v>214</v>
      </c>
      <c r="F27" s="7" t="s">
        <v>50</v>
      </c>
      <c r="G27" s="10">
        <v>28</v>
      </c>
      <c r="H27" s="14"/>
      <c r="I27" s="13">
        <f>ROUND((H27*G27),2)</f>
      </c>
      <c r="O27">
        <f>rekapitulace!H8</f>
      </c>
      <c r="P27">
        <f>O27/100*I27</f>
      </c>
    </row>
    <row r="28" ht="63.75">
      <c r="E28" s="15" t="s">
        <v>215</v>
      </c>
    </row>
    <row r="29" ht="165.75">
      <c r="E29" s="15" t="s">
        <v>216</v>
      </c>
    </row>
    <row r="30" spans="1:16" ht="12.75">
      <c r="A30" s="7">
        <v>6</v>
      </c>
      <c r="B30" s="7" t="s">
        <v>46</v>
      </c>
      <c r="C30" s="7" t="s">
        <v>217</v>
      </c>
      <c r="D30" s="7" t="s">
        <v>48</v>
      </c>
      <c r="E30" s="7" t="s">
        <v>218</v>
      </c>
      <c r="F30" s="7" t="s">
        <v>219</v>
      </c>
      <c r="G30" s="10">
        <v>4340</v>
      </c>
      <c r="H30" s="14"/>
      <c r="I30" s="13">
        <f>ROUND((H30*G30),2)</f>
      </c>
      <c r="O30">
        <f>rekapitulace!H8</f>
      </c>
      <c r="P30">
        <f>O30/100*I30</f>
      </c>
    </row>
    <row r="31" ht="89.25">
      <c r="E31" s="15" t="s">
        <v>220</v>
      </c>
    </row>
    <row r="32" ht="216.75">
      <c r="E32" s="15" t="s">
        <v>221</v>
      </c>
    </row>
    <row r="33" spans="1:16" ht="12.75">
      <c r="A33" s="7">
        <v>7</v>
      </c>
      <c r="B33" s="7" t="s">
        <v>46</v>
      </c>
      <c r="C33" s="7" t="s">
        <v>222</v>
      </c>
      <c r="D33" s="7" t="s">
        <v>48</v>
      </c>
      <c r="E33" s="7" t="s">
        <v>223</v>
      </c>
      <c r="F33" s="7" t="s">
        <v>50</v>
      </c>
      <c r="G33" s="10">
        <v>4</v>
      </c>
      <c r="H33" s="14"/>
      <c r="I33" s="13">
        <f>ROUND((H33*G33),2)</f>
      </c>
      <c r="O33">
        <f>rekapitulace!H8</f>
      </c>
      <c r="P33">
        <f>O33/100*I33</f>
      </c>
    </row>
    <row r="34" ht="127.5">
      <c r="E34" s="15" t="s">
        <v>224</v>
      </c>
    </row>
    <row r="35" ht="280.5">
      <c r="E35" s="15" t="s">
        <v>212</v>
      </c>
    </row>
    <row r="36" spans="1:16" ht="12.75">
      <c r="A36" s="7">
        <v>8</v>
      </c>
      <c r="B36" s="7" t="s">
        <v>46</v>
      </c>
      <c r="C36" s="7" t="s">
        <v>225</v>
      </c>
      <c r="D36" s="7" t="s">
        <v>48</v>
      </c>
      <c r="E36" s="7" t="s">
        <v>226</v>
      </c>
      <c r="F36" s="7" t="s">
        <v>50</v>
      </c>
      <c r="G36" s="10">
        <v>4</v>
      </c>
      <c r="H36" s="14"/>
      <c r="I36" s="13">
        <f>ROUND((H36*G36),2)</f>
      </c>
      <c r="O36">
        <f>rekapitulace!H8</f>
      </c>
      <c r="P36">
        <f>O36/100*I36</f>
      </c>
    </row>
    <row r="37" ht="51">
      <c r="E37" s="15" t="s">
        <v>227</v>
      </c>
    </row>
    <row r="38" ht="165.75">
      <c r="E38" s="15" t="s">
        <v>216</v>
      </c>
    </row>
    <row r="39" spans="1:16" ht="12.75">
      <c r="A39" s="7">
        <v>9</v>
      </c>
      <c r="B39" s="7" t="s">
        <v>46</v>
      </c>
      <c r="C39" s="7" t="s">
        <v>228</v>
      </c>
      <c r="D39" s="7" t="s">
        <v>48</v>
      </c>
      <c r="E39" s="7" t="s">
        <v>229</v>
      </c>
      <c r="F39" s="7" t="s">
        <v>219</v>
      </c>
      <c r="G39" s="10">
        <v>620</v>
      </c>
      <c r="H39" s="14"/>
      <c r="I39" s="13">
        <f>ROUND((H39*G39),2)</f>
      </c>
      <c r="O39">
        <f>rekapitulace!H8</f>
      </c>
      <c r="P39">
        <f>O39/100*I39</f>
      </c>
    </row>
    <row r="40" ht="76.5">
      <c r="E40" s="15" t="s">
        <v>230</v>
      </c>
    </row>
    <row r="41" ht="216.75">
      <c r="E41" s="15" t="s">
        <v>221</v>
      </c>
    </row>
    <row r="42" spans="1:16" ht="12.75">
      <c r="A42" s="7">
        <v>10</v>
      </c>
      <c r="B42" s="7" t="s">
        <v>46</v>
      </c>
      <c r="C42" s="7" t="s">
        <v>231</v>
      </c>
      <c r="D42" s="7" t="s">
        <v>48</v>
      </c>
      <c r="E42" s="7" t="s">
        <v>232</v>
      </c>
      <c r="F42" s="7" t="s">
        <v>50</v>
      </c>
      <c r="G42" s="10">
        <v>2</v>
      </c>
      <c r="H42" s="14"/>
      <c r="I42" s="13">
        <f>ROUND((H42*G42),2)</f>
      </c>
      <c r="O42">
        <f>rekapitulace!H8</f>
      </c>
      <c r="P42">
        <f>O42/100*I42</f>
      </c>
    </row>
    <row r="43" ht="51">
      <c r="E43" s="15" t="s">
        <v>233</v>
      </c>
    </row>
    <row r="44" ht="369.75">
      <c r="E44" s="15" t="s">
        <v>234</v>
      </c>
    </row>
    <row r="45" spans="1:16" ht="12.75">
      <c r="A45" s="7">
        <v>11</v>
      </c>
      <c r="B45" s="7" t="s">
        <v>46</v>
      </c>
      <c r="C45" s="7" t="s">
        <v>235</v>
      </c>
      <c r="D45" s="7" t="s">
        <v>48</v>
      </c>
      <c r="E45" s="7" t="s">
        <v>236</v>
      </c>
      <c r="F45" s="7" t="s">
        <v>50</v>
      </c>
      <c r="G45" s="10">
        <v>2</v>
      </c>
      <c r="H45" s="14"/>
      <c r="I45" s="13">
        <f>ROUND((H45*G45),2)</f>
      </c>
      <c r="O45">
        <f>rekapitulace!H8</f>
      </c>
      <c r="P45">
        <f>O45/100*I45</f>
      </c>
    </row>
    <row r="46" ht="51">
      <c r="E46" s="15" t="s">
        <v>237</v>
      </c>
    </row>
    <row r="47" ht="153">
      <c r="E47" s="15" t="s">
        <v>238</v>
      </c>
    </row>
    <row r="48" spans="1:16" ht="12.75">
      <c r="A48" s="7">
        <v>12</v>
      </c>
      <c r="B48" s="7" t="s">
        <v>46</v>
      </c>
      <c r="C48" s="7" t="s">
        <v>239</v>
      </c>
      <c r="D48" s="7" t="s">
        <v>48</v>
      </c>
      <c r="E48" s="7" t="s">
        <v>240</v>
      </c>
      <c r="F48" s="7" t="s">
        <v>219</v>
      </c>
      <c r="G48" s="10">
        <v>310</v>
      </c>
      <c r="H48" s="14"/>
      <c r="I48" s="13">
        <f>ROUND((H48*G48),2)</f>
      </c>
      <c r="O48">
        <f>rekapitulace!H8</f>
      </c>
      <c r="P48">
        <f>O48/100*I48</f>
      </c>
    </row>
    <row r="49" ht="76.5">
      <c r="E49" s="15" t="s">
        <v>241</v>
      </c>
    </row>
    <row r="50" ht="191.25">
      <c r="E50" s="15" t="s">
        <v>242</v>
      </c>
    </row>
    <row r="51" spans="1:16" ht="12.75" customHeight="1">
      <c r="A51" s="16"/>
      <c r="B51" s="16"/>
      <c r="C51" s="16" t="s">
        <v>43</v>
      </c>
      <c r="D51" s="16"/>
      <c r="E51" s="16" t="s">
        <v>183</v>
      </c>
      <c r="F51" s="16"/>
      <c r="G51" s="16"/>
      <c r="H51" s="16"/>
      <c r="I51" s="16">
        <f>SUM(I21:I50)</f>
      </c>
      <c r="P51">
        <f>ROUND(SUM(P21:P50),2)</f>
      </c>
    </row>
    <row r="53" spans="1:16" ht="12.75" customHeight="1">
      <c r="A53" s="16"/>
      <c r="B53" s="16"/>
      <c r="C53" s="16"/>
      <c r="D53" s="16"/>
      <c r="E53" s="16" t="s">
        <v>73</v>
      </c>
      <c r="F53" s="16"/>
      <c r="G53" s="16"/>
      <c r="H53" s="16"/>
      <c r="I53" s="16">
        <f>+I18+I51</f>
      </c>
      <c r="P53">
        <f>+P18+P51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2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243</v>
      </c>
      <c r="D5" s="5"/>
      <c r="E5" s="5" t="s">
        <v>20</v>
      </c>
    </row>
    <row r="6" spans="1:5" ht="12.75" customHeight="1">
      <c r="A6" t="s">
        <v>18</v>
      </c>
      <c r="C6" s="5" t="s">
        <v>244</v>
      </c>
      <c r="D6" s="5"/>
      <c r="E6" s="5" t="s">
        <v>20</v>
      </c>
    </row>
    <row r="7" spans="3:5" ht="12.75" customHeight="1"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9"/>
      <c r="B11" s="9"/>
      <c r="C11" s="9" t="s">
        <v>45</v>
      </c>
      <c r="D11" s="9"/>
      <c r="E11" s="9" t="s">
        <v>44</v>
      </c>
      <c r="F11" s="9"/>
      <c r="G11" s="11"/>
      <c r="H11" s="9"/>
      <c r="I11" s="11"/>
    </row>
    <row r="12" spans="1:16" ht="12.75">
      <c r="A12" s="7">
        <v>1</v>
      </c>
      <c r="B12" s="7" t="s">
        <v>46</v>
      </c>
      <c r="C12" s="7" t="s">
        <v>77</v>
      </c>
      <c r="D12" s="7" t="s">
        <v>48</v>
      </c>
      <c r="E12" s="7" t="s">
        <v>245</v>
      </c>
      <c r="F12" s="7" t="s">
        <v>79</v>
      </c>
      <c r="G12" s="10">
        <v>910.19</v>
      </c>
      <c r="H12" s="14"/>
      <c r="I12" s="13">
        <f>ROUND((H12*G12),2)</f>
      </c>
      <c r="O12">
        <f>rekapitulace!H8</f>
      </c>
      <c r="P12">
        <f>O12/100*I12</f>
      </c>
    </row>
    <row r="13" ht="63.75">
      <c r="E13" s="15" t="s">
        <v>246</v>
      </c>
    </row>
    <row r="14" ht="153">
      <c r="E14" s="15" t="s">
        <v>81</v>
      </c>
    </row>
    <row r="15" spans="1:16" ht="12.75">
      <c r="A15" s="7">
        <v>2</v>
      </c>
      <c r="B15" s="7" t="s">
        <v>46</v>
      </c>
      <c r="C15" s="7" t="s">
        <v>82</v>
      </c>
      <c r="D15" s="7" t="s">
        <v>48</v>
      </c>
      <c r="E15" s="7" t="s">
        <v>247</v>
      </c>
      <c r="F15" s="7" t="s">
        <v>84</v>
      </c>
      <c r="G15" s="10">
        <v>5.234</v>
      </c>
      <c r="H15" s="14"/>
      <c r="I15" s="13">
        <f>ROUND((H15*G15),2)</f>
      </c>
      <c r="O15">
        <f>rekapitulace!H8</f>
      </c>
      <c r="P15">
        <f>O15/100*I15</f>
      </c>
    </row>
    <row r="16" ht="76.5">
      <c r="E16" s="15" t="s">
        <v>248</v>
      </c>
    </row>
    <row r="17" ht="153">
      <c r="E17" s="15" t="s">
        <v>81</v>
      </c>
    </row>
    <row r="18" spans="1:16" ht="12.75">
      <c r="A18" s="7">
        <v>3</v>
      </c>
      <c r="B18" s="7" t="s">
        <v>46</v>
      </c>
      <c r="C18" s="7" t="s">
        <v>86</v>
      </c>
      <c r="D18" s="7" t="s">
        <v>48</v>
      </c>
      <c r="E18" s="7" t="s">
        <v>87</v>
      </c>
      <c r="F18" s="7" t="s">
        <v>79</v>
      </c>
      <c r="G18" s="10">
        <v>364</v>
      </c>
      <c r="H18" s="14"/>
      <c r="I18" s="13">
        <f>ROUND((H18*G18),2)</f>
      </c>
      <c r="O18">
        <f>rekapitulace!H8</f>
      </c>
      <c r="P18">
        <f>O18/100*I18</f>
      </c>
    </row>
    <row r="19" ht="63.75">
      <c r="E19" s="15" t="s">
        <v>249</v>
      </c>
    </row>
    <row r="20" ht="153">
      <c r="E20" s="15" t="s">
        <v>89</v>
      </c>
    </row>
    <row r="21" spans="1:16" ht="12.75" customHeight="1">
      <c r="A21" s="16"/>
      <c r="B21" s="16"/>
      <c r="C21" s="16" t="s">
        <v>45</v>
      </c>
      <c r="D21" s="16"/>
      <c r="E21" s="16" t="s">
        <v>44</v>
      </c>
      <c r="F21" s="16"/>
      <c r="G21" s="16"/>
      <c r="H21" s="16"/>
      <c r="I21" s="16">
        <f>SUM(I12:I20)</f>
      </c>
      <c r="P21">
        <f>ROUND(SUM(P12:P20),2)</f>
      </c>
    </row>
    <row r="23" spans="1:9" ht="12.75" customHeight="1">
      <c r="A23" s="9"/>
      <c r="B23" s="9"/>
      <c r="C23" s="9" t="s">
        <v>25</v>
      </c>
      <c r="D23" s="9"/>
      <c r="E23" s="9" t="s">
        <v>90</v>
      </c>
      <c r="F23" s="9"/>
      <c r="G23" s="11"/>
      <c r="H23" s="9"/>
      <c r="I23" s="11"/>
    </row>
    <row r="24" spans="1:16" ht="12.75">
      <c r="A24" s="7">
        <v>4</v>
      </c>
      <c r="B24" s="7" t="s">
        <v>46</v>
      </c>
      <c r="C24" s="7" t="s">
        <v>250</v>
      </c>
      <c r="D24" s="7" t="s">
        <v>48</v>
      </c>
      <c r="E24" s="7" t="s">
        <v>251</v>
      </c>
      <c r="F24" s="7" t="s">
        <v>50</v>
      </c>
      <c r="G24" s="10">
        <v>13</v>
      </c>
      <c r="H24" s="14"/>
      <c r="I24" s="13">
        <f>ROUND((H24*G24),2)</f>
      </c>
      <c r="O24">
        <f>rekapitulace!H8</f>
      </c>
      <c r="P24">
        <f>O24/100*I24</f>
      </c>
    </row>
    <row r="25" ht="63.75">
      <c r="E25" s="15" t="s">
        <v>252</v>
      </c>
    </row>
    <row r="26" ht="153">
      <c r="E26" s="15" t="s">
        <v>253</v>
      </c>
    </row>
    <row r="27" spans="1:16" ht="12.75">
      <c r="A27" s="7">
        <v>5</v>
      </c>
      <c r="B27" s="7" t="s">
        <v>46</v>
      </c>
      <c r="C27" s="7" t="s">
        <v>254</v>
      </c>
      <c r="D27" s="7" t="s">
        <v>48</v>
      </c>
      <c r="E27" s="7" t="s">
        <v>255</v>
      </c>
      <c r="F27" s="7" t="s">
        <v>186</v>
      </c>
      <c r="G27" s="10">
        <v>45.7</v>
      </c>
      <c r="H27" s="14"/>
      <c r="I27" s="13">
        <f>ROUND((H27*G27),2)</f>
      </c>
      <c r="O27">
        <f>rekapitulace!H8</f>
      </c>
      <c r="P27">
        <f>O27/100*I27</f>
      </c>
    </row>
    <row r="28" ht="63.75">
      <c r="E28" s="15" t="s">
        <v>256</v>
      </c>
    </row>
    <row r="29" ht="306">
      <c r="E29" s="15" t="s">
        <v>257</v>
      </c>
    </row>
    <row r="30" spans="1:16" ht="12.75">
      <c r="A30" s="7">
        <v>6</v>
      </c>
      <c r="B30" s="7" t="s">
        <v>46</v>
      </c>
      <c r="C30" s="7" t="s">
        <v>258</v>
      </c>
      <c r="D30" s="7" t="s">
        <v>48</v>
      </c>
      <c r="E30" s="7" t="s">
        <v>259</v>
      </c>
      <c r="F30" s="7" t="s">
        <v>79</v>
      </c>
      <c r="G30" s="10">
        <v>151.31</v>
      </c>
      <c r="H30" s="14"/>
      <c r="I30" s="13">
        <f>ROUND((H30*G30),2)</f>
      </c>
      <c r="O30">
        <f>rekapitulace!H8</f>
      </c>
      <c r="P30">
        <f>O30/100*I30</f>
      </c>
    </row>
    <row r="31" ht="165.75">
      <c r="E31" s="15" t="s">
        <v>260</v>
      </c>
    </row>
    <row r="32" ht="409.5">
      <c r="E32" s="15" t="s">
        <v>108</v>
      </c>
    </row>
    <row r="33" spans="1:16" ht="12.75">
      <c r="A33" s="7">
        <v>7</v>
      </c>
      <c r="B33" s="7" t="s">
        <v>46</v>
      </c>
      <c r="C33" s="7" t="s">
        <v>109</v>
      </c>
      <c r="D33" s="7" t="s">
        <v>114</v>
      </c>
      <c r="E33" s="7" t="s">
        <v>115</v>
      </c>
      <c r="F33" s="7" t="s">
        <v>79</v>
      </c>
      <c r="G33" s="10">
        <v>12.9</v>
      </c>
      <c r="H33" s="14"/>
      <c r="I33" s="13">
        <f>ROUND((H33*G33),2)</f>
      </c>
      <c r="O33">
        <f>rekapitulace!H8</f>
      </c>
      <c r="P33">
        <f>O33/100*I33</f>
      </c>
    </row>
    <row r="34" ht="89.25">
      <c r="E34" s="15" t="s">
        <v>261</v>
      </c>
    </row>
    <row r="35" ht="409.5">
      <c r="E35" s="15" t="s">
        <v>113</v>
      </c>
    </row>
    <row r="36" spans="1:16" ht="12.75">
      <c r="A36" s="7">
        <v>8</v>
      </c>
      <c r="B36" s="7" t="s">
        <v>46</v>
      </c>
      <c r="C36" s="7" t="s">
        <v>109</v>
      </c>
      <c r="D36" s="7" t="s">
        <v>110</v>
      </c>
      <c r="E36" s="7" t="s">
        <v>111</v>
      </c>
      <c r="F36" s="7" t="s">
        <v>79</v>
      </c>
      <c r="G36" s="10">
        <v>364</v>
      </c>
      <c r="H36" s="14"/>
      <c r="I36" s="13">
        <f>ROUND((H36*G36),2)</f>
      </c>
      <c r="O36">
        <f>rekapitulace!H8</f>
      </c>
      <c r="P36">
        <f>O36/100*I36</f>
      </c>
    </row>
    <row r="37" ht="89.25">
      <c r="E37" s="15" t="s">
        <v>262</v>
      </c>
    </row>
    <row r="38" ht="409.5">
      <c r="E38" s="15" t="s">
        <v>113</v>
      </c>
    </row>
    <row r="39" spans="1:16" ht="12.75">
      <c r="A39" s="7">
        <v>9</v>
      </c>
      <c r="B39" s="7" t="s">
        <v>46</v>
      </c>
      <c r="C39" s="7" t="s">
        <v>263</v>
      </c>
      <c r="D39" s="7" t="s">
        <v>48</v>
      </c>
      <c r="E39" s="7" t="s">
        <v>264</v>
      </c>
      <c r="F39" s="7" t="s">
        <v>79</v>
      </c>
      <c r="G39" s="10">
        <v>758.88</v>
      </c>
      <c r="H39" s="14"/>
      <c r="I39" s="13">
        <f>ROUND((H39*G39),2)</f>
      </c>
      <c r="O39">
        <f>rekapitulace!H8</f>
      </c>
      <c r="P39">
        <f>O39/100*I39</f>
      </c>
    </row>
    <row r="40" ht="204">
      <c r="E40" s="15" t="s">
        <v>265</v>
      </c>
    </row>
    <row r="41" ht="409.5">
      <c r="E41" s="15" t="s">
        <v>266</v>
      </c>
    </row>
    <row r="42" spans="1:16" ht="12.75">
      <c r="A42" s="7">
        <v>10</v>
      </c>
      <c r="B42" s="7" t="s">
        <v>46</v>
      </c>
      <c r="C42" s="7" t="s">
        <v>124</v>
      </c>
      <c r="D42" s="7" t="s">
        <v>48</v>
      </c>
      <c r="E42" s="7" t="s">
        <v>125</v>
      </c>
      <c r="F42" s="7" t="s">
        <v>79</v>
      </c>
      <c r="G42" s="10">
        <v>910.19</v>
      </c>
      <c r="H42" s="14"/>
      <c r="I42" s="13">
        <f>ROUND((H42*G42),2)</f>
      </c>
      <c r="O42">
        <f>rekapitulace!H8</f>
      </c>
      <c r="P42">
        <f>O42/100*I42</f>
      </c>
    </row>
    <row r="43" ht="114.75">
      <c r="E43" s="15" t="s">
        <v>267</v>
      </c>
    </row>
    <row r="44" ht="409.5">
      <c r="E44" s="15" t="s">
        <v>127</v>
      </c>
    </row>
    <row r="45" spans="1:16" ht="12.75">
      <c r="A45" s="7">
        <v>11</v>
      </c>
      <c r="B45" s="7" t="s">
        <v>46</v>
      </c>
      <c r="C45" s="7" t="s">
        <v>268</v>
      </c>
      <c r="D45" s="7" t="s">
        <v>48</v>
      </c>
      <c r="E45" s="7" t="s">
        <v>269</v>
      </c>
      <c r="F45" s="7" t="s">
        <v>79</v>
      </c>
      <c r="G45" s="10">
        <v>364</v>
      </c>
      <c r="H45" s="14"/>
      <c r="I45" s="13">
        <f>ROUND((H45*G45),2)</f>
      </c>
      <c r="O45">
        <f>rekapitulace!H8</f>
      </c>
      <c r="P45">
        <f>O45/100*I45</f>
      </c>
    </row>
    <row r="46" ht="204">
      <c r="E46" s="15" t="s">
        <v>270</v>
      </c>
    </row>
    <row r="47" ht="409.5">
      <c r="E47" s="15" t="s">
        <v>271</v>
      </c>
    </row>
    <row r="48" spans="1:16" ht="12.75">
      <c r="A48" s="7">
        <v>12</v>
      </c>
      <c r="B48" s="7" t="s">
        <v>46</v>
      </c>
      <c r="C48" s="7" t="s">
        <v>272</v>
      </c>
      <c r="D48" s="7" t="s">
        <v>48</v>
      </c>
      <c r="E48" s="7" t="s">
        <v>273</v>
      </c>
      <c r="F48" s="7" t="s">
        <v>79</v>
      </c>
      <c r="G48" s="10">
        <v>16.45</v>
      </c>
      <c r="H48" s="14"/>
      <c r="I48" s="13">
        <f>ROUND((H48*G48),2)</f>
      </c>
      <c r="O48">
        <f>rekapitulace!H8</f>
      </c>
      <c r="P48">
        <f>O48/100*I48</f>
      </c>
    </row>
    <row r="49" ht="76.5">
      <c r="E49" s="15" t="s">
        <v>274</v>
      </c>
    </row>
    <row r="50" ht="409.5">
      <c r="E50" s="15" t="s">
        <v>275</v>
      </c>
    </row>
    <row r="51" spans="1:16" ht="12.75">
      <c r="A51" s="7">
        <v>13</v>
      </c>
      <c r="B51" s="7" t="s">
        <v>46</v>
      </c>
      <c r="C51" s="7" t="s">
        <v>276</v>
      </c>
      <c r="D51" s="7" t="s">
        <v>48</v>
      </c>
      <c r="E51" s="7" t="s">
        <v>277</v>
      </c>
      <c r="F51" s="7" t="s">
        <v>79</v>
      </c>
      <c r="G51" s="10">
        <v>62.28</v>
      </c>
      <c r="H51" s="14"/>
      <c r="I51" s="13">
        <f>ROUND((H51*G51),2)</f>
      </c>
      <c r="O51">
        <f>rekapitulace!H8</f>
      </c>
      <c r="P51">
        <f>O51/100*I51</f>
      </c>
    </row>
    <row r="52" ht="63.75">
      <c r="E52" s="15" t="s">
        <v>278</v>
      </c>
    </row>
    <row r="53" ht="409.5">
      <c r="E53" s="15" t="s">
        <v>123</v>
      </c>
    </row>
    <row r="54" spans="1:16" ht="12.75">
      <c r="A54" s="7">
        <v>14</v>
      </c>
      <c r="B54" s="7" t="s">
        <v>46</v>
      </c>
      <c r="C54" s="7" t="s">
        <v>141</v>
      </c>
      <c r="D54" s="7" t="s">
        <v>48</v>
      </c>
      <c r="E54" s="7" t="s">
        <v>142</v>
      </c>
      <c r="F54" s="7" t="s">
        <v>79</v>
      </c>
      <c r="G54" s="10">
        <v>12.9</v>
      </c>
      <c r="H54" s="14"/>
      <c r="I54" s="13">
        <f>ROUND((H54*G54),2)</f>
      </c>
      <c r="O54">
        <f>rekapitulace!H8</f>
      </c>
      <c r="P54">
        <f>O54/100*I54</f>
      </c>
    </row>
    <row r="55" ht="280.5">
      <c r="E55" s="15" t="s">
        <v>279</v>
      </c>
    </row>
    <row r="56" ht="204">
      <c r="E56" s="15" t="s">
        <v>144</v>
      </c>
    </row>
    <row r="57" spans="1:16" ht="12.75">
      <c r="A57" s="7">
        <v>15</v>
      </c>
      <c r="B57" s="7" t="s">
        <v>46</v>
      </c>
      <c r="C57" s="7" t="s">
        <v>145</v>
      </c>
      <c r="D57" s="7" t="s">
        <v>48</v>
      </c>
      <c r="E57" s="7" t="s">
        <v>146</v>
      </c>
      <c r="F57" s="7" t="s">
        <v>138</v>
      </c>
      <c r="G57" s="10">
        <v>86</v>
      </c>
      <c r="H57" s="14"/>
      <c r="I57" s="13">
        <f>ROUND((H57*G57),2)</f>
      </c>
      <c r="O57">
        <f>rekapitulace!H8</f>
      </c>
      <c r="P57">
        <f>O57/100*I57</f>
      </c>
    </row>
    <row r="58" ht="76.5">
      <c r="E58" s="15" t="s">
        <v>280</v>
      </c>
    </row>
    <row r="59" ht="178.5">
      <c r="E59" s="15" t="s">
        <v>148</v>
      </c>
    </row>
    <row r="60" spans="1:16" ht="12.75">
      <c r="A60" s="7">
        <v>16</v>
      </c>
      <c r="B60" s="7" t="s">
        <v>46</v>
      </c>
      <c r="C60" s="7" t="s">
        <v>281</v>
      </c>
      <c r="D60" s="7" t="s">
        <v>48</v>
      </c>
      <c r="E60" s="7" t="s">
        <v>282</v>
      </c>
      <c r="F60" s="7" t="s">
        <v>138</v>
      </c>
      <c r="G60" s="10">
        <v>13</v>
      </c>
      <c r="H60" s="14"/>
      <c r="I60" s="13">
        <f>ROUND((H60*G60),2)</f>
      </c>
      <c r="O60">
        <f>rekapitulace!H8</f>
      </c>
      <c r="P60">
        <f>O60/100*I60</f>
      </c>
    </row>
    <row r="61" ht="63.75">
      <c r="E61" s="15" t="s">
        <v>283</v>
      </c>
    </row>
    <row r="62" ht="369.75">
      <c r="E62" s="15" t="s">
        <v>284</v>
      </c>
    </row>
    <row r="63" spans="1:16" ht="12.75">
      <c r="A63" s="7">
        <v>17</v>
      </c>
      <c r="B63" s="7" t="s">
        <v>46</v>
      </c>
      <c r="C63" s="7" t="s">
        <v>285</v>
      </c>
      <c r="D63" s="7" t="s">
        <v>48</v>
      </c>
      <c r="E63" s="7" t="s">
        <v>286</v>
      </c>
      <c r="F63" s="7" t="s">
        <v>50</v>
      </c>
      <c r="G63" s="10">
        <v>65</v>
      </c>
      <c r="H63" s="14"/>
      <c r="I63" s="13">
        <f>ROUND((H63*G63),2)</f>
      </c>
      <c r="O63">
        <f>rekapitulace!H8</f>
      </c>
      <c r="P63">
        <f>O63/100*I63</f>
      </c>
    </row>
    <row r="64" ht="89.25">
      <c r="E64" s="15" t="s">
        <v>287</v>
      </c>
    </row>
    <row r="65" ht="318.75">
      <c r="E65" s="15" t="s">
        <v>288</v>
      </c>
    </row>
    <row r="66" spans="1:16" ht="12.75">
      <c r="A66" s="7">
        <v>18</v>
      </c>
      <c r="B66" s="7" t="s">
        <v>46</v>
      </c>
      <c r="C66" s="7" t="s">
        <v>289</v>
      </c>
      <c r="D66" s="7" t="s">
        <v>48</v>
      </c>
      <c r="E66" s="7" t="s">
        <v>290</v>
      </c>
      <c r="F66" s="7" t="s">
        <v>50</v>
      </c>
      <c r="G66" s="10">
        <v>13</v>
      </c>
      <c r="H66" s="14"/>
      <c r="I66" s="13">
        <f>ROUND((H66*G66),2)</f>
      </c>
      <c r="O66">
        <f>rekapitulace!H8</f>
      </c>
      <c r="P66">
        <f>O66/100*I66</f>
      </c>
    </row>
    <row r="67" ht="25.5">
      <c r="E67" s="15" t="s">
        <v>291</v>
      </c>
    </row>
    <row r="68" ht="409.5">
      <c r="E68" s="15" t="s">
        <v>292</v>
      </c>
    </row>
    <row r="69" spans="1:16" ht="12.75" customHeight="1">
      <c r="A69" s="16"/>
      <c r="B69" s="16"/>
      <c r="C69" s="16" t="s">
        <v>25</v>
      </c>
      <c r="D69" s="16"/>
      <c r="E69" s="16" t="s">
        <v>90</v>
      </c>
      <c r="F69" s="16"/>
      <c r="G69" s="16"/>
      <c r="H69" s="16"/>
      <c r="I69" s="16">
        <f>SUM(I24:I68)</f>
      </c>
      <c r="P69">
        <f>ROUND(SUM(P24:P68),2)</f>
      </c>
    </row>
    <row r="71" spans="1:9" ht="12.75" customHeight="1">
      <c r="A71" s="9"/>
      <c r="B71" s="9"/>
      <c r="C71" s="9" t="s">
        <v>36</v>
      </c>
      <c r="D71" s="9"/>
      <c r="E71" s="9" t="s">
        <v>293</v>
      </c>
      <c r="F71" s="9"/>
      <c r="G71" s="11"/>
      <c r="H71" s="9"/>
      <c r="I71" s="11"/>
    </row>
    <row r="72" spans="1:16" ht="12.75">
      <c r="A72" s="7">
        <v>19</v>
      </c>
      <c r="B72" s="7" t="s">
        <v>46</v>
      </c>
      <c r="C72" s="7" t="s">
        <v>294</v>
      </c>
      <c r="D72" s="7" t="s">
        <v>48</v>
      </c>
      <c r="E72" s="7" t="s">
        <v>295</v>
      </c>
      <c r="F72" s="7" t="s">
        <v>79</v>
      </c>
      <c r="G72" s="10">
        <v>0.055</v>
      </c>
      <c r="H72" s="14"/>
      <c r="I72" s="13">
        <f>ROUND((H72*G72),2)</f>
      </c>
      <c r="O72">
        <f>rekapitulace!H8</f>
      </c>
      <c r="P72">
        <f>O72/100*I72</f>
      </c>
    </row>
    <row r="73" ht="38.25">
      <c r="E73" s="15" t="s">
        <v>296</v>
      </c>
    </row>
    <row r="74" ht="306">
      <c r="E74" s="15" t="s">
        <v>297</v>
      </c>
    </row>
    <row r="75" spans="1:16" ht="12.75">
      <c r="A75" s="7">
        <v>20</v>
      </c>
      <c r="B75" s="7" t="s">
        <v>46</v>
      </c>
      <c r="C75" s="7" t="s">
        <v>298</v>
      </c>
      <c r="D75" s="7" t="s">
        <v>48</v>
      </c>
      <c r="E75" s="7" t="s">
        <v>299</v>
      </c>
      <c r="F75" s="7" t="s">
        <v>79</v>
      </c>
      <c r="G75" s="10">
        <v>14.2</v>
      </c>
      <c r="H75" s="14"/>
      <c r="I75" s="13">
        <f>ROUND((H75*G75),2)</f>
      </c>
      <c r="O75">
        <f>rekapitulace!H8</f>
      </c>
      <c r="P75">
        <f>O75/100*I75</f>
      </c>
    </row>
    <row r="76" ht="178.5">
      <c r="E76" s="15" t="s">
        <v>300</v>
      </c>
    </row>
    <row r="77" ht="306">
      <c r="E77" s="15" t="s">
        <v>301</v>
      </c>
    </row>
    <row r="78" spans="1:16" ht="12.75">
      <c r="A78" s="7">
        <v>21</v>
      </c>
      <c r="B78" s="7" t="s">
        <v>46</v>
      </c>
      <c r="C78" s="7" t="s">
        <v>302</v>
      </c>
      <c r="D78" s="7" t="s">
        <v>48</v>
      </c>
      <c r="E78" s="7" t="s">
        <v>303</v>
      </c>
      <c r="F78" s="7" t="s">
        <v>79</v>
      </c>
      <c r="G78" s="10">
        <v>17.172</v>
      </c>
      <c r="H78" s="14"/>
      <c r="I78" s="13">
        <f>ROUND((H78*G78),2)</f>
      </c>
      <c r="O78">
        <f>rekapitulace!H8</f>
      </c>
      <c r="P78">
        <f>O78/100*I78</f>
      </c>
    </row>
    <row r="79" ht="140.25">
      <c r="E79" s="15" t="s">
        <v>304</v>
      </c>
    </row>
    <row r="80" ht="409.5">
      <c r="E80" s="15" t="s">
        <v>305</v>
      </c>
    </row>
    <row r="81" spans="1:16" ht="12.75">
      <c r="A81" s="7">
        <v>22</v>
      </c>
      <c r="B81" s="7" t="s">
        <v>46</v>
      </c>
      <c r="C81" s="7" t="s">
        <v>306</v>
      </c>
      <c r="D81" s="7" t="s">
        <v>48</v>
      </c>
      <c r="E81" s="7" t="s">
        <v>307</v>
      </c>
      <c r="F81" s="7" t="s">
        <v>84</v>
      </c>
      <c r="G81" s="10">
        <v>1.892</v>
      </c>
      <c r="H81" s="14"/>
      <c r="I81" s="13">
        <f>ROUND((H81*G81),2)</f>
      </c>
      <c r="O81">
        <f>rekapitulace!H8</f>
      </c>
      <c r="P81">
        <f>O81/100*I81</f>
      </c>
    </row>
    <row r="82" ht="89.25">
      <c r="E82" s="15" t="s">
        <v>308</v>
      </c>
    </row>
    <row r="83" ht="409.5">
      <c r="E83" s="15" t="s">
        <v>309</v>
      </c>
    </row>
    <row r="84" spans="1:16" ht="12.75">
      <c r="A84" s="7">
        <v>23</v>
      </c>
      <c r="B84" s="7" t="s">
        <v>46</v>
      </c>
      <c r="C84" s="7" t="s">
        <v>310</v>
      </c>
      <c r="D84" s="7" t="s">
        <v>48</v>
      </c>
      <c r="E84" s="7" t="s">
        <v>311</v>
      </c>
      <c r="F84" s="7" t="s">
        <v>138</v>
      </c>
      <c r="G84" s="10">
        <v>100.8</v>
      </c>
      <c r="H84" s="14"/>
      <c r="I84" s="13">
        <f>ROUND((H84*G84),2)</f>
      </c>
      <c r="O84">
        <f>rekapitulace!H8</f>
      </c>
      <c r="P84">
        <f>O84/100*I84</f>
      </c>
    </row>
    <row r="85" ht="38.25">
      <c r="E85" s="15" t="s">
        <v>312</v>
      </c>
    </row>
    <row r="86" ht="395.25">
      <c r="E86" s="15" t="s">
        <v>313</v>
      </c>
    </row>
    <row r="87" spans="1:16" ht="12.75" customHeight="1">
      <c r="A87" s="16"/>
      <c r="B87" s="16"/>
      <c r="C87" s="16" t="s">
        <v>36</v>
      </c>
      <c r="D87" s="16"/>
      <c r="E87" s="16" t="s">
        <v>293</v>
      </c>
      <c r="F87" s="16"/>
      <c r="G87" s="16"/>
      <c r="H87" s="16"/>
      <c r="I87" s="16">
        <f>SUM(I72:I86)</f>
      </c>
      <c r="P87">
        <f>ROUND(SUM(P72:P86),2)</f>
      </c>
    </row>
    <row r="89" spans="1:9" ht="12.75" customHeight="1">
      <c r="A89" s="9"/>
      <c r="B89" s="9"/>
      <c r="C89" s="9" t="s">
        <v>37</v>
      </c>
      <c r="D89" s="9"/>
      <c r="E89" s="9" t="s">
        <v>314</v>
      </c>
      <c r="F89" s="9"/>
      <c r="G89" s="11"/>
      <c r="H89" s="9"/>
      <c r="I89" s="11"/>
    </row>
    <row r="90" spans="1:16" ht="12.75">
      <c r="A90" s="7">
        <v>24</v>
      </c>
      <c r="B90" s="7" t="s">
        <v>46</v>
      </c>
      <c r="C90" s="7" t="s">
        <v>315</v>
      </c>
      <c r="D90" s="7" t="s">
        <v>48</v>
      </c>
      <c r="E90" s="7" t="s">
        <v>316</v>
      </c>
      <c r="F90" s="7" t="s">
        <v>317</v>
      </c>
      <c r="G90" s="10">
        <v>357</v>
      </c>
      <c r="H90" s="14"/>
      <c r="I90" s="13">
        <f>ROUND((H90*G90),2)</f>
      </c>
      <c r="O90">
        <f>rekapitulace!H8</f>
      </c>
      <c r="P90">
        <f>O90/100*I90</f>
      </c>
    </row>
    <row r="91" ht="38.25">
      <c r="E91" s="15" t="s">
        <v>318</v>
      </c>
    </row>
    <row r="92" ht="242.25">
      <c r="E92" s="15" t="s">
        <v>319</v>
      </c>
    </row>
    <row r="93" spans="1:16" ht="12.75">
      <c r="A93" s="7">
        <v>25</v>
      </c>
      <c r="B93" s="7" t="s">
        <v>46</v>
      </c>
      <c r="C93" s="7" t="s">
        <v>320</v>
      </c>
      <c r="D93" s="7" t="s">
        <v>48</v>
      </c>
      <c r="E93" s="7" t="s">
        <v>321</v>
      </c>
      <c r="F93" s="7" t="s">
        <v>79</v>
      </c>
      <c r="G93" s="10">
        <v>9.18</v>
      </c>
      <c r="H93" s="14"/>
      <c r="I93" s="13">
        <f>ROUND((H93*G93),2)</f>
      </c>
      <c r="O93">
        <f>rekapitulace!H8</f>
      </c>
      <c r="P93">
        <f>O93/100*I93</f>
      </c>
    </row>
    <row r="94" ht="51">
      <c r="E94" s="15" t="s">
        <v>322</v>
      </c>
    </row>
    <row r="95" ht="409.5">
      <c r="E95" s="15" t="s">
        <v>323</v>
      </c>
    </row>
    <row r="96" spans="1:16" ht="12.75">
      <c r="A96" s="7">
        <v>26</v>
      </c>
      <c r="B96" s="7" t="s">
        <v>46</v>
      </c>
      <c r="C96" s="7" t="s">
        <v>324</v>
      </c>
      <c r="D96" s="7" t="s">
        <v>48</v>
      </c>
      <c r="E96" s="7" t="s">
        <v>325</v>
      </c>
      <c r="F96" s="7" t="s">
        <v>84</v>
      </c>
      <c r="G96" s="10">
        <v>1.242</v>
      </c>
      <c r="H96" s="14"/>
      <c r="I96" s="13">
        <f>ROUND((H96*G96),2)</f>
      </c>
      <c r="O96">
        <f>rekapitulace!H8</f>
      </c>
      <c r="P96">
        <f>O96/100*I96</f>
      </c>
    </row>
    <row r="97" ht="89.25">
      <c r="E97" s="15" t="s">
        <v>326</v>
      </c>
    </row>
    <row r="98" ht="409.5">
      <c r="E98" s="15" t="s">
        <v>327</v>
      </c>
    </row>
    <row r="99" spans="1:16" ht="12.75">
      <c r="A99" s="7">
        <v>27</v>
      </c>
      <c r="B99" s="7" t="s">
        <v>46</v>
      </c>
      <c r="C99" s="7" t="s">
        <v>328</v>
      </c>
      <c r="D99" s="7" t="s">
        <v>48</v>
      </c>
      <c r="E99" s="7" t="s">
        <v>329</v>
      </c>
      <c r="F99" s="7" t="s">
        <v>79</v>
      </c>
      <c r="G99" s="10">
        <v>73.864</v>
      </c>
      <c r="H99" s="14"/>
      <c r="I99" s="13">
        <f>ROUND((H99*G99),2)</f>
      </c>
      <c r="O99">
        <f>rekapitulace!H8</f>
      </c>
      <c r="P99">
        <f>O99/100*I99</f>
      </c>
    </row>
    <row r="100" ht="409.5">
      <c r="E100" s="15" t="s">
        <v>330</v>
      </c>
    </row>
    <row r="101" ht="216.75">
      <c r="E101" s="15" t="s">
        <v>331</v>
      </c>
    </row>
    <row r="102" spans="1:16" ht="12.75">
      <c r="A102" s="7">
        <v>28</v>
      </c>
      <c r="B102" s="7" t="s">
        <v>46</v>
      </c>
      <c r="C102" s="7" t="s">
        <v>332</v>
      </c>
      <c r="D102" s="7" t="s">
        <v>48</v>
      </c>
      <c r="E102" s="7" t="s">
        <v>333</v>
      </c>
      <c r="F102" s="7" t="s">
        <v>79</v>
      </c>
      <c r="G102" s="10">
        <v>23.54</v>
      </c>
      <c r="H102" s="14"/>
      <c r="I102" s="13">
        <f>ROUND((H102*G102),2)</f>
      </c>
      <c r="O102">
        <f>rekapitulace!H8</f>
      </c>
      <c r="P102">
        <f>O102/100*I102</f>
      </c>
    </row>
    <row r="103" ht="51">
      <c r="E103" s="15" t="s">
        <v>334</v>
      </c>
    </row>
    <row r="104" ht="409.5">
      <c r="E104" s="15" t="s">
        <v>335</v>
      </c>
    </row>
    <row r="105" spans="1:16" ht="12.75">
      <c r="A105" s="7">
        <v>29</v>
      </c>
      <c r="B105" s="7" t="s">
        <v>46</v>
      </c>
      <c r="C105" s="7" t="s">
        <v>336</v>
      </c>
      <c r="D105" s="7" t="s">
        <v>48</v>
      </c>
      <c r="E105" s="7" t="s">
        <v>337</v>
      </c>
      <c r="F105" s="7" t="s">
        <v>84</v>
      </c>
      <c r="G105" s="10">
        <v>3.776</v>
      </c>
      <c r="H105" s="14"/>
      <c r="I105" s="13">
        <f>ROUND((H105*G105),2)</f>
      </c>
      <c r="O105">
        <f>rekapitulace!H8</f>
      </c>
      <c r="P105">
        <f>O105/100*I105</f>
      </c>
    </row>
    <row r="106" ht="89.25">
      <c r="E106" s="15" t="s">
        <v>338</v>
      </c>
    </row>
    <row r="107" ht="409.5">
      <c r="E107" s="15" t="s">
        <v>309</v>
      </c>
    </row>
    <row r="108" spans="1:16" ht="12.75">
      <c r="A108" s="7">
        <v>30</v>
      </c>
      <c r="B108" s="7" t="s">
        <v>46</v>
      </c>
      <c r="C108" s="7" t="s">
        <v>339</v>
      </c>
      <c r="D108" s="7" t="s">
        <v>48</v>
      </c>
      <c r="E108" s="7" t="s">
        <v>340</v>
      </c>
      <c r="F108" s="7" t="s">
        <v>79</v>
      </c>
      <c r="G108" s="10">
        <v>61.12</v>
      </c>
      <c r="H108" s="14"/>
      <c r="I108" s="13">
        <f>ROUND((H108*G108),2)</f>
      </c>
      <c r="O108">
        <f>rekapitulace!H8</f>
      </c>
      <c r="P108">
        <f>O108/100*I108</f>
      </c>
    </row>
    <row r="109" ht="140.25">
      <c r="E109" s="15" t="s">
        <v>341</v>
      </c>
    </row>
    <row r="110" ht="409.5">
      <c r="E110" s="15" t="s">
        <v>335</v>
      </c>
    </row>
    <row r="111" spans="1:16" ht="12.75">
      <c r="A111" s="7">
        <v>31</v>
      </c>
      <c r="B111" s="7" t="s">
        <v>46</v>
      </c>
      <c r="C111" s="7" t="s">
        <v>342</v>
      </c>
      <c r="D111" s="7" t="s">
        <v>48</v>
      </c>
      <c r="E111" s="7" t="s">
        <v>343</v>
      </c>
      <c r="F111" s="7" t="s">
        <v>84</v>
      </c>
      <c r="G111" s="10">
        <v>11.002</v>
      </c>
      <c r="H111" s="14"/>
      <c r="I111" s="13">
        <f>ROUND((H111*G111),2)</f>
      </c>
      <c r="O111">
        <f>rekapitulace!H8</f>
      </c>
      <c r="P111">
        <f>O111/100*I111</f>
      </c>
    </row>
    <row r="112" ht="89.25">
      <c r="E112" s="15" t="s">
        <v>344</v>
      </c>
    </row>
    <row r="113" ht="409.5">
      <c r="E113" s="15" t="s">
        <v>309</v>
      </c>
    </row>
    <row r="114" spans="1:16" ht="12.75" customHeight="1">
      <c r="A114" s="16"/>
      <c r="B114" s="16"/>
      <c r="C114" s="16" t="s">
        <v>37</v>
      </c>
      <c r="D114" s="16"/>
      <c r="E114" s="16" t="s">
        <v>314</v>
      </c>
      <c r="F114" s="16"/>
      <c r="G114" s="16"/>
      <c r="H114" s="16"/>
      <c r="I114" s="16">
        <f>SUM(I90:I113)</f>
      </c>
      <c r="P114">
        <f>ROUND(SUM(P90:P113),2)</f>
      </c>
    </row>
    <row r="116" spans="1:9" ht="12.75" customHeight="1">
      <c r="A116" s="9"/>
      <c r="B116" s="9"/>
      <c r="C116" s="9" t="s">
        <v>38</v>
      </c>
      <c r="D116" s="9"/>
      <c r="E116" s="9" t="s">
        <v>345</v>
      </c>
      <c r="F116" s="9"/>
      <c r="G116" s="11"/>
      <c r="H116" s="9"/>
      <c r="I116" s="11"/>
    </row>
    <row r="117" spans="1:16" ht="12.75">
      <c r="A117" s="7">
        <v>32</v>
      </c>
      <c r="B117" s="7" t="s">
        <v>46</v>
      </c>
      <c r="C117" s="7" t="s">
        <v>346</v>
      </c>
      <c r="D117" s="7" t="s">
        <v>48</v>
      </c>
      <c r="E117" s="7" t="s">
        <v>347</v>
      </c>
      <c r="F117" s="7" t="s">
        <v>79</v>
      </c>
      <c r="G117" s="10">
        <v>0.524</v>
      </c>
      <c r="H117" s="14"/>
      <c r="I117" s="13">
        <f>ROUND((H117*G117),2)</f>
      </c>
      <c r="O117">
        <f>rekapitulace!H8</f>
      </c>
      <c r="P117">
        <f>O117/100*I117</f>
      </c>
    </row>
    <row r="118" ht="76.5">
      <c r="E118" s="15" t="s">
        <v>348</v>
      </c>
    </row>
    <row r="119" ht="409.5">
      <c r="E119" s="15" t="s">
        <v>335</v>
      </c>
    </row>
    <row r="120" spans="1:16" ht="12.75">
      <c r="A120" s="7">
        <v>33</v>
      </c>
      <c r="B120" s="7" t="s">
        <v>46</v>
      </c>
      <c r="C120" s="7" t="s">
        <v>349</v>
      </c>
      <c r="D120" s="7" t="s">
        <v>48</v>
      </c>
      <c r="E120" s="7" t="s">
        <v>350</v>
      </c>
      <c r="F120" s="7" t="s">
        <v>79</v>
      </c>
      <c r="G120" s="10">
        <v>22.953</v>
      </c>
      <c r="H120" s="14"/>
      <c r="I120" s="13">
        <f>ROUND((H120*G120),2)</f>
      </c>
      <c r="O120">
        <f>rekapitulace!H8</f>
      </c>
      <c r="P120">
        <f>O120/100*I120</f>
      </c>
    </row>
    <row r="121" ht="409.5">
      <c r="E121" s="15" t="s">
        <v>351</v>
      </c>
    </row>
    <row r="122" ht="409.5">
      <c r="E122" s="15" t="s">
        <v>335</v>
      </c>
    </row>
    <row r="123" spans="1:16" ht="12.75">
      <c r="A123" s="7">
        <v>34</v>
      </c>
      <c r="B123" s="7" t="s">
        <v>46</v>
      </c>
      <c r="C123" s="7" t="s">
        <v>352</v>
      </c>
      <c r="D123" s="7" t="s">
        <v>48</v>
      </c>
      <c r="E123" s="7" t="s">
        <v>353</v>
      </c>
      <c r="F123" s="7" t="s">
        <v>79</v>
      </c>
      <c r="G123" s="10">
        <v>15.738</v>
      </c>
      <c r="H123" s="14"/>
      <c r="I123" s="13">
        <f>ROUND((H123*G123),2)</f>
      </c>
      <c r="O123">
        <f>rekapitulace!H8</f>
      </c>
      <c r="P123">
        <f>O123/100*I123</f>
      </c>
    </row>
    <row r="124" ht="89.25">
      <c r="E124" s="15" t="s">
        <v>354</v>
      </c>
    </row>
    <row r="125" ht="306">
      <c r="E125" s="15" t="s">
        <v>301</v>
      </c>
    </row>
    <row r="126" spans="1:16" ht="12.75">
      <c r="A126" s="7">
        <v>35</v>
      </c>
      <c r="B126" s="7" t="s">
        <v>46</v>
      </c>
      <c r="C126" s="7" t="s">
        <v>355</v>
      </c>
      <c r="D126" s="7" t="s">
        <v>48</v>
      </c>
      <c r="E126" s="7" t="s">
        <v>356</v>
      </c>
      <c r="F126" s="7" t="s">
        <v>79</v>
      </c>
      <c r="G126" s="10">
        <v>22.4</v>
      </c>
      <c r="H126" s="14"/>
      <c r="I126" s="13">
        <f>ROUND((H126*G126),2)</f>
      </c>
      <c r="O126">
        <f>rekapitulace!H8</f>
      </c>
      <c r="P126">
        <f>O126/100*I126</f>
      </c>
    </row>
    <row r="127" ht="63.75">
      <c r="E127" s="15" t="s">
        <v>357</v>
      </c>
    </row>
    <row r="128" ht="409.5">
      <c r="E128" s="15" t="s">
        <v>335</v>
      </c>
    </row>
    <row r="129" spans="1:16" ht="12.75">
      <c r="A129" s="7">
        <v>36</v>
      </c>
      <c r="B129" s="7" t="s">
        <v>46</v>
      </c>
      <c r="C129" s="7" t="s">
        <v>358</v>
      </c>
      <c r="D129" s="7" t="s">
        <v>48</v>
      </c>
      <c r="E129" s="7" t="s">
        <v>359</v>
      </c>
      <c r="F129" s="7" t="s">
        <v>79</v>
      </c>
      <c r="G129" s="10">
        <v>5.012</v>
      </c>
      <c r="H129" s="14"/>
      <c r="I129" s="13">
        <f>ROUND((H129*G129),2)</f>
      </c>
      <c r="O129">
        <f>rekapitulace!H8</f>
      </c>
      <c r="P129">
        <f>O129/100*I129</f>
      </c>
    </row>
    <row r="130" ht="204">
      <c r="E130" s="15" t="s">
        <v>360</v>
      </c>
    </row>
    <row r="131" ht="409.5">
      <c r="E131" s="15" t="s">
        <v>361</v>
      </c>
    </row>
    <row r="132" spans="1:16" ht="12.75">
      <c r="A132" s="7">
        <v>37</v>
      </c>
      <c r="B132" s="7" t="s">
        <v>46</v>
      </c>
      <c r="C132" s="7" t="s">
        <v>362</v>
      </c>
      <c r="D132" s="7" t="s">
        <v>48</v>
      </c>
      <c r="E132" s="7" t="s">
        <v>363</v>
      </c>
      <c r="F132" s="7" t="s">
        <v>79</v>
      </c>
      <c r="G132" s="10">
        <v>24.2</v>
      </c>
      <c r="H132" s="14"/>
      <c r="I132" s="13">
        <f>ROUND((H132*G132),2)</f>
      </c>
      <c r="O132">
        <f>rekapitulace!H8</f>
      </c>
      <c r="P132">
        <f>O132/100*I132</f>
      </c>
    </row>
    <row r="133" ht="114.75">
      <c r="E133" s="15" t="s">
        <v>364</v>
      </c>
    </row>
    <row r="134" ht="318.75">
      <c r="E134" s="15" t="s">
        <v>365</v>
      </c>
    </row>
    <row r="135" spans="1:16" ht="12.75">
      <c r="A135" s="7">
        <v>38</v>
      </c>
      <c r="B135" s="7" t="s">
        <v>46</v>
      </c>
      <c r="C135" s="7" t="s">
        <v>366</v>
      </c>
      <c r="D135" s="7" t="s">
        <v>48</v>
      </c>
      <c r="E135" s="7" t="s">
        <v>367</v>
      </c>
      <c r="F135" s="7" t="s">
        <v>79</v>
      </c>
      <c r="G135" s="10">
        <v>5.6</v>
      </c>
      <c r="H135" s="14"/>
      <c r="I135" s="13">
        <f>ROUND((H135*G135),2)</f>
      </c>
      <c r="O135">
        <f>rekapitulace!H8</f>
      </c>
      <c r="P135">
        <f>O135/100*I135</f>
      </c>
    </row>
    <row r="136" ht="76.5">
      <c r="E136" s="15" t="s">
        <v>368</v>
      </c>
    </row>
    <row r="137" ht="409.5">
      <c r="E137" s="15" t="s">
        <v>369</v>
      </c>
    </row>
    <row r="138" spans="1:16" ht="12.75">
      <c r="A138" s="7">
        <v>39</v>
      </c>
      <c r="B138" s="7" t="s">
        <v>46</v>
      </c>
      <c r="C138" s="7" t="s">
        <v>370</v>
      </c>
      <c r="D138" s="7" t="s">
        <v>48</v>
      </c>
      <c r="E138" s="7" t="s">
        <v>371</v>
      </c>
      <c r="F138" s="7" t="s">
        <v>79</v>
      </c>
      <c r="G138" s="10">
        <v>12.05</v>
      </c>
      <c r="H138" s="14"/>
      <c r="I138" s="13">
        <f>ROUND((H138*G138),2)</f>
      </c>
      <c r="O138">
        <f>rekapitulace!H8</f>
      </c>
      <c r="P138">
        <f>O138/100*I138</f>
      </c>
    </row>
    <row r="139" ht="409.5">
      <c r="E139" s="15" t="s">
        <v>372</v>
      </c>
    </row>
    <row r="140" ht="409.5">
      <c r="E140" s="15" t="s">
        <v>373</v>
      </c>
    </row>
    <row r="141" spans="1:16" ht="12.75" customHeight="1">
      <c r="A141" s="16"/>
      <c r="B141" s="16"/>
      <c r="C141" s="16" t="s">
        <v>38</v>
      </c>
      <c r="D141" s="16"/>
      <c r="E141" s="16" t="s">
        <v>345</v>
      </c>
      <c r="F141" s="16"/>
      <c r="G141" s="16"/>
      <c r="H141" s="16"/>
      <c r="I141" s="16">
        <f>SUM(I117:I140)</f>
      </c>
      <c r="P141">
        <f>ROUND(SUM(P117:P140),2)</f>
      </c>
    </row>
    <row r="143" spans="1:9" ht="12.75" customHeight="1">
      <c r="A143" s="9"/>
      <c r="B143" s="9"/>
      <c r="C143" s="9" t="s">
        <v>39</v>
      </c>
      <c r="D143" s="9"/>
      <c r="E143" s="9" t="s">
        <v>157</v>
      </c>
      <c r="F143" s="9"/>
      <c r="G143" s="11"/>
      <c r="H143" s="9"/>
      <c r="I143" s="11"/>
    </row>
    <row r="144" spans="1:16" ht="12.75">
      <c r="A144" s="7">
        <v>40</v>
      </c>
      <c r="B144" s="7" t="s">
        <v>46</v>
      </c>
      <c r="C144" s="7" t="s">
        <v>173</v>
      </c>
      <c r="D144" s="7" t="s">
        <v>48</v>
      </c>
      <c r="E144" s="7" t="s">
        <v>174</v>
      </c>
      <c r="F144" s="7" t="s">
        <v>138</v>
      </c>
      <c r="G144" s="10">
        <v>67</v>
      </c>
      <c r="H144" s="14"/>
      <c r="I144" s="13">
        <f>ROUND((H144*G144),2)</f>
      </c>
      <c r="O144">
        <f>rekapitulace!H8</f>
      </c>
      <c r="P144">
        <f>O144/100*I144</f>
      </c>
    </row>
    <row r="145" ht="25.5">
      <c r="E145" s="15" t="s">
        <v>374</v>
      </c>
    </row>
    <row r="146" ht="357">
      <c r="E146" s="15" t="s">
        <v>172</v>
      </c>
    </row>
    <row r="147" spans="1:16" ht="12.75">
      <c r="A147" s="7">
        <v>41</v>
      </c>
      <c r="B147" s="7" t="s">
        <v>46</v>
      </c>
      <c r="C147" s="7" t="s">
        <v>375</v>
      </c>
      <c r="D147" s="7" t="s">
        <v>48</v>
      </c>
      <c r="E147" s="7" t="s">
        <v>376</v>
      </c>
      <c r="F147" s="7" t="s">
        <v>138</v>
      </c>
      <c r="G147" s="10">
        <v>67</v>
      </c>
      <c r="H147" s="14"/>
      <c r="I147" s="13">
        <f>ROUND((H147*G147),2)</f>
      </c>
      <c r="O147">
        <f>rekapitulace!H8</f>
      </c>
      <c r="P147">
        <f>O147/100*I147</f>
      </c>
    </row>
    <row r="148" ht="25.5">
      <c r="E148" s="15" t="s">
        <v>374</v>
      </c>
    </row>
    <row r="149" ht="409.5">
      <c r="E149" s="15" t="s">
        <v>179</v>
      </c>
    </row>
    <row r="150" spans="1:16" ht="12.75">
      <c r="A150" s="7">
        <v>42</v>
      </c>
      <c r="B150" s="7" t="s">
        <v>46</v>
      </c>
      <c r="C150" s="7" t="s">
        <v>377</v>
      </c>
      <c r="D150" s="7" t="s">
        <v>48</v>
      </c>
      <c r="E150" s="7" t="s">
        <v>378</v>
      </c>
      <c r="F150" s="7" t="s">
        <v>138</v>
      </c>
      <c r="G150" s="10">
        <v>67</v>
      </c>
      <c r="H150" s="14"/>
      <c r="I150" s="13">
        <f>ROUND((H150*G150),2)</f>
      </c>
      <c r="O150">
        <f>rekapitulace!H8</f>
      </c>
      <c r="P150">
        <f>O150/100*I150</f>
      </c>
    </row>
    <row r="151" ht="25.5">
      <c r="E151" s="15" t="s">
        <v>374</v>
      </c>
    </row>
    <row r="152" ht="409.5">
      <c r="E152" s="15" t="s">
        <v>179</v>
      </c>
    </row>
    <row r="153" spans="1:16" ht="12.75" customHeight="1">
      <c r="A153" s="16"/>
      <c r="B153" s="16"/>
      <c r="C153" s="16" t="s">
        <v>39</v>
      </c>
      <c r="D153" s="16"/>
      <c r="E153" s="16" t="s">
        <v>157</v>
      </c>
      <c r="F153" s="16"/>
      <c r="G153" s="16"/>
      <c r="H153" s="16"/>
      <c r="I153" s="16">
        <f>SUM(I144:I152)</f>
      </c>
      <c r="P153">
        <f>ROUND(SUM(P144:P152),2)</f>
      </c>
    </row>
    <row r="155" spans="1:9" ht="12.75" customHeight="1">
      <c r="A155" s="9"/>
      <c r="B155" s="9"/>
      <c r="C155" s="9" t="s">
        <v>41</v>
      </c>
      <c r="D155" s="9"/>
      <c r="E155" s="9" t="s">
        <v>379</v>
      </c>
      <c r="F155" s="9"/>
      <c r="G155" s="11"/>
      <c r="H155" s="9"/>
      <c r="I155" s="11"/>
    </row>
    <row r="156" spans="1:16" ht="12.75">
      <c r="A156" s="7">
        <v>43</v>
      </c>
      <c r="B156" s="7" t="s">
        <v>46</v>
      </c>
      <c r="C156" s="7" t="s">
        <v>380</v>
      </c>
      <c r="D156" s="7" t="s">
        <v>48</v>
      </c>
      <c r="E156" s="7" t="s">
        <v>381</v>
      </c>
      <c r="F156" s="7" t="s">
        <v>138</v>
      </c>
      <c r="G156" s="10">
        <v>102</v>
      </c>
      <c r="H156" s="14"/>
      <c r="I156" s="13">
        <f>ROUND((H156*G156),2)</f>
      </c>
      <c r="O156">
        <f>rekapitulace!H8</f>
      </c>
      <c r="P156">
        <f>O156/100*I156</f>
      </c>
    </row>
    <row r="157" ht="51">
      <c r="E157" s="15" t="s">
        <v>382</v>
      </c>
    </row>
    <row r="158" ht="409.5">
      <c r="E158" s="15" t="s">
        <v>383</v>
      </c>
    </row>
    <row r="159" spans="1:16" ht="12.75">
      <c r="A159" s="7">
        <v>44</v>
      </c>
      <c r="B159" s="7" t="s">
        <v>46</v>
      </c>
      <c r="C159" s="7" t="s">
        <v>384</v>
      </c>
      <c r="D159" s="7" t="s">
        <v>48</v>
      </c>
      <c r="E159" s="7" t="s">
        <v>385</v>
      </c>
      <c r="F159" s="7" t="s">
        <v>138</v>
      </c>
      <c r="G159" s="10">
        <v>27.2</v>
      </c>
      <c r="H159" s="14"/>
      <c r="I159" s="13">
        <f>ROUND((H159*G159),2)</f>
      </c>
      <c r="O159">
        <f>rekapitulace!H8</f>
      </c>
      <c r="P159">
        <f>O159/100*I159</f>
      </c>
    </row>
    <row r="160" ht="63.75">
      <c r="E160" s="15" t="s">
        <v>386</v>
      </c>
    </row>
    <row r="161" ht="140.25">
      <c r="E161" s="15" t="s">
        <v>387</v>
      </c>
    </row>
    <row r="162" spans="1:16" ht="12.75">
      <c r="A162" s="7">
        <v>45</v>
      </c>
      <c r="B162" s="7" t="s">
        <v>46</v>
      </c>
      <c r="C162" s="7" t="s">
        <v>388</v>
      </c>
      <c r="D162" s="7" t="s">
        <v>48</v>
      </c>
      <c r="E162" s="7" t="s">
        <v>389</v>
      </c>
      <c r="F162" s="7" t="s">
        <v>138</v>
      </c>
      <c r="G162" s="10">
        <v>329</v>
      </c>
      <c r="H162" s="14"/>
      <c r="I162" s="13">
        <f>ROUND((H162*G162),2)</f>
      </c>
      <c r="O162">
        <f>rekapitulace!H8</f>
      </c>
      <c r="P162">
        <f>O162/100*I162</f>
      </c>
    </row>
    <row r="163" ht="331.5">
      <c r="E163" s="15" t="s">
        <v>390</v>
      </c>
    </row>
    <row r="164" ht="140.25">
      <c r="E164" s="15" t="s">
        <v>387</v>
      </c>
    </row>
    <row r="165" spans="1:16" ht="12.75">
      <c r="A165" s="7">
        <v>46</v>
      </c>
      <c r="B165" s="7" t="s">
        <v>46</v>
      </c>
      <c r="C165" s="7" t="s">
        <v>391</v>
      </c>
      <c r="D165" s="7" t="s">
        <v>48</v>
      </c>
      <c r="E165" s="7" t="s">
        <v>392</v>
      </c>
      <c r="F165" s="7" t="s">
        <v>138</v>
      </c>
      <c r="G165" s="10">
        <v>30.6</v>
      </c>
      <c r="H165" s="14"/>
      <c r="I165" s="13">
        <f>ROUND((H165*G165),2)</f>
      </c>
      <c r="O165">
        <f>rekapitulace!H8</f>
      </c>
      <c r="P165">
        <f>O165/100*I165</f>
      </c>
    </row>
    <row r="166" ht="51">
      <c r="E166" s="15" t="s">
        <v>393</v>
      </c>
    </row>
    <row r="167" ht="395.25">
      <c r="E167" s="15" t="s">
        <v>394</v>
      </c>
    </row>
    <row r="168" spans="1:16" ht="12.75">
      <c r="A168" s="7">
        <v>47</v>
      </c>
      <c r="B168" s="7" t="s">
        <v>46</v>
      </c>
      <c r="C168" s="7" t="s">
        <v>395</v>
      </c>
      <c r="D168" s="7" t="s">
        <v>48</v>
      </c>
      <c r="E168" s="7" t="s">
        <v>396</v>
      </c>
      <c r="F168" s="7" t="s">
        <v>138</v>
      </c>
      <c r="G168" s="10">
        <v>10.2</v>
      </c>
      <c r="H168" s="14"/>
      <c r="I168" s="13">
        <f>ROUND((H168*G168),2)</f>
      </c>
      <c r="O168">
        <f>rekapitulace!H8</f>
      </c>
      <c r="P168">
        <f>O168/100*I168</f>
      </c>
    </row>
    <row r="169" ht="51">
      <c r="E169" s="15" t="s">
        <v>397</v>
      </c>
    </row>
    <row r="170" ht="395.25">
      <c r="E170" s="15" t="s">
        <v>394</v>
      </c>
    </row>
    <row r="171" spans="1:16" ht="12.75" customHeight="1">
      <c r="A171" s="16"/>
      <c r="B171" s="16"/>
      <c r="C171" s="16" t="s">
        <v>41</v>
      </c>
      <c r="D171" s="16"/>
      <c r="E171" s="16" t="s">
        <v>379</v>
      </c>
      <c r="F171" s="16"/>
      <c r="G171" s="16"/>
      <c r="H171" s="16"/>
      <c r="I171" s="16">
        <f>SUM(I156:I170)</f>
      </c>
      <c r="P171">
        <f>ROUND(SUM(P156:P170),2)</f>
      </c>
    </row>
    <row r="173" spans="1:9" ht="12.75" customHeight="1">
      <c r="A173" s="9"/>
      <c r="B173" s="9"/>
      <c r="C173" s="9" t="s">
        <v>42</v>
      </c>
      <c r="D173" s="9"/>
      <c r="E173" s="9" t="s">
        <v>398</v>
      </c>
      <c r="F173" s="9"/>
      <c r="G173" s="11"/>
      <c r="H173" s="9"/>
      <c r="I173" s="11"/>
    </row>
    <row r="174" spans="1:16" ht="12.75">
      <c r="A174" s="7">
        <v>48</v>
      </c>
      <c r="B174" s="7" t="s">
        <v>46</v>
      </c>
      <c r="C174" s="7" t="s">
        <v>399</v>
      </c>
      <c r="D174" s="7" t="s">
        <v>48</v>
      </c>
      <c r="E174" s="7" t="s">
        <v>400</v>
      </c>
      <c r="F174" s="7" t="s">
        <v>186</v>
      </c>
      <c r="G174" s="10">
        <v>16</v>
      </c>
      <c r="H174" s="14"/>
      <c r="I174" s="13">
        <f>ROUND((H174*G174),2)</f>
      </c>
      <c r="O174">
        <f>rekapitulace!H8</f>
      </c>
      <c r="P174">
        <f>O174/100*I174</f>
      </c>
    </row>
    <row r="175" ht="63.75">
      <c r="E175" s="15" t="s">
        <v>401</v>
      </c>
    </row>
    <row r="176" ht="409.5">
      <c r="E176" s="15" t="s">
        <v>402</v>
      </c>
    </row>
    <row r="177" spans="1:16" ht="12.75">
      <c r="A177" s="7">
        <v>49</v>
      </c>
      <c r="B177" s="7" t="s">
        <v>46</v>
      </c>
      <c r="C177" s="7" t="s">
        <v>403</v>
      </c>
      <c r="D177" s="7" t="s">
        <v>48</v>
      </c>
      <c r="E177" s="7" t="s">
        <v>404</v>
      </c>
      <c r="F177" s="7" t="s">
        <v>79</v>
      </c>
      <c r="G177" s="10">
        <v>2.56</v>
      </c>
      <c r="H177" s="14"/>
      <c r="I177" s="13">
        <f>ROUND((H177*G177),2)</f>
      </c>
      <c r="O177">
        <f>rekapitulace!H8</f>
      </c>
      <c r="P177">
        <f>O177/100*I177</f>
      </c>
    </row>
    <row r="178" ht="89.25">
      <c r="E178" s="15" t="s">
        <v>405</v>
      </c>
    </row>
    <row r="179" ht="409.5">
      <c r="E179" s="15" t="s">
        <v>335</v>
      </c>
    </row>
    <row r="180" spans="1:16" ht="12.75" customHeight="1">
      <c r="A180" s="16"/>
      <c r="B180" s="16"/>
      <c r="C180" s="16" t="s">
        <v>42</v>
      </c>
      <c r="D180" s="16"/>
      <c r="E180" s="16" t="s">
        <v>398</v>
      </c>
      <c r="F180" s="16"/>
      <c r="G180" s="16"/>
      <c r="H180" s="16"/>
      <c r="I180" s="16">
        <f>SUM(I174:I179)</f>
      </c>
      <c r="P180">
        <f>ROUND(SUM(P174:P179),2)</f>
      </c>
    </row>
    <row r="182" spans="1:9" ht="12.75" customHeight="1">
      <c r="A182" s="9"/>
      <c r="B182" s="9"/>
      <c r="C182" s="9" t="s">
        <v>43</v>
      </c>
      <c r="D182" s="9"/>
      <c r="E182" s="9" t="s">
        <v>183</v>
      </c>
      <c r="F182" s="9"/>
      <c r="G182" s="11"/>
      <c r="H182" s="9"/>
      <c r="I182" s="11"/>
    </row>
    <row r="183" spans="1:16" ht="12.75">
      <c r="A183" s="7">
        <v>50</v>
      </c>
      <c r="B183" s="7" t="s">
        <v>46</v>
      </c>
      <c r="C183" s="7" t="s">
        <v>406</v>
      </c>
      <c r="D183" s="7" t="s">
        <v>48</v>
      </c>
      <c r="E183" s="7" t="s">
        <v>407</v>
      </c>
      <c r="F183" s="7" t="s">
        <v>186</v>
      </c>
      <c r="G183" s="10">
        <v>35</v>
      </c>
      <c r="H183" s="14"/>
      <c r="I183" s="13">
        <f>ROUND((H183*G183),2)</f>
      </c>
      <c r="O183">
        <f>rekapitulace!H8</f>
      </c>
      <c r="P183">
        <f>O183/100*I183</f>
      </c>
    </row>
    <row r="184" ht="38.25">
      <c r="E184" s="15" t="s">
        <v>408</v>
      </c>
    </row>
    <row r="185" ht="409.5">
      <c r="E185" s="15" t="s">
        <v>409</v>
      </c>
    </row>
    <row r="186" spans="1:16" ht="12.75">
      <c r="A186" s="7">
        <v>51</v>
      </c>
      <c r="B186" s="7" t="s">
        <v>46</v>
      </c>
      <c r="C186" s="7" t="s">
        <v>410</v>
      </c>
      <c r="D186" s="7" t="s">
        <v>48</v>
      </c>
      <c r="E186" s="7" t="s">
        <v>411</v>
      </c>
      <c r="F186" s="7" t="s">
        <v>50</v>
      </c>
      <c r="G186" s="10">
        <v>3</v>
      </c>
      <c r="H186" s="14"/>
      <c r="I186" s="13">
        <f>ROUND((H186*G186),2)</f>
      </c>
      <c r="O186">
        <f>rekapitulace!H8</f>
      </c>
      <c r="P186">
        <f>O186/100*I186</f>
      </c>
    </row>
    <row r="187" ht="25.5">
      <c r="E187" s="15" t="s">
        <v>412</v>
      </c>
    </row>
    <row r="188" ht="204">
      <c r="E188" s="15" t="s">
        <v>413</v>
      </c>
    </row>
    <row r="189" spans="1:16" ht="12.75">
      <c r="A189" s="7">
        <v>52</v>
      </c>
      <c r="B189" s="7" t="s">
        <v>46</v>
      </c>
      <c r="C189" s="7" t="s">
        <v>414</v>
      </c>
      <c r="D189" s="7" t="s">
        <v>48</v>
      </c>
      <c r="E189" s="7" t="s">
        <v>415</v>
      </c>
      <c r="F189" s="7" t="s">
        <v>50</v>
      </c>
      <c r="G189" s="10">
        <v>2</v>
      </c>
      <c r="H189" s="14"/>
      <c r="I189" s="13">
        <f>ROUND((H189*G189),2)</f>
      </c>
      <c r="O189">
        <f>rekapitulace!H8</f>
      </c>
      <c r="P189">
        <f>O189/100*I189</f>
      </c>
    </row>
    <row r="190" ht="25.5">
      <c r="E190" s="15" t="s">
        <v>71</v>
      </c>
    </row>
    <row r="191" ht="204">
      <c r="E191" s="15" t="s">
        <v>416</v>
      </c>
    </row>
    <row r="192" spans="1:16" ht="12.75">
      <c r="A192" s="7">
        <v>53</v>
      </c>
      <c r="B192" s="7" t="s">
        <v>46</v>
      </c>
      <c r="C192" s="7" t="s">
        <v>417</v>
      </c>
      <c r="D192" s="7" t="s">
        <v>48</v>
      </c>
      <c r="E192" s="7" t="s">
        <v>418</v>
      </c>
      <c r="F192" s="7" t="s">
        <v>186</v>
      </c>
      <c r="G192" s="10">
        <v>66.2</v>
      </c>
      <c r="H192" s="14"/>
      <c r="I192" s="13">
        <f>ROUND((H192*G192),2)</f>
      </c>
      <c r="O192">
        <f>rekapitulace!H8</f>
      </c>
      <c r="P192">
        <f>O192/100*I192</f>
      </c>
    </row>
    <row r="193" ht="267.75">
      <c r="E193" s="15" t="s">
        <v>419</v>
      </c>
    </row>
    <row r="194" ht="255">
      <c r="E194" s="15" t="s">
        <v>420</v>
      </c>
    </row>
    <row r="195" spans="1:16" ht="12.75">
      <c r="A195" s="7">
        <v>54</v>
      </c>
      <c r="B195" s="7" t="s">
        <v>46</v>
      </c>
      <c r="C195" s="7" t="s">
        <v>421</v>
      </c>
      <c r="D195" s="7" t="s">
        <v>48</v>
      </c>
      <c r="E195" s="7" t="s">
        <v>422</v>
      </c>
      <c r="F195" s="7" t="s">
        <v>79</v>
      </c>
      <c r="G195" s="10">
        <v>0.034</v>
      </c>
      <c r="H195" s="14"/>
      <c r="I195" s="13">
        <f>ROUND((H195*G195),2)</f>
      </c>
      <c r="O195">
        <f>rekapitulace!H8</f>
      </c>
      <c r="P195">
        <f>O195/100*I195</f>
      </c>
    </row>
    <row r="196" ht="76.5">
      <c r="E196" s="15" t="s">
        <v>423</v>
      </c>
    </row>
    <row r="197" ht="242.25">
      <c r="E197" s="15" t="s">
        <v>424</v>
      </c>
    </row>
    <row r="198" spans="1:16" ht="12.75">
      <c r="A198" s="7">
        <v>55</v>
      </c>
      <c r="B198" s="7" t="s">
        <v>46</v>
      </c>
      <c r="C198" s="7" t="s">
        <v>425</v>
      </c>
      <c r="D198" s="7" t="s">
        <v>48</v>
      </c>
      <c r="E198" s="7" t="s">
        <v>426</v>
      </c>
      <c r="F198" s="7" t="s">
        <v>186</v>
      </c>
      <c r="G198" s="10">
        <v>17</v>
      </c>
      <c r="H198" s="14"/>
      <c r="I198" s="13">
        <f>ROUND((H198*G198),2)</f>
      </c>
      <c r="O198">
        <f>rekapitulace!H8</f>
      </c>
      <c r="P198">
        <f>O198/100*I198</f>
      </c>
    </row>
    <row r="199" ht="25.5">
      <c r="E199" s="15" t="s">
        <v>427</v>
      </c>
    </row>
    <row r="200" ht="409.5">
      <c r="E200" s="15" t="s">
        <v>428</v>
      </c>
    </row>
    <row r="201" spans="1:16" ht="12.75">
      <c r="A201" s="7">
        <v>56</v>
      </c>
      <c r="B201" s="7" t="s">
        <v>46</v>
      </c>
      <c r="C201" s="7" t="s">
        <v>429</v>
      </c>
      <c r="D201" s="7" t="s">
        <v>48</v>
      </c>
      <c r="E201" s="7" t="s">
        <v>430</v>
      </c>
      <c r="F201" s="7" t="s">
        <v>186</v>
      </c>
      <c r="G201" s="10">
        <v>4.2</v>
      </c>
      <c r="H201" s="14"/>
      <c r="I201" s="13">
        <f>ROUND((H201*G201),2)</f>
      </c>
      <c r="O201">
        <f>rekapitulace!H8</f>
      </c>
      <c r="P201">
        <f>O201/100*I201</f>
      </c>
    </row>
    <row r="202" ht="51">
      <c r="E202" s="15" t="s">
        <v>431</v>
      </c>
    </row>
    <row r="203" ht="409.5">
      <c r="E203" s="15" t="s">
        <v>428</v>
      </c>
    </row>
    <row r="204" spans="1:16" ht="12.75">
      <c r="A204" s="7">
        <v>57</v>
      </c>
      <c r="B204" s="7" t="s">
        <v>46</v>
      </c>
      <c r="C204" s="7" t="s">
        <v>432</v>
      </c>
      <c r="D204" s="7" t="s">
        <v>48</v>
      </c>
      <c r="E204" s="7" t="s">
        <v>433</v>
      </c>
      <c r="F204" s="7" t="s">
        <v>50</v>
      </c>
      <c r="G204" s="10">
        <v>1</v>
      </c>
      <c r="H204" s="14"/>
      <c r="I204" s="13">
        <f>ROUND((H204*G204),2)</f>
      </c>
      <c r="O204">
        <f>rekapitulace!H8</f>
      </c>
      <c r="P204">
        <f>O204/100*I204</f>
      </c>
    </row>
    <row r="205" ht="38.25">
      <c r="E205" s="15" t="s">
        <v>434</v>
      </c>
    </row>
    <row r="206" ht="242.25">
      <c r="E206" s="15" t="s">
        <v>435</v>
      </c>
    </row>
    <row r="207" spans="1:16" ht="12.75">
      <c r="A207" s="7">
        <v>58</v>
      </c>
      <c r="B207" s="7" t="s">
        <v>46</v>
      </c>
      <c r="C207" s="7" t="s">
        <v>436</v>
      </c>
      <c r="D207" s="7" t="s">
        <v>48</v>
      </c>
      <c r="E207" s="7" t="s">
        <v>437</v>
      </c>
      <c r="F207" s="7" t="s">
        <v>79</v>
      </c>
      <c r="G207" s="10">
        <v>2.181</v>
      </c>
      <c r="H207" s="14"/>
      <c r="I207" s="13">
        <f>ROUND((H207*G207),2)</f>
      </c>
      <c r="O207">
        <f>rekapitulace!H8</f>
      </c>
      <c r="P207">
        <f>O207/100*I207</f>
      </c>
    </row>
    <row r="208" ht="102">
      <c r="E208" s="15" t="s">
        <v>438</v>
      </c>
    </row>
    <row r="209" ht="409.5">
      <c r="E209" s="15" t="s">
        <v>439</v>
      </c>
    </row>
    <row r="210" spans="1:16" ht="12.75" customHeight="1">
      <c r="A210" s="16"/>
      <c r="B210" s="16"/>
      <c r="C210" s="16" t="s">
        <v>43</v>
      </c>
      <c r="D210" s="16"/>
      <c r="E210" s="16" t="s">
        <v>183</v>
      </c>
      <c r="F210" s="16"/>
      <c r="G210" s="16"/>
      <c r="H210" s="16"/>
      <c r="I210" s="16">
        <f>SUM(I183:I209)</f>
      </c>
      <c r="P210">
        <f>ROUND(SUM(P183:P209),2)</f>
      </c>
    </row>
    <row r="212" spans="1:16" ht="12.75" customHeight="1">
      <c r="A212" s="16"/>
      <c r="B212" s="16"/>
      <c r="C212" s="16"/>
      <c r="D212" s="16"/>
      <c r="E212" s="16" t="s">
        <v>73</v>
      </c>
      <c r="F212" s="16"/>
      <c r="G212" s="16"/>
      <c r="H212" s="16"/>
      <c r="I212" s="16">
        <f>+I21+I69+I87+I114+I141+I153+I171+I180+I210</f>
      </c>
      <c r="P212">
        <f>+P21+P69+P87+P114+P141+P153+P171+P180+P210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