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00 - Všeobecné a před..." sheetId="2" r:id="rId2"/>
    <sheet name="SO 102.A - KOMUNIKACE STA..." sheetId="3" r:id="rId3"/>
    <sheet name="SO 191 - DIO" sheetId="4" r:id="rId4"/>
    <sheet name="SO 300.A - KANALIZACE A V..." sheetId="5" r:id="rId5"/>
    <sheet name="SO 404, SO412 - SO 404 Os..." sheetId="6" r:id="rId6"/>
    <sheet name="SO 421 - Technická ochran..." sheetId="7" r:id="rId7"/>
    <sheet name="SO 431 - Technická ochran..." sheetId="8" r:id="rId8"/>
    <sheet name="SO 502 - Přeložka plynovodu" sheetId="9" r:id="rId9"/>
    <sheet name="SO 802.A - Vegetační - SO..." sheetId="10" r:id="rId10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'SO 000 - Všeobecné a před...'!$C$91:$K$101</definedName>
    <definedName name="_xlnm.Print_Area" localSheetId="1">'SO 000 - Všeobecné a před...'!$C$4:$J$41,'SO 000 - Všeobecné a před...'!$C$47:$J$73,'SO 000 - Všeobecné a před...'!$C$79:$K$101</definedName>
    <definedName name="_xlnm.Print_Titles" localSheetId="1">'SO 000 - Všeobecné a před...'!$91:$91</definedName>
    <definedName name="_xlnm._FilterDatabase" localSheetId="2" hidden="1">'SO 102.A - KOMUNIKACE STA...'!$C$97:$K$245</definedName>
    <definedName name="_xlnm.Print_Area" localSheetId="2">'SO 102.A - KOMUNIKACE STA...'!$C$4:$J$41,'SO 102.A - KOMUNIKACE STA...'!$C$47:$J$79,'SO 102.A - KOMUNIKACE STA...'!$C$85:$K$245</definedName>
    <definedName name="_xlnm.Print_Titles" localSheetId="2">'SO 102.A - KOMUNIKACE STA...'!$97:$97</definedName>
    <definedName name="_xlnm._FilterDatabase" localSheetId="3" hidden="1">'SO 191 - DIO'!$C$91:$K$113</definedName>
    <definedName name="_xlnm.Print_Area" localSheetId="3">'SO 191 - DIO'!$C$4:$J$41,'SO 191 - DIO'!$C$47:$J$73,'SO 191 - DIO'!$C$79:$K$113</definedName>
    <definedName name="_xlnm.Print_Titles" localSheetId="3">'SO 191 - DIO'!$91:$91</definedName>
    <definedName name="_xlnm._FilterDatabase" localSheetId="4" hidden="1">'SO 300.A - KANALIZACE A V...'!$C$93:$K$128</definedName>
    <definedName name="_xlnm.Print_Area" localSheetId="4">'SO 300.A - KANALIZACE A V...'!$C$4:$J$41,'SO 300.A - KANALIZACE A V...'!$C$47:$J$75,'SO 300.A - KANALIZACE A V...'!$C$81:$K$128</definedName>
    <definedName name="_xlnm.Print_Titles" localSheetId="4">'SO 300.A - KANALIZACE A V...'!$93:$93</definedName>
    <definedName name="_xlnm._FilterDatabase" localSheetId="5" hidden="1">'SO 404, SO412 - SO 404 Os...'!$C$90:$K$115</definedName>
    <definedName name="_xlnm.Print_Area" localSheetId="5">'SO 404, SO412 - SO 404 Os...'!$C$4:$J$41,'SO 404, SO412 - SO 404 Os...'!$C$47:$J$72,'SO 404, SO412 - SO 404 Os...'!$C$78:$K$115</definedName>
    <definedName name="_xlnm.Print_Titles" localSheetId="5">'SO 404, SO412 - SO 404 Os...'!$90:$90</definedName>
    <definedName name="_xlnm._FilterDatabase" localSheetId="6" hidden="1">'SO 421 - Technická ochran...'!$C$93:$K$107</definedName>
    <definedName name="_xlnm.Print_Area" localSheetId="6">'SO 421 - Technická ochran...'!$C$4:$J$41,'SO 421 - Technická ochran...'!$C$47:$J$75,'SO 421 - Technická ochran...'!$C$81:$K$107</definedName>
    <definedName name="_xlnm.Print_Titles" localSheetId="6">'SO 421 - Technická ochran...'!$93:$93</definedName>
    <definedName name="_xlnm._FilterDatabase" localSheetId="7" hidden="1">'SO 431 - Technická ochran...'!$C$92:$K$121</definedName>
    <definedName name="_xlnm.Print_Area" localSheetId="7">'SO 431 - Technická ochran...'!$C$4:$J$41,'SO 431 - Technická ochran...'!$C$47:$J$74,'SO 431 - Technická ochran...'!$C$80:$K$121</definedName>
    <definedName name="_xlnm.Print_Titles" localSheetId="7">'SO 431 - Technická ochran...'!$92:$92</definedName>
    <definedName name="_xlnm._FilterDatabase" localSheetId="8" hidden="1">'SO 502 - Přeložka plynovodu'!$C$93:$K$145</definedName>
    <definedName name="_xlnm.Print_Area" localSheetId="8">'SO 502 - Přeložka plynovodu'!$C$4:$J$41,'SO 502 - Přeložka plynovodu'!$C$47:$J$75,'SO 502 - Přeložka plynovodu'!$C$81:$K$145</definedName>
    <definedName name="_xlnm.Print_Titles" localSheetId="8">'SO 502 - Přeložka plynovodu'!$93:$93</definedName>
    <definedName name="_xlnm._FilterDatabase" localSheetId="9" hidden="1">'SO 802.A - Vegetační - SO...'!$C$90:$K$120</definedName>
    <definedName name="_xlnm.Print_Area" localSheetId="9">'SO 802.A - Vegetační - SO...'!$C$4:$J$41,'SO 802.A - Vegetační - SO...'!$C$47:$J$72,'SO 802.A - Vegetační - SO...'!$C$78:$K$120</definedName>
    <definedName name="_xlnm.Print_Titles" localSheetId="9">'SO 802.A - Vegetační - SO...'!$90:$90</definedName>
  </definedNames>
  <calcPr/>
</workbook>
</file>

<file path=xl/calcChain.xml><?xml version="1.0" encoding="utf-8"?>
<calcChain xmlns="http://schemas.openxmlformats.org/spreadsheetml/2006/main">
  <c i="10" r="J39"/>
  <c r="J38"/>
  <c i="1" r="AY63"/>
  <c i="10" r="J37"/>
  <c i="1" r="AX63"/>
  <c i="10"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T91"/>
  <c r="R92"/>
  <c r="R91"/>
  <c r="P92"/>
  <c r="P91"/>
  <c i="1" r="AU63"/>
  <c i="10" r="BK92"/>
  <c r="BK91"/>
  <c r="J91"/>
  <c r="J61"/>
  <c r="J92"/>
  <c r="BE92"/>
  <c r="F85"/>
  <c r="E83"/>
  <c r="BI70"/>
  <c r="BH70"/>
  <c r="BG70"/>
  <c r="BE70"/>
  <c r="BI69"/>
  <c r="BH69"/>
  <c r="BG69"/>
  <c r="BF69"/>
  <c r="BE69"/>
  <c r="BI68"/>
  <c r="BH68"/>
  <c r="BG68"/>
  <c r="BF68"/>
  <c r="BE68"/>
  <c r="BI67"/>
  <c r="BH67"/>
  <c r="BG67"/>
  <c r="BF67"/>
  <c r="BE67"/>
  <c r="BI66"/>
  <c r="BH66"/>
  <c r="BG66"/>
  <c r="BF66"/>
  <c r="BE66"/>
  <c r="BI65"/>
  <c r="F39"/>
  <c i="1" r="BD63"/>
  <c i="10" r="BH65"/>
  <c r="F38"/>
  <c i="1" r="BC63"/>
  <c i="10" r="BG65"/>
  <c r="F37"/>
  <c i="1" r="BB63"/>
  <c i="10" r="BF65"/>
  <c r="BE65"/>
  <c r="J35"/>
  <c i="1" r="AV63"/>
  <c i="10" r="F35"/>
  <c i="1" r="AZ63"/>
  <c i="10" r="J30"/>
  <c r="J70"/>
  <c r="J64"/>
  <c r="J72"/>
  <c r="J31"/>
  <c r="J32"/>
  <c i="1" r="AG63"/>
  <c i="10" r="BF70"/>
  <c r="J36"/>
  <c i="1" r="AW63"/>
  <c i="10" r="F36"/>
  <c i="1" r="BA63"/>
  <c i="10" r="F54"/>
  <c r="E52"/>
  <c r="J41"/>
  <c r="J24"/>
  <c r="E24"/>
  <c r="J88"/>
  <c r="J57"/>
  <c r="J23"/>
  <c r="J21"/>
  <c r="E21"/>
  <c r="J87"/>
  <c r="J56"/>
  <c r="J20"/>
  <c r="J18"/>
  <c r="E18"/>
  <c r="F88"/>
  <c r="F57"/>
  <c r="J17"/>
  <c r="J15"/>
  <c r="E15"/>
  <c r="F87"/>
  <c r="F56"/>
  <c r="J14"/>
  <c r="J12"/>
  <c r="J85"/>
  <c r="J54"/>
  <c r="E7"/>
  <c r="E81"/>
  <c r="E50"/>
  <c i="9" r="J39"/>
  <c r="J38"/>
  <c i="1" r="AY62"/>
  <c i="9" r="J37"/>
  <c i="1" r="AX62"/>
  <c i="9"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64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3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T95"/>
  <c r="T94"/>
  <c r="R96"/>
  <c r="R95"/>
  <c r="R94"/>
  <c r="P96"/>
  <c r="P95"/>
  <c r="P94"/>
  <c i="1" r="AU62"/>
  <c i="9" r="BK96"/>
  <c r="BK95"/>
  <c r="J95"/>
  <c r="BK94"/>
  <c r="J94"/>
  <c r="J61"/>
  <c r="J96"/>
  <c r="BE96"/>
  <c r="J62"/>
  <c r="F88"/>
  <c r="E86"/>
  <c r="BI73"/>
  <c r="BH73"/>
  <c r="BG73"/>
  <c r="BF73"/>
  <c r="BI72"/>
  <c r="BH72"/>
  <c r="BG72"/>
  <c r="BF72"/>
  <c r="BE72"/>
  <c r="BI71"/>
  <c r="BH71"/>
  <c r="BG71"/>
  <c r="BF71"/>
  <c r="BE71"/>
  <c r="BI70"/>
  <c r="BH70"/>
  <c r="BG70"/>
  <c r="BF70"/>
  <c r="BE70"/>
  <c r="BI69"/>
  <c r="BH69"/>
  <c r="BG69"/>
  <c r="BF69"/>
  <c r="BE69"/>
  <c r="BI68"/>
  <c r="F39"/>
  <c i="1" r="BD62"/>
  <c i="9" r="BH68"/>
  <c r="F38"/>
  <c i="1" r="BC62"/>
  <c i="9" r="BG68"/>
  <c r="F37"/>
  <c i="1" r="BB62"/>
  <c i="9" r="BF68"/>
  <c r="J36"/>
  <c i="1" r="AW62"/>
  <c i="9" r="F36"/>
  <c i="1" r="BA62"/>
  <c i="9" r="BE68"/>
  <c r="J30"/>
  <c r="J73"/>
  <c r="J67"/>
  <c r="J75"/>
  <c r="J31"/>
  <c r="J32"/>
  <c i="1" r="AG62"/>
  <c i="9" r="BE73"/>
  <c r="J35"/>
  <c i="1" r="AV62"/>
  <c i="9" r="F35"/>
  <c i="1" r="AZ62"/>
  <c i="9" r="F54"/>
  <c r="E52"/>
  <c r="J41"/>
  <c r="J24"/>
  <c r="E24"/>
  <c r="J91"/>
  <c r="J57"/>
  <c r="J23"/>
  <c r="J21"/>
  <c r="E21"/>
  <c r="J90"/>
  <c r="J56"/>
  <c r="J20"/>
  <c r="J18"/>
  <c r="E18"/>
  <c r="F91"/>
  <c r="F57"/>
  <c r="J17"/>
  <c r="J15"/>
  <c r="E15"/>
  <c r="F90"/>
  <c r="F56"/>
  <c r="J14"/>
  <c r="J12"/>
  <c r="J88"/>
  <c r="J54"/>
  <c r="E7"/>
  <c r="E84"/>
  <c r="E50"/>
  <c i="8" r="J39"/>
  <c r="J38"/>
  <c i="1" r="AY61"/>
  <c i="8" r="J37"/>
  <c i="1" r="AX61"/>
  <c i="8"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T110"/>
  <c r="T109"/>
  <c r="R111"/>
  <c r="R110"/>
  <c r="R109"/>
  <c r="P111"/>
  <c r="P110"/>
  <c r="P109"/>
  <c r="BK111"/>
  <c r="BK110"/>
  <c r="J110"/>
  <c r="BK109"/>
  <c r="J109"/>
  <c r="J111"/>
  <c r="BE111"/>
  <c r="J63"/>
  <c r="J62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T93"/>
  <c r="R94"/>
  <c r="R93"/>
  <c r="P94"/>
  <c r="P93"/>
  <c i="1" r="AU61"/>
  <c i="8" r="BK94"/>
  <c r="BK93"/>
  <c r="J93"/>
  <c r="J61"/>
  <c r="J94"/>
  <c r="BE94"/>
  <c r="J90"/>
  <c r="J89"/>
  <c r="F89"/>
  <c r="F87"/>
  <c r="E85"/>
  <c r="BI72"/>
  <c r="BH72"/>
  <c r="BG72"/>
  <c r="BF72"/>
  <c r="BI71"/>
  <c r="BH71"/>
  <c r="BG71"/>
  <c r="BF71"/>
  <c r="BE71"/>
  <c r="BI70"/>
  <c r="BH70"/>
  <c r="BG70"/>
  <c r="BF70"/>
  <c r="BE70"/>
  <c r="BI69"/>
  <c r="BH69"/>
  <c r="BG69"/>
  <c r="BF69"/>
  <c r="BE69"/>
  <c r="BI68"/>
  <c r="BH68"/>
  <c r="BG68"/>
  <c r="BF68"/>
  <c r="BE68"/>
  <c r="BI67"/>
  <c r="F39"/>
  <c i="1" r="BD61"/>
  <c i="8" r="BH67"/>
  <c r="F38"/>
  <c i="1" r="BC61"/>
  <c i="8" r="BG67"/>
  <c r="F37"/>
  <c i="1" r="BB61"/>
  <c i="8" r="BF67"/>
  <c r="J36"/>
  <c i="1" r="AW61"/>
  <c i="8" r="F36"/>
  <c i="1" r="BA61"/>
  <c i="8" r="BE67"/>
  <c r="J30"/>
  <c r="J72"/>
  <c r="J66"/>
  <c r="J74"/>
  <c r="J31"/>
  <c r="J32"/>
  <c i="1" r="AG61"/>
  <c i="8" r="BE72"/>
  <c r="J35"/>
  <c i="1" r="AV61"/>
  <c i="8" r="F35"/>
  <c i="1" r="AZ61"/>
  <c i="8" r="J57"/>
  <c r="J56"/>
  <c r="F56"/>
  <c r="F54"/>
  <c r="E52"/>
  <c r="J41"/>
  <c r="J18"/>
  <c r="E18"/>
  <c r="F90"/>
  <c r="F57"/>
  <c r="J17"/>
  <c r="J12"/>
  <c r="J87"/>
  <c r="J54"/>
  <c r="E7"/>
  <c r="E83"/>
  <c r="E50"/>
  <c i="7" r="J39"/>
  <c r="J38"/>
  <c i="1" r="AY60"/>
  <c i="7" r="J37"/>
  <c i="1" r="AX60"/>
  <c i="7"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T104"/>
  <c r="R105"/>
  <c r="R104"/>
  <c r="P105"/>
  <c r="P104"/>
  <c r="BK105"/>
  <c r="BK104"/>
  <c r="J104"/>
  <c r="J105"/>
  <c r="BE105"/>
  <c r="J64"/>
  <c r="BI103"/>
  <c r="BH103"/>
  <c r="BG103"/>
  <c r="BF103"/>
  <c r="T103"/>
  <c r="T102"/>
  <c r="T101"/>
  <c r="R103"/>
  <c r="R102"/>
  <c r="R101"/>
  <c r="P103"/>
  <c r="P102"/>
  <c r="P101"/>
  <c r="BK103"/>
  <c r="BK102"/>
  <c r="J102"/>
  <c r="BK101"/>
  <c r="J101"/>
  <c r="J103"/>
  <c r="BE103"/>
  <c r="J63"/>
  <c r="J62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T94"/>
  <c r="R95"/>
  <c r="R94"/>
  <c r="P95"/>
  <c r="P94"/>
  <c i="1" r="AU60"/>
  <c i="7" r="BK95"/>
  <c r="BK94"/>
  <c r="J94"/>
  <c r="J61"/>
  <c r="J95"/>
  <c r="BE95"/>
  <c r="J91"/>
  <c r="J90"/>
  <c r="F90"/>
  <c r="F88"/>
  <c r="E86"/>
  <c r="BI73"/>
  <c r="BH73"/>
  <c r="BG73"/>
  <c r="BF73"/>
  <c r="BI72"/>
  <c r="BH72"/>
  <c r="BG72"/>
  <c r="BF72"/>
  <c r="BE72"/>
  <c r="BI71"/>
  <c r="BH71"/>
  <c r="BG71"/>
  <c r="BF71"/>
  <c r="BE71"/>
  <c r="BI70"/>
  <c r="BH70"/>
  <c r="BG70"/>
  <c r="BF70"/>
  <c r="BE70"/>
  <c r="BI69"/>
  <c r="BH69"/>
  <c r="BG69"/>
  <c r="BF69"/>
  <c r="BE69"/>
  <c r="BI68"/>
  <c r="F39"/>
  <c i="1" r="BD60"/>
  <c i="7" r="BH68"/>
  <c r="F38"/>
  <c i="1" r="BC60"/>
  <c i="7" r="BG68"/>
  <c r="F37"/>
  <c i="1" r="BB60"/>
  <c i="7" r="BF68"/>
  <c r="J36"/>
  <c i="1" r="AW60"/>
  <c i="7" r="F36"/>
  <c i="1" r="BA60"/>
  <c i="7" r="BE68"/>
  <c r="J30"/>
  <c r="J73"/>
  <c r="J67"/>
  <c r="J75"/>
  <c r="J31"/>
  <c r="J32"/>
  <c i="1" r="AG60"/>
  <c i="7" r="BE73"/>
  <c r="J35"/>
  <c i="1" r="AV60"/>
  <c i="7" r="F35"/>
  <c i="1" r="AZ60"/>
  <c i="7" r="J57"/>
  <c r="J56"/>
  <c r="F56"/>
  <c r="F54"/>
  <c r="E52"/>
  <c r="J41"/>
  <c r="J18"/>
  <c r="E18"/>
  <c r="F91"/>
  <c r="F57"/>
  <c r="J17"/>
  <c r="J12"/>
  <c r="J88"/>
  <c r="J54"/>
  <c r="E7"/>
  <c r="E84"/>
  <c r="E50"/>
  <c i="6" r="J39"/>
  <c r="J38"/>
  <c i="1" r="AY59"/>
  <c i="6" r="J37"/>
  <c i="1" r="AX59"/>
  <c i="6"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T91"/>
  <c r="R92"/>
  <c r="R91"/>
  <c r="P92"/>
  <c r="P91"/>
  <c i="1" r="AU59"/>
  <c i="6" r="BK92"/>
  <c r="BK91"/>
  <c r="J91"/>
  <c r="J61"/>
  <c r="J92"/>
  <c r="BE92"/>
  <c r="J88"/>
  <c r="J87"/>
  <c r="F87"/>
  <c r="F85"/>
  <c r="E83"/>
  <c r="BI70"/>
  <c r="BH70"/>
  <c r="BG70"/>
  <c r="BF70"/>
  <c r="BI69"/>
  <c r="BH69"/>
  <c r="BG69"/>
  <c r="BF69"/>
  <c r="BE69"/>
  <c r="BI68"/>
  <c r="BH68"/>
  <c r="BG68"/>
  <c r="BF68"/>
  <c r="BE68"/>
  <c r="BI67"/>
  <c r="BH67"/>
  <c r="BG67"/>
  <c r="BF67"/>
  <c r="BE67"/>
  <c r="BI66"/>
  <c r="BH66"/>
  <c r="BG66"/>
  <c r="BF66"/>
  <c r="BE66"/>
  <c r="BI65"/>
  <c r="F39"/>
  <c i="1" r="BD59"/>
  <c i="6" r="BH65"/>
  <c r="F38"/>
  <c i="1" r="BC59"/>
  <c i="6" r="BG65"/>
  <c r="F37"/>
  <c i="1" r="BB59"/>
  <c i="6" r="BF65"/>
  <c r="J36"/>
  <c i="1" r="AW59"/>
  <c i="6" r="F36"/>
  <c i="1" r="BA59"/>
  <c i="6" r="BE65"/>
  <c r="J30"/>
  <c r="J70"/>
  <c r="J64"/>
  <c r="J72"/>
  <c r="J31"/>
  <c r="J32"/>
  <c i="1" r="AG59"/>
  <c i="6" r="BE70"/>
  <c r="J35"/>
  <c i="1" r="AV59"/>
  <c i="6" r="F35"/>
  <c i="1" r="AZ59"/>
  <c i="6" r="J57"/>
  <c r="J56"/>
  <c r="F56"/>
  <c r="F54"/>
  <c r="E52"/>
  <c r="J41"/>
  <c r="J18"/>
  <c r="E18"/>
  <c r="F88"/>
  <c r="F57"/>
  <c r="J17"/>
  <c r="J12"/>
  <c r="J85"/>
  <c r="J54"/>
  <c r="E7"/>
  <c r="E81"/>
  <c r="E50"/>
  <c i="5" r="J39"/>
  <c r="J38"/>
  <c i="1" r="AY58"/>
  <c i="5" r="J37"/>
  <c i="1" r="AX58"/>
  <c i="5"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T116"/>
  <c r="R117"/>
  <c r="R116"/>
  <c r="P117"/>
  <c r="P116"/>
  <c r="BK117"/>
  <c r="BK116"/>
  <c r="J116"/>
  <c r="J117"/>
  <c r="BE117"/>
  <c r="J64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T100"/>
  <c r="R101"/>
  <c r="R100"/>
  <c r="P101"/>
  <c r="P100"/>
  <c r="BK101"/>
  <c r="BK100"/>
  <c r="J100"/>
  <c r="J101"/>
  <c r="BE101"/>
  <c r="J63"/>
  <c r="BI96"/>
  <c r="BH96"/>
  <c r="BG96"/>
  <c r="BF96"/>
  <c r="T96"/>
  <c r="T95"/>
  <c r="T94"/>
  <c r="R96"/>
  <c r="R95"/>
  <c r="R94"/>
  <c r="P96"/>
  <c r="P95"/>
  <c r="P94"/>
  <c i="1" r="AU58"/>
  <c i="5" r="BK96"/>
  <c r="BK95"/>
  <c r="J95"/>
  <c r="BK94"/>
  <c r="J94"/>
  <c r="J61"/>
  <c r="J96"/>
  <c r="BE96"/>
  <c r="J62"/>
  <c r="J91"/>
  <c r="J90"/>
  <c r="F90"/>
  <c r="F88"/>
  <c r="E86"/>
  <c r="BI73"/>
  <c r="BH73"/>
  <c r="BG73"/>
  <c r="BE73"/>
  <c r="BI72"/>
  <c r="BH72"/>
  <c r="BG72"/>
  <c r="BF72"/>
  <c r="BE72"/>
  <c r="BI71"/>
  <c r="BH71"/>
  <c r="BG71"/>
  <c r="BF71"/>
  <c r="BE71"/>
  <c r="BI70"/>
  <c r="BH70"/>
  <c r="BG70"/>
  <c r="BF70"/>
  <c r="BE70"/>
  <c r="BI69"/>
  <c r="BH69"/>
  <c r="BG69"/>
  <c r="BF69"/>
  <c r="BE69"/>
  <c r="BI68"/>
  <c r="F39"/>
  <c i="1" r="BD58"/>
  <c i="5" r="BH68"/>
  <c r="F38"/>
  <c i="1" r="BC58"/>
  <c i="5" r="BG68"/>
  <c r="F37"/>
  <c i="1" r="BB58"/>
  <c i="5" r="BF68"/>
  <c r="BE68"/>
  <c r="J35"/>
  <c i="1" r="AV58"/>
  <c i="5" r="F35"/>
  <c i="1" r="AZ58"/>
  <c i="5" r="J30"/>
  <c r="J73"/>
  <c r="J67"/>
  <c r="J75"/>
  <c r="J31"/>
  <c r="J32"/>
  <c i="1" r="AG58"/>
  <c i="5" r="BF73"/>
  <c r="J36"/>
  <c i="1" r="AW58"/>
  <c i="5" r="F36"/>
  <c i="1" r="BA58"/>
  <c i="5" r="J57"/>
  <c r="J56"/>
  <c r="F56"/>
  <c r="F54"/>
  <c r="E52"/>
  <c r="J41"/>
  <c r="J18"/>
  <c r="E18"/>
  <c r="F91"/>
  <c r="F57"/>
  <c r="J17"/>
  <c r="J12"/>
  <c r="J88"/>
  <c r="J54"/>
  <c r="E7"/>
  <c r="E84"/>
  <c r="E50"/>
  <c i="4" r="J39"/>
  <c r="J38"/>
  <c i="1" r="AY57"/>
  <c i="4" r="J37"/>
  <c i="1" r="AX57"/>
  <c i="4"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T93"/>
  <c r="T92"/>
  <c r="R94"/>
  <c r="R93"/>
  <c r="R92"/>
  <c r="P94"/>
  <c r="P93"/>
  <c r="P92"/>
  <c i="1" r="AU57"/>
  <c i="4" r="BK94"/>
  <c r="BK93"/>
  <c r="J93"/>
  <c r="BK92"/>
  <c r="J92"/>
  <c r="J61"/>
  <c r="J94"/>
  <c r="BE94"/>
  <c r="J62"/>
  <c r="J89"/>
  <c r="J88"/>
  <c r="F88"/>
  <c r="F86"/>
  <c r="E84"/>
  <c r="BI71"/>
  <c r="BH71"/>
  <c r="BG71"/>
  <c r="BE71"/>
  <c r="BI70"/>
  <c r="BH70"/>
  <c r="BG70"/>
  <c r="BF70"/>
  <c r="BE70"/>
  <c r="BI69"/>
  <c r="BH69"/>
  <c r="BG69"/>
  <c r="BF69"/>
  <c r="BE69"/>
  <c r="BI68"/>
  <c r="BH68"/>
  <c r="BG68"/>
  <c r="BF68"/>
  <c r="BE68"/>
  <c r="BI67"/>
  <c r="BH67"/>
  <c r="BG67"/>
  <c r="BF67"/>
  <c r="BE67"/>
  <c r="BI66"/>
  <c r="F39"/>
  <c i="1" r="BD57"/>
  <c i="4" r="BH66"/>
  <c r="F38"/>
  <c i="1" r="BC57"/>
  <c i="4" r="BG66"/>
  <c r="F37"/>
  <c i="1" r="BB57"/>
  <c i="4" r="BF66"/>
  <c r="BE66"/>
  <c r="J35"/>
  <c i="1" r="AV57"/>
  <c i="4" r="F35"/>
  <c i="1" r="AZ57"/>
  <c i="4" r="J30"/>
  <c r="J71"/>
  <c r="J65"/>
  <c r="J73"/>
  <c r="J31"/>
  <c r="J32"/>
  <c i="1" r="AG57"/>
  <c i="4" r="BF71"/>
  <c r="J36"/>
  <c i="1" r="AW57"/>
  <c i="4" r="F36"/>
  <c i="1" r="BA57"/>
  <c i="4" r="J57"/>
  <c r="J56"/>
  <c r="F56"/>
  <c r="F54"/>
  <c r="E52"/>
  <c r="J41"/>
  <c r="J18"/>
  <c r="E18"/>
  <c r="F89"/>
  <c r="F57"/>
  <c r="J17"/>
  <c r="J12"/>
  <c r="J86"/>
  <c r="J54"/>
  <c r="E7"/>
  <c r="E82"/>
  <c r="E50"/>
  <c i="3" r="J39"/>
  <c r="J38"/>
  <c i="1" r="AY56"/>
  <c i="3" r="J37"/>
  <c i="1" r="AX56"/>
  <c i="3"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20"/>
  <c r="BH220"/>
  <c r="BG220"/>
  <c r="BF220"/>
  <c r="T220"/>
  <c r="T219"/>
  <c r="R220"/>
  <c r="R219"/>
  <c r="P220"/>
  <c r="P219"/>
  <c r="BK220"/>
  <c r="BK219"/>
  <c r="J219"/>
  <c r="J220"/>
  <c r="BE220"/>
  <c r="J68"/>
  <c r="BI218"/>
  <c r="BH218"/>
  <c r="BG218"/>
  <c r="BF218"/>
  <c r="T218"/>
  <c r="R218"/>
  <c r="P218"/>
  <c r="BK218"/>
  <c r="J218"/>
  <c r="BE218"/>
  <c r="BI217"/>
  <c r="BH217"/>
  <c r="BG217"/>
  <c r="BF217"/>
  <c r="T217"/>
  <c r="T216"/>
  <c r="R217"/>
  <c r="R216"/>
  <c r="P217"/>
  <c r="P216"/>
  <c r="BK217"/>
  <c r="BK216"/>
  <c r="J216"/>
  <c r="J217"/>
  <c r="BE217"/>
  <c r="J67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T163"/>
  <c r="R164"/>
  <c r="R163"/>
  <c r="P164"/>
  <c r="P163"/>
  <c r="BK164"/>
  <c r="BK163"/>
  <c r="J163"/>
  <c r="J164"/>
  <c r="BE164"/>
  <c r="J66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8"/>
  <c r="BH158"/>
  <c r="BG158"/>
  <c r="BF158"/>
  <c r="T158"/>
  <c r="T157"/>
  <c r="R158"/>
  <c r="R157"/>
  <c r="P158"/>
  <c r="P157"/>
  <c r="BK158"/>
  <c r="BK157"/>
  <c r="J157"/>
  <c r="J158"/>
  <c r="BE158"/>
  <c r="J65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0"/>
  <c r="BH150"/>
  <c r="BG150"/>
  <c r="BF150"/>
  <c r="T150"/>
  <c r="T149"/>
  <c r="R150"/>
  <c r="R149"/>
  <c r="P150"/>
  <c r="P149"/>
  <c r="BK150"/>
  <c r="BK149"/>
  <c r="J149"/>
  <c r="J150"/>
  <c r="BE150"/>
  <c r="J64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R121"/>
  <c r="P122"/>
  <c r="P121"/>
  <c r="BK122"/>
  <c r="BK121"/>
  <c r="J121"/>
  <c r="J122"/>
  <c r="BE122"/>
  <c r="J63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100"/>
  <c r="BH100"/>
  <c r="BG100"/>
  <c r="BF100"/>
  <c r="T100"/>
  <c r="T99"/>
  <c r="T98"/>
  <c r="R100"/>
  <c r="R99"/>
  <c r="R98"/>
  <c r="P100"/>
  <c r="P99"/>
  <c r="P98"/>
  <c i="1" r="AU56"/>
  <c i="3" r="BK100"/>
  <c r="BK99"/>
  <c r="J99"/>
  <c r="BK98"/>
  <c r="J98"/>
  <c r="J61"/>
  <c r="J100"/>
  <c r="BE100"/>
  <c r="J62"/>
  <c r="J95"/>
  <c r="J94"/>
  <c r="F94"/>
  <c r="F92"/>
  <c r="E90"/>
  <c r="BI77"/>
  <c r="BH77"/>
  <c r="BG77"/>
  <c r="BE77"/>
  <c r="BI76"/>
  <c r="BH76"/>
  <c r="BG76"/>
  <c r="BF76"/>
  <c r="BE76"/>
  <c r="BI75"/>
  <c r="BH75"/>
  <c r="BG75"/>
  <c r="BF75"/>
  <c r="BE75"/>
  <c r="BI74"/>
  <c r="BH74"/>
  <c r="BG74"/>
  <c r="BF74"/>
  <c r="BE74"/>
  <c r="BI73"/>
  <c r="BH73"/>
  <c r="BG73"/>
  <c r="BF73"/>
  <c r="BE73"/>
  <c r="BI72"/>
  <c r="F39"/>
  <c i="1" r="BD56"/>
  <c i="3" r="BH72"/>
  <c r="F38"/>
  <c i="1" r="BC56"/>
  <c i="3" r="BG72"/>
  <c r="F37"/>
  <c i="1" r="BB56"/>
  <c i="3" r="BF72"/>
  <c r="BE72"/>
  <c r="J35"/>
  <c i="1" r="AV56"/>
  <c i="3" r="F35"/>
  <c i="1" r="AZ56"/>
  <c i="3" r="J30"/>
  <c r="J77"/>
  <c r="J71"/>
  <c r="J79"/>
  <c r="J31"/>
  <c r="J32"/>
  <c i="1" r="AG56"/>
  <c i="3" r="BF77"/>
  <c r="J36"/>
  <c i="1" r="AW56"/>
  <c i="3" r="F36"/>
  <c i="1" r="BA56"/>
  <c i="3" r="J57"/>
  <c r="J56"/>
  <c r="F56"/>
  <c r="F54"/>
  <c r="E52"/>
  <c r="J41"/>
  <c r="J18"/>
  <c r="E18"/>
  <c r="F95"/>
  <c r="F57"/>
  <c r="J17"/>
  <c r="J12"/>
  <c r="J92"/>
  <c r="J54"/>
  <c r="E7"/>
  <c r="E88"/>
  <c r="E50"/>
  <c i="2" r="J39"/>
  <c r="J38"/>
  <c i="1" r="AY55"/>
  <c i="2" r="J37"/>
  <c i="1" r="AX55"/>
  <c i="2"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T93"/>
  <c r="T92"/>
  <c r="R94"/>
  <c r="R93"/>
  <c r="R92"/>
  <c r="P94"/>
  <c r="P93"/>
  <c r="P92"/>
  <c i="1" r="AU55"/>
  <c i="2" r="BK94"/>
  <c r="BK93"/>
  <c r="J93"/>
  <c r="BK92"/>
  <c r="J92"/>
  <c r="J61"/>
  <c r="J94"/>
  <c r="BE94"/>
  <c r="J62"/>
  <c r="J89"/>
  <c r="J88"/>
  <c r="F88"/>
  <c r="F86"/>
  <c r="E84"/>
  <c r="BI71"/>
  <c r="BH71"/>
  <c r="BG71"/>
  <c r="BE71"/>
  <c r="BI70"/>
  <c r="BH70"/>
  <c r="BG70"/>
  <c r="BF70"/>
  <c r="BE70"/>
  <c r="BI69"/>
  <c r="BH69"/>
  <c r="BG69"/>
  <c r="BF69"/>
  <c r="BE69"/>
  <c r="BI68"/>
  <c r="BH68"/>
  <c r="BG68"/>
  <c r="BF68"/>
  <c r="BE68"/>
  <c r="BI67"/>
  <c r="BH67"/>
  <c r="BG67"/>
  <c r="BF67"/>
  <c r="BE67"/>
  <c r="BI66"/>
  <c r="F39"/>
  <c i="1" r="BD55"/>
  <c i="2" r="BH66"/>
  <c r="F38"/>
  <c i="1" r="BC55"/>
  <c i="2" r="BG66"/>
  <c r="F37"/>
  <c i="1" r="BB55"/>
  <c i="2" r="BF66"/>
  <c r="BE66"/>
  <c r="J35"/>
  <c i="1" r="AV55"/>
  <c i="2" r="F35"/>
  <c i="1" r="AZ55"/>
  <c i="2" r="J30"/>
  <c r="J71"/>
  <c r="J65"/>
  <c r="J73"/>
  <c r="J31"/>
  <c r="J32"/>
  <c i="1" r="AG55"/>
  <c i="2" r="BF71"/>
  <c r="J36"/>
  <c i="1" r="AW55"/>
  <c i="2" r="F36"/>
  <c i="1" r="BA55"/>
  <c i="2" r="J57"/>
  <c r="J56"/>
  <c r="F56"/>
  <c r="F54"/>
  <c r="E52"/>
  <c r="J41"/>
  <c r="J18"/>
  <c r="E18"/>
  <c r="F89"/>
  <c r="F57"/>
  <c r="J17"/>
  <c r="J12"/>
  <c r="J86"/>
  <c r="J54"/>
  <c r="E7"/>
  <c r="E82"/>
  <c r="E50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3"/>
  <c r="AN63"/>
  <c r="AT62"/>
  <c r="AN62"/>
  <c r="AT61"/>
  <c r="AN61"/>
  <c r="AT60"/>
  <c r="AN60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<sst xmlns="http://schemas.openxmlformats.org/spreadsheetml/2006/main">
  <si>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</si>
  <si>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</si>
  <si>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</si>
  <si>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</si>
  <si>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</si>
  <si>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{175b1042-7203-4af6-b50f-e610469245dc}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</si>
  <si>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</si>
  <si>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</si>
  <si>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</si>
  <si>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</si>
  <si>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</si>
  <si>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</si>
  <si>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</si>
  <si>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</si>
  <si>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1608126-KSÚS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</si>
  <si>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</si>
  <si>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</si>
  <si>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Okružní křižovatka v km 1,391.91 u areálu T-sport a SOPO - Modletice včetně chodníku k zastávce</t>
  </si>
  <si>
    <t>KSO:</t>
  </si>
  <si>
    <t>CC-CZ:</t>
  </si>
  <si>
    <t>Místo:</t>
  </si>
  <si>
    <t xml:space="preserve"> </t>
  </si>
  <si>
    <t>Datum:</t>
  </si>
  <si>
    <t>5. 2. 2018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</si>
  <si>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</si>
  <si>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</si>
  <si>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</si>
  <si>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</si>
  <si>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</si>
  <si>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</si>
  <si>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</si>
  <si>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</si>
  <si>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</si>
  <si>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</si>
  <si>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</si>
  <si>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</si>
  <si>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</si>
  <si>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</si>
  <si>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</si>
  <si>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</si>
  <si>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</si>
  <si>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</si>
  <si>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</si>
  <si>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</si>
  <si>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</si>
  <si>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</si>
  <si>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</si>
  <si>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</si>
  <si>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</si>
  <si>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</si>
  <si>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</si>
  <si>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</si>
  <si>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</si>
  <si>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</si>
  <si>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</si>
  <si>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</si>
  <si>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</si>
  <si>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</si>
  <si>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</si>
  <si>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</si>
  <si>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</si>
  <si>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</si>
  <si>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</si>
  <si>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</si>
  <si>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</si>
  <si>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</si>
  <si>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</si>
  <si>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</si>
  <si>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</si>
  <si>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</si>
  <si>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</si>
  <si>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</si>
  <si>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</si>
  <si>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Všeobecné a předběžné položky</t>
  </si>
  <si>
    <t>STA</t>
  </si>
  <si>
    <t>1</t>
  </si>
  <si>
    <t>{6ae9abd7-6037-4ef7-9667-45b8675b329d}</t>
  </si>
  <si>
    <t>-1</t>
  </si>
  <si>
    <t>SO 102.A</t>
  </si>
  <si>
    <t>KOMUNIKACE STAVBA KSÚS</t>
  </si>
  <si>
    <t>{189a3359-6763-4834-b32f-fc430d79a4a6}</t>
  </si>
  <si>
    <t>SO 191</t>
  </si>
  <si>
    <t>DIO</t>
  </si>
  <si>
    <t>{f6c70767-6ce4-4d81-90b9-2084e9ebaa9e}</t>
  </si>
  <si>
    <t>SO 300.A</t>
  </si>
  <si>
    <t>KANALIZACE A VODOVOD</t>
  </si>
  <si>
    <t>{0657aabf-708a-40a1-a1da-8cbc38916307}</t>
  </si>
  <si>
    <t>SO 404, SO412</t>
  </si>
  <si>
    <t>SO 404 Osvětlení okružní křižovatky, SO412 Osvětlení přechodů</t>
  </si>
  <si>
    <t>{cd0d52bc-6aa6-401a-8d64-754295adb89b}</t>
  </si>
  <si>
    <t>2</t>
  </si>
  <si>
    <t>SO 421</t>
  </si>
  <si>
    <t>Technická ochrana kabelů slaboproudu u okružní křižovatky</t>
  </si>
  <si>
    <t>{4e5f900b-86a2-4200-9742-947c21befd43}</t>
  </si>
  <si>
    <t>SO 431</t>
  </si>
  <si>
    <t>Technická ochrana kabelů VN u okružní křižovatky</t>
  </si>
  <si>
    <t>{41bf1482-f6d7-4050-8e7a-0b7da2f17b17}</t>
  </si>
  <si>
    <t>SO 502</t>
  </si>
  <si>
    <t>Přeložka plynovodu</t>
  </si>
  <si>
    <t>{d9b6d566-3de8-4345-a9df-a7fab5b9de1f}</t>
  </si>
  <si>
    <t>SO 802.A - Vegetační</t>
  </si>
  <si>
    <t>SO 802.A - Vegetační úpravy</t>
  </si>
  <si>
    <t>{8710a1fc-a626-4758-987e-04e6f0d4db0b}</t>
  </si>
  <si>
    <t>KRYCÍ LIST SOUPISU PRACÍ</t>
  </si>
  <si>
    <t>Objekt:</t>
  </si>
  <si>
    <t>SO 000 - Všeobecné a předběžné položky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</si>
  <si>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</si>
  <si>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</si>
  <si>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</si>
  <si>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</si>
  <si>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</si>
  <si>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</si>
  <si>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 xml:space="preserve">0 -  Všeobecné konstrukce a práce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</si>
  <si>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</si>
  <si>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</si>
  <si>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</si>
  <si>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</si>
  <si>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</si>
  <si>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</si>
  <si>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</si>
  <si>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</si>
  <si>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</si>
  <si>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</si>
  <si>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</si>
  <si>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</si>
  <si>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</si>
  <si>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</si>
  <si>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</si>
  <si>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</si>
  <si>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</si>
  <si>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</si>
  <si>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</si>
  <si>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</si>
  <si>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</si>
  <si>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</si>
  <si>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</si>
  <si>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 xml:space="preserve"> Všeobecné konstrukce a práce</t>
  </si>
  <si>
    <t>ROZPOCET</t>
  </si>
  <si>
    <t>K</t>
  </si>
  <si>
    <t>02730.1</t>
  </si>
  <si>
    <t>POMOC PRÁCE ZŘÍZ NEBO ZAJIŠŤ OCHRANU INŽENÝRSKÝCH SÍTÍ</t>
  </si>
  <si>
    <t>KČ</t>
  </si>
  <si>
    <t>4</t>
  </si>
  <si>
    <t>-745279998</t>
  </si>
  <si>
    <t>02730.2</t>
  </si>
  <si>
    <t>1604772668</t>
  </si>
  <si>
    <t>3</t>
  </si>
  <si>
    <t>02910</t>
  </si>
  <si>
    <t>OSTATNÍ POŽADAVKY - ZEMĚMĚŘIČSKÁ MĚŘENÍ</t>
  </si>
  <si>
    <t>-175259957</t>
  </si>
  <si>
    <t>02944</t>
  </si>
  <si>
    <t>OSTAT POŽADAVKY - DOKUMENTACE SKUTEČ PROVEDENÍ V DIGIT FORMĚ</t>
  </si>
  <si>
    <t>1050478098</t>
  </si>
  <si>
    <t>5</t>
  </si>
  <si>
    <t>02946</t>
  </si>
  <si>
    <t>OSTAT POŽADAVKY - FOTODOKUMENTACE</t>
  </si>
  <si>
    <t>-762684356</t>
  </si>
  <si>
    <t>6</t>
  </si>
  <si>
    <t>02960.1</t>
  </si>
  <si>
    <t>OSTATNÍ POŽADAVKY - ODBORNÝ DOZOR</t>
  </si>
  <si>
    <t>1414688326</t>
  </si>
  <si>
    <t>7</t>
  </si>
  <si>
    <t>02960.2</t>
  </si>
  <si>
    <t>-309660183</t>
  </si>
  <si>
    <t>8</t>
  </si>
  <si>
    <t>03100</t>
  </si>
  <si>
    <t>ZAŘÍZENÍ STAVENIŠTĚ - ZŘÍZENÍ, PROVOZ, DEMONTÁŽ</t>
  </si>
  <si>
    <t>KPL</t>
  </si>
  <si>
    <t>1793348002</t>
  </si>
  <si>
    <t>A29</t>
  </si>
  <si>
    <t>12</t>
  </si>
  <si>
    <t>A30</t>
  </si>
  <si>
    <t>9</t>
  </si>
  <si>
    <t>B29</t>
  </si>
  <si>
    <t>10</t>
  </si>
  <si>
    <t>SO 102.A - KOMUNIKACE STAVBA KSÚS</t>
  </si>
  <si>
    <t xml:space="preserve">1 -  Zemní práce</t>
  </si>
  <si>
    <t xml:space="preserve">2 -  Základy</t>
  </si>
  <si>
    <t xml:space="preserve">4 -  Vodorovné konstrukce</t>
  </si>
  <si>
    <t xml:space="preserve">5 -  Komunikace</t>
  </si>
  <si>
    <t xml:space="preserve">8 -  Potrubí</t>
  </si>
  <si>
    <t xml:space="preserve">9 -  Ostatní konstrukce a práce</t>
  </si>
  <si>
    <t>014101</t>
  </si>
  <si>
    <t>POPLATKY ZA SKLÁDKU</t>
  </si>
  <si>
    <t>M3</t>
  </si>
  <si>
    <t>-850910746</t>
  </si>
  <si>
    <t>VV</t>
  </si>
  <si>
    <t>A53</t>
  </si>
  <si>
    <t>"z pol.č. 11332: "348,0</t>
  </si>
  <si>
    <t>014101.2</t>
  </si>
  <si>
    <t>-359519340</t>
  </si>
  <si>
    <t>"z pol.č. 11313" 315,0</t>
  </si>
  <si>
    <t>"z pol.č. 11372" 35,0</t>
  </si>
  <si>
    <t>Součet</t>
  </si>
  <si>
    <t>014101.3</t>
  </si>
  <si>
    <t>-1822942444</t>
  </si>
  <si>
    <t>"z pol.č. 11352" 45,0*0,29</t>
  </si>
  <si>
    <t>"z pol.č. 96615" 33,92</t>
  </si>
  <si>
    <t>"z pol.č. 966358" 5,86*2,055</t>
  </si>
  <si>
    <t>75</t>
  </si>
  <si>
    <t>014101.4</t>
  </si>
  <si>
    <t>-1566532298</t>
  </si>
  <si>
    <t>"z pol.č. 11334: "236,25</t>
  </si>
  <si>
    <t>76</t>
  </si>
  <si>
    <t>014101.5</t>
  </si>
  <si>
    <t>-1356161931</t>
  </si>
  <si>
    <t>"z pol.č. 12373b: "610,6</t>
  </si>
  <si>
    <t>"z pol.č. 12110b: "72,0</t>
  </si>
  <si>
    <t>014201</t>
  </si>
  <si>
    <t>POPLATKY ZA ZEMNÍK - ZEMINA</t>
  </si>
  <si>
    <t>-2106336907</t>
  </si>
  <si>
    <t>"zásyp" 120,0</t>
  </si>
  <si>
    <t>014211</t>
  </si>
  <si>
    <t>POPLATKY ZA ZEMNÍK - ORNICE</t>
  </si>
  <si>
    <t>148892180</t>
  </si>
  <si>
    <t>102,0-80,0</t>
  </si>
  <si>
    <t xml:space="preserve"> Zemní práce</t>
  </si>
  <si>
    <t>111208</t>
  </si>
  <si>
    <t>ODSTRANĚNÍ KŘOVIN S ODVOZEM DO 20KM</t>
  </si>
  <si>
    <t>M2</t>
  </si>
  <si>
    <t>-1302449339</t>
  </si>
  <si>
    <t>113138</t>
  </si>
  <si>
    <t>ODSTRANĚNÍ KRYTU ZPEVNĚNÝCH PLOCH S ASFALT POJIVEM, ODVOZ DO 20KM</t>
  </si>
  <si>
    <t>23551254</t>
  </si>
  <si>
    <t>A2</t>
  </si>
  <si>
    <t>1575,0*0,2</t>
  </si>
  <si>
    <t>113328</t>
  </si>
  <si>
    <t>ODSTRAN PODKL ZPEVNĚNÝCH PLOCH Z KAMENIVA NESTMEL, ODVOZ DO 20KM</t>
  </si>
  <si>
    <t>1668315968</t>
  </si>
  <si>
    <t>113348</t>
  </si>
  <si>
    <t>ODSTRAN PODKL ZPEVNĚNÝCH PLOCH S CEM POJIVEM, ODVOZ DO 20KM</t>
  </si>
  <si>
    <t>1538726342</t>
  </si>
  <si>
    <t>A4</t>
  </si>
  <si>
    <t>1575,0*0,15</t>
  </si>
  <si>
    <t>113524</t>
  </si>
  <si>
    <t>ODSTRANĚNÍ CHODNÍKOVÝCH A SILNIČNÍCH OBRUBNÍKŮ BETONOVÝCH, ODVOZ DO 5KM</t>
  </si>
  <si>
    <t>M</t>
  </si>
  <si>
    <t>-556670468</t>
  </si>
  <si>
    <t>11</t>
  </si>
  <si>
    <t>113728</t>
  </si>
  <si>
    <t>FRÉZOVÁNÍ ZPEVNĚNÝCH PLOCH ASFALTOVÝCH, ODVOZ DO 20KM</t>
  </si>
  <si>
    <t>9314384</t>
  </si>
  <si>
    <t>B11</t>
  </si>
  <si>
    <t>"Konstrukce obrusu silnice II/101:" 350,0*0,1</t>
  </si>
  <si>
    <t>121108.a</t>
  </si>
  <si>
    <t>SEJMUTÍ ORNICE NEBO LESNÍ PŮDY S ODVOZEM DO 20KM</t>
  </si>
  <si>
    <t>-2100410344</t>
  </si>
  <si>
    <t>A5</t>
  </si>
  <si>
    <t>800,0*(50+150)/2/1000</t>
  </si>
  <si>
    <t>13</t>
  </si>
  <si>
    <t>121108.b</t>
  </si>
  <si>
    <t>-1616870557</t>
  </si>
  <si>
    <t>A6</t>
  </si>
  <si>
    <t>720,0*(50+150)/2/1000</t>
  </si>
  <si>
    <t>14</t>
  </si>
  <si>
    <t>123738.a</t>
  </si>
  <si>
    <t>ODKOP PRO SPOD STAVBU SILNIC A ŽELEZNIC TŘ. I, ODVOZ DO 20KM</t>
  </si>
  <si>
    <t>780898422</t>
  </si>
  <si>
    <t>A8</t>
  </si>
  <si>
    <t>"Výkopy pod komunikace: "54,0+66,0</t>
  </si>
  <si>
    <t>123738.b</t>
  </si>
  <si>
    <t>1293522126</t>
  </si>
  <si>
    <t>16</t>
  </si>
  <si>
    <t>125738</t>
  </si>
  <si>
    <t>VYKOPÁVKY ZE ZEMNÍKŮ A SKLÁDEK TŘ. I, ODVOZ DO 20KM</t>
  </si>
  <si>
    <t>1677780510</t>
  </si>
  <si>
    <t>A13</t>
  </si>
  <si>
    <t>"ornice" 102,0-80,0</t>
  </si>
  <si>
    <t>"násyp" 120,0</t>
  </si>
  <si>
    <t>17</t>
  </si>
  <si>
    <t>12932</t>
  </si>
  <si>
    <t>ČIŠTĚNÍ PŘÍKOPŮ OD NÁNOSU DO 0,5M3/M</t>
  </si>
  <si>
    <t>524218457</t>
  </si>
  <si>
    <t>18</t>
  </si>
  <si>
    <t>17110</t>
  </si>
  <si>
    <t>ULOŽENÍ SYPANINY DO NÁSYPŮ SE ZHUTNĚNÍM</t>
  </si>
  <si>
    <t>1616756983</t>
  </si>
  <si>
    <t>19</t>
  </si>
  <si>
    <t>17120</t>
  </si>
  <si>
    <t>ULOŽENÍ SYPANINY DO NÁSYPŮ A NA SKLÁDKY BEZ ZHUTNĚNÍ</t>
  </si>
  <si>
    <t>1204602608</t>
  </si>
  <si>
    <t>20</t>
  </si>
  <si>
    <t>17180</t>
  </si>
  <si>
    <t>ULOŽENÍ SYPANINY DO NÁSYPŮ Z NAKUPOVANÝCH MATERIÁLŮ</t>
  </si>
  <si>
    <t>132572772</t>
  </si>
  <si>
    <t>18110</t>
  </si>
  <si>
    <t>ÚPRAVA PLÁNĚ SE ZHUTNĚNÍM V HORNINĚ TŘ. I</t>
  </si>
  <si>
    <t>-678911197</t>
  </si>
  <si>
    <t>22</t>
  </si>
  <si>
    <t>18230</t>
  </si>
  <si>
    <t>ROZPROSTŘENÍ ORNICE V ROVINĚ</t>
  </si>
  <si>
    <t>-899859808</t>
  </si>
  <si>
    <t>A12</t>
  </si>
  <si>
    <t>680,0*0,1+680*0,05</t>
  </si>
  <si>
    <t xml:space="preserve"> Základy</t>
  </si>
  <si>
    <t>23</t>
  </si>
  <si>
    <t>21263</t>
  </si>
  <si>
    <t>TRATIVODY KOMPLET Z TRUB Z PLAST HMOT DN DO 150MM</t>
  </si>
  <si>
    <t>-403047508</t>
  </si>
  <si>
    <t>A21</t>
  </si>
  <si>
    <t>215,0+30,0</t>
  </si>
  <si>
    <t>24</t>
  </si>
  <si>
    <t>21361</t>
  </si>
  <si>
    <t>DRENÁŽNÍ VRSTVY Z GEOTEXTILIE</t>
  </si>
  <si>
    <t>1560434013</t>
  </si>
  <si>
    <t>25</t>
  </si>
  <si>
    <t>272314</t>
  </si>
  <si>
    <t>ZÁKLADY Z PROSTÉHO BETONU DO C25/30 (B30)</t>
  </si>
  <si>
    <t>1432280928</t>
  </si>
  <si>
    <t>A24</t>
  </si>
  <si>
    <t>9,4*0,7*1,15+10,35*0,7*1,15</t>
  </si>
  <si>
    <t>26</t>
  </si>
  <si>
    <t>289971</t>
  </si>
  <si>
    <t>OPLÁŠTĚNÍ (ZPEVNĚNÍ) Z GEOTEXTILIE</t>
  </si>
  <si>
    <t>-739796121</t>
  </si>
  <si>
    <t>A22</t>
  </si>
  <si>
    <t>345,0*2,0</t>
  </si>
  <si>
    <t xml:space="preserve"> Vodorovné konstrukce</t>
  </si>
  <si>
    <t>27</t>
  </si>
  <si>
    <t>45152</t>
  </si>
  <si>
    <t>PODKLADNÍ A VÝPLŇOVÉ VRSTVY Z KAMENIVA DRCENÉHO</t>
  </si>
  <si>
    <t>1759347093</t>
  </si>
  <si>
    <t>28</t>
  </si>
  <si>
    <t>465512</t>
  </si>
  <si>
    <t>DLAŽBY Z LOMOVÉHO KAMENE NA MC</t>
  </si>
  <si>
    <t>-642279485</t>
  </si>
  <si>
    <t>A19</t>
  </si>
  <si>
    <t>38,0*0,35</t>
  </si>
  <si>
    <t>29</t>
  </si>
  <si>
    <t>467314</t>
  </si>
  <si>
    <t>STUPNĚ A PRAHY VODNÍCH KORYT Z PROSTÉHO BETONU C25/30</t>
  </si>
  <si>
    <t>1939702516</t>
  </si>
  <si>
    <t>A20</t>
  </si>
  <si>
    <t>3,0*0,6*0,6+2,0*0,6*0,6+2,9*0,6*0,6</t>
  </si>
  <si>
    <t xml:space="preserve"> Komunikace</t>
  </si>
  <si>
    <t>30</t>
  </si>
  <si>
    <t>56143</t>
  </si>
  <si>
    <t>KAMENIVO ZPEVNĚNÉ CEMENTEM TL. DO 150MM</t>
  </si>
  <si>
    <t>-729563280</t>
  </si>
  <si>
    <t>31</t>
  </si>
  <si>
    <t>56144</t>
  </si>
  <si>
    <t>KAMENIVO ZPEVNĚNÉ CEMENTEM TL. DO 200MM</t>
  </si>
  <si>
    <t>324354840</t>
  </si>
  <si>
    <t>32</t>
  </si>
  <si>
    <t>56333</t>
  </si>
  <si>
    <t>VOZOVKOVÉ VRSTVY ZE ŠTĚRKODRTI TL. DO 150MM</t>
  </si>
  <si>
    <t>1806062498</t>
  </si>
  <si>
    <t>A27</t>
  </si>
  <si>
    <t>"Konstrukce zvýšeného ostrůvku:" 65,0</t>
  </si>
  <si>
    <t>33</t>
  </si>
  <si>
    <t>56334</t>
  </si>
  <si>
    <t>VOZOVKOVÉ VRSTVY ZE ŠTĚRKODRTI TL. DO 200MM</t>
  </si>
  <si>
    <t>819521129</t>
  </si>
  <si>
    <t>"Okapové chodníčky:" 12,0</t>
  </si>
  <si>
    <t>"Varovné A29 signální pásy: "10,0</t>
  </si>
  <si>
    <t>C29</t>
  </si>
  <si>
    <t>"Celkem: "A29+B29</t>
  </si>
  <si>
    <t>34</t>
  </si>
  <si>
    <t>56335</t>
  </si>
  <si>
    <t>VOZOVKOVÉ VRSTVY ZE ŠTĚRKODRTI TL. DO 250MM</t>
  </si>
  <si>
    <t>2014579472</t>
  </si>
  <si>
    <t>35</t>
  </si>
  <si>
    <t>56932</t>
  </si>
  <si>
    <t>ZPEVNĚNÍ KRAJNIC ZE ŠTĚRKODRTI TL. DO 100MM</t>
  </si>
  <si>
    <t>-65305493</t>
  </si>
  <si>
    <t>36</t>
  </si>
  <si>
    <t>572113</t>
  </si>
  <si>
    <t>INFILTRAČNÍ POSTŘIK Z EMULZE DO 0,5KG/M2</t>
  </si>
  <si>
    <t>1378510090</t>
  </si>
  <si>
    <t>37</t>
  </si>
  <si>
    <t>572123</t>
  </si>
  <si>
    <t>INFILTRAČNÍ POSTŘIK Z EMULZE DO 1,0KG/M2</t>
  </si>
  <si>
    <t>1777707808</t>
  </si>
  <si>
    <t>38</t>
  </si>
  <si>
    <t>572212</t>
  </si>
  <si>
    <t>SPOJOVACÍ POSTŘIK Z MODIFIK ASFALTU DO 0,5KG/M2</t>
  </si>
  <si>
    <t>1320057820</t>
  </si>
  <si>
    <t>"Konstrukce komunikace silnice II/101: "1190</t>
  </si>
  <si>
    <t>"Konstrukce obrusu silnice II/101:" 350,0</t>
  </si>
  <si>
    <t>"Konstrukce komunikace k T-sportu:" 245,0</t>
  </si>
  <si>
    <t>39</t>
  </si>
  <si>
    <t>57472</t>
  </si>
  <si>
    <t>VOZOVKOVÉ VÝZTUŽNÉ VRSTVY Z TEXTILIE</t>
  </si>
  <si>
    <t>820305670</t>
  </si>
  <si>
    <t>A44</t>
  </si>
  <si>
    <t>"Konstrukce opravy komunikace po osazení obruby:" 1,0</t>
  </si>
  <si>
    <t>40</t>
  </si>
  <si>
    <t>57475</t>
  </si>
  <si>
    <t>VOZOVKOVÉ VÝZTUŽNÉ VRSTVY Z GEOMŘÍŽOVINY</t>
  </si>
  <si>
    <t>1110171825</t>
  </si>
  <si>
    <t>41</t>
  </si>
  <si>
    <t>57479.R</t>
  </si>
  <si>
    <t>VOZOVKOVÉ VÝZTUŽNÉ VRSTVY</t>
  </si>
  <si>
    <t>1537963432</t>
  </si>
  <si>
    <t>A32</t>
  </si>
  <si>
    <t>"Konstrukce komunikace silnice II/101: "1220</t>
  </si>
  <si>
    <t>B32</t>
  </si>
  <si>
    <t>C32</t>
  </si>
  <si>
    <t>42</t>
  </si>
  <si>
    <t>574B34</t>
  </si>
  <si>
    <t>ASFALTOVÝ BETON PRO OBRUSNÉ VRSTVY MODIFIK ACO 11+, 11S TL. 40MM</t>
  </si>
  <si>
    <t>1177962541</t>
  </si>
  <si>
    <t>C31</t>
  </si>
  <si>
    <t>43</t>
  </si>
  <si>
    <t>574D56</t>
  </si>
  <si>
    <t>ASFALTOVÝ BETON PRO LOŽNÍ VRSTVY MODIFIK ACL 16+, 16S TL. 60MM</t>
  </si>
  <si>
    <t>-1561575467</t>
  </si>
  <si>
    <t>A28</t>
  </si>
  <si>
    <t>44</t>
  </si>
  <si>
    <t>574D78</t>
  </si>
  <si>
    <t>ASFALTOVÝ BETON PRO LOŽNÍ VRSTVY MODIFIK ACL 22+, 22S TL. 80MM</t>
  </si>
  <si>
    <t>-1216546656</t>
  </si>
  <si>
    <t>A34</t>
  </si>
  <si>
    <t>"Konstrukce komunikace silnice II/101: "1220,0</t>
  </si>
  <si>
    <t>45</t>
  </si>
  <si>
    <t>574D88</t>
  </si>
  <si>
    <t>ASFALTOVÝ BETON PRO LOŽNÍ VRSTVY MODIFIK ACL 22+, 22S TL. 90MM</t>
  </si>
  <si>
    <t>628134845</t>
  </si>
  <si>
    <t>A48</t>
  </si>
  <si>
    <t>46</t>
  </si>
  <si>
    <t>574F56</t>
  </si>
  <si>
    <t>ASFALTOVÝ BETON PRO PODKLADNÍ VRSTVY MODIFIK ACP 16+, 16S TL. 60MM</t>
  </si>
  <si>
    <t>-1317893045</t>
  </si>
  <si>
    <t>A42</t>
  </si>
  <si>
    <t>47</t>
  </si>
  <si>
    <t>574F58</t>
  </si>
  <si>
    <t>ASFALTOVÝ BETON PRO PODKLADNÍ VRSTVY MODIFIK ACP 22+, 22S TL. 60MM</t>
  </si>
  <si>
    <t>1546475208</t>
  </si>
  <si>
    <t>B41</t>
  </si>
  <si>
    <t>"Konstrukce obrusu silnice II/101:" 350*0,2</t>
  </si>
  <si>
    <t>48</t>
  </si>
  <si>
    <t>574F78</t>
  </si>
  <si>
    <t>ASFALTOVÝ BETON PRO PODKLADNÍ VRSTVY MODIFIK ACP 22+, 22S TL. 80MM</t>
  </si>
  <si>
    <t>1374104985</t>
  </si>
  <si>
    <t>A37</t>
  </si>
  <si>
    <t>"Konstrukce komunikace silnice II/101: "1240,0</t>
  </si>
  <si>
    <t>49</t>
  </si>
  <si>
    <t>574I54</t>
  </si>
  <si>
    <t>ASFALTOVÝ KOBEREC MASTIXOVÝ SMA 11+, 11S TL. 40MM</t>
  </si>
  <si>
    <t>m2</t>
  </si>
  <si>
    <t>-376957123</t>
  </si>
  <si>
    <t>"Konstrukce komunikace silnice II/101: "1190,0</t>
  </si>
  <si>
    <t>50</t>
  </si>
  <si>
    <t>575A53</t>
  </si>
  <si>
    <t>LITÝ ASFALT MA I (SILNICE, DÁLNICE) 11 TL. 40MM</t>
  </si>
  <si>
    <t>1017853341</t>
  </si>
  <si>
    <t>A43</t>
  </si>
  <si>
    <t>51</t>
  </si>
  <si>
    <t>58212</t>
  </si>
  <si>
    <t>DLÁŽDĚNÉ KRYTY Z VELKÝCH KOSTEK DO LOŽE Z MC</t>
  </si>
  <si>
    <t>1404502634</t>
  </si>
  <si>
    <t>52</t>
  </si>
  <si>
    <t>58222</t>
  </si>
  <si>
    <t>DLÁŽDĚNÉ KRYTY Z DROBNÝCH KOSTEK DO LOŽE Z MC</t>
  </si>
  <si>
    <t>1645519046</t>
  </si>
  <si>
    <t>A26</t>
  </si>
  <si>
    <t>"Konstrukce zvýšeného ostrůvku:" 61,0</t>
  </si>
  <si>
    <t>53</t>
  </si>
  <si>
    <t>582611</t>
  </si>
  <si>
    <t>KRYTY Z BETON DLAŽDIC SE ZÁMKEM ŠEDÝCH TL 60MM DO LOŽE Z KAM</t>
  </si>
  <si>
    <t>1122621685</t>
  </si>
  <si>
    <t>A47</t>
  </si>
  <si>
    <t>"Okapové chodníčky:" 10,0</t>
  </si>
  <si>
    <t>54</t>
  </si>
  <si>
    <t>58261A</t>
  </si>
  <si>
    <t>KRYTY Z BETON DLAŽDIC SE ZÁMKEM BAREV RELIÉF TL 60MM DO LOŽE Z KAM</t>
  </si>
  <si>
    <t>1465619573</t>
  </si>
  <si>
    <t>"Varovné A30 signální pásy: "9,0</t>
  </si>
  <si>
    <t xml:space="preserve"> Potrubí</t>
  </si>
  <si>
    <t>55</t>
  </si>
  <si>
    <t>89711</t>
  </si>
  <si>
    <t>VPUSŤ KANALIZAČNÍ ULIČNÍ KOMPLETNÍ MONOLIT BETON</t>
  </si>
  <si>
    <t>KUS</t>
  </si>
  <si>
    <t>2138376774</t>
  </si>
  <si>
    <t>56</t>
  </si>
  <si>
    <t>89742</t>
  </si>
  <si>
    <t>VPUSŤ CHODNÍKOVÁ Z BETON DÍLCŮ</t>
  </si>
  <si>
    <t>-320375950</t>
  </si>
  <si>
    <t xml:space="preserve"> Ostatní konstrukce a práce</t>
  </si>
  <si>
    <t>57</t>
  </si>
  <si>
    <t>9111A3</t>
  </si>
  <si>
    <t>ZÁBRADLÍ SILNIČNÍ S VODOR MADLY - DEMONTÁŽ S PŘESUNEM</t>
  </si>
  <si>
    <t>2055099098</t>
  </si>
  <si>
    <t>58</t>
  </si>
  <si>
    <t>9112A1</t>
  </si>
  <si>
    <t>ZÁBRADLÍ MOSTNÍ S VODOR MADLY - DODÁVKA A MONTÁŽ</t>
  </si>
  <si>
    <t>180348093</t>
  </si>
  <si>
    <t>A63</t>
  </si>
  <si>
    <t>7,2+8,4</t>
  </si>
  <si>
    <t>59</t>
  </si>
  <si>
    <t>9113A1</t>
  </si>
  <si>
    <t>SVODIDLO OCEL SILNIČ JEDNOSTR, ÚROVEŇ ZADRŽ N1, N2 - DODÁVKA A MONTÁŽ</t>
  </si>
  <si>
    <t>-301929565</t>
  </si>
  <si>
    <t>60</t>
  </si>
  <si>
    <t>9113B3</t>
  </si>
  <si>
    <t>SVODIDLO OCEL SILNIČ JEDNOSTR, ÚROVEŇ ZADRŽ H1 - DEMONTÁŽ S PŘESUNEM</t>
  </si>
  <si>
    <t>274280687</t>
  </si>
  <si>
    <t>61</t>
  </si>
  <si>
    <t>914113</t>
  </si>
  <si>
    <t>DOPRAVNÍ ZNAČKY ZÁKLADNÍ VELIKOSTI OCELOVÉ NEREFLEXNÍ - DEMONTÁŽ</t>
  </si>
  <si>
    <t>-209199715</t>
  </si>
  <si>
    <t>62</t>
  </si>
  <si>
    <t>914161</t>
  </si>
  <si>
    <t>DOPRAVNÍ ZNAČKY ZÁKLADNÍ VELIKOSTI HLINÍKOVÉ FÓLIE TŘ 1 - DODÁVKA A MONTÁŽ</t>
  </si>
  <si>
    <t>-688887680</t>
  </si>
  <si>
    <t>63</t>
  </si>
  <si>
    <t>914171</t>
  </si>
  <si>
    <t>DOPRAVNÍ ZNAČKY ZÁKLADNÍ VELIKOSTI HLINÍKOVÉ FÓLIE TŘ 2 - DODÁVKA A MONTÁŽ</t>
  </si>
  <si>
    <t>2074858526</t>
  </si>
  <si>
    <t>A61</t>
  </si>
  <si>
    <t>"IP6: "1</t>
  </si>
  <si>
    <t>64</t>
  </si>
  <si>
    <t>914551</t>
  </si>
  <si>
    <t>DOPRAV ZNAČ VELKOPLOŠ HLINÍK LAMELY FÓLIE TŘ 1 - DOD A MONT</t>
  </si>
  <si>
    <t>14850886</t>
  </si>
  <si>
    <t>A60</t>
  </si>
  <si>
    <t>" IS9b: "2*3,8*2,8</t>
  </si>
  <si>
    <t>65</t>
  </si>
  <si>
    <t>914931</t>
  </si>
  <si>
    <t>SLOUPKY A STOJKY DZ Z HLINÍK TRUBEK ZABETON DOD A MONTÁŽ</t>
  </si>
  <si>
    <t>1618822089</t>
  </si>
  <si>
    <t>A58</t>
  </si>
  <si>
    <t>17+1+2*2</t>
  </si>
  <si>
    <t>66</t>
  </si>
  <si>
    <t>915221</t>
  </si>
  <si>
    <t>VODOR DOPRAV ZNAČ PLASTEM STRUKTURÁLNÍ NEHLUČNÉ - DOD A POKLÁDKA</t>
  </si>
  <si>
    <t>-1981537849</t>
  </si>
  <si>
    <t>67</t>
  </si>
  <si>
    <t>917425</t>
  </si>
  <si>
    <t>CHODNÍKOVÉ OBRUBY Z KAMENNÝCH OBRUBNÍKŮ ŠÍŘ 200MM</t>
  </si>
  <si>
    <t>547054540</t>
  </si>
  <si>
    <t>68</t>
  </si>
  <si>
    <t>918115</t>
  </si>
  <si>
    <t>ČELA PROPUSTU Z BETONU DO C 30/37 - vč. výztuže</t>
  </si>
  <si>
    <t>-511365664</t>
  </si>
  <si>
    <t>9,4*0,75*3,43+10,35*0,75*2,15+9,4*1,15*0,7+10,35*1,15*0,75</t>
  </si>
  <si>
    <t>69</t>
  </si>
  <si>
    <t>918359.R</t>
  </si>
  <si>
    <t>PROPUSTY Z TRUB DN 600MM</t>
  </si>
  <si>
    <t>1079242598</t>
  </si>
  <si>
    <t>A64</t>
  </si>
  <si>
    <t>5,3+2,4</t>
  </si>
  <si>
    <t>70</t>
  </si>
  <si>
    <t>919114</t>
  </si>
  <si>
    <t>ŘEZÁNÍ ASFALTOVÉHO KRYTU VOZOVEK TL DO 200MM</t>
  </si>
  <si>
    <t>-1367303832</t>
  </si>
  <si>
    <t>71</t>
  </si>
  <si>
    <t>919149.R</t>
  </si>
  <si>
    <t>ŘEZÁNÍ ŽELEZOBETONOVÝCH KONSTRUKCÍ TL DO 200MM</t>
  </si>
  <si>
    <t>-1046228887</t>
  </si>
  <si>
    <t>72</t>
  </si>
  <si>
    <t>93543</t>
  </si>
  <si>
    <t>ŽLABY Z DÍLCŮ Z POLYMERBETONU SVĚTLÉ ŠÍŘKY DO 200MM VČETNĚ MŘÍŽÍ</t>
  </si>
  <si>
    <t>-2023025679</t>
  </si>
  <si>
    <t>A69</t>
  </si>
  <si>
    <t>4,0+6,0+20,0</t>
  </si>
  <si>
    <t>73</t>
  </si>
  <si>
    <t>96615</t>
  </si>
  <si>
    <t>BOURÁNÍ KONSTRUKCÍ Z PROSTÉHO BETONU</t>
  </si>
  <si>
    <t>728220934</t>
  </si>
  <si>
    <t>74</t>
  </si>
  <si>
    <t>966358</t>
  </si>
  <si>
    <t>BOURÁNÍ PROPUSTŮ Z TRUB DN DO 600MM</t>
  </si>
  <si>
    <t>2055847437</t>
  </si>
  <si>
    <t>A55</t>
  </si>
  <si>
    <t>1,0+4,86</t>
  </si>
  <si>
    <t>SO 191 - DIO</t>
  </si>
  <si>
    <t>914122</t>
  </si>
  <si>
    <t>DOPRAVNÍ ZNAČKY ZÁKLADNÍ VELIKOSTI OCELOVÉ FÓLIE TŘ 1 - MONTÁŽ S PŘEMÍSTĚNÍM</t>
  </si>
  <si>
    <t>1828114272</t>
  </si>
  <si>
    <t>914123</t>
  </si>
  <si>
    <t>DOPRAVNÍ ZNAČKY ZÁKLADNÍ VELIKOSTI OCELOVÉ FÓLIE TŘ 1 - DEMONTÁŽ</t>
  </si>
  <si>
    <t>-345403914</t>
  </si>
  <si>
    <t>914129</t>
  </si>
  <si>
    <t>DOPRAV ZNAČKY ZÁKLAD VEL OCEL FÓLIE TŘ 1 - NÁJEMNÉ</t>
  </si>
  <si>
    <t>KSDEN</t>
  </si>
  <si>
    <t>230586872</t>
  </si>
  <si>
    <t>915111</t>
  </si>
  <si>
    <t>VODOROVNÉ DOPRAVNÍ ZNAČENÍ BARVOU HLADKÉ - DODÁVKA A POKLÁDKA</t>
  </si>
  <si>
    <t>852917160</t>
  </si>
  <si>
    <t>915112</t>
  </si>
  <si>
    <t>VODOROVNÉ DOPRAVNÍ ZNAČENÍ BARVOU HLADKÉ - ODSTRANĚNÍ</t>
  </si>
  <si>
    <t>-1009562025</t>
  </si>
  <si>
    <t>916122</t>
  </si>
  <si>
    <t>DOPRAV SVĚTLO VÝSTRAŽ SOUPRAVA 3KS - MONTÁŽ S PŘESUNEM</t>
  </si>
  <si>
    <t>-980519937</t>
  </si>
  <si>
    <t>916123</t>
  </si>
  <si>
    <t>DOPRAV SVĚTLO VÝSTRAŽ SOUPRAVA 3KS - DEMONTÁŽ</t>
  </si>
  <si>
    <t>-1521567885</t>
  </si>
  <si>
    <t>916129</t>
  </si>
  <si>
    <t>DOPRAV SVĚTLO VÝSTRAŽ SOUPRAVA 3KS - NÁJEMNÉ</t>
  </si>
  <si>
    <t>221537069</t>
  </si>
  <si>
    <t>916152</t>
  </si>
  <si>
    <t>SEMAFOROVÁ PŘENOSNÁ SOUPRAVA - MONTÁŽ S PŘESUNEM</t>
  </si>
  <si>
    <t>330329480</t>
  </si>
  <si>
    <t>916153</t>
  </si>
  <si>
    <t>SEMAFOROVÁ PŘENOSNÁ SOUPRAVA - DEMONTÁŽ</t>
  </si>
  <si>
    <t>37175106</t>
  </si>
  <si>
    <t>916159</t>
  </si>
  <si>
    <t>SEMAFOROVÁ PŘENOSNÁ SOUPRAVA - NÁJEMNÉ</t>
  </si>
  <si>
    <t>-787941693</t>
  </si>
  <si>
    <t>916312</t>
  </si>
  <si>
    <t>DOPRAVNÍ ZÁBRANY Z2 S FÓLIÍ TŘ 1 - MONTÁŽ S PŘESUNEM</t>
  </si>
  <si>
    <t>-538939107</t>
  </si>
  <si>
    <t>916313</t>
  </si>
  <si>
    <t>DOPRAVNÍ ZÁBRANY Z2 S FÓLIÍ TŘ 1 - DEMONTÁŽ</t>
  </si>
  <si>
    <t>1250322205</t>
  </si>
  <si>
    <t>916319</t>
  </si>
  <si>
    <t>DOPRAVNÍ ZÁBRANY Z2 - NÁJEMNÉ</t>
  </si>
  <si>
    <t>-344252276</t>
  </si>
  <si>
    <t>916332</t>
  </si>
  <si>
    <t>SMĚROVACÍ DESKY Z4 JEDNOSTR S FÓLIÍ TŘ 1 - MONTÁŽ S PŘESUNEM</t>
  </si>
  <si>
    <t>1201333626</t>
  </si>
  <si>
    <t>916333</t>
  </si>
  <si>
    <t>SMĚROVACÍ DESKY Z4 JEDNOSTR S FÓLIÍ TŘ 1 - DEMONTÁŽ</t>
  </si>
  <si>
    <t>777709877</t>
  </si>
  <si>
    <t>916339</t>
  </si>
  <si>
    <t>SMĚROVACÍ DESKY Z4 - NÁJEMNÉ</t>
  </si>
  <si>
    <t>-1916211425</t>
  </si>
  <si>
    <t>916711</t>
  </si>
  <si>
    <t>UPEVŇOVACÍ KONSTR - PODKLADNÍ DESKA POD 28KG - DOD A MONTÁŽ</t>
  </si>
  <si>
    <t>-1333377508</t>
  </si>
  <si>
    <t>916713</t>
  </si>
  <si>
    <t>UPEVŇOVACÍ KONSTR - PODKLADNÍ DESKA POD 28KG - DEMONTÁŽ</t>
  </si>
  <si>
    <t>384061684</t>
  </si>
  <si>
    <t>916719</t>
  </si>
  <si>
    <t>UPEVŇOVACÍ KONSTR - PODKLAD DESKA POD 28KG - NÁJEMNÉ</t>
  </si>
  <si>
    <t>213126748</t>
  </si>
  <si>
    <t>B4</t>
  </si>
  <si>
    <t>C4</t>
  </si>
  <si>
    <t>D4</t>
  </si>
  <si>
    <t>SO 300.A - KANALIZACE A VODOVOD</t>
  </si>
  <si>
    <t>1435621306</t>
  </si>
  <si>
    <t>"z pol.č. 13273a: "122,0</t>
  </si>
  <si>
    <t>"z pol.č. 13273b: "192,0</t>
  </si>
  <si>
    <t>12110</t>
  </si>
  <si>
    <t>SEJMUTÍ ORNICE NEBO LESNÍ PŮDY</t>
  </si>
  <si>
    <t>-598098484</t>
  </si>
  <si>
    <t>A1</t>
  </si>
  <si>
    <t>118,0*0,9*0,15</t>
  </si>
  <si>
    <t>13273.a</t>
  </si>
  <si>
    <t>HLOUBENÍ RÝH ŠÍŘ DO 2M PAŽ I NEPAŽ TŘ. I</t>
  </si>
  <si>
    <t>-26168810</t>
  </si>
  <si>
    <t>"Výkopy - vykop rýhy pro osazení stoky A2, B: "122,0</t>
  </si>
  <si>
    <t>13273.b</t>
  </si>
  <si>
    <t>-8669600</t>
  </si>
  <si>
    <t>-343716393</t>
  </si>
  <si>
    <t>192026783</t>
  </si>
  <si>
    <t>"Podsyp + obsyp potrubí přípojek pískem: "56,0</t>
  </si>
  <si>
    <t>"Podsyp + obsyp potrubí stoky potrubí pískem: "28,0</t>
  </si>
  <si>
    <t>"Podsyp + obsyp potrubí vodovodu potrubí pískem: "10,0</t>
  </si>
  <si>
    <t>"hutněný zásyp potrubí stoky A4 přípojek (konstruk. vrstvy komunikace 0,5 m odečteny): "41,0</t>
  </si>
  <si>
    <t>E4</t>
  </si>
  <si>
    <t>"Celkem: "A4+B4+C4+D4</t>
  </si>
  <si>
    <t>87327</t>
  </si>
  <si>
    <t>POTRUBÍ Z TRUB PLASTOVÝCH TLAKOVÝCH SVAŘOVANÝCH DN DO 100MM</t>
  </si>
  <si>
    <t>-948889758</t>
  </si>
  <si>
    <t>"Pokládka vodovodního potrubí HDPE100 160x14,6 mm SDR11: "21,0</t>
  </si>
  <si>
    <t>87433</t>
  </si>
  <si>
    <t>POTRUBÍ Z TRUB PLASTOVÝCH ODPADNÍCH DN DO 150MM</t>
  </si>
  <si>
    <t>-1192957055</t>
  </si>
  <si>
    <t>A10</t>
  </si>
  <si>
    <t>"Pokládka potrubí přípojek vpustí (PVC potrubí DN150 SN8): "118,0</t>
  </si>
  <si>
    <t>87444</t>
  </si>
  <si>
    <t>POTRUBÍ Z TRUB PLASTOVÝCH ODPADNÍCH DN DO 250MM</t>
  </si>
  <si>
    <t>162787622</t>
  </si>
  <si>
    <t>A9</t>
  </si>
  <si>
    <t>"Pokládka potrubí stoky (PP potrubí DN250 SN10): "46,0</t>
  </si>
  <si>
    <t>87645</t>
  </si>
  <si>
    <t>CHRÁNIČKY Z TRUB PLASTOVÝCH DN DO 300MM</t>
  </si>
  <si>
    <t>-188926515</t>
  </si>
  <si>
    <t>A7</t>
  </si>
  <si>
    <t>"Chránička vodovodu PP DN300 SN10: "12,0</t>
  </si>
  <si>
    <t>891133</t>
  </si>
  <si>
    <t>ŠOUPÁTKA DN DO 150MM</t>
  </si>
  <si>
    <t>-1808783699</t>
  </si>
  <si>
    <t>891933</t>
  </si>
  <si>
    <t>ZEMNÍ SOUPRAVY DN DO 150MM S POKLOPEM</t>
  </si>
  <si>
    <t>-1518953291</t>
  </si>
  <si>
    <t>894345</t>
  </si>
  <si>
    <t>ŠACHTY KANALIZAČNÍ Z PROST BETONU NA POTRUBÍ DN DO 300MM</t>
  </si>
  <si>
    <t>-972300441</t>
  </si>
  <si>
    <t>89916</t>
  </si>
  <si>
    <t>BETONOVÉ DOPLŇKY TRUB VEDENÍ</t>
  </si>
  <si>
    <t>1653492214</t>
  </si>
  <si>
    <t>SO 404, SO412 - SO 404 Osvětlení okružní křižovatky, SO412 Osvětlení přechodů</t>
  </si>
  <si>
    <t>Projektové práce</t>
  </si>
  <si>
    <t>Jiné VRN</t>
  </si>
  <si>
    <t>210810014</t>
  </si>
  <si>
    <t>Montáž měděných kabelů CYKY, CYKYD, CYKYDY, NYM, NYY, YSLY 750 V 4x16mm2 uložených volně</t>
  </si>
  <si>
    <t>m</t>
  </si>
  <si>
    <t>CS ÚRS 2019 01</t>
  </si>
  <si>
    <t>-2105617666</t>
  </si>
  <si>
    <t>341110800</t>
  </si>
  <si>
    <t>kabel silový s Cu jádrem CYKY 4x16 mm2</t>
  </si>
  <si>
    <t>-786753981</t>
  </si>
  <si>
    <t>741122142</t>
  </si>
  <si>
    <t>Montáž kabel Cu plný kulatý žíla 5x1,5 až 2,5 mm2 zatažený v trubkách (CYKY)</t>
  </si>
  <si>
    <t>-1515784415</t>
  </si>
  <si>
    <t>341110900</t>
  </si>
  <si>
    <t>kabel silový s Cu jádrem CYKY 5x1,5 mm2</t>
  </si>
  <si>
    <t>-1852564721</t>
  </si>
  <si>
    <t>741130021</t>
  </si>
  <si>
    <t>Ukončení vodič izolovaný do 2,5 mm2 na svorkovnici</t>
  </si>
  <si>
    <t>kus</t>
  </si>
  <si>
    <t>-2026100998</t>
  </si>
  <si>
    <t>741130025</t>
  </si>
  <si>
    <t>Ukončení vodič izolovaný do 16 mm2 na svorkovnici</t>
  </si>
  <si>
    <t>878521456</t>
  </si>
  <si>
    <t>741372151</t>
  </si>
  <si>
    <t>Montáž svítidlo LED průmyslové závěsné lampa</t>
  </si>
  <si>
    <t>2129333585</t>
  </si>
  <si>
    <t>210220020</t>
  </si>
  <si>
    <t>Montáž uzemňovacího vedení vodičů FeZn pomocí svorek v zemi páskou do 120 mm2 ve městské zástavbě</t>
  </si>
  <si>
    <t>1092046919</t>
  </si>
  <si>
    <t>354420620</t>
  </si>
  <si>
    <t>pás zemnící 30 x 4 mm FeZn</t>
  </si>
  <si>
    <t>kg</t>
  </si>
  <si>
    <t>-68908216</t>
  </si>
  <si>
    <t>354420360</t>
  </si>
  <si>
    <t xml:space="preserve">svorka uzemnění  SP nerez připojovací</t>
  </si>
  <si>
    <t>-1983487865</t>
  </si>
  <si>
    <t>354420370</t>
  </si>
  <si>
    <t xml:space="preserve">svorka uzemnění  SK nerez křížová</t>
  </si>
  <si>
    <t>-550046769</t>
  </si>
  <si>
    <t>111633460</t>
  </si>
  <si>
    <t>suspenze asfaltová GUMOASFALT SA 12/ 10 kg</t>
  </si>
  <si>
    <t>t</t>
  </si>
  <si>
    <t>-1827563642</t>
  </si>
  <si>
    <t>460050703</t>
  </si>
  <si>
    <t>Hloubení nezapažených jam pro stožáry veřejného osvětlení ručně v hornině tř 3</t>
  </si>
  <si>
    <t>-683826012</t>
  </si>
  <si>
    <t>460080034</t>
  </si>
  <si>
    <t>Základové konstrukce ze ŽB tř. C 20/25</t>
  </si>
  <si>
    <t>m3</t>
  </si>
  <si>
    <t>1872389334</t>
  </si>
  <si>
    <t>460080201</t>
  </si>
  <si>
    <t>Zřízení nezabudovaného bednění základových konstrukcí</t>
  </si>
  <si>
    <t>-1910923886</t>
  </si>
  <si>
    <t>460080301</t>
  </si>
  <si>
    <t>Odstranění nezabudovaného bednění základových konstrukcí</t>
  </si>
  <si>
    <t>1966031989</t>
  </si>
  <si>
    <t>210204011</t>
  </si>
  <si>
    <t>Montáž stožárů osvětlení ocelových samostatně stojících délky do 12 m</t>
  </si>
  <si>
    <t>-1503247867</t>
  </si>
  <si>
    <t>210204103</t>
  </si>
  <si>
    <t>Montáž výložníků osvětlení jednoramenných sloupových hmotnosti do 35 kg</t>
  </si>
  <si>
    <t>-1673202468</t>
  </si>
  <si>
    <t>1608126-SM-fialov</t>
  </si>
  <si>
    <t>Světelné místo Komplet Fialové (stožár, svítidlo, výložník, svorkovnice) dle výpočtu osvětlení</t>
  </si>
  <si>
    <t>ks</t>
  </si>
  <si>
    <t>591687938</t>
  </si>
  <si>
    <t>1608126-SM-Přecho</t>
  </si>
  <si>
    <t>Světelné místo Komplet přechodové oranžové (stožár, svítidlo, výložník, svorkovnice) dle výpočtu osvětlení</t>
  </si>
  <si>
    <t>1138446765</t>
  </si>
  <si>
    <t>012103000</t>
  </si>
  <si>
    <t>Geodetické práce před výstavbou</t>
  </si>
  <si>
    <t>km</t>
  </si>
  <si>
    <t>-472128626</t>
  </si>
  <si>
    <t>012303000</t>
  </si>
  <si>
    <t>Geodetické práce po výstavbě</t>
  </si>
  <si>
    <t>1666488173</t>
  </si>
  <si>
    <t>044002000</t>
  </si>
  <si>
    <t>Revize</t>
  </si>
  <si>
    <t>791016732</t>
  </si>
  <si>
    <t>065002000</t>
  </si>
  <si>
    <t>Mimostaveništní doprava materiálů</t>
  </si>
  <si>
    <t>459181045</t>
  </si>
  <si>
    <t>SO 421 - Technická ochrana kabelů slaboproudu u okružní křižovatky</t>
  </si>
  <si>
    <t xml:space="preserve">PSV -  Práce a dodávky PSV</t>
  </si>
  <si>
    <t xml:space="preserve">    741 -  Elektroinstalace</t>
  </si>
  <si>
    <t xml:space="preserve">    742 -  Elektroinstalace</t>
  </si>
  <si>
    <t>998225111</t>
  </si>
  <si>
    <t>Přesun hmot pro pozemní komunikace s krytem z kamene, monolitickým betonovým nebo živičným</t>
  </si>
  <si>
    <t>-1560369587</t>
  </si>
  <si>
    <t>998225194</t>
  </si>
  <si>
    <t>Příplatek k přesunu hmot pro pozemní komunikace s krytem z kamene, živičným, betonovým do 5000 m</t>
  </si>
  <si>
    <t>-695010178</t>
  </si>
  <si>
    <t>741128022</t>
  </si>
  <si>
    <t>Příplatek k montáži kabelů za zatažení vodiče a kabelu do 2,00 kg</t>
  </si>
  <si>
    <t>559361194</t>
  </si>
  <si>
    <t>460150304</t>
  </si>
  <si>
    <t>Hloubení kabelových zapažených i nezapažených rýh ručně š 50 cm, hl 120 cm, v hornině tř 4</t>
  </si>
  <si>
    <t>-923449593</t>
  </si>
  <si>
    <t>460560284</t>
  </si>
  <si>
    <t>Zásyp rýh ručně šířky 50 cm, hloubky 100 cm, z horniny třídy 4</t>
  </si>
  <si>
    <t>-1008381219</t>
  </si>
  <si>
    <t>460650065</t>
  </si>
  <si>
    <t>Zřízení podkladní vrstvy vozovky a chodníku z kameniva drceného se zhutněním tloušťky do 30 cm</t>
  </si>
  <si>
    <t>1274650322</t>
  </si>
  <si>
    <t>PSV</t>
  </si>
  <si>
    <t xml:space="preserve"> Práce a dodávky PSV</t>
  </si>
  <si>
    <t>741</t>
  </si>
  <si>
    <t xml:space="preserve"> Elektroinstalace</t>
  </si>
  <si>
    <t>741111803</t>
  </si>
  <si>
    <t>Demontáž trubky plastové tuhé D přes 50 mm uložené pevně</t>
  </si>
  <si>
    <t>-664998558</t>
  </si>
  <si>
    <t>742</t>
  </si>
  <si>
    <t>742110021</t>
  </si>
  <si>
    <t>Montáž trubek pro slaboproud plastových tuhých pro vnější rozvody uložených volně na příchytky</t>
  </si>
  <si>
    <t>-41254737</t>
  </si>
  <si>
    <t>Trubka dělená</t>
  </si>
  <si>
    <t>Trubka podélně dělená 110 PS, délky 3m</t>
  </si>
  <si>
    <t>320315206</t>
  </si>
  <si>
    <t>742121001</t>
  </si>
  <si>
    <t>Montáž kabelů sdělovacích pro vnitřní rozvody do 15 žil</t>
  </si>
  <si>
    <t>-855462504</t>
  </si>
  <si>
    <t>SO 431 - Technická ochrana kabelů VN u okružní křižovatky</t>
  </si>
  <si>
    <t xml:space="preserve">M -  Práce a dodávky M</t>
  </si>
  <si>
    <t xml:space="preserve">    46-M -  Zemní práce při extr.mont.pracích</t>
  </si>
  <si>
    <t>883510086</t>
  </si>
  <si>
    <t>-1753255707</t>
  </si>
  <si>
    <t>741110053</t>
  </si>
  <si>
    <t>Montáž trubka plastová ohebná D přes 35 mm uložená volně</t>
  </si>
  <si>
    <t>-968829312</t>
  </si>
  <si>
    <t>345713560</t>
  </si>
  <si>
    <t>trubka elektroinstalační ohebná Kopoflex, HDPE+LDPE KF 09120</t>
  </si>
  <si>
    <t>-169028321</t>
  </si>
  <si>
    <t>323152934</t>
  </si>
  <si>
    <t>-167607277</t>
  </si>
  <si>
    <t>1550399913</t>
  </si>
  <si>
    <t>-440878830</t>
  </si>
  <si>
    <t>-367906305</t>
  </si>
  <si>
    <t>460030011</t>
  </si>
  <si>
    <t>Sejmutí drnu jakékoliv tloušťky</t>
  </si>
  <si>
    <t>-1597567840</t>
  </si>
  <si>
    <t>460421044</t>
  </si>
  <si>
    <t>Lože kabelů z písku a štěrkopísku tl 5 cm nad kabel, kryté beton deskou 50x25 cm, š lože do 100 cm</t>
  </si>
  <si>
    <t>-1352395240</t>
  </si>
  <si>
    <t>592131050</t>
  </si>
  <si>
    <t>deska krycí DK3 50 x 31/21 x 5,5 cm</t>
  </si>
  <si>
    <t>564859320</t>
  </si>
  <si>
    <t>460561821</t>
  </si>
  <si>
    <t>Zásyp rýh strojně včetně zhutnění a urovnání povrchu - v zástavbě</t>
  </si>
  <si>
    <t>-2034623940</t>
  </si>
  <si>
    <t>460620002</t>
  </si>
  <si>
    <t>Položení drnu včetně zalití vodou na rovině</t>
  </si>
  <si>
    <t>-651147670</t>
  </si>
  <si>
    <t>005724720</t>
  </si>
  <si>
    <t>osivo směs travní krajinná - rovinná</t>
  </si>
  <si>
    <t>-974507698</t>
  </si>
  <si>
    <t xml:space="preserve"> Práce a dodávky M</t>
  </si>
  <si>
    <t>46-M</t>
  </si>
  <si>
    <t xml:space="preserve"> Zemní práce při extr.mont.pracích</t>
  </si>
  <si>
    <t>460230003</t>
  </si>
  <si>
    <t>Hloubení nezapažených rýh kabelových spojek vn do 10 kV ručně v hornině tř 3</t>
  </si>
  <si>
    <t>534724573</t>
  </si>
  <si>
    <t>460700001</t>
  </si>
  <si>
    <t>Zemní značky včetně hloubením jámy - kabelový označník</t>
  </si>
  <si>
    <t>1138872944</t>
  </si>
  <si>
    <t>Montáž spojka VN</t>
  </si>
  <si>
    <t>Montáž kabeloví spojky VN</t>
  </si>
  <si>
    <t>1637238355</t>
  </si>
  <si>
    <t>Spojka VN</t>
  </si>
  <si>
    <t>Spojka VN komplet zemní 22kV</t>
  </si>
  <si>
    <t>256</t>
  </si>
  <si>
    <t>-536579363</t>
  </si>
  <si>
    <t>341150620</t>
  </si>
  <si>
    <t>kabel 22-AXEKVCY 1x240/25 RMV</t>
  </si>
  <si>
    <t>1698236491</t>
  </si>
  <si>
    <t>-1847687744</t>
  </si>
  <si>
    <t>-1040254857</t>
  </si>
  <si>
    <t>032503000</t>
  </si>
  <si>
    <t>Skládky na staveništi</t>
  </si>
  <si>
    <t>1135156663</t>
  </si>
  <si>
    <t>034002000</t>
  </si>
  <si>
    <t>Zabezpečení staveniště</t>
  </si>
  <si>
    <t>1627774505</t>
  </si>
  <si>
    <t>-602618269</t>
  </si>
  <si>
    <t>159394554</t>
  </si>
  <si>
    <t>SO 502 - Přeložka plynovodu</t>
  </si>
  <si>
    <t>D1 - Stavební práce :</t>
  </si>
  <si>
    <t>D2 - Montáž:</t>
  </si>
  <si>
    <t>D3 - Montážní materiál:</t>
  </si>
  <si>
    <t>D1</t>
  </si>
  <si>
    <t>Stavební práce :</t>
  </si>
  <si>
    <t xml:space="preserve">Dočasné zajištění podzem.vedení   /skp   (9x1,5=13,5)</t>
  </si>
  <si>
    <t xml:space="preserve">Hloubení rýh, jam h.3, ruční těžení   /skp</t>
  </si>
  <si>
    <t xml:space="preserve">Hloubení rýh, jam h.3, strojní těžení   /skp 88,01-21,18=66,83 50%</t>
  </si>
  <si>
    <t xml:space="preserve">Hloubení rýh, jam h.4, ruční těžení   /skp</t>
  </si>
  <si>
    <t xml:space="preserve">Hloubení rýh, jam h.4, strojní těžení  /skp</t>
  </si>
  <si>
    <t xml:space="preserve">Zřízení, odstranění pažení   /skp  5,38x2x1,6=16,14</t>
  </si>
  <si>
    <t xml:space="preserve">Vodor.doprava výkop.na skládku   /skp</t>
  </si>
  <si>
    <t>84,7*0,8*0,1</t>
  </si>
  <si>
    <t>84,7*0,8*0,3</t>
  </si>
  <si>
    <t>-(0,816+0,187)</t>
  </si>
  <si>
    <t xml:space="preserve">Nakládání výkopku,suti   /skp</t>
  </si>
  <si>
    <t xml:space="preserve">Zásyp zeminou se zhutněním   /skp 59,5x0,8x0,9=42,84</t>
  </si>
  <si>
    <t xml:space="preserve">Zásyp štěrkopískem se zhutněním   /skp 25,2x0,8x0,35=7,05</t>
  </si>
  <si>
    <t>Lože pod potrubí z kameniva těženého 84,7x0,8x0,1=6,77</t>
  </si>
  <si>
    <t>Obsyp potrubí kamenivem těženým /skp 20,32-1,003=19,31</t>
  </si>
  <si>
    <t xml:space="preserve">Fólie výstražná š. 22 cm   /skp</t>
  </si>
  <si>
    <t>Poplatek za skládku výkopku</t>
  </si>
  <si>
    <t>Náklady na vytýčení podzemních sítí</t>
  </si>
  <si>
    <t>cel.</t>
  </si>
  <si>
    <t>D2</t>
  </si>
  <si>
    <t>Montáž:</t>
  </si>
  <si>
    <t xml:space="preserve">Montáž vývodu signal.vodiče   /skp</t>
  </si>
  <si>
    <t>Montáž signalizačního vodiče</t>
  </si>
  <si>
    <t xml:space="preserve">Výřez potrubí PE d90  /skp</t>
  </si>
  <si>
    <t xml:space="preserve">Montáž potrubí  PE 90    /skp</t>
  </si>
  <si>
    <t xml:space="preserve">Montáž potrubí  PE 63    /skp</t>
  </si>
  <si>
    <t>Montáž dílu PE 90</t>
  </si>
  <si>
    <t>Montáž dílu PE 63</t>
  </si>
  <si>
    <t>Montáž chráničky PE 160/skp</t>
  </si>
  <si>
    <t>Odpoj PE d90</t>
  </si>
  <si>
    <t>Propoj PE d90</t>
  </si>
  <si>
    <t>Revize zařízení</t>
  </si>
  <si>
    <t>celk</t>
  </si>
  <si>
    <t>Geodetické zaměření plynovodu</t>
  </si>
  <si>
    <t>D3</t>
  </si>
  <si>
    <t>Montážní materiál:</t>
  </si>
  <si>
    <t xml:space="preserve">- trubky PE100 SDR 11 o  63x5,8</t>
  </si>
  <si>
    <t xml:space="preserve">- trubky PE 100 SDR 17,6 o  90x5,2</t>
  </si>
  <si>
    <t>- chránička PE 160</t>
  </si>
  <si>
    <t>- elektroobjímka s dorazem d 63</t>
  </si>
  <si>
    <t>- elektroobjímka s dorazem d 90</t>
  </si>
  <si>
    <t>- elektroobjímka s dorazem d 160</t>
  </si>
  <si>
    <t>- el. tvarovka koleno d 90 30°</t>
  </si>
  <si>
    <t>- el. tvarovka koleno d 63 45°</t>
  </si>
  <si>
    <t>78</t>
  </si>
  <si>
    <t>- el. tvarovka koleno d 63 90°</t>
  </si>
  <si>
    <t>80</t>
  </si>
  <si>
    <t>- el. tvarovka koleno d 90 45°</t>
  </si>
  <si>
    <t>82</t>
  </si>
  <si>
    <t>- T-kus d 90</t>
  </si>
  <si>
    <t>84</t>
  </si>
  <si>
    <t xml:space="preserve">-Přípojkový T-kus  s objímkou MB d 90/63</t>
  </si>
  <si>
    <t>86</t>
  </si>
  <si>
    <t>-opravárenská tvarovka dělená d 90</t>
  </si>
  <si>
    <t>88</t>
  </si>
  <si>
    <t xml:space="preserve">- poklop litinový Y 4522       34x24x31</t>
  </si>
  <si>
    <t>90</t>
  </si>
  <si>
    <t>- betonová deska ON 72 3169.2 vel. 450x450x70</t>
  </si>
  <si>
    <t>92</t>
  </si>
  <si>
    <t>- signalizační vodič CYY 1,5 mm2</t>
  </si>
  <si>
    <t>94</t>
  </si>
  <si>
    <t>- vývod signal. vodiče</t>
  </si>
  <si>
    <t>96</t>
  </si>
  <si>
    <t>SO 802.A - Vegetační - SO 802.A - Vegetační úpravy</t>
  </si>
  <si>
    <t>Pol1</t>
  </si>
  <si>
    <t>Výkop lože štěrkového záhonu, hloubka 40 cm</t>
  </si>
  <si>
    <t>Pol2</t>
  </si>
  <si>
    <t>Založení drenážní vrstvy 20 cm</t>
  </si>
  <si>
    <t>Pol3</t>
  </si>
  <si>
    <t>Dodání štěrkodrě 16/32, mocnost 20 cm, včetně slehnutí 10%</t>
  </si>
  <si>
    <t>418*0,2*1,1</t>
  </si>
  <si>
    <t>Pol4</t>
  </si>
  <si>
    <t>Založení pěstební vrstvy: dodání směsi ornice a drcené kamenivo 0/32 mm v poměru 2:1, vyplnit další vrstvu 10 cm, slehnutí 20%</t>
  </si>
  <si>
    <t>418*0,1*1,2</t>
  </si>
  <si>
    <t>Pol5</t>
  </si>
  <si>
    <t>Dodávka listnatých keřů včetně složení na místě stavby (pro kruhový objezd + ostrůvek)</t>
  </si>
  <si>
    <t>Pol6</t>
  </si>
  <si>
    <t>Cotonesater damerii ´Eichholz´(skalník celokrajný), vel.20-30cm</t>
  </si>
  <si>
    <t>Pol7</t>
  </si>
  <si>
    <t>Pyracantha coccinea ´Solei d´Or´(hlohyně šarlatová), vel.60-80cm</t>
  </si>
  <si>
    <t>Pol8</t>
  </si>
  <si>
    <t>Spiraea japonica ´Pruhoniciana´(tavolník japonský), 30-40cm</t>
  </si>
  <si>
    <t>Pol9</t>
  </si>
  <si>
    <t>Ribes alpinum (meruzalka alpská), 60-80 cm</t>
  </si>
  <si>
    <t>Pol10</t>
  </si>
  <si>
    <t>Rosa virginalis (růže viržinská), vel. 60-80 cm</t>
  </si>
  <si>
    <t>Pol11</t>
  </si>
  <si>
    <t>Rozmístění keřů podle schematu</t>
  </si>
  <si>
    <t>Pol12</t>
  </si>
  <si>
    <t>Hloubení jamek od 0,02 do 0,05m3</t>
  </si>
  <si>
    <t>Pol13</t>
  </si>
  <si>
    <t>Dodání zlepšujícího pěstebního substrátu pro keře v jamkách (v rámci šětrkového záhonu)</t>
  </si>
  <si>
    <t>222*0,007</t>
  </si>
  <si>
    <t>Pol14</t>
  </si>
  <si>
    <t>Dodání zásobního pomalu rozpustného hnojiva: Osmocote M16-18 v dávce 1kg/1 m3 substrátu</t>
  </si>
  <si>
    <t>Pol15</t>
  </si>
  <si>
    <t>Výsadba rostliny s balem o průměru 0,1-0,2m v rovině či na svahu 1:5</t>
  </si>
  <si>
    <t>Pol16</t>
  </si>
  <si>
    <t>Dodání trvalek pro "Silber Sommer" včetně složení na místě stavby (pro kruhový objezd + ostrůvek)</t>
  </si>
  <si>
    <t>Pol17</t>
  </si>
  <si>
    <t>Rozmístění trvalek a okrasných travin v ploše podle schematu</t>
  </si>
  <si>
    <t>Pol18</t>
  </si>
  <si>
    <t>Pol19</t>
  </si>
  <si>
    <t>Výsadba trvalek s balem do jamek; výsadba s horní hranou balu 1-2cm nad úroveň pěstebního substrátu</t>
  </si>
  <si>
    <t>Pol20</t>
  </si>
  <si>
    <t>Dodání mulčovací vrstvy: štěrková drť frakce 4/8 o mocnosti 8cm</t>
  </si>
  <si>
    <t>418*0,08</t>
  </si>
  <si>
    <t>Pol21</t>
  </si>
  <si>
    <t>Péče do předání po dobu 1 měsíc od výsadby - cena za jeden měsíc ( v ceně je zálivka, chemická ochrana proti patogenům, případně řez a celková kontrola)</t>
  </si>
  <si>
    <t>Pol22</t>
  </si>
  <si>
    <t>Dodání cibulovin pro "Silber Sommer" včetně složení na místě stavby (pro kruhový objezd, vnější okraj)</t>
  </si>
  <si>
    <t>Pol23</t>
  </si>
  <si>
    <t>Rozmístění cibulovin</t>
  </si>
  <si>
    <t>Pol24</t>
  </si>
  <si>
    <t>Výsadba cibulovin do štěrkového záhonu se zálivkou, podzimní termín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</si>
</sst>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10"/>
      <color rgb="FF969696"/>
      <name val="Arial CE"/>
    </font>
    <font>
      <sz val="8"/>
      <color rgb="FF960000"/>
      <name val="Arial CE"/>
    </font>
    <font>
      <sz val="8"/>
      <color rgb="FF00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26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4" fontId="28" fillId="0" borderId="0" xfId="0" applyNumberFormat="1" applyFont="1" applyAlignment="1" applyProtection="1">
      <alignment vertical="center"/>
    </xf>
    <xf numFmtId="0" fontId="19" fillId="0" borderId="0" xfId="0" applyFont="1" applyAlignment="1">
      <alignment horizontal="center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4" fontId="9" fillId="2" borderId="0" xfId="0" applyNumberFormat="1" applyFont="1" applyFill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4" fontId="20" fillId="4" borderId="0" xfId="0" applyNumberFormat="1" applyFont="1" applyFill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6" fillId="0" borderId="3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6" fillId="0" borderId="3" xfId="0" applyFont="1" applyBorder="1" applyAlignment="1"/>
    <xf numFmtId="0" fontId="6" fillId="0" borderId="14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5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  <protection locked="0"/>
    </xf>
    <xf numFmtId="4" fontId="9" fillId="0" borderId="20" xfId="0" applyNumberFormat="1" applyFont="1" applyBorder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 applyProtection="1">
      <alignment horizontal="left"/>
    </xf>
    <xf numFmtId="4" fontId="9" fillId="0" borderId="0" xfId="0" applyNumberFormat="1" applyFont="1" applyAlignment="1" applyProtection="1"/>
    <xf numFmtId="0" fontId="33" fillId="2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ht="36.96" customHeight="1">
      <c r="AR2"/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25.92" customHeight="1"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ROUND(AG54,2)</f>
        <v>0</v>
      </c>
      <c r="AL26" s="38"/>
      <c r="AM26" s="38"/>
      <c r="AN26" s="38"/>
      <c r="AO26" s="38"/>
      <c r="AP26" s="36"/>
      <c r="AQ26" s="36"/>
      <c r="AR26" s="40"/>
      <c r="BE26" s="28"/>
    </row>
    <row r="27" s="1" customFormat="1" ht="6.96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8"/>
    </row>
    <row r="28" s="1" customForma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34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35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36</v>
      </c>
      <c r="AL28" s="41"/>
      <c r="AM28" s="41"/>
      <c r="AN28" s="41"/>
      <c r="AO28" s="41"/>
      <c r="AP28" s="36"/>
      <c r="AQ28" s="36"/>
      <c r="AR28" s="40"/>
      <c r="BE28" s="28"/>
    </row>
    <row r="29" s="2" customFormat="1" ht="14.4" customHeight="1">
      <c r="B29" s="42"/>
      <c r="C29" s="43"/>
      <c r="D29" s="29" t="s">
        <v>37</v>
      </c>
      <c r="E29" s="43"/>
      <c r="F29" s="29" t="s">
        <v>38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ROUND(AZ54,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ROUND(AV54, 2)</f>
        <v>0</v>
      </c>
      <c r="AL29" s="43"/>
      <c r="AM29" s="43"/>
      <c r="AN29" s="43"/>
      <c r="AO29" s="43"/>
      <c r="AP29" s="43"/>
      <c r="AQ29" s="43"/>
      <c r="AR29" s="46"/>
      <c r="BE29" s="28"/>
    </row>
    <row r="30" s="2" customFormat="1" ht="14.4" customHeight="1">
      <c r="B30" s="42"/>
      <c r="C30" s="43"/>
      <c r="D30" s="43"/>
      <c r="E30" s="43"/>
      <c r="F30" s="29" t="s">
        <v>39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ROUND(BA54,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ROUND(AW54, 2)</f>
        <v>0</v>
      </c>
      <c r="AL30" s="43"/>
      <c r="AM30" s="43"/>
      <c r="AN30" s="43"/>
      <c r="AO30" s="43"/>
      <c r="AP30" s="43"/>
      <c r="AQ30" s="43"/>
      <c r="AR30" s="46"/>
      <c r="BE30" s="28"/>
    </row>
    <row r="31" hidden="1" s="2" customFormat="1" ht="14.4" customHeight="1">
      <c r="B31" s="42"/>
      <c r="C31" s="43"/>
      <c r="D31" s="43"/>
      <c r="E31" s="43"/>
      <c r="F31" s="29" t="s">
        <v>40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ROUND(BB54,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28"/>
    </row>
    <row r="32" hidden="1" s="2" customFormat="1" ht="14.4" customHeight="1">
      <c r="B32" s="42"/>
      <c r="C32" s="43"/>
      <c r="D32" s="43"/>
      <c r="E32" s="43"/>
      <c r="F32" s="29" t="s">
        <v>41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ROUND(BC54,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28"/>
    </row>
    <row r="33" hidden="1" s="2" customFormat="1" ht="14.4" customHeight="1">
      <c r="B33" s="42"/>
      <c r="C33" s="43"/>
      <c r="D33" s="43"/>
      <c r="E33" s="43"/>
      <c r="F33" s="29" t="s">
        <v>42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ROUND(BD54,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28"/>
    </row>
    <row r="34" s="1" customFormat="1" ht="6.96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8"/>
    </row>
    <row r="35" s="1" customFormat="1" ht="25.92" customHeight="1">
      <c r="B35" s="35"/>
      <c r="C35" s="47"/>
      <c r="D35" s="48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44</v>
      </c>
      <c r="U35" s="49"/>
      <c r="V35" s="49"/>
      <c r="W35" s="49"/>
      <c r="X35" s="51" t="s">
        <v>45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40"/>
    </row>
    <row r="36" s="1" customFormat="1" ht="6.96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</row>
    <row r="37" s="1" customFormat="1" ht="6.96" customHeight="1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40"/>
    </row>
    <row r="41" s="1" customFormat="1" ht="6.96" customHeight="1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40"/>
    </row>
    <row r="42" s="1" customFormat="1" ht="24.96" customHeight="1">
      <c r="B42" s="35"/>
      <c r="C42" s="20" t="s">
        <v>46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40"/>
    </row>
    <row r="43" s="1" customFormat="1" ht="6.96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40"/>
    </row>
    <row r="44" s="1" customFormat="1" ht="12" customHeight="1">
      <c r="B44" s="35"/>
      <c r="C44" s="29" t="s">
        <v>13</v>
      </c>
      <c r="D44" s="36"/>
      <c r="E44" s="36"/>
      <c r="F44" s="36"/>
      <c r="G44" s="36"/>
      <c r="H44" s="36"/>
      <c r="I44" s="36"/>
      <c r="J44" s="36"/>
      <c r="K44" s="36"/>
      <c r="L44" s="36" t="str">
        <f>K5</f>
        <v>1608126-KSÚS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40"/>
    </row>
    <row r="45" s="3" customFormat="1" ht="36.96" customHeight="1">
      <c r="B45" s="58"/>
      <c r="C45" s="59" t="s">
        <v>16</v>
      </c>
      <c r="D45" s="60"/>
      <c r="E45" s="60"/>
      <c r="F45" s="60"/>
      <c r="G45" s="60"/>
      <c r="H45" s="60"/>
      <c r="I45" s="60"/>
      <c r="J45" s="60"/>
      <c r="K45" s="60"/>
      <c r="L45" s="61" t="str">
        <f>K6</f>
        <v>Okružní křižovatka v km 1,391.91 u areálu T-sport a SOPO - Modletice včetně chodníku k zastávce</v>
      </c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2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40"/>
    </row>
    <row r="47" s="1" customFormat="1" ht="12" customHeight="1">
      <c r="B47" s="35"/>
      <c r="C47" s="29" t="s">
        <v>20</v>
      </c>
      <c r="D47" s="36"/>
      <c r="E47" s="36"/>
      <c r="F47" s="36"/>
      <c r="G47" s="36"/>
      <c r="H47" s="36"/>
      <c r="I47" s="36"/>
      <c r="J47" s="36"/>
      <c r="K47" s="36"/>
      <c r="L47" s="63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22</v>
      </c>
      <c r="AJ47" s="36"/>
      <c r="AK47" s="36"/>
      <c r="AL47" s="36"/>
      <c r="AM47" s="64" t="str">
        <f>IF(AN8= "","",AN8)</f>
        <v>5. 2. 2018</v>
      </c>
      <c r="AN47" s="64"/>
      <c r="AO47" s="36"/>
      <c r="AP47" s="36"/>
      <c r="AQ47" s="36"/>
      <c r="AR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40"/>
    </row>
    <row r="49" s="1" customFormat="1" ht="13.65" customHeight="1"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36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29</v>
      </c>
      <c r="AJ49" s="36"/>
      <c r="AK49" s="36"/>
      <c r="AL49" s="36"/>
      <c r="AM49" s="65" t="str">
        <f>IF(E17="","",E17)</f>
        <v xml:space="preserve"> </v>
      </c>
      <c r="AN49" s="36"/>
      <c r="AO49" s="36"/>
      <c r="AP49" s="36"/>
      <c r="AQ49" s="36"/>
      <c r="AR49" s="40"/>
      <c r="AS49" s="66" t="s">
        <v>47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</row>
    <row r="50" s="1" customFormat="1" ht="13.65" customHeight="1">
      <c r="B50" s="35"/>
      <c r="C50" s="29" t="s">
        <v>27</v>
      </c>
      <c r="D50" s="36"/>
      <c r="E50" s="36"/>
      <c r="F50" s="36"/>
      <c r="G50" s="36"/>
      <c r="H50" s="36"/>
      <c r="I50" s="36"/>
      <c r="J50" s="36"/>
      <c r="K50" s="36"/>
      <c r="L50" s="36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31</v>
      </c>
      <c r="AJ50" s="36"/>
      <c r="AK50" s="36"/>
      <c r="AL50" s="36"/>
      <c r="AM50" s="65" t="str">
        <f>IF(E20="","",E20)</f>
        <v xml:space="preserve"> </v>
      </c>
      <c r="AN50" s="36"/>
      <c r="AO50" s="36"/>
      <c r="AP50" s="36"/>
      <c r="AQ50" s="36"/>
      <c r="AR50" s="40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</row>
    <row r="51" s="1" customFormat="1" ht="10.8" customHeight="1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40"/>
      <c r="AS51" s="74"/>
      <c r="AT51" s="75"/>
      <c r="AU51" s="76"/>
      <c r="AV51" s="76"/>
      <c r="AW51" s="76"/>
      <c r="AX51" s="76"/>
      <c r="AY51" s="76"/>
      <c r="AZ51" s="76"/>
      <c r="BA51" s="76"/>
      <c r="BB51" s="76"/>
      <c r="BC51" s="76"/>
      <c r="BD51" s="77"/>
    </row>
    <row r="52" s="1" customFormat="1" ht="29.28" customHeight="1">
      <c r="B52" s="35"/>
      <c r="C52" s="78" t="s">
        <v>48</v>
      </c>
      <c r="D52" s="79"/>
      <c r="E52" s="79"/>
      <c r="F52" s="79"/>
      <c r="G52" s="79"/>
      <c r="H52" s="80"/>
      <c r="I52" s="81" t="s">
        <v>49</v>
      </c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82" t="s">
        <v>50</v>
      </c>
      <c r="AH52" s="79"/>
      <c r="AI52" s="79"/>
      <c r="AJ52" s="79"/>
      <c r="AK52" s="79"/>
      <c r="AL52" s="79"/>
      <c r="AM52" s="79"/>
      <c r="AN52" s="81" t="s">
        <v>51</v>
      </c>
      <c r="AO52" s="79"/>
      <c r="AP52" s="83"/>
      <c r="AQ52" s="84" t="s">
        <v>52</v>
      </c>
      <c r="AR52" s="40"/>
      <c r="AS52" s="85" t="s">
        <v>53</v>
      </c>
      <c r="AT52" s="86" t="s">
        <v>54</v>
      </c>
      <c r="AU52" s="86" t="s">
        <v>55</v>
      </c>
      <c r="AV52" s="86" t="s">
        <v>56</v>
      </c>
      <c r="AW52" s="86" t="s">
        <v>57</v>
      </c>
      <c r="AX52" s="86" t="s">
        <v>58</v>
      </c>
      <c r="AY52" s="86" t="s">
        <v>59</v>
      </c>
      <c r="AZ52" s="86" t="s">
        <v>60</v>
      </c>
      <c r="BA52" s="86" t="s">
        <v>61</v>
      </c>
      <c r="BB52" s="86" t="s">
        <v>62</v>
      </c>
      <c r="BC52" s="86" t="s">
        <v>63</v>
      </c>
      <c r="BD52" s="87" t="s">
        <v>64</v>
      </c>
    </row>
    <row r="53" s="1" customFormat="1" ht="10.8" customHeight="1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40"/>
      <c r="AS53" s="88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90"/>
    </row>
    <row r="54" s="4" customFormat="1" ht="32.4" customHeight="1">
      <c r="B54" s="91"/>
      <c r="C54" s="92" t="s">
        <v>65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4">
        <f>ROUND(SUM(AG55:AG63),2)</f>
        <v>0</v>
      </c>
      <c r="AH54" s="94"/>
      <c r="AI54" s="94"/>
      <c r="AJ54" s="94"/>
      <c r="AK54" s="94"/>
      <c r="AL54" s="94"/>
      <c r="AM54" s="94"/>
      <c r="AN54" s="95">
        <f>SUM(AG54,AT54)</f>
        <v>0</v>
      </c>
      <c r="AO54" s="95"/>
      <c r="AP54" s="95"/>
      <c r="AQ54" s="96" t="s">
        <v>1</v>
      </c>
      <c r="AR54" s="97"/>
      <c r="AS54" s="98">
        <f>ROUND(SUM(AS55:AS63),2)</f>
        <v>0</v>
      </c>
      <c r="AT54" s="99">
        <f>ROUND(SUM(AV54:AW54),2)</f>
        <v>0</v>
      </c>
      <c r="AU54" s="100">
        <f>ROUND(SUM(AU55:AU63),5)</f>
        <v>0</v>
      </c>
      <c r="AV54" s="99">
        <f>ROUND(AZ54*L29,2)</f>
        <v>0</v>
      </c>
      <c r="AW54" s="99">
        <f>ROUND(BA54*L30,2)</f>
        <v>0</v>
      </c>
      <c r="AX54" s="99">
        <f>ROUND(BB54*L29,2)</f>
        <v>0</v>
      </c>
      <c r="AY54" s="99">
        <f>ROUND(BC54*L30,2)</f>
        <v>0</v>
      </c>
      <c r="AZ54" s="99">
        <f>ROUND(SUM(AZ55:AZ63),2)</f>
        <v>0</v>
      </c>
      <c r="BA54" s="99">
        <f>ROUND(SUM(BA55:BA63),2)</f>
        <v>0</v>
      </c>
      <c r="BB54" s="99">
        <f>ROUND(SUM(BB55:BB63),2)</f>
        <v>0</v>
      </c>
      <c r="BC54" s="99">
        <f>ROUND(SUM(BC55:BC63),2)</f>
        <v>0</v>
      </c>
      <c r="BD54" s="101">
        <f>ROUND(SUM(BD55:BD63),2)</f>
        <v>0</v>
      </c>
      <c r="BS54" s="102" t="s">
        <v>66</v>
      </c>
      <c r="BT54" s="102" t="s">
        <v>67</v>
      </c>
      <c r="BU54" s="103" t="s">
        <v>68</v>
      </c>
      <c r="BV54" s="102" t="s">
        <v>69</v>
      </c>
      <c r="BW54" s="102" t="s">
        <v>5</v>
      </c>
      <c r="BX54" s="102" t="s">
        <v>70</v>
      </c>
      <c r="CL54" s="102" t="s">
        <v>1</v>
      </c>
    </row>
    <row r="55" s="5" customFormat="1" ht="16.5" customHeight="1">
      <c r="A55" s="104" t="s">
        <v>71</v>
      </c>
      <c r="B55" s="105"/>
      <c r="C55" s="106"/>
      <c r="D55" s="107" t="s">
        <v>72</v>
      </c>
      <c r="E55" s="107"/>
      <c r="F55" s="107"/>
      <c r="G55" s="107"/>
      <c r="H55" s="107"/>
      <c r="I55" s="108"/>
      <c r="J55" s="107" t="s">
        <v>73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'SO 000 - Všeobecné a před...'!J32</f>
        <v>0</v>
      </c>
      <c r="AH55" s="108"/>
      <c r="AI55" s="108"/>
      <c r="AJ55" s="108"/>
      <c r="AK55" s="108"/>
      <c r="AL55" s="108"/>
      <c r="AM55" s="108"/>
      <c r="AN55" s="109">
        <f>SUM(AG55,AT55)</f>
        <v>0</v>
      </c>
      <c r="AO55" s="108"/>
      <c r="AP55" s="108"/>
      <c r="AQ55" s="110" t="s">
        <v>74</v>
      </c>
      <c r="AR55" s="111"/>
      <c r="AS55" s="112">
        <v>0</v>
      </c>
      <c r="AT55" s="113">
        <f>ROUND(SUM(AV55:AW55),2)</f>
        <v>0</v>
      </c>
      <c r="AU55" s="114">
        <f>'SO 000 - Všeobecné a před...'!P92</f>
        <v>0</v>
      </c>
      <c r="AV55" s="113">
        <f>'SO 000 - Všeobecné a před...'!J35</f>
        <v>0</v>
      </c>
      <c r="AW55" s="113">
        <f>'SO 000 - Všeobecné a před...'!J36</f>
        <v>0</v>
      </c>
      <c r="AX55" s="113">
        <f>'SO 000 - Všeobecné a před...'!J37</f>
        <v>0</v>
      </c>
      <c r="AY55" s="113">
        <f>'SO 000 - Všeobecné a před...'!J38</f>
        <v>0</v>
      </c>
      <c r="AZ55" s="113">
        <f>'SO 000 - Všeobecné a před...'!F35</f>
        <v>0</v>
      </c>
      <c r="BA55" s="113">
        <f>'SO 000 - Všeobecné a před...'!F36</f>
        <v>0</v>
      </c>
      <c r="BB55" s="113">
        <f>'SO 000 - Všeobecné a před...'!F37</f>
        <v>0</v>
      </c>
      <c r="BC55" s="113">
        <f>'SO 000 - Všeobecné a před...'!F38</f>
        <v>0</v>
      </c>
      <c r="BD55" s="115">
        <f>'SO 000 - Všeobecné a před...'!F39</f>
        <v>0</v>
      </c>
      <c r="BT55" s="116" t="s">
        <v>75</v>
      </c>
      <c r="BV55" s="116" t="s">
        <v>69</v>
      </c>
      <c r="BW55" s="116" t="s">
        <v>76</v>
      </c>
      <c r="BX55" s="116" t="s">
        <v>5</v>
      </c>
      <c r="CL55" s="116" t="s">
        <v>1</v>
      </c>
      <c r="CM55" s="116" t="s">
        <v>77</v>
      </c>
    </row>
    <row r="56" s="5" customFormat="1" ht="27" customHeight="1">
      <c r="A56" s="104" t="s">
        <v>71</v>
      </c>
      <c r="B56" s="105"/>
      <c r="C56" s="106"/>
      <c r="D56" s="107" t="s">
        <v>78</v>
      </c>
      <c r="E56" s="107"/>
      <c r="F56" s="107"/>
      <c r="G56" s="107"/>
      <c r="H56" s="107"/>
      <c r="I56" s="108"/>
      <c r="J56" s="107" t="s">
        <v>79</v>
      </c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9">
        <f>'SO 102.A - KOMUNIKACE STA...'!J32</f>
        <v>0</v>
      </c>
      <c r="AH56" s="108"/>
      <c r="AI56" s="108"/>
      <c r="AJ56" s="108"/>
      <c r="AK56" s="108"/>
      <c r="AL56" s="108"/>
      <c r="AM56" s="108"/>
      <c r="AN56" s="109">
        <f>SUM(AG56,AT56)</f>
        <v>0</v>
      </c>
      <c r="AO56" s="108"/>
      <c r="AP56" s="108"/>
      <c r="AQ56" s="110" t="s">
        <v>74</v>
      </c>
      <c r="AR56" s="111"/>
      <c r="AS56" s="112">
        <v>0</v>
      </c>
      <c r="AT56" s="113">
        <f>ROUND(SUM(AV56:AW56),2)</f>
        <v>0</v>
      </c>
      <c r="AU56" s="114">
        <f>'SO 102.A - KOMUNIKACE STA...'!P98</f>
        <v>0</v>
      </c>
      <c r="AV56" s="113">
        <f>'SO 102.A - KOMUNIKACE STA...'!J35</f>
        <v>0</v>
      </c>
      <c r="AW56" s="113">
        <f>'SO 102.A - KOMUNIKACE STA...'!J36</f>
        <v>0</v>
      </c>
      <c r="AX56" s="113">
        <f>'SO 102.A - KOMUNIKACE STA...'!J37</f>
        <v>0</v>
      </c>
      <c r="AY56" s="113">
        <f>'SO 102.A - KOMUNIKACE STA...'!J38</f>
        <v>0</v>
      </c>
      <c r="AZ56" s="113">
        <f>'SO 102.A - KOMUNIKACE STA...'!F35</f>
        <v>0</v>
      </c>
      <c r="BA56" s="113">
        <f>'SO 102.A - KOMUNIKACE STA...'!F36</f>
        <v>0</v>
      </c>
      <c r="BB56" s="113">
        <f>'SO 102.A - KOMUNIKACE STA...'!F37</f>
        <v>0</v>
      </c>
      <c r="BC56" s="113">
        <f>'SO 102.A - KOMUNIKACE STA...'!F38</f>
        <v>0</v>
      </c>
      <c r="BD56" s="115">
        <f>'SO 102.A - KOMUNIKACE STA...'!F39</f>
        <v>0</v>
      </c>
      <c r="BT56" s="116" t="s">
        <v>75</v>
      </c>
      <c r="BV56" s="116" t="s">
        <v>69</v>
      </c>
      <c r="BW56" s="116" t="s">
        <v>80</v>
      </c>
      <c r="BX56" s="116" t="s">
        <v>5</v>
      </c>
      <c r="CL56" s="116" t="s">
        <v>1</v>
      </c>
      <c r="CM56" s="116" t="s">
        <v>77</v>
      </c>
    </row>
    <row r="57" s="5" customFormat="1" ht="16.5" customHeight="1">
      <c r="A57" s="104" t="s">
        <v>71</v>
      </c>
      <c r="B57" s="105"/>
      <c r="C57" s="106"/>
      <c r="D57" s="107" t="s">
        <v>81</v>
      </c>
      <c r="E57" s="107"/>
      <c r="F57" s="107"/>
      <c r="G57" s="107"/>
      <c r="H57" s="107"/>
      <c r="I57" s="108"/>
      <c r="J57" s="107" t="s">
        <v>82</v>
      </c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9">
        <f>'SO 191 - DIO'!J32</f>
        <v>0</v>
      </c>
      <c r="AH57" s="108"/>
      <c r="AI57" s="108"/>
      <c r="AJ57" s="108"/>
      <c r="AK57" s="108"/>
      <c r="AL57" s="108"/>
      <c r="AM57" s="108"/>
      <c r="AN57" s="109">
        <f>SUM(AG57,AT57)</f>
        <v>0</v>
      </c>
      <c r="AO57" s="108"/>
      <c r="AP57" s="108"/>
      <c r="AQ57" s="110" t="s">
        <v>74</v>
      </c>
      <c r="AR57" s="111"/>
      <c r="AS57" s="112">
        <v>0</v>
      </c>
      <c r="AT57" s="113">
        <f>ROUND(SUM(AV57:AW57),2)</f>
        <v>0</v>
      </c>
      <c r="AU57" s="114">
        <f>'SO 191 - DIO'!P92</f>
        <v>0</v>
      </c>
      <c r="AV57" s="113">
        <f>'SO 191 - DIO'!J35</f>
        <v>0</v>
      </c>
      <c r="AW57" s="113">
        <f>'SO 191 - DIO'!J36</f>
        <v>0</v>
      </c>
      <c r="AX57" s="113">
        <f>'SO 191 - DIO'!J37</f>
        <v>0</v>
      </c>
      <c r="AY57" s="113">
        <f>'SO 191 - DIO'!J38</f>
        <v>0</v>
      </c>
      <c r="AZ57" s="113">
        <f>'SO 191 - DIO'!F35</f>
        <v>0</v>
      </c>
      <c r="BA57" s="113">
        <f>'SO 191 - DIO'!F36</f>
        <v>0</v>
      </c>
      <c r="BB57" s="113">
        <f>'SO 191 - DIO'!F37</f>
        <v>0</v>
      </c>
      <c r="BC57" s="113">
        <f>'SO 191 - DIO'!F38</f>
        <v>0</v>
      </c>
      <c r="BD57" s="115">
        <f>'SO 191 - DIO'!F39</f>
        <v>0</v>
      </c>
      <c r="BT57" s="116" t="s">
        <v>75</v>
      </c>
      <c r="BV57" s="116" t="s">
        <v>69</v>
      </c>
      <c r="BW57" s="116" t="s">
        <v>83</v>
      </c>
      <c r="BX57" s="116" t="s">
        <v>5</v>
      </c>
      <c r="CL57" s="116" t="s">
        <v>1</v>
      </c>
      <c r="CM57" s="116" t="s">
        <v>77</v>
      </c>
    </row>
    <row r="58" s="5" customFormat="1" ht="27" customHeight="1">
      <c r="A58" s="104" t="s">
        <v>71</v>
      </c>
      <c r="B58" s="105"/>
      <c r="C58" s="106"/>
      <c r="D58" s="107" t="s">
        <v>84</v>
      </c>
      <c r="E58" s="107"/>
      <c r="F58" s="107"/>
      <c r="G58" s="107"/>
      <c r="H58" s="107"/>
      <c r="I58" s="108"/>
      <c r="J58" s="107" t="s">
        <v>85</v>
      </c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9">
        <f>'SO 300.A - KANALIZACE A V...'!J32</f>
        <v>0</v>
      </c>
      <c r="AH58" s="108"/>
      <c r="AI58" s="108"/>
      <c r="AJ58" s="108"/>
      <c r="AK58" s="108"/>
      <c r="AL58" s="108"/>
      <c r="AM58" s="108"/>
      <c r="AN58" s="109">
        <f>SUM(AG58,AT58)</f>
        <v>0</v>
      </c>
      <c r="AO58" s="108"/>
      <c r="AP58" s="108"/>
      <c r="AQ58" s="110" t="s">
        <v>74</v>
      </c>
      <c r="AR58" s="111"/>
      <c r="AS58" s="112">
        <v>0</v>
      </c>
      <c r="AT58" s="113">
        <f>ROUND(SUM(AV58:AW58),2)</f>
        <v>0</v>
      </c>
      <c r="AU58" s="114">
        <f>'SO 300.A - KANALIZACE A V...'!P94</f>
        <v>0</v>
      </c>
      <c r="AV58" s="113">
        <f>'SO 300.A - KANALIZACE A V...'!J35</f>
        <v>0</v>
      </c>
      <c r="AW58" s="113">
        <f>'SO 300.A - KANALIZACE A V...'!J36</f>
        <v>0</v>
      </c>
      <c r="AX58" s="113">
        <f>'SO 300.A - KANALIZACE A V...'!J37</f>
        <v>0</v>
      </c>
      <c r="AY58" s="113">
        <f>'SO 300.A - KANALIZACE A V...'!J38</f>
        <v>0</v>
      </c>
      <c r="AZ58" s="113">
        <f>'SO 300.A - KANALIZACE A V...'!F35</f>
        <v>0</v>
      </c>
      <c r="BA58" s="113">
        <f>'SO 300.A - KANALIZACE A V...'!F36</f>
        <v>0</v>
      </c>
      <c r="BB58" s="113">
        <f>'SO 300.A - KANALIZACE A V...'!F37</f>
        <v>0</v>
      </c>
      <c r="BC58" s="113">
        <f>'SO 300.A - KANALIZACE A V...'!F38</f>
        <v>0</v>
      </c>
      <c r="BD58" s="115">
        <f>'SO 300.A - KANALIZACE A V...'!F39</f>
        <v>0</v>
      </c>
      <c r="BT58" s="116" t="s">
        <v>75</v>
      </c>
      <c r="BV58" s="116" t="s">
        <v>69</v>
      </c>
      <c r="BW58" s="116" t="s">
        <v>86</v>
      </c>
      <c r="BX58" s="116" t="s">
        <v>5</v>
      </c>
      <c r="CL58" s="116" t="s">
        <v>1</v>
      </c>
      <c r="CM58" s="116" t="s">
        <v>77</v>
      </c>
    </row>
    <row r="59" s="5" customFormat="1" ht="40.5" customHeight="1">
      <c r="A59" s="104" t="s">
        <v>71</v>
      </c>
      <c r="B59" s="105"/>
      <c r="C59" s="106"/>
      <c r="D59" s="107" t="s">
        <v>87</v>
      </c>
      <c r="E59" s="107"/>
      <c r="F59" s="107"/>
      <c r="G59" s="107"/>
      <c r="H59" s="107"/>
      <c r="I59" s="108"/>
      <c r="J59" s="107" t="s">
        <v>88</v>
      </c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9">
        <f>'SO 404, SO412 - SO 404 Os...'!J32</f>
        <v>0</v>
      </c>
      <c r="AH59" s="108"/>
      <c r="AI59" s="108"/>
      <c r="AJ59" s="108"/>
      <c r="AK59" s="108"/>
      <c r="AL59" s="108"/>
      <c r="AM59" s="108"/>
      <c r="AN59" s="109">
        <f>SUM(AG59,AT59)</f>
        <v>0</v>
      </c>
      <c r="AO59" s="108"/>
      <c r="AP59" s="108"/>
      <c r="AQ59" s="110" t="s">
        <v>74</v>
      </c>
      <c r="AR59" s="111"/>
      <c r="AS59" s="112">
        <v>0</v>
      </c>
      <c r="AT59" s="113">
        <f>ROUND(SUM(AV59:AW59),2)</f>
        <v>0</v>
      </c>
      <c r="AU59" s="114">
        <f>'SO 404, SO412 - SO 404 Os...'!P91</f>
        <v>0</v>
      </c>
      <c r="AV59" s="113">
        <f>'SO 404, SO412 - SO 404 Os...'!J35</f>
        <v>0</v>
      </c>
      <c r="AW59" s="113">
        <f>'SO 404, SO412 - SO 404 Os...'!J36</f>
        <v>0</v>
      </c>
      <c r="AX59" s="113">
        <f>'SO 404, SO412 - SO 404 Os...'!J37</f>
        <v>0</v>
      </c>
      <c r="AY59" s="113">
        <f>'SO 404, SO412 - SO 404 Os...'!J38</f>
        <v>0</v>
      </c>
      <c r="AZ59" s="113">
        <f>'SO 404, SO412 - SO 404 Os...'!F35</f>
        <v>0</v>
      </c>
      <c r="BA59" s="113">
        <f>'SO 404, SO412 - SO 404 Os...'!F36</f>
        <v>0</v>
      </c>
      <c r="BB59" s="113">
        <f>'SO 404, SO412 - SO 404 Os...'!F37</f>
        <v>0</v>
      </c>
      <c r="BC59" s="113">
        <f>'SO 404, SO412 - SO 404 Os...'!F38</f>
        <v>0</v>
      </c>
      <c r="BD59" s="115">
        <f>'SO 404, SO412 - SO 404 Os...'!F39</f>
        <v>0</v>
      </c>
      <c r="BT59" s="116" t="s">
        <v>75</v>
      </c>
      <c r="BV59" s="116" t="s">
        <v>69</v>
      </c>
      <c r="BW59" s="116" t="s">
        <v>89</v>
      </c>
      <c r="BX59" s="116" t="s">
        <v>5</v>
      </c>
      <c r="CL59" s="116" t="s">
        <v>1</v>
      </c>
      <c r="CM59" s="116" t="s">
        <v>90</v>
      </c>
    </row>
    <row r="60" s="5" customFormat="1" ht="27" customHeight="1">
      <c r="A60" s="104" t="s">
        <v>71</v>
      </c>
      <c r="B60" s="105"/>
      <c r="C60" s="106"/>
      <c r="D60" s="107" t="s">
        <v>91</v>
      </c>
      <c r="E60" s="107"/>
      <c r="F60" s="107"/>
      <c r="G60" s="107"/>
      <c r="H60" s="107"/>
      <c r="I60" s="108"/>
      <c r="J60" s="107" t="s">
        <v>92</v>
      </c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9">
        <f>'SO 421 - Technická ochran...'!J32</f>
        <v>0</v>
      </c>
      <c r="AH60" s="108"/>
      <c r="AI60" s="108"/>
      <c r="AJ60" s="108"/>
      <c r="AK60" s="108"/>
      <c r="AL60" s="108"/>
      <c r="AM60" s="108"/>
      <c r="AN60" s="109">
        <f>SUM(AG60,AT60)</f>
        <v>0</v>
      </c>
      <c r="AO60" s="108"/>
      <c r="AP60" s="108"/>
      <c r="AQ60" s="110" t="s">
        <v>74</v>
      </c>
      <c r="AR60" s="111"/>
      <c r="AS60" s="112">
        <v>0</v>
      </c>
      <c r="AT60" s="113">
        <f>ROUND(SUM(AV60:AW60),2)</f>
        <v>0</v>
      </c>
      <c r="AU60" s="114">
        <f>'SO 421 - Technická ochran...'!P94</f>
        <v>0</v>
      </c>
      <c r="AV60" s="113">
        <f>'SO 421 - Technická ochran...'!J35</f>
        <v>0</v>
      </c>
      <c r="AW60" s="113">
        <f>'SO 421 - Technická ochran...'!J36</f>
        <v>0</v>
      </c>
      <c r="AX60" s="113">
        <f>'SO 421 - Technická ochran...'!J37</f>
        <v>0</v>
      </c>
      <c r="AY60" s="113">
        <f>'SO 421 - Technická ochran...'!J38</f>
        <v>0</v>
      </c>
      <c r="AZ60" s="113">
        <f>'SO 421 - Technická ochran...'!F35</f>
        <v>0</v>
      </c>
      <c r="BA60" s="113">
        <f>'SO 421 - Technická ochran...'!F36</f>
        <v>0</v>
      </c>
      <c r="BB60" s="113">
        <f>'SO 421 - Technická ochran...'!F37</f>
        <v>0</v>
      </c>
      <c r="BC60" s="113">
        <f>'SO 421 - Technická ochran...'!F38</f>
        <v>0</v>
      </c>
      <c r="BD60" s="115">
        <f>'SO 421 - Technická ochran...'!F39</f>
        <v>0</v>
      </c>
      <c r="BT60" s="116" t="s">
        <v>75</v>
      </c>
      <c r="BV60" s="116" t="s">
        <v>69</v>
      </c>
      <c r="BW60" s="116" t="s">
        <v>93</v>
      </c>
      <c r="BX60" s="116" t="s">
        <v>5</v>
      </c>
      <c r="CL60" s="116" t="s">
        <v>1</v>
      </c>
      <c r="CM60" s="116" t="s">
        <v>90</v>
      </c>
    </row>
    <row r="61" s="5" customFormat="1" ht="27" customHeight="1">
      <c r="A61" s="104" t="s">
        <v>71</v>
      </c>
      <c r="B61" s="105"/>
      <c r="C61" s="106"/>
      <c r="D61" s="107" t="s">
        <v>94</v>
      </c>
      <c r="E61" s="107"/>
      <c r="F61" s="107"/>
      <c r="G61" s="107"/>
      <c r="H61" s="107"/>
      <c r="I61" s="108"/>
      <c r="J61" s="107" t="s">
        <v>95</v>
      </c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9">
        <f>'SO 431 - Technická ochran...'!J32</f>
        <v>0</v>
      </c>
      <c r="AH61" s="108"/>
      <c r="AI61" s="108"/>
      <c r="AJ61" s="108"/>
      <c r="AK61" s="108"/>
      <c r="AL61" s="108"/>
      <c r="AM61" s="108"/>
      <c r="AN61" s="109">
        <f>SUM(AG61,AT61)</f>
        <v>0</v>
      </c>
      <c r="AO61" s="108"/>
      <c r="AP61" s="108"/>
      <c r="AQ61" s="110" t="s">
        <v>74</v>
      </c>
      <c r="AR61" s="111"/>
      <c r="AS61" s="112">
        <v>0</v>
      </c>
      <c r="AT61" s="113">
        <f>ROUND(SUM(AV61:AW61),2)</f>
        <v>0</v>
      </c>
      <c r="AU61" s="114">
        <f>'SO 431 - Technická ochran...'!P93</f>
        <v>0</v>
      </c>
      <c r="AV61" s="113">
        <f>'SO 431 - Technická ochran...'!J35</f>
        <v>0</v>
      </c>
      <c r="AW61" s="113">
        <f>'SO 431 - Technická ochran...'!J36</f>
        <v>0</v>
      </c>
      <c r="AX61" s="113">
        <f>'SO 431 - Technická ochran...'!J37</f>
        <v>0</v>
      </c>
      <c r="AY61" s="113">
        <f>'SO 431 - Technická ochran...'!J38</f>
        <v>0</v>
      </c>
      <c r="AZ61" s="113">
        <f>'SO 431 - Technická ochran...'!F35</f>
        <v>0</v>
      </c>
      <c r="BA61" s="113">
        <f>'SO 431 - Technická ochran...'!F36</f>
        <v>0</v>
      </c>
      <c r="BB61" s="113">
        <f>'SO 431 - Technická ochran...'!F37</f>
        <v>0</v>
      </c>
      <c r="BC61" s="113">
        <f>'SO 431 - Technická ochran...'!F38</f>
        <v>0</v>
      </c>
      <c r="BD61" s="115">
        <f>'SO 431 - Technická ochran...'!F39</f>
        <v>0</v>
      </c>
      <c r="BT61" s="116" t="s">
        <v>75</v>
      </c>
      <c r="BV61" s="116" t="s">
        <v>69</v>
      </c>
      <c r="BW61" s="116" t="s">
        <v>96</v>
      </c>
      <c r="BX61" s="116" t="s">
        <v>5</v>
      </c>
      <c r="CL61" s="116" t="s">
        <v>1</v>
      </c>
      <c r="CM61" s="116" t="s">
        <v>90</v>
      </c>
    </row>
    <row r="62" s="5" customFormat="1" ht="16.5" customHeight="1">
      <c r="A62" s="104" t="s">
        <v>71</v>
      </c>
      <c r="B62" s="105"/>
      <c r="C62" s="106"/>
      <c r="D62" s="107" t="s">
        <v>97</v>
      </c>
      <c r="E62" s="107"/>
      <c r="F62" s="107"/>
      <c r="G62" s="107"/>
      <c r="H62" s="107"/>
      <c r="I62" s="108"/>
      <c r="J62" s="107" t="s">
        <v>98</v>
      </c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9">
        <f>'SO 502 - Přeložka plynovodu'!J32</f>
        <v>0</v>
      </c>
      <c r="AH62" s="108"/>
      <c r="AI62" s="108"/>
      <c r="AJ62" s="108"/>
      <c r="AK62" s="108"/>
      <c r="AL62" s="108"/>
      <c r="AM62" s="108"/>
      <c r="AN62" s="109">
        <f>SUM(AG62,AT62)</f>
        <v>0</v>
      </c>
      <c r="AO62" s="108"/>
      <c r="AP62" s="108"/>
      <c r="AQ62" s="110" t="s">
        <v>74</v>
      </c>
      <c r="AR62" s="111"/>
      <c r="AS62" s="112">
        <v>0</v>
      </c>
      <c r="AT62" s="113">
        <f>ROUND(SUM(AV62:AW62),2)</f>
        <v>0</v>
      </c>
      <c r="AU62" s="114">
        <f>'SO 502 - Přeložka plynovodu'!P94</f>
        <v>0</v>
      </c>
      <c r="AV62" s="113">
        <f>'SO 502 - Přeložka plynovodu'!J35</f>
        <v>0</v>
      </c>
      <c r="AW62" s="113">
        <f>'SO 502 - Přeložka plynovodu'!J36</f>
        <v>0</v>
      </c>
      <c r="AX62" s="113">
        <f>'SO 502 - Přeložka plynovodu'!J37</f>
        <v>0</v>
      </c>
      <c r="AY62" s="113">
        <f>'SO 502 - Přeložka plynovodu'!J38</f>
        <v>0</v>
      </c>
      <c r="AZ62" s="113">
        <f>'SO 502 - Přeložka plynovodu'!F35</f>
        <v>0</v>
      </c>
      <c r="BA62" s="113">
        <f>'SO 502 - Přeložka plynovodu'!F36</f>
        <v>0</v>
      </c>
      <c r="BB62" s="113">
        <f>'SO 502 - Přeložka plynovodu'!F37</f>
        <v>0</v>
      </c>
      <c r="BC62" s="113">
        <f>'SO 502 - Přeložka plynovodu'!F38</f>
        <v>0</v>
      </c>
      <c r="BD62" s="115">
        <f>'SO 502 - Přeložka plynovodu'!F39</f>
        <v>0</v>
      </c>
      <c r="BT62" s="116" t="s">
        <v>75</v>
      </c>
      <c r="BV62" s="116" t="s">
        <v>69</v>
      </c>
      <c r="BW62" s="116" t="s">
        <v>99</v>
      </c>
      <c r="BX62" s="116" t="s">
        <v>5</v>
      </c>
      <c r="CL62" s="116" t="s">
        <v>1</v>
      </c>
      <c r="CM62" s="116" t="s">
        <v>90</v>
      </c>
    </row>
    <row r="63" s="5" customFormat="1" ht="54" customHeight="1">
      <c r="A63" s="104" t="s">
        <v>71</v>
      </c>
      <c r="B63" s="105"/>
      <c r="C63" s="106"/>
      <c r="D63" s="107" t="s">
        <v>100</v>
      </c>
      <c r="E63" s="107"/>
      <c r="F63" s="107"/>
      <c r="G63" s="107"/>
      <c r="H63" s="107"/>
      <c r="I63" s="108"/>
      <c r="J63" s="107" t="s">
        <v>101</v>
      </c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9">
        <f>'SO 802.A - Vegetační - SO...'!J32</f>
        <v>0</v>
      </c>
      <c r="AH63" s="108"/>
      <c r="AI63" s="108"/>
      <c r="AJ63" s="108"/>
      <c r="AK63" s="108"/>
      <c r="AL63" s="108"/>
      <c r="AM63" s="108"/>
      <c r="AN63" s="109">
        <f>SUM(AG63,AT63)</f>
        <v>0</v>
      </c>
      <c r="AO63" s="108"/>
      <c r="AP63" s="108"/>
      <c r="AQ63" s="110" t="s">
        <v>74</v>
      </c>
      <c r="AR63" s="111"/>
      <c r="AS63" s="117">
        <v>0</v>
      </c>
      <c r="AT63" s="118">
        <f>ROUND(SUM(AV63:AW63),2)</f>
        <v>0</v>
      </c>
      <c r="AU63" s="119">
        <f>'SO 802.A - Vegetační - SO...'!P91</f>
        <v>0</v>
      </c>
      <c r="AV63" s="118">
        <f>'SO 802.A - Vegetační - SO...'!J35</f>
        <v>0</v>
      </c>
      <c r="AW63" s="118">
        <f>'SO 802.A - Vegetační - SO...'!J36</f>
        <v>0</v>
      </c>
      <c r="AX63" s="118">
        <f>'SO 802.A - Vegetační - SO...'!J37</f>
        <v>0</v>
      </c>
      <c r="AY63" s="118">
        <f>'SO 802.A - Vegetační - SO...'!J38</f>
        <v>0</v>
      </c>
      <c r="AZ63" s="118">
        <f>'SO 802.A - Vegetační - SO...'!F35</f>
        <v>0</v>
      </c>
      <c r="BA63" s="118">
        <f>'SO 802.A - Vegetační - SO...'!F36</f>
        <v>0</v>
      </c>
      <c r="BB63" s="118">
        <f>'SO 802.A - Vegetační - SO...'!F37</f>
        <v>0</v>
      </c>
      <c r="BC63" s="118">
        <f>'SO 802.A - Vegetační - SO...'!F38</f>
        <v>0</v>
      </c>
      <c r="BD63" s="120">
        <f>'SO 802.A - Vegetační - SO...'!F39</f>
        <v>0</v>
      </c>
      <c r="BT63" s="116" t="s">
        <v>75</v>
      </c>
      <c r="BV63" s="116" t="s">
        <v>69</v>
      </c>
      <c r="BW63" s="116" t="s">
        <v>102</v>
      </c>
      <c r="BX63" s="116" t="s">
        <v>5</v>
      </c>
      <c r="CL63" s="116" t="s">
        <v>1</v>
      </c>
      <c r="CM63" s="116" t="s">
        <v>90</v>
      </c>
    </row>
    <row r="64" s="1" customFormat="1" ht="30" customHeight="1"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40"/>
    </row>
    <row r="65" s="1" customFormat="1" ht="6.96" customHeight="1"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40"/>
    </row>
  </sheetData>
  <sheetProtection sheet="1" formatColumns="0" formatRows="0" objects="1" scenarios="1" spinCount="100000" saltValue="MqVoEHIWWmrN6OD8zNfl3y95cORuhPf9/gQeIwq8jshN+jeQt232ZZni9OhRUkSkfQbAgNNUL4zR6vRKJ3qi1g==" hashValue="jBpGGeQHikMaiUC/xfvXIP0x45V0uM08xSodH/1HyIFgpk0XbtCawXTFKp6fCplzrGVbzHsTW8X+NyyvWAO27Q==" algorithmName="SHA-512" password="CC35"/>
  <mergeCells count="74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D62:H62"/>
    <mergeCell ref="D55:H55"/>
    <mergeCell ref="D56:H56"/>
    <mergeCell ref="D57:H57"/>
    <mergeCell ref="D58:H58"/>
    <mergeCell ref="D59:H59"/>
    <mergeCell ref="D60:H60"/>
    <mergeCell ref="D61:H61"/>
    <mergeCell ref="D63:H6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63:AM63"/>
    <mergeCell ref="AG54:AM54"/>
    <mergeCell ref="AN54:AP54"/>
    <mergeCell ref="C52:G52"/>
    <mergeCell ref="I52:AF52"/>
    <mergeCell ref="J55:AF55"/>
    <mergeCell ref="J56:AF56"/>
    <mergeCell ref="J57:AF57"/>
    <mergeCell ref="J58:AF58"/>
    <mergeCell ref="J59:AF59"/>
    <mergeCell ref="J60:AF60"/>
    <mergeCell ref="J61:AF61"/>
    <mergeCell ref="J62:AF62"/>
    <mergeCell ref="J63:AF63"/>
  </mergeCells>
  <hyperlinks>
    <hyperlink ref="A55" location="'SO 000 - Všeobecné a před...'!C2" display="/"/>
    <hyperlink ref="A56" location="'SO 102.A - KOMUNIKACE STA...'!C2" display="/"/>
    <hyperlink ref="A57" location="'SO 191 - DIO'!C2" display="/"/>
    <hyperlink ref="A58" location="'SO 300.A - KANALIZACE A V...'!C2" display="/"/>
    <hyperlink ref="A59" location="'SO 404, SO412 - SO 404 Os...'!C2" display="/"/>
    <hyperlink ref="A60" location="'SO 421 - Technická ochran...'!C2" display="/"/>
    <hyperlink ref="A61" location="'SO 431 - Technická ochran...'!C2" display="/"/>
    <hyperlink ref="A62" location="'SO 502 - Přeložka plynovodu'!C2" display="/"/>
    <hyperlink ref="A63" location="'SO 802.A - Vegetační - S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76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77</v>
      </c>
    </row>
    <row r="4" ht="24.96" customHeight="1">
      <c r="B4" s="17"/>
      <c r="D4" s="125" t="s">
        <v>103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6.5" customHeight="1">
      <c r="B7" s="17"/>
      <c r="E7" s="127" t="str">
        <f>'Rekapitulace stavby'!K6</f>
        <v>Okružní křižovatka v km 1,391.91 u areálu T-sport a SOPO - Modletice včetně chodníku k zastávce</v>
      </c>
      <c r="F7" s="126"/>
      <c r="G7" s="126"/>
      <c r="H7" s="126"/>
      <c r="L7" s="17"/>
    </row>
    <row r="8" s="1" customFormat="1" ht="12" customHeight="1">
      <c r="B8" s="40"/>
      <c r="D8" s="126" t="s">
        <v>104</v>
      </c>
      <c r="I8" s="128"/>
      <c r="L8" s="40"/>
    </row>
    <row r="9" s="1" customFormat="1" ht="36.96" customHeight="1">
      <c r="B9" s="40"/>
      <c r="E9" s="129" t="s">
        <v>105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5. 2. 2018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">
        <v>1</v>
      </c>
      <c r="L14" s="40"/>
    </row>
    <row r="15" s="1" customFormat="1" ht="18" customHeight="1">
      <c r="B15" s="40"/>
      <c r="E15" s="14" t="s">
        <v>21</v>
      </c>
      <c r="I15" s="130" t="s">
        <v>26</v>
      </c>
      <c r="J15" s="14" t="s">
        <v>1</v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27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29</v>
      </c>
      <c r="I20" s="130" t="s">
        <v>25</v>
      </c>
      <c r="J20" s="14" t="s">
        <v>1</v>
      </c>
      <c r="L20" s="40"/>
    </row>
    <row r="21" s="1" customFormat="1" ht="18" customHeight="1">
      <c r="B21" s="40"/>
      <c r="E21" s="14" t="s">
        <v>21</v>
      </c>
      <c r="I21" s="130" t="s">
        <v>26</v>
      </c>
      <c r="J21" s="14" t="s">
        <v>1</v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31</v>
      </c>
      <c r="I23" s="130" t="s">
        <v>25</v>
      </c>
      <c r="J23" s="14" t="s">
        <v>1</v>
      </c>
      <c r="L23" s="40"/>
    </row>
    <row r="24" s="1" customFormat="1" ht="18" customHeight="1">
      <c r="B24" s="40"/>
      <c r="E24" s="14" t="s">
        <v>21</v>
      </c>
      <c r="I24" s="130" t="s">
        <v>26</v>
      </c>
      <c r="J24" s="14" t="s">
        <v>1</v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32</v>
      </c>
      <c r="I26" s="128"/>
      <c r="L26" s="40"/>
    </row>
    <row r="27" s="6" customFormat="1" ht="16.5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14.4" customHeight="1">
      <c r="B30" s="40"/>
      <c r="D30" s="136" t="s">
        <v>106</v>
      </c>
      <c r="I30" s="128"/>
      <c r="J30" s="137">
        <f>J61</f>
        <v>0</v>
      </c>
      <c r="L30" s="40"/>
    </row>
    <row r="31" s="1" customFormat="1" ht="14.4" customHeight="1">
      <c r="B31" s="40"/>
      <c r="D31" s="138" t="s">
        <v>107</v>
      </c>
      <c r="I31" s="128"/>
      <c r="J31" s="137">
        <f>J65</f>
        <v>0</v>
      </c>
      <c r="L31" s="40"/>
    </row>
    <row r="32" s="1" customFormat="1" ht="25.44" customHeight="1">
      <c r="B32" s="40"/>
      <c r="D32" s="139" t="s">
        <v>33</v>
      </c>
      <c r="I32" s="128"/>
      <c r="J32" s="140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5"/>
      <c r="J33" s="68"/>
      <c r="K33" s="68"/>
      <c r="L33" s="40"/>
    </row>
    <row r="34" s="1" customFormat="1" ht="14.4" customHeight="1">
      <c r="B34" s="40"/>
      <c r="F34" s="141" t="s">
        <v>35</v>
      </c>
      <c r="I34" s="142" t="s">
        <v>34</v>
      </c>
      <c r="J34" s="141" t="s">
        <v>36</v>
      </c>
      <c r="L34" s="40"/>
    </row>
    <row r="35" s="1" customFormat="1" ht="14.4" customHeight="1">
      <c r="B35" s="40"/>
      <c r="D35" s="126" t="s">
        <v>37</v>
      </c>
      <c r="E35" s="126" t="s">
        <v>38</v>
      </c>
      <c r="F35" s="143">
        <f>ROUND((SUM(BE65:BE72) + SUM(BE92:BE101)),  2)</f>
        <v>0</v>
      </c>
      <c r="I35" s="144">
        <v>0.20999999999999999</v>
      </c>
      <c r="J35" s="143">
        <f>ROUND(((SUM(BE65:BE72) + SUM(BE92:BE101))*I35),  2)</f>
        <v>0</v>
      </c>
      <c r="L35" s="40"/>
    </row>
    <row r="36" s="1" customFormat="1" ht="14.4" customHeight="1">
      <c r="B36" s="40"/>
      <c r="E36" s="126" t="s">
        <v>39</v>
      </c>
      <c r="F36" s="143">
        <f>ROUND((SUM(BF65:BF72) + SUM(BF92:BF101)),  2)</f>
        <v>0</v>
      </c>
      <c r="I36" s="144">
        <v>0.14999999999999999</v>
      </c>
      <c r="J36" s="143">
        <f>ROUND(((SUM(BF65:BF72) + SUM(BF92:BF101))*I36),  2)</f>
        <v>0</v>
      </c>
      <c r="L36" s="40"/>
    </row>
    <row r="37" hidden="1" s="1" customFormat="1" ht="14.4" customHeight="1">
      <c r="B37" s="40"/>
      <c r="E37" s="126" t="s">
        <v>40</v>
      </c>
      <c r="F37" s="143">
        <f>ROUND((SUM(BG65:BG72) + SUM(BG92:BG101)),  2)</f>
        <v>0</v>
      </c>
      <c r="I37" s="144">
        <v>0.20999999999999999</v>
      </c>
      <c r="J37" s="143">
        <f>0</f>
        <v>0</v>
      </c>
      <c r="L37" s="40"/>
    </row>
    <row r="38" hidden="1" s="1" customFormat="1" ht="14.4" customHeight="1">
      <c r="B38" s="40"/>
      <c r="E38" s="126" t="s">
        <v>41</v>
      </c>
      <c r="F38" s="143">
        <f>ROUND((SUM(BH65:BH72) + SUM(BH92:BH101)),  2)</f>
        <v>0</v>
      </c>
      <c r="I38" s="144">
        <v>0.14999999999999999</v>
      </c>
      <c r="J38" s="143">
        <f>0</f>
        <v>0</v>
      </c>
      <c r="L38" s="40"/>
    </row>
    <row r="39" hidden="1" s="1" customFormat="1" ht="14.4" customHeight="1">
      <c r="B39" s="40"/>
      <c r="E39" s="126" t="s">
        <v>42</v>
      </c>
      <c r="F39" s="143">
        <f>ROUND((SUM(BI65:BI72) + SUM(BI92:BI101)),  2)</f>
        <v>0</v>
      </c>
      <c r="I39" s="144">
        <v>0</v>
      </c>
      <c r="J39" s="143">
        <f>0</f>
        <v>0</v>
      </c>
      <c r="L39" s="40"/>
    </row>
    <row r="40" s="1" customFormat="1" ht="6.96" customHeight="1">
      <c r="B40" s="40"/>
      <c r="I40" s="128"/>
      <c r="L40" s="40"/>
    </row>
    <row r="41" s="1" customFormat="1" ht="25.44" customHeight="1">
      <c r="B41" s="40"/>
      <c r="C41" s="145"/>
      <c r="D41" s="146" t="s">
        <v>43</v>
      </c>
      <c r="E41" s="147"/>
      <c r="F41" s="147"/>
      <c r="G41" s="148" t="s">
        <v>44</v>
      </c>
      <c r="H41" s="149" t="s">
        <v>45</v>
      </c>
      <c r="I41" s="150"/>
      <c r="J41" s="151">
        <f>SUM(J32:J39)</f>
        <v>0</v>
      </c>
      <c r="K41" s="152"/>
      <c r="L41" s="40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5"/>
      <c r="J42" s="154"/>
      <c r="K42" s="154"/>
      <c r="L42" s="40"/>
    </row>
    <row r="46" s="1" customFormat="1" ht="6.96" customHeight="1">
      <c r="B46" s="156"/>
      <c r="C46" s="157"/>
      <c r="D46" s="157"/>
      <c r="E46" s="157"/>
      <c r="F46" s="157"/>
      <c r="G46" s="157"/>
      <c r="H46" s="157"/>
      <c r="I46" s="158"/>
      <c r="J46" s="157"/>
      <c r="K46" s="157"/>
      <c r="L46" s="40"/>
    </row>
    <row r="47" s="1" customFormat="1" ht="24.96" customHeight="1">
      <c r="B47" s="35"/>
      <c r="C47" s="20" t="s">
        <v>108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8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6.5" customHeight="1">
      <c r="B50" s="35"/>
      <c r="C50" s="36"/>
      <c r="D50" s="36"/>
      <c r="E50" s="159" t="str">
        <f>E7</f>
        <v>Okružní křižovatka v km 1,391.91 u areálu T-sport a SOPO - Modletice včetně chodníku k zastávce</v>
      </c>
      <c r="F50" s="29"/>
      <c r="G50" s="29"/>
      <c r="H50" s="29"/>
      <c r="I50" s="128"/>
      <c r="J50" s="36"/>
      <c r="K50" s="36"/>
      <c r="L50" s="40"/>
    </row>
    <row r="51" s="1" customFormat="1" ht="12" customHeight="1">
      <c r="B51" s="35"/>
      <c r="C51" s="29" t="s">
        <v>104</v>
      </c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000 - Všeobecné a předběžné položky</v>
      </c>
      <c r="F52" s="36"/>
      <c r="G52" s="36"/>
      <c r="H52" s="36"/>
      <c r="I52" s="128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0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8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0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0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9.28" customHeight="1">
      <c r="B59" s="35"/>
      <c r="C59" s="160" t="s">
        <v>109</v>
      </c>
      <c r="D59" s="161"/>
      <c r="E59" s="161"/>
      <c r="F59" s="161"/>
      <c r="G59" s="161"/>
      <c r="H59" s="161"/>
      <c r="I59" s="162"/>
      <c r="J59" s="163" t="s">
        <v>110</v>
      </c>
      <c r="K59" s="161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8"/>
      <c r="J60" s="36"/>
      <c r="K60" s="36"/>
      <c r="L60" s="40"/>
    </row>
    <row r="61" s="1" customFormat="1" ht="22.8" customHeight="1">
      <c r="B61" s="35"/>
      <c r="C61" s="164" t="s">
        <v>111</v>
      </c>
      <c r="D61" s="36"/>
      <c r="E61" s="36"/>
      <c r="F61" s="36"/>
      <c r="G61" s="36"/>
      <c r="H61" s="36"/>
      <c r="I61" s="128"/>
      <c r="J61" s="95">
        <f>J92</f>
        <v>0</v>
      </c>
      <c r="K61" s="36"/>
      <c r="L61" s="40"/>
      <c r="AU61" s="14" t="s">
        <v>77</v>
      </c>
    </row>
    <row r="62" s="7" customFormat="1" ht="24.96" customHeight="1">
      <c r="B62" s="165"/>
      <c r="C62" s="166"/>
      <c r="D62" s="167" t="s">
        <v>112</v>
      </c>
      <c r="E62" s="168"/>
      <c r="F62" s="168"/>
      <c r="G62" s="168"/>
      <c r="H62" s="168"/>
      <c r="I62" s="169"/>
      <c r="J62" s="170">
        <f>J93</f>
        <v>0</v>
      </c>
      <c r="K62" s="166"/>
      <c r="L62" s="171"/>
    </row>
    <row r="63" s="1" customFormat="1" ht="21.84" customHeight="1">
      <c r="B63" s="35"/>
      <c r="C63" s="36"/>
      <c r="D63" s="36"/>
      <c r="E63" s="36"/>
      <c r="F63" s="36"/>
      <c r="G63" s="36"/>
      <c r="H63" s="36"/>
      <c r="I63" s="128"/>
      <c r="J63" s="36"/>
      <c r="K63" s="36"/>
      <c r="L63" s="40"/>
    </row>
    <row r="64" s="1" customFormat="1" ht="6.96" customHeight="1">
      <c r="B64" s="35"/>
      <c r="C64" s="36"/>
      <c r="D64" s="36"/>
      <c r="E64" s="36"/>
      <c r="F64" s="36"/>
      <c r="G64" s="36"/>
      <c r="H64" s="36"/>
      <c r="I64" s="128"/>
      <c r="J64" s="36"/>
      <c r="K64" s="36"/>
      <c r="L64" s="40"/>
    </row>
    <row r="65" s="1" customFormat="1" ht="29.28" customHeight="1">
      <c r="B65" s="35"/>
      <c r="C65" s="164" t="s">
        <v>113</v>
      </c>
      <c r="D65" s="36"/>
      <c r="E65" s="36"/>
      <c r="F65" s="36"/>
      <c r="G65" s="36"/>
      <c r="H65" s="36"/>
      <c r="I65" s="128"/>
      <c r="J65" s="172">
        <f>ROUND(J66 + J67 + J68 + J69 + J70 + J71,2)</f>
        <v>0</v>
      </c>
      <c r="K65" s="36"/>
      <c r="L65" s="40"/>
      <c r="N65" s="173" t="s">
        <v>37</v>
      </c>
    </row>
    <row r="66" s="1" customFormat="1" ht="18" customHeight="1">
      <c r="B66" s="35"/>
      <c r="C66" s="36"/>
      <c r="D66" s="174" t="s">
        <v>114</v>
      </c>
      <c r="E66" s="175"/>
      <c r="F66" s="175"/>
      <c r="G66" s="36"/>
      <c r="H66" s="36"/>
      <c r="I66" s="128"/>
      <c r="J66" s="176">
        <v>0</v>
      </c>
      <c r="K66" s="36"/>
      <c r="L66" s="177"/>
      <c r="M66" s="128"/>
      <c r="N66" s="178" t="s">
        <v>39</v>
      </c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79" t="s">
        <v>115</v>
      </c>
      <c r="AZ66" s="128"/>
      <c r="BA66" s="128"/>
      <c r="BB66" s="128"/>
      <c r="BC66" s="128"/>
      <c r="BD66" s="128"/>
      <c r="BE66" s="180">
        <f>IF(N66="základní",J66,0)</f>
        <v>0</v>
      </c>
      <c r="BF66" s="180">
        <f>IF(N66="snížená",J66,0)</f>
        <v>0</v>
      </c>
      <c r="BG66" s="180">
        <f>IF(N66="zákl. přenesená",J66,0)</f>
        <v>0</v>
      </c>
      <c r="BH66" s="180">
        <f>IF(N66="sníž. přenesená",J66,0)</f>
        <v>0</v>
      </c>
      <c r="BI66" s="180">
        <f>IF(N66="nulová",J66,0)</f>
        <v>0</v>
      </c>
      <c r="BJ66" s="179" t="s">
        <v>90</v>
      </c>
      <c r="BK66" s="128"/>
      <c r="BL66" s="128"/>
      <c r="BM66" s="128"/>
    </row>
    <row r="67" s="1" customFormat="1" ht="18" customHeight="1">
      <c r="B67" s="35"/>
      <c r="C67" s="36"/>
      <c r="D67" s="174" t="s">
        <v>116</v>
      </c>
      <c r="E67" s="175"/>
      <c r="F67" s="175"/>
      <c r="G67" s="36"/>
      <c r="H67" s="36"/>
      <c r="I67" s="128"/>
      <c r="J67" s="176">
        <v>0</v>
      </c>
      <c r="K67" s="36"/>
      <c r="L67" s="177"/>
      <c r="M67" s="128"/>
      <c r="N67" s="178" t="s">
        <v>39</v>
      </c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79" t="s">
        <v>115</v>
      </c>
      <c r="AZ67" s="128"/>
      <c r="BA67" s="128"/>
      <c r="BB67" s="128"/>
      <c r="BC67" s="128"/>
      <c r="BD67" s="128"/>
      <c r="BE67" s="180">
        <f>IF(N67="základní",J67,0)</f>
        <v>0</v>
      </c>
      <c r="BF67" s="180">
        <f>IF(N67="snížená",J67,0)</f>
        <v>0</v>
      </c>
      <c r="BG67" s="180">
        <f>IF(N67="zákl. přenesená",J67,0)</f>
        <v>0</v>
      </c>
      <c r="BH67" s="180">
        <f>IF(N67="sníž. přenesená",J67,0)</f>
        <v>0</v>
      </c>
      <c r="BI67" s="180">
        <f>IF(N67="nulová",J67,0)</f>
        <v>0</v>
      </c>
      <c r="BJ67" s="179" t="s">
        <v>90</v>
      </c>
      <c r="BK67" s="128"/>
      <c r="BL67" s="128"/>
      <c r="BM67" s="128"/>
    </row>
    <row r="68" s="1" customFormat="1" ht="18" customHeight="1">
      <c r="B68" s="35"/>
      <c r="C68" s="36"/>
      <c r="D68" s="174" t="s">
        <v>117</v>
      </c>
      <c r="E68" s="175"/>
      <c r="F68" s="175"/>
      <c r="G68" s="36"/>
      <c r="H68" s="36"/>
      <c r="I68" s="128"/>
      <c r="J68" s="176">
        <v>0</v>
      </c>
      <c r="K68" s="36"/>
      <c r="L68" s="177"/>
      <c r="M68" s="128"/>
      <c r="N68" s="178" t="s">
        <v>39</v>
      </c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79" t="s">
        <v>115</v>
      </c>
      <c r="AZ68" s="128"/>
      <c r="BA68" s="128"/>
      <c r="BB68" s="128"/>
      <c r="BC68" s="128"/>
      <c r="BD68" s="128"/>
      <c r="BE68" s="180">
        <f>IF(N68="základní",J68,0)</f>
        <v>0</v>
      </c>
      <c r="BF68" s="180">
        <f>IF(N68="snížená",J68,0)</f>
        <v>0</v>
      </c>
      <c r="BG68" s="180">
        <f>IF(N68="zákl. přenesená",J68,0)</f>
        <v>0</v>
      </c>
      <c r="BH68" s="180">
        <f>IF(N68="sníž. přenesená",J68,0)</f>
        <v>0</v>
      </c>
      <c r="BI68" s="180">
        <f>IF(N68="nulová",J68,0)</f>
        <v>0</v>
      </c>
      <c r="BJ68" s="179" t="s">
        <v>90</v>
      </c>
      <c r="BK68" s="128"/>
      <c r="BL68" s="128"/>
      <c r="BM68" s="128"/>
    </row>
    <row r="69" s="1" customFormat="1" ht="18" customHeight="1">
      <c r="B69" s="35"/>
      <c r="C69" s="36"/>
      <c r="D69" s="174" t="s">
        <v>118</v>
      </c>
      <c r="E69" s="175"/>
      <c r="F69" s="175"/>
      <c r="G69" s="36"/>
      <c r="H69" s="36"/>
      <c r="I69" s="128"/>
      <c r="J69" s="176">
        <v>0</v>
      </c>
      <c r="K69" s="36"/>
      <c r="L69" s="177"/>
      <c r="M69" s="128"/>
      <c r="N69" s="178" t="s">
        <v>39</v>
      </c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79" t="s">
        <v>115</v>
      </c>
      <c r="AZ69" s="128"/>
      <c r="BA69" s="128"/>
      <c r="BB69" s="128"/>
      <c r="BC69" s="128"/>
      <c r="BD69" s="128"/>
      <c r="BE69" s="180">
        <f>IF(N69="základní",J69,0)</f>
        <v>0</v>
      </c>
      <c r="BF69" s="180">
        <f>IF(N69="snížená",J69,0)</f>
        <v>0</v>
      </c>
      <c r="BG69" s="180">
        <f>IF(N69="zákl. přenesená",J69,0)</f>
        <v>0</v>
      </c>
      <c r="BH69" s="180">
        <f>IF(N69="sníž. přenesená",J69,0)</f>
        <v>0</v>
      </c>
      <c r="BI69" s="180">
        <f>IF(N69="nulová",J69,0)</f>
        <v>0</v>
      </c>
      <c r="BJ69" s="179" t="s">
        <v>90</v>
      </c>
      <c r="BK69" s="128"/>
      <c r="BL69" s="128"/>
      <c r="BM69" s="128"/>
    </row>
    <row r="70" s="1" customFormat="1" ht="18" customHeight="1">
      <c r="B70" s="35"/>
      <c r="C70" s="36"/>
      <c r="D70" s="174" t="s">
        <v>119</v>
      </c>
      <c r="E70" s="175"/>
      <c r="F70" s="175"/>
      <c r="G70" s="36"/>
      <c r="H70" s="36"/>
      <c r="I70" s="128"/>
      <c r="J70" s="176">
        <v>0</v>
      </c>
      <c r="K70" s="36"/>
      <c r="L70" s="177"/>
      <c r="M70" s="128"/>
      <c r="N70" s="178" t="s">
        <v>39</v>
      </c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79" t="s">
        <v>115</v>
      </c>
      <c r="AZ70" s="128"/>
      <c r="BA70" s="128"/>
      <c r="BB70" s="128"/>
      <c r="BC70" s="128"/>
      <c r="BD70" s="128"/>
      <c r="BE70" s="180">
        <f>IF(N70="základní",J70,0)</f>
        <v>0</v>
      </c>
      <c r="BF70" s="180">
        <f>IF(N70="snížená",J70,0)</f>
        <v>0</v>
      </c>
      <c r="BG70" s="180">
        <f>IF(N70="zákl. přenesená",J70,0)</f>
        <v>0</v>
      </c>
      <c r="BH70" s="180">
        <f>IF(N70="sníž. přenesená",J70,0)</f>
        <v>0</v>
      </c>
      <c r="BI70" s="180">
        <f>IF(N70="nulová",J70,0)</f>
        <v>0</v>
      </c>
      <c r="BJ70" s="179" t="s">
        <v>90</v>
      </c>
      <c r="BK70" s="128"/>
      <c r="BL70" s="128"/>
      <c r="BM70" s="128"/>
    </row>
    <row r="71" s="1" customFormat="1" ht="18" customHeight="1">
      <c r="B71" s="35"/>
      <c r="C71" s="36"/>
      <c r="D71" s="175" t="s">
        <v>120</v>
      </c>
      <c r="E71" s="36"/>
      <c r="F71" s="36"/>
      <c r="G71" s="36"/>
      <c r="H71" s="36"/>
      <c r="I71" s="128"/>
      <c r="J71" s="176">
        <f>ROUND(J30*T71,2)</f>
        <v>0</v>
      </c>
      <c r="K71" s="36"/>
      <c r="L71" s="177"/>
      <c r="M71" s="128"/>
      <c r="N71" s="178" t="s">
        <v>39</v>
      </c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79" t="s">
        <v>121</v>
      </c>
      <c r="AZ71" s="128"/>
      <c r="BA71" s="128"/>
      <c r="BB71" s="128"/>
      <c r="BC71" s="128"/>
      <c r="BD71" s="128"/>
      <c r="BE71" s="180">
        <f>IF(N71="základní",J71,0)</f>
        <v>0</v>
      </c>
      <c r="BF71" s="180">
        <f>IF(N71="snížená",J71,0)</f>
        <v>0</v>
      </c>
      <c r="BG71" s="180">
        <f>IF(N71="zákl. přenesená",J71,0)</f>
        <v>0</v>
      </c>
      <c r="BH71" s="180">
        <f>IF(N71="sníž. přenesená",J71,0)</f>
        <v>0</v>
      </c>
      <c r="BI71" s="180">
        <f>IF(N71="nulová",J71,0)</f>
        <v>0</v>
      </c>
      <c r="BJ71" s="179" t="s">
        <v>90</v>
      </c>
      <c r="BK71" s="128"/>
      <c r="BL71" s="128"/>
      <c r="BM71" s="128"/>
    </row>
    <row r="72" s="1" customFormat="1">
      <c r="B72" s="35"/>
      <c r="C72" s="36"/>
      <c r="D72" s="36"/>
      <c r="E72" s="36"/>
      <c r="F72" s="36"/>
      <c r="G72" s="36"/>
      <c r="H72" s="36"/>
      <c r="I72" s="128"/>
      <c r="J72" s="36"/>
      <c r="K72" s="36"/>
      <c r="L72" s="40"/>
    </row>
    <row r="73" s="1" customFormat="1" ht="29.28" customHeight="1">
      <c r="B73" s="35"/>
      <c r="C73" s="181" t="s">
        <v>122</v>
      </c>
      <c r="D73" s="161"/>
      <c r="E73" s="161"/>
      <c r="F73" s="161"/>
      <c r="G73" s="161"/>
      <c r="H73" s="161"/>
      <c r="I73" s="162"/>
      <c r="J73" s="182">
        <f>ROUND(J61+J65,2)</f>
        <v>0</v>
      </c>
      <c r="K73" s="161"/>
      <c r="L73" s="40"/>
    </row>
    <row r="74" s="1" customFormat="1" ht="6.96" customHeight="1">
      <c r="B74" s="54"/>
      <c r="C74" s="55"/>
      <c r="D74" s="55"/>
      <c r="E74" s="55"/>
      <c r="F74" s="55"/>
      <c r="G74" s="55"/>
      <c r="H74" s="55"/>
      <c r="I74" s="155"/>
      <c r="J74" s="55"/>
      <c r="K74" s="55"/>
      <c r="L74" s="40"/>
    </row>
    <row r="78" s="1" customFormat="1" ht="6.96" customHeight="1">
      <c r="B78" s="56"/>
      <c r="C78" s="57"/>
      <c r="D78" s="57"/>
      <c r="E78" s="57"/>
      <c r="F78" s="57"/>
      <c r="G78" s="57"/>
      <c r="H78" s="57"/>
      <c r="I78" s="158"/>
      <c r="J78" s="57"/>
      <c r="K78" s="57"/>
      <c r="L78" s="40"/>
    </row>
    <row r="79" s="1" customFormat="1" ht="24.96" customHeight="1">
      <c r="B79" s="35"/>
      <c r="C79" s="20" t="s">
        <v>123</v>
      </c>
      <c r="D79" s="36"/>
      <c r="E79" s="36"/>
      <c r="F79" s="36"/>
      <c r="G79" s="36"/>
      <c r="H79" s="36"/>
      <c r="I79" s="128"/>
      <c r="J79" s="36"/>
      <c r="K79" s="36"/>
      <c r="L79" s="40"/>
    </row>
    <row r="80" s="1" customFormat="1" ht="6.96" customHeight="1">
      <c r="B80" s="35"/>
      <c r="C80" s="36"/>
      <c r="D80" s="36"/>
      <c r="E80" s="36"/>
      <c r="F80" s="36"/>
      <c r="G80" s="36"/>
      <c r="H80" s="36"/>
      <c r="I80" s="128"/>
      <c r="J80" s="36"/>
      <c r="K80" s="36"/>
      <c r="L80" s="40"/>
    </row>
    <row r="81" s="1" customFormat="1" ht="12" customHeight="1">
      <c r="B81" s="35"/>
      <c r="C81" s="29" t="s">
        <v>16</v>
      </c>
      <c r="D81" s="36"/>
      <c r="E81" s="36"/>
      <c r="F81" s="36"/>
      <c r="G81" s="36"/>
      <c r="H81" s="36"/>
      <c r="I81" s="128"/>
      <c r="J81" s="36"/>
      <c r="K81" s="36"/>
      <c r="L81" s="40"/>
    </row>
    <row r="82" s="1" customFormat="1" ht="16.5" customHeight="1">
      <c r="B82" s="35"/>
      <c r="C82" s="36"/>
      <c r="D82" s="36"/>
      <c r="E82" s="159" t="str">
        <f>E7</f>
        <v>Okružní křižovatka v km 1,391.91 u areálu T-sport a SOPO - Modletice včetně chodníku k zastávce</v>
      </c>
      <c r="F82" s="29"/>
      <c r="G82" s="29"/>
      <c r="H82" s="29"/>
      <c r="I82" s="128"/>
      <c r="J82" s="36"/>
      <c r="K82" s="36"/>
      <c r="L82" s="40"/>
    </row>
    <row r="83" s="1" customFormat="1" ht="12" customHeight="1">
      <c r="B83" s="35"/>
      <c r="C83" s="29" t="s">
        <v>104</v>
      </c>
      <c r="D83" s="36"/>
      <c r="E83" s="36"/>
      <c r="F83" s="36"/>
      <c r="G83" s="36"/>
      <c r="H83" s="36"/>
      <c r="I83" s="128"/>
      <c r="J83" s="36"/>
      <c r="K83" s="36"/>
      <c r="L83" s="40"/>
    </row>
    <row r="84" s="1" customFormat="1" ht="16.5" customHeight="1">
      <c r="B84" s="35"/>
      <c r="C84" s="36"/>
      <c r="D84" s="36"/>
      <c r="E84" s="61" t="str">
        <f>E9</f>
        <v>SO 000 - Všeobecné a předběžné položky</v>
      </c>
      <c r="F84" s="36"/>
      <c r="G84" s="36"/>
      <c r="H84" s="36"/>
      <c r="I84" s="128"/>
      <c r="J84" s="36"/>
      <c r="K84" s="36"/>
      <c r="L84" s="40"/>
    </row>
    <row r="85" s="1" customFormat="1" ht="6.96" customHeight="1">
      <c r="B85" s="35"/>
      <c r="C85" s="36"/>
      <c r="D85" s="36"/>
      <c r="E85" s="36"/>
      <c r="F85" s="36"/>
      <c r="G85" s="36"/>
      <c r="H85" s="36"/>
      <c r="I85" s="128"/>
      <c r="J85" s="36"/>
      <c r="K85" s="36"/>
      <c r="L85" s="40"/>
    </row>
    <row r="86" s="1" customFormat="1" ht="12" customHeight="1">
      <c r="B86" s="35"/>
      <c r="C86" s="29" t="s">
        <v>20</v>
      </c>
      <c r="D86" s="36"/>
      <c r="E86" s="36"/>
      <c r="F86" s="24" t="str">
        <f>F12</f>
        <v xml:space="preserve"> </v>
      </c>
      <c r="G86" s="36"/>
      <c r="H86" s="36"/>
      <c r="I86" s="130" t="s">
        <v>22</v>
      </c>
      <c r="J86" s="64" t="str">
        <f>IF(J12="","",J12)</f>
        <v>5. 2. 2018</v>
      </c>
      <c r="K86" s="36"/>
      <c r="L86" s="40"/>
    </row>
    <row r="87" s="1" customFormat="1" ht="6.96" customHeight="1">
      <c r="B87" s="35"/>
      <c r="C87" s="36"/>
      <c r="D87" s="36"/>
      <c r="E87" s="36"/>
      <c r="F87" s="36"/>
      <c r="G87" s="36"/>
      <c r="H87" s="36"/>
      <c r="I87" s="128"/>
      <c r="J87" s="36"/>
      <c r="K87" s="36"/>
      <c r="L87" s="40"/>
    </row>
    <row r="88" s="1" customFormat="1" ht="13.65" customHeight="1">
      <c r="B88" s="35"/>
      <c r="C88" s="29" t="s">
        <v>24</v>
      </c>
      <c r="D88" s="36"/>
      <c r="E88" s="36"/>
      <c r="F88" s="24" t="str">
        <f>E15</f>
        <v xml:space="preserve"> </v>
      </c>
      <c r="G88" s="36"/>
      <c r="H88" s="36"/>
      <c r="I88" s="130" t="s">
        <v>29</v>
      </c>
      <c r="J88" s="33" t="str">
        <f>E21</f>
        <v xml:space="preserve"> </v>
      </c>
      <c r="K88" s="36"/>
      <c r="L88" s="40"/>
    </row>
    <row r="89" s="1" customFormat="1" ht="13.65" customHeight="1">
      <c r="B89" s="35"/>
      <c r="C89" s="29" t="s">
        <v>27</v>
      </c>
      <c r="D89" s="36"/>
      <c r="E89" s="36"/>
      <c r="F89" s="24" t="str">
        <f>IF(E18="","",E18)</f>
        <v>Vyplň údaj</v>
      </c>
      <c r="G89" s="36"/>
      <c r="H89" s="36"/>
      <c r="I89" s="130" t="s">
        <v>31</v>
      </c>
      <c r="J89" s="33" t="str">
        <f>E24</f>
        <v xml:space="preserve"> </v>
      </c>
      <c r="K89" s="36"/>
      <c r="L89" s="40"/>
    </row>
    <row r="90" s="1" customFormat="1" ht="10.32" customHeight="1">
      <c r="B90" s="35"/>
      <c r="C90" s="36"/>
      <c r="D90" s="36"/>
      <c r="E90" s="36"/>
      <c r="F90" s="36"/>
      <c r="G90" s="36"/>
      <c r="H90" s="36"/>
      <c r="I90" s="128"/>
      <c r="J90" s="36"/>
      <c r="K90" s="36"/>
      <c r="L90" s="40"/>
    </row>
    <row r="91" s="8" customFormat="1" ht="29.28" customHeight="1">
      <c r="B91" s="183"/>
      <c r="C91" s="184" t="s">
        <v>124</v>
      </c>
      <c r="D91" s="185" t="s">
        <v>52</v>
      </c>
      <c r="E91" s="185" t="s">
        <v>48</v>
      </c>
      <c r="F91" s="185" t="s">
        <v>49</v>
      </c>
      <c r="G91" s="185" t="s">
        <v>125</v>
      </c>
      <c r="H91" s="185" t="s">
        <v>126</v>
      </c>
      <c r="I91" s="186" t="s">
        <v>127</v>
      </c>
      <c r="J91" s="187" t="s">
        <v>110</v>
      </c>
      <c r="K91" s="188" t="s">
        <v>128</v>
      </c>
      <c r="L91" s="189"/>
      <c r="M91" s="85" t="s">
        <v>1</v>
      </c>
      <c r="N91" s="86" t="s">
        <v>37</v>
      </c>
      <c r="O91" s="86" t="s">
        <v>129</v>
      </c>
      <c r="P91" s="86" t="s">
        <v>130</v>
      </c>
      <c r="Q91" s="86" t="s">
        <v>131</v>
      </c>
      <c r="R91" s="86" t="s">
        <v>132</v>
      </c>
      <c r="S91" s="86" t="s">
        <v>133</v>
      </c>
      <c r="T91" s="87" t="s">
        <v>134</v>
      </c>
    </row>
    <row r="92" s="1" customFormat="1" ht="22.8" customHeight="1">
      <c r="B92" s="35"/>
      <c r="C92" s="92" t="s">
        <v>135</v>
      </c>
      <c r="D92" s="36"/>
      <c r="E92" s="36"/>
      <c r="F92" s="36"/>
      <c r="G92" s="36"/>
      <c r="H92" s="36"/>
      <c r="I92" s="128"/>
      <c r="J92" s="190">
        <f>BK92</f>
        <v>0</v>
      </c>
      <c r="K92" s="36"/>
      <c r="L92" s="40"/>
      <c r="M92" s="88"/>
      <c r="N92" s="89"/>
      <c r="O92" s="89"/>
      <c r="P92" s="191">
        <f>P93</f>
        <v>0</v>
      </c>
      <c r="Q92" s="89"/>
      <c r="R92" s="191">
        <f>R93</f>
        <v>0</v>
      </c>
      <c r="S92" s="89"/>
      <c r="T92" s="192">
        <f>T93</f>
        <v>0</v>
      </c>
      <c r="AT92" s="14" t="s">
        <v>66</v>
      </c>
      <c r="AU92" s="14" t="s">
        <v>77</v>
      </c>
      <c r="BK92" s="193">
        <f>BK93</f>
        <v>0</v>
      </c>
    </row>
    <row r="93" s="9" customFormat="1" ht="25.92" customHeight="1">
      <c r="B93" s="194"/>
      <c r="C93" s="195"/>
      <c r="D93" s="196" t="s">
        <v>66</v>
      </c>
      <c r="E93" s="197" t="s">
        <v>67</v>
      </c>
      <c r="F93" s="197" t="s">
        <v>136</v>
      </c>
      <c r="G93" s="195"/>
      <c r="H93" s="195"/>
      <c r="I93" s="198"/>
      <c r="J93" s="199">
        <f>BK93</f>
        <v>0</v>
      </c>
      <c r="K93" s="195"/>
      <c r="L93" s="200"/>
      <c r="M93" s="201"/>
      <c r="N93" s="202"/>
      <c r="O93" s="202"/>
      <c r="P93" s="203">
        <f>SUM(P94:P101)</f>
        <v>0</v>
      </c>
      <c r="Q93" s="202"/>
      <c r="R93" s="203">
        <f>SUM(R94:R101)</f>
        <v>0</v>
      </c>
      <c r="S93" s="202"/>
      <c r="T93" s="204">
        <f>SUM(T94:T101)</f>
        <v>0</v>
      </c>
      <c r="AR93" s="205" t="s">
        <v>75</v>
      </c>
      <c r="AT93" s="206" t="s">
        <v>66</v>
      </c>
      <c r="AU93" s="206" t="s">
        <v>67</v>
      </c>
      <c r="AY93" s="205" t="s">
        <v>137</v>
      </c>
      <c r="BK93" s="207">
        <f>SUM(BK94:BK101)</f>
        <v>0</v>
      </c>
    </row>
    <row r="94" s="1" customFormat="1" ht="16.5" customHeight="1">
      <c r="B94" s="35"/>
      <c r="C94" s="208" t="s">
        <v>75</v>
      </c>
      <c r="D94" s="208" t="s">
        <v>138</v>
      </c>
      <c r="E94" s="209" t="s">
        <v>139</v>
      </c>
      <c r="F94" s="210" t="s">
        <v>140</v>
      </c>
      <c r="G94" s="211" t="s">
        <v>141</v>
      </c>
      <c r="H94" s="212">
        <v>1</v>
      </c>
      <c r="I94" s="213"/>
      <c r="J94" s="214">
        <f>ROUND(I94*H94,2)</f>
        <v>0</v>
      </c>
      <c r="K94" s="210" t="s">
        <v>1</v>
      </c>
      <c r="L94" s="40"/>
      <c r="M94" s="215" t="s">
        <v>1</v>
      </c>
      <c r="N94" s="216" t="s">
        <v>38</v>
      </c>
      <c r="O94" s="76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AR94" s="14" t="s">
        <v>142</v>
      </c>
      <c r="AT94" s="14" t="s">
        <v>138</v>
      </c>
      <c r="AU94" s="14" t="s">
        <v>75</v>
      </c>
      <c r="AY94" s="14" t="s">
        <v>137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4" t="s">
        <v>75</v>
      </c>
      <c r="BK94" s="219">
        <f>ROUND(I94*H94,2)</f>
        <v>0</v>
      </c>
      <c r="BL94" s="14" t="s">
        <v>142</v>
      </c>
      <c r="BM94" s="14" t="s">
        <v>143</v>
      </c>
    </row>
    <row r="95" s="1" customFormat="1" ht="16.5" customHeight="1">
      <c r="B95" s="35"/>
      <c r="C95" s="208" t="s">
        <v>90</v>
      </c>
      <c r="D95" s="208" t="s">
        <v>138</v>
      </c>
      <c r="E95" s="209" t="s">
        <v>144</v>
      </c>
      <c r="F95" s="210" t="s">
        <v>140</v>
      </c>
      <c r="G95" s="211" t="s">
        <v>141</v>
      </c>
      <c r="H95" s="212">
        <v>1</v>
      </c>
      <c r="I95" s="213"/>
      <c r="J95" s="214">
        <f>ROUND(I95*H95,2)</f>
        <v>0</v>
      </c>
      <c r="K95" s="210" t="s">
        <v>1</v>
      </c>
      <c r="L95" s="40"/>
      <c r="M95" s="215" t="s">
        <v>1</v>
      </c>
      <c r="N95" s="216" t="s">
        <v>38</v>
      </c>
      <c r="O95" s="7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AR95" s="14" t="s">
        <v>142</v>
      </c>
      <c r="AT95" s="14" t="s">
        <v>138</v>
      </c>
      <c r="AU95" s="14" t="s">
        <v>75</v>
      </c>
      <c r="AY95" s="14" t="s">
        <v>137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4" t="s">
        <v>75</v>
      </c>
      <c r="BK95" s="219">
        <f>ROUND(I95*H95,2)</f>
        <v>0</v>
      </c>
      <c r="BL95" s="14" t="s">
        <v>142</v>
      </c>
      <c r="BM95" s="14" t="s">
        <v>145</v>
      </c>
    </row>
    <row r="96" s="1" customFormat="1" ht="16.5" customHeight="1">
      <c r="B96" s="35"/>
      <c r="C96" s="208" t="s">
        <v>146</v>
      </c>
      <c r="D96" s="208" t="s">
        <v>138</v>
      </c>
      <c r="E96" s="209" t="s">
        <v>147</v>
      </c>
      <c r="F96" s="210" t="s">
        <v>148</v>
      </c>
      <c r="G96" s="211" t="s">
        <v>141</v>
      </c>
      <c r="H96" s="212">
        <v>1</v>
      </c>
      <c r="I96" s="213"/>
      <c r="J96" s="214">
        <f>ROUND(I96*H96,2)</f>
        <v>0</v>
      </c>
      <c r="K96" s="210" t="s">
        <v>1</v>
      </c>
      <c r="L96" s="40"/>
      <c r="M96" s="215" t="s">
        <v>1</v>
      </c>
      <c r="N96" s="216" t="s">
        <v>38</v>
      </c>
      <c r="O96" s="7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AR96" s="14" t="s">
        <v>142</v>
      </c>
      <c r="AT96" s="14" t="s">
        <v>138</v>
      </c>
      <c r="AU96" s="14" t="s">
        <v>75</v>
      </c>
      <c r="AY96" s="14" t="s">
        <v>137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4" t="s">
        <v>75</v>
      </c>
      <c r="BK96" s="219">
        <f>ROUND(I96*H96,2)</f>
        <v>0</v>
      </c>
      <c r="BL96" s="14" t="s">
        <v>142</v>
      </c>
      <c r="BM96" s="14" t="s">
        <v>149</v>
      </c>
    </row>
    <row r="97" s="1" customFormat="1" ht="16.5" customHeight="1">
      <c r="B97" s="35"/>
      <c r="C97" s="208" t="s">
        <v>142</v>
      </c>
      <c r="D97" s="208" t="s">
        <v>138</v>
      </c>
      <c r="E97" s="209" t="s">
        <v>150</v>
      </c>
      <c r="F97" s="210" t="s">
        <v>151</v>
      </c>
      <c r="G97" s="211" t="s">
        <v>141</v>
      </c>
      <c r="H97" s="212">
        <v>1</v>
      </c>
      <c r="I97" s="213"/>
      <c r="J97" s="214">
        <f>ROUND(I97*H97,2)</f>
        <v>0</v>
      </c>
      <c r="K97" s="210" t="s">
        <v>1</v>
      </c>
      <c r="L97" s="40"/>
      <c r="M97" s="215" t="s">
        <v>1</v>
      </c>
      <c r="N97" s="216" t="s">
        <v>38</v>
      </c>
      <c r="O97" s="7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AR97" s="14" t="s">
        <v>142</v>
      </c>
      <c r="AT97" s="14" t="s">
        <v>138</v>
      </c>
      <c r="AU97" s="14" t="s">
        <v>75</v>
      </c>
      <c r="AY97" s="14" t="s">
        <v>137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4" t="s">
        <v>75</v>
      </c>
      <c r="BK97" s="219">
        <f>ROUND(I97*H97,2)</f>
        <v>0</v>
      </c>
      <c r="BL97" s="14" t="s">
        <v>142</v>
      </c>
      <c r="BM97" s="14" t="s">
        <v>152</v>
      </c>
    </row>
    <row r="98" s="1" customFormat="1" ht="16.5" customHeight="1">
      <c r="B98" s="35"/>
      <c r="C98" s="208" t="s">
        <v>153</v>
      </c>
      <c r="D98" s="208" t="s">
        <v>138</v>
      </c>
      <c r="E98" s="209" t="s">
        <v>154</v>
      </c>
      <c r="F98" s="210" t="s">
        <v>155</v>
      </c>
      <c r="G98" s="211" t="s">
        <v>141</v>
      </c>
      <c r="H98" s="212">
        <v>1</v>
      </c>
      <c r="I98" s="213"/>
      <c r="J98" s="214">
        <f>ROUND(I98*H98,2)</f>
        <v>0</v>
      </c>
      <c r="K98" s="210" t="s">
        <v>1</v>
      </c>
      <c r="L98" s="40"/>
      <c r="M98" s="215" t="s">
        <v>1</v>
      </c>
      <c r="N98" s="216" t="s">
        <v>38</v>
      </c>
      <c r="O98" s="76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AR98" s="14" t="s">
        <v>142</v>
      </c>
      <c r="AT98" s="14" t="s">
        <v>138</v>
      </c>
      <c r="AU98" s="14" t="s">
        <v>75</v>
      </c>
      <c r="AY98" s="14" t="s">
        <v>137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4" t="s">
        <v>75</v>
      </c>
      <c r="BK98" s="219">
        <f>ROUND(I98*H98,2)</f>
        <v>0</v>
      </c>
      <c r="BL98" s="14" t="s">
        <v>142</v>
      </c>
      <c r="BM98" s="14" t="s">
        <v>156</v>
      </c>
    </row>
    <row r="99" s="1" customFormat="1" ht="16.5" customHeight="1">
      <c r="B99" s="35"/>
      <c r="C99" s="208" t="s">
        <v>157</v>
      </c>
      <c r="D99" s="208" t="s">
        <v>138</v>
      </c>
      <c r="E99" s="209" t="s">
        <v>158</v>
      </c>
      <c r="F99" s="210" t="s">
        <v>159</v>
      </c>
      <c r="G99" s="211" t="s">
        <v>141</v>
      </c>
      <c r="H99" s="212">
        <v>1</v>
      </c>
      <c r="I99" s="213"/>
      <c r="J99" s="214">
        <f>ROUND(I99*H99,2)</f>
        <v>0</v>
      </c>
      <c r="K99" s="210" t="s">
        <v>1</v>
      </c>
      <c r="L99" s="40"/>
      <c r="M99" s="215" t="s">
        <v>1</v>
      </c>
      <c r="N99" s="216" t="s">
        <v>38</v>
      </c>
      <c r="O99" s="7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AR99" s="14" t="s">
        <v>142</v>
      </c>
      <c r="AT99" s="14" t="s">
        <v>138</v>
      </c>
      <c r="AU99" s="14" t="s">
        <v>75</v>
      </c>
      <c r="AY99" s="14" t="s">
        <v>137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4" t="s">
        <v>75</v>
      </c>
      <c r="BK99" s="219">
        <f>ROUND(I99*H99,2)</f>
        <v>0</v>
      </c>
      <c r="BL99" s="14" t="s">
        <v>142</v>
      </c>
      <c r="BM99" s="14" t="s">
        <v>160</v>
      </c>
    </row>
    <row r="100" s="1" customFormat="1" ht="16.5" customHeight="1">
      <c r="B100" s="35"/>
      <c r="C100" s="208" t="s">
        <v>161</v>
      </c>
      <c r="D100" s="208" t="s">
        <v>138</v>
      </c>
      <c r="E100" s="209" t="s">
        <v>162</v>
      </c>
      <c r="F100" s="210" t="s">
        <v>159</v>
      </c>
      <c r="G100" s="211" t="s">
        <v>141</v>
      </c>
      <c r="H100" s="212">
        <v>1</v>
      </c>
      <c r="I100" s="213"/>
      <c r="J100" s="214">
        <f>ROUND(I100*H100,2)</f>
        <v>0</v>
      </c>
      <c r="K100" s="210" t="s">
        <v>1</v>
      </c>
      <c r="L100" s="40"/>
      <c r="M100" s="215" t="s">
        <v>1</v>
      </c>
      <c r="N100" s="216" t="s">
        <v>38</v>
      </c>
      <c r="O100" s="7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AR100" s="14" t="s">
        <v>142</v>
      </c>
      <c r="AT100" s="14" t="s">
        <v>138</v>
      </c>
      <c r="AU100" s="14" t="s">
        <v>75</v>
      </c>
      <c r="AY100" s="14" t="s">
        <v>137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4" t="s">
        <v>75</v>
      </c>
      <c r="BK100" s="219">
        <f>ROUND(I100*H100,2)</f>
        <v>0</v>
      </c>
      <c r="BL100" s="14" t="s">
        <v>142</v>
      </c>
      <c r="BM100" s="14" t="s">
        <v>163</v>
      </c>
    </row>
    <row r="101" s="1" customFormat="1" ht="16.5" customHeight="1">
      <c r="B101" s="35"/>
      <c r="C101" s="208" t="s">
        <v>164</v>
      </c>
      <c r="D101" s="208" t="s">
        <v>138</v>
      </c>
      <c r="E101" s="209" t="s">
        <v>165</v>
      </c>
      <c r="F101" s="210" t="s">
        <v>166</v>
      </c>
      <c r="G101" s="211" t="s">
        <v>167</v>
      </c>
      <c r="H101" s="212">
        <v>1</v>
      </c>
      <c r="I101" s="213"/>
      <c r="J101" s="214">
        <f>ROUND(I101*H101,2)</f>
        <v>0</v>
      </c>
      <c r="K101" s="210" t="s">
        <v>1</v>
      </c>
      <c r="L101" s="40"/>
      <c r="M101" s="220" t="s">
        <v>1</v>
      </c>
      <c r="N101" s="221" t="s">
        <v>38</v>
      </c>
      <c r="O101" s="222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AR101" s="14" t="s">
        <v>142</v>
      </c>
      <c r="AT101" s="14" t="s">
        <v>138</v>
      </c>
      <c r="AU101" s="14" t="s">
        <v>75</v>
      </c>
      <c r="AY101" s="14" t="s">
        <v>137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4" t="s">
        <v>75</v>
      </c>
      <c r="BK101" s="219">
        <f>ROUND(I101*H101,2)</f>
        <v>0</v>
      </c>
      <c r="BL101" s="14" t="s">
        <v>142</v>
      </c>
      <c r="BM101" s="14" t="s">
        <v>168</v>
      </c>
    </row>
    <row r="102" s="1" customFormat="1" ht="6.96" customHeight="1">
      <c r="B102" s="54"/>
      <c r="C102" s="55"/>
      <c r="D102" s="55"/>
      <c r="E102" s="55"/>
      <c r="F102" s="55"/>
      <c r="G102" s="55"/>
      <c r="H102" s="55"/>
      <c r="I102" s="155"/>
      <c r="J102" s="55"/>
      <c r="K102" s="55"/>
      <c r="L102" s="40"/>
    </row>
  </sheetData>
  <sheetProtection sheet="1" autoFilter="0" formatColumns="0" formatRows="0" objects="1" scenarios="1" spinCount="100000" saltValue="m1ITHA/JF5RzglaKGUrGZXAyqsHE8+Ha+TuxkZ91k9EwBgdAlK27uvrxOMVZ3HkSlQNeYNbG+KvMj2rq42tRbw==" hashValue="o3FmNjZ3pdQUZasbIyCFMg4sW7NRG+XZGLYqo1mk+DKhJyKXHgyBoEsG5jDsD9CotKeO9Ke0BK8u2zpG9MAzaA==" algorithmName="SHA-512" password="CC35"/>
  <autoFilter ref="C91:K101"/>
  <mergeCells count="14">
    <mergeCell ref="E7:H7"/>
    <mergeCell ref="E9:H9"/>
    <mergeCell ref="E18:H18"/>
    <mergeCell ref="E27:H27"/>
    <mergeCell ref="E50:H50"/>
    <mergeCell ref="E52:H52"/>
    <mergeCell ref="D66:F66"/>
    <mergeCell ref="D67:F67"/>
    <mergeCell ref="D68:F68"/>
    <mergeCell ref="D69:F69"/>
    <mergeCell ref="D70:F7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80</v>
      </c>
      <c r="AZ2" s="225" t="s">
        <v>169</v>
      </c>
      <c r="BA2" s="225" t="s">
        <v>169</v>
      </c>
      <c r="BB2" s="225" t="s">
        <v>1</v>
      </c>
      <c r="BC2" s="225" t="s">
        <v>170</v>
      </c>
      <c r="BD2" s="225" t="s">
        <v>90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77</v>
      </c>
      <c r="AZ3" s="225" t="s">
        <v>171</v>
      </c>
      <c r="BA3" s="225" t="s">
        <v>171</v>
      </c>
      <c r="BB3" s="225" t="s">
        <v>1</v>
      </c>
      <c r="BC3" s="225" t="s">
        <v>172</v>
      </c>
      <c r="BD3" s="225" t="s">
        <v>90</v>
      </c>
    </row>
    <row r="4" ht="24.96" customHeight="1">
      <c r="B4" s="17"/>
      <c r="D4" s="125" t="s">
        <v>103</v>
      </c>
      <c r="L4" s="17"/>
      <c r="M4" s="21" t="s">
        <v>10</v>
      </c>
      <c r="AT4" s="14" t="s">
        <v>4</v>
      </c>
      <c r="AZ4" s="225" t="s">
        <v>173</v>
      </c>
      <c r="BA4" s="225" t="s">
        <v>173</v>
      </c>
      <c r="BB4" s="225" t="s">
        <v>1</v>
      </c>
      <c r="BC4" s="225" t="s">
        <v>174</v>
      </c>
      <c r="BD4" s="225" t="s">
        <v>90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6.5" customHeight="1">
      <c r="B7" s="17"/>
      <c r="E7" s="127" t="str">
        <f>'Rekapitulace stavby'!K6</f>
        <v>Okružní křižovatka v km 1,391.91 u areálu T-sport a SOPO - Modletice včetně chodníku k zastávce</v>
      </c>
      <c r="F7" s="126"/>
      <c r="G7" s="126"/>
      <c r="H7" s="126"/>
      <c r="L7" s="17"/>
    </row>
    <row r="8" s="1" customFormat="1" ht="12" customHeight="1">
      <c r="B8" s="40"/>
      <c r="D8" s="126" t="s">
        <v>104</v>
      </c>
      <c r="I8" s="128"/>
      <c r="L8" s="40"/>
    </row>
    <row r="9" s="1" customFormat="1" ht="36.96" customHeight="1">
      <c r="B9" s="40"/>
      <c r="E9" s="129" t="s">
        <v>175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5. 2. 2018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">
        <v>1</v>
      </c>
      <c r="L14" s="40"/>
    </row>
    <row r="15" s="1" customFormat="1" ht="18" customHeight="1">
      <c r="B15" s="40"/>
      <c r="E15" s="14" t="s">
        <v>21</v>
      </c>
      <c r="I15" s="130" t="s">
        <v>26</v>
      </c>
      <c r="J15" s="14" t="s">
        <v>1</v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27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29</v>
      </c>
      <c r="I20" s="130" t="s">
        <v>25</v>
      </c>
      <c r="J20" s="14" t="s">
        <v>1</v>
      </c>
      <c r="L20" s="40"/>
    </row>
    <row r="21" s="1" customFormat="1" ht="18" customHeight="1">
      <c r="B21" s="40"/>
      <c r="E21" s="14" t="s">
        <v>21</v>
      </c>
      <c r="I21" s="130" t="s">
        <v>26</v>
      </c>
      <c r="J21" s="14" t="s">
        <v>1</v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31</v>
      </c>
      <c r="I23" s="130" t="s">
        <v>25</v>
      </c>
      <c r="J23" s="14" t="s">
        <v>1</v>
      </c>
      <c r="L23" s="40"/>
    </row>
    <row r="24" s="1" customFormat="1" ht="18" customHeight="1">
      <c r="B24" s="40"/>
      <c r="E24" s="14" t="s">
        <v>21</v>
      </c>
      <c r="I24" s="130" t="s">
        <v>26</v>
      </c>
      <c r="J24" s="14" t="s">
        <v>1</v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32</v>
      </c>
      <c r="I26" s="128"/>
      <c r="L26" s="40"/>
    </row>
    <row r="27" s="6" customFormat="1" ht="16.5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14.4" customHeight="1">
      <c r="B30" s="40"/>
      <c r="D30" s="136" t="s">
        <v>106</v>
      </c>
      <c r="I30" s="128"/>
      <c r="J30" s="137">
        <f>J61</f>
        <v>0</v>
      </c>
      <c r="L30" s="40"/>
    </row>
    <row r="31" s="1" customFormat="1" ht="14.4" customHeight="1">
      <c r="B31" s="40"/>
      <c r="D31" s="138" t="s">
        <v>107</v>
      </c>
      <c r="I31" s="128"/>
      <c r="J31" s="137">
        <f>J71</f>
        <v>0</v>
      </c>
      <c r="L31" s="40"/>
    </row>
    <row r="32" s="1" customFormat="1" ht="25.44" customHeight="1">
      <c r="B32" s="40"/>
      <c r="D32" s="139" t="s">
        <v>33</v>
      </c>
      <c r="I32" s="128"/>
      <c r="J32" s="140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5"/>
      <c r="J33" s="68"/>
      <c r="K33" s="68"/>
      <c r="L33" s="40"/>
    </row>
    <row r="34" s="1" customFormat="1" ht="14.4" customHeight="1">
      <c r="B34" s="40"/>
      <c r="F34" s="141" t="s">
        <v>35</v>
      </c>
      <c r="I34" s="142" t="s">
        <v>34</v>
      </c>
      <c r="J34" s="141" t="s">
        <v>36</v>
      </c>
      <c r="L34" s="40"/>
    </row>
    <row r="35" s="1" customFormat="1" ht="14.4" customHeight="1">
      <c r="B35" s="40"/>
      <c r="D35" s="126" t="s">
        <v>37</v>
      </c>
      <c r="E35" s="126" t="s">
        <v>38</v>
      </c>
      <c r="F35" s="143">
        <f>ROUND((SUM(BE71:BE78) + SUM(BE98:BE245)),  2)</f>
        <v>0</v>
      </c>
      <c r="I35" s="144">
        <v>0.20999999999999999</v>
      </c>
      <c r="J35" s="143">
        <f>ROUND(((SUM(BE71:BE78) + SUM(BE98:BE245))*I35),  2)</f>
        <v>0</v>
      </c>
      <c r="L35" s="40"/>
    </row>
    <row r="36" s="1" customFormat="1" ht="14.4" customHeight="1">
      <c r="B36" s="40"/>
      <c r="E36" s="126" t="s">
        <v>39</v>
      </c>
      <c r="F36" s="143">
        <f>ROUND((SUM(BF71:BF78) + SUM(BF98:BF245)),  2)</f>
        <v>0</v>
      </c>
      <c r="I36" s="144">
        <v>0.14999999999999999</v>
      </c>
      <c r="J36" s="143">
        <f>ROUND(((SUM(BF71:BF78) + SUM(BF98:BF245))*I36),  2)</f>
        <v>0</v>
      </c>
      <c r="L36" s="40"/>
    </row>
    <row r="37" hidden="1" s="1" customFormat="1" ht="14.4" customHeight="1">
      <c r="B37" s="40"/>
      <c r="E37" s="126" t="s">
        <v>40</v>
      </c>
      <c r="F37" s="143">
        <f>ROUND((SUM(BG71:BG78) + SUM(BG98:BG245)),  2)</f>
        <v>0</v>
      </c>
      <c r="I37" s="144">
        <v>0.20999999999999999</v>
      </c>
      <c r="J37" s="143">
        <f>0</f>
        <v>0</v>
      </c>
      <c r="L37" s="40"/>
    </row>
    <row r="38" hidden="1" s="1" customFormat="1" ht="14.4" customHeight="1">
      <c r="B38" s="40"/>
      <c r="E38" s="126" t="s">
        <v>41</v>
      </c>
      <c r="F38" s="143">
        <f>ROUND((SUM(BH71:BH78) + SUM(BH98:BH245)),  2)</f>
        <v>0</v>
      </c>
      <c r="I38" s="144">
        <v>0.14999999999999999</v>
      </c>
      <c r="J38" s="143">
        <f>0</f>
        <v>0</v>
      </c>
      <c r="L38" s="40"/>
    </row>
    <row r="39" hidden="1" s="1" customFormat="1" ht="14.4" customHeight="1">
      <c r="B39" s="40"/>
      <c r="E39" s="126" t="s">
        <v>42</v>
      </c>
      <c r="F39" s="143">
        <f>ROUND((SUM(BI71:BI78) + SUM(BI98:BI245)),  2)</f>
        <v>0</v>
      </c>
      <c r="I39" s="144">
        <v>0</v>
      </c>
      <c r="J39" s="143">
        <f>0</f>
        <v>0</v>
      </c>
      <c r="L39" s="40"/>
    </row>
    <row r="40" s="1" customFormat="1" ht="6.96" customHeight="1">
      <c r="B40" s="40"/>
      <c r="I40" s="128"/>
      <c r="L40" s="40"/>
    </row>
    <row r="41" s="1" customFormat="1" ht="25.44" customHeight="1">
      <c r="B41" s="40"/>
      <c r="C41" s="145"/>
      <c r="D41" s="146" t="s">
        <v>43</v>
      </c>
      <c r="E41" s="147"/>
      <c r="F41" s="147"/>
      <c r="G41" s="148" t="s">
        <v>44</v>
      </c>
      <c r="H41" s="149" t="s">
        <v>45</v>
      </c>
      <c r="I41" s="150"/>
      <c r="J41" s="151">
        <f>SUM(J32:J39)</f>
        <v>0</v>
      </c>
      <c r="K41" s="152"/>
      <c r="L41" s="40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5"/>
      <c r="J42" s="154"/>
      <c r="K42" s="154"/>
      <c r="L42" s="40"/>
    </row>
    <row r="46" s="1" customFormat="1" ht="6.96" customHeight="1">
      <c r="B46" s="156"/>
      <c r="C46" s="157"/>
      <c r="D46" s="157"/>
      <c r="E46" s="157"/>
      <c r="F46" s="157"/>
      <c r="G46" s="157"/>
      <c r="H46" s="157"/>
      <c r="I46" s="158"/>
      <c r="J46" s="157"/>
      <c r="K46" s="157"/>
      <c r="L46" s="40"/>
    </row>
    <row r="47" s="1" customFormat="1" ht="24.96" customHeight="1">
      <c r="B47" s="35"/>
      <c r="C47" s="20" t="s">
        <v>108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8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6.5" customHeight="1">
      <c r="B50" s="35"/>
      <c r="C50" s="36"/>
      <c r="D50" s="36"/>
      <c r="E50" s="159" t="str">
        <f>E7</f>
        <v>Okružní křižovatka v km 1,391.91 u areálu T-sport a SOPO - Modletice včetně chodníku k zastávce</v>
      </c>
      <c r="F50" s="29"/>
      <c r="G50" s="29"/>
      <c r="H50" s="29"/>
      <c r="I50" s="128"/>
      <c r="J50" s="36"/>
      <c r="K50" s="36"/>
      <c r="L50" s="40"/>
    </row>
    <row r="51" s="1" customFormat="1" ht="12" customHeight="1">
      <c r="B51" s="35"/>
      <c r="C51" s="29" t="s">
        <v>104</v>
      </c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102.A - KOMUNIKACE STAVBA KSÚS</v>
      </c>
      <c r="F52" s="36"/>
      <c r="G52" s="36"/>
      <c r="H52" s="36"/>
      <c r="I52" s="128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0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8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0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0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9.28" customHeight="1">
      <c r="B59" s="35"/>
      <c r="C59" s="160" t="s">
        <v>109</v>
      </c>
      <c r="D59" s="161"/>
      <c r="E59" s="161"/>
      <c r="F59" s="161"/>
      <c r="G59" s="161"/>
      <c r="H59" s="161"/>
      <c r="I59" s="162"/>
      <c r="J59" s="163" t="s">
        <v>110</v>
      </c>
      <c r="K59" s="161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8"/>
      <c r="J60" s="36"/>
      <c r="K60" s="36"/>
      <c r="L60" s="40"/>
    </row>
    <row r="61" s="1" customFormat="1" ht="22.8" customHeight="1">
      <c r="B61" s="35"/>
      <c r="C61" s="164" t="s">
        <v>111</v>
      </c>
      <c r="D61" s="36"/>
      <c r="E61" s="36"/>
      <c r="F61" s="36"/>
      <c r="G61" s="36"/>
      <c r="H61" s="36"/>
      <c r="I61" s="128"/>
      <c r="J61" s="95">
        <f>J98</f>
        <v>0</v>
      </c>
      <c r="K61" s="36"/>
      <c r="L61" s="40"/>
      <c r="AU61" s="14" t="s">
        <v>77</v>
      </c>
    </row>
    <row r="62" s="7" customFormat="1" ht="24.96" customHeight="1">
      <c r="B62" s="165"/>
      <c r="C62" s="166"/>
      <c r="D62" s="167" t="s">
        <v>112</v>
      </c>
      <c r="E62" s="168"/>
      <c r="F62" s="168"/>
      <c r="G62" s="168"/>
      <c r="H62" s="168"/>
      <c r="I62" s="169"/>
      <c r="J62" s="170">
        <f>J99</f>
        <v>0</v>
      </c>
      <c r="K62" s="166"/>
      <c r="L62" s="171"/>
    </row>
    <row r="63" s="7" customFormat="1" ht="24.96" customHeight="1">
      <c r="B63" s="165"/>
      <c r="C63" s="166"/>
      <c r="D63" s="167" t="s">
        <v>176</v>
      </c>
      <c r="E63" s="168"/>
      <c r="F63" s="168"/>
      <c r="G63" s="168"/>
      <c r="H63" s="168"/>
      <c r="I63" s="169"/>
      <c r="J63" s="170">
        <f>J121</f>
        <v>0</v>
      </c>
      <c r="K63" s="166"/>
      <c r="L63" s="171"/>
    </row>
    <row r="64" s="7" customFormat="1" ht="24.96" customHeight="1">
      <c r="B64" s="165"/>
      <c r="C64" s="166"/>
      <c r="D64" s="167" t="s">
        <v>177</v>
      </c>
      <c r="E64" s="168"/>
      <c r="F64" s="168"/>
      <c r="G64" s="168"/>
      <c r="H64" s="168"/>
      <c r="I64" s="169"/>
      <c r="J64" s="170">
        <f>J149</f>
        <v>0</v>
      </c>
      <c r="K64" s="166"/>
      <c r="L64" s="171"/>
    </row>
    <row r="65" s="7" customFormat="1" ht="24.96" customHeight="1">
      <c r="B65" s="165"/>
      <c r="C65" s="166"/>
      <c r="D65" s="167" t="s">
        <v>178</v>
      </c>
      <c r="E65" s="168"/>
      <c r="F65" s="168"/>
      <c r="G65" s="168"/>
      <c r="H65" s="168"/>
      <c r="I65" s="169"/>
      <c r="J65" s="170">
        <f>J157</f>
        <v>0</v>
      </c>
      <c r="K65" s="166"/>
      <c r="L65" s="171"/>
    </row>
    <row r="66" s="7" customFormat="1" ht="24.96" customHeight="1">
      <c r="B66" s="165"/>
      <c r="C66" s="166"/>
      <c r="D66" s="167" t="s">
        <v>179</v>
      </c>
      <c r="E66" s="168"/>
      <c r="F66" s="168"/>
      <c r="G66" s="168"/>
      <c r="H66" s="168"/>
      <c r="I66" s="169"/>
      <c r="J66" s="170">
        <f>J163</f>
        <v>0</v>
      </c>
      <c r="K66" s="166"/>
      <c r="L66" s="171"/>
    </row>
    <row r="67" s="7" customFormat="1" ht="24.96" customHeight="1">
      <c r="B67" s="165"/>
      <c r="C67" s="166"/>
      <c r="D67" s="167" t="s">
        <v>180</v>
      </c>
      <c r="E67" s="168"/>
      <c r="F67" s="168"/>
      <c r="G67" s="168"/>
      <c r="H67" s="168"/>
      <c r="I67" s="169"/>
      <c r="J67" s="170">
        <f>J216</f>
        <v>0</v>
      </c>
      <c r="K67" s="166"/>
      <c r="L67" s="171"/>
    </row>
    <row r="68" s="7" customFormat="1" ht="24.96" customHeight="1">
      <c r="B68" s="165"/>
      <c r="C68" s="166"/>
      <c r="D68" s="167" t="s">
        <v>181</v>
      </c>
      <c r="E68" s="168"/>
      <c r="F68" s="168"/>
      <c r="G68" s="168"/>
      <c r="H68" s="168"/>
      <c r="I68" s="169"/>
      <c r="J68" s="170">
        <f>J219</f>
        <v>0</v>
      </c>
      <c r="K68" s="166"/>
      <c r="L68" s="171"/>
    </row>
    <row r="69" s="1" customFormat="1" ht="21.84" customHeight="1">
      <c r="B69" s="35"/>
      <c r="C69" s="36"/>
      <c r="D69" s="36"/>
      <c r="E69" s="36"/>
      <c r="F69" s="36"/>
      <c r="G69" s="36"/>
      <c r="H69" s="36"/>
      <c r="I69" s="128"/>
      <c r="J69" s="36"/>
      <c r="K69" s="36"/>
      <c r="L69" s="40"/>
    </row>
    <row r="70" s="1" customFormat="1" ht="6.96" customHeight="1">
      <c r="B70" s="35"/>
      <c r="C70" s="36"/>
      <c r="D70" s="36"/>
      <c r="E70" s="36"/>
      <c r="F70" s="36"/>
      <c r="G70" s="36"/>
      <c r="H70" s="36"/>
      <c r="I70" s="128"/>
      <c r="J70" s="36"/>
      <c r="K70" s="36"/>
      <c r="L70" s="40"/>
    </row>
    <row r="71" s="1" customFormat="1" ht="29.28" customHeight="1">
      <c r="B71" s="35"/>
      <c r="C71" s="164" t="s">
        <v>113</v>
      </c>
      <c r="D71" s="36"/>
      <c r="E71" s="36"/>
      <c r="F71" s="36"/>
      <c r="G71" s="36"/>
      <c r="H71" s="36"/>
      <c r="I71" s="128"/>
      <c r="J71" s="172">
        <f>ROUND(J72 + J73 + J74 + J75 + J76 + J77,2)</f>
        <v>0</v>
      </c>
      <c r="K71" s="36"/>
      <c r="L71" s="40"/>
      <c r="N71" s="173" t="s">
        <v>37</v>
      </c>
    </row>
    <row r="72" s="1" customFormat="1" ht="18" customHeight="1">
      <c r="B72" s="35"/>
      <c r="C72" s="36"/>
      <c r="D72" s="174" t="s">
        <v>114</v>
      </c>
      <c r="E72" s="175"/>
      <c r="F72" s="175"/>
      <c r="G72" s="36"/>
      <c r="H72" s="36"/>
      <c r="I72" s="128"/>
      <c r="J72" s="176">
        <v>0</v>
      </c>
      <c r="K72" s="36"/>
      <c r="L72" s="177"/>
      <c r="M72" s="128"/>
      <c r="N72" s="178" t="s">
        <v>39</v>
      </c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79" t="s">
        <v>115</v>
      </c>
      <c r="AZ72" s="128"/>
      <c r="BA72" s="128"/>
      <c r="BB72" s="128"/>
      <c r="BC72" s="128"/>
      <c r="BD72" s="128"/>
      <c r="BE72" s="180">
        <f>IF(N72="základní",J72,0)</f>
        <v>0</v>
      </c>
      <c r="BF72" s="180">
        <f>IF(N72="snížená",J72,0)</f>
        <v>0</v>
      </c>
      <c r="BG72" s="180">
        <f>IF(N72="zákl. přenesená",J72,0)</f>
        <v>0</v>
      </c>
      <c r="BH72" s="180">
        <f>IF(N72="sníž. přenesená",J72,0)</f>
        <v>0</v>
      </c>
      <c r="BI72" s="180">
        <f>IF(N72="nulová",J72,0)</f>
        <v>0</v>
      </c>
      <c r="BJ72" s="179" t="s">
        <v>90</v>
      </c>
      <c r="BK72" s="128"/>
      <c r="BL72" s="128"/>
      <c r="BM72" s="128"/>
    </row>
    <row r="73" s="1" customFormat="1" ht="18" customHeight="1">
      <c r="B73" s="35"/>
      <c r="C73" s="36"/>
      <c r="D73" s="174" t="s">
        <v>116</v>
      </c>
      <c r="E73" s="175"/>
      <c r="F73" s="175"/>
      <c r="G73" s="36"/>
      <c r="H73" s="36"/>
      <c r="I73" s="128"/>
      <c r="J73" s="176">
        <v>0</v>
      </c>
      <c r="K73" s="36"/>
      <c r="L73" s="177"/>
      <c r="M73" s="128"/>
      <c r="N73" s="178" t="s">
        <v>39</v>
      </c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79" t="s">
        <v>115</v>
      </c>
      <c r="AZ73" s="128"/>
      <c r="BA73" s="128"/>
      <c r="BB73" s="128"/>
      <c r="BC73" s="128"/>
      <c r="BD73" s="128"/>
      <c r="BE73" s="180">
        <f>IF(N73="základní",J73,0)</f>
        <v>0</v>
      </c>
      <c r="BF73" s="180">
        <f>IF(N73="snížená",J73,0)</f>
        <v>0</v>
      </c>
      <c r="BG73" s="180">
        <f>IF(N73="zákl. přenesená",J73,0)</f>
        <v>0</v>
      </c>
      <c r="BH73" s="180">
        <f>IF(N73="sníž. přenesená",J73,0)</f>
        <v>0</v>
      </c>
      <c r="BI73" s="180">
        <f>IF(N73="nulová",J73,0)</f>
        <v>0</v>
      </c>
      <c r="BJ73" s="179" t="s">
        <v>90</v>
      </c>
      <c r="BK73" s="128"/>
      <c r="BL73" s="128"/>
      <c r="BM73" s="128"/>
    </row>
    <row r="74" s="1" customFormat="1" ht="18" customHeight="1">
      <c r="B74" s="35"/>
      <c r="C74" s="36"/>
      <c r="D74" s="174" t="s">
        <v>117</v>
      </c>
      <c r="E74" s="175"/>
      <c r="F74" s="175"/>
      <c r="G74" s="36"/>
      <c r="H74" s="36"/>
      <c r="I74" s="128"/>
      <c r="J74" s="176">
        <v>0</v>
      </c>
      <c r="K74" s="36"/>
      <c r="L74" s="177"/>
      <c r="M74" s="128"/>
      <c r="N74" s="178" t="s">
        <v>39</v>
      </c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79" t="s">
        <v>115</v>
      </c>
      <c r="AZ74" s="128"/>
      <c r="BA74" s="128"/>
      <c r="BB74" s="128"/>
      <c r="BC74" s="128"/>
      <c r="BD74" s="128"/>
      <c r="BE74" s="180">
        <f>IF(N74="základní",J74,0)</f>
        <v>0</v>
      </c>
      <c r="BF74" s="180">
        <f>IF(N74="snížená",J74,0)</f>
        <v>0</v>
      </c>
      <c r="BG74" s="180">
        <f>IF(N74="zákl. přenesená",J74,0)</f>
        <v>0</v>
      </c>
      <c r="BH74" s="180">
        <f>IF(N74="sníž. přenesená",J74,0)</f>
        <v>0</v>
      </c>
      <c r="BI74" s="180">
        <f>IF(N74="nulová",J74,0)</f>
        <v>0</v>
      </c>
      <c r="BJ74" s="179" t="s">
        <v>90</v>
      </c>
      <c r="BK74" s="128"/>
      <c r="BL74" s="128"/>
      <c r="BM74" s="128"/>
    </row>
    <row r="75" s="1" customFormat="1" ht="18" customHeight="1">
      <c r="B75" s="35"/>
      <c r="C75" s="36"/>
      <c r="D75" s="174" t="s">
        <v>118</v>
      </c>
      <c r="E75" s="175"/>
      <c r="F75" s="175"/>
      <c r="G75" s="36"/>
      <c r="H75" s="36"/>
      <c r="I75" s="128"/>
      <c r="J75" s="176">
        <v>0</v>
      </c>
      <c r="K75" s="36"/>
      <c r="L75" s="177"/>
      <c r="M75" s="128"/>
      <c r="N75" s="178" t="s">
        <v>39</v>
      </c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79" t="s">
        <v>115</v>
      </c>
      <c r="AZ75" s="128"/>
      <c r="BA75" s="128"/>
      <c r="BB75" s="128"/>
      <c r="BC75" s="128"/>
      <c r="BD75" s="128"/>
      <c r="BE75" s="180">
        <f>IF(N75="základní",J75,0)</f>
        <v>0</v>
      </c>
      <c r="BF75" s="180">
        <f>IF(N75="snížená",J75,0)</f>
        <v>0</v>
      </c>
      <c r="BG75" s="180">
        <f>IF(N75="zákl. přenesená",J75,0)</f>
        <v>0</v>
      </c>
      <c r="BH75" s="180">
        <f>IF(N75="sníž. přenesená",J75,0)</f>
        <v>0</v>
      </c>
      <c r="BI75" s="180">
        <f>IF(N75="nulová",J75,0)</f>
        <v>0</v>
      </c>
      <c r="BJ75" s="179" t="s">
        <v>90</v>
      </c>
      <c r="BK75" s="128"/>
      <c r="BL75" s="128"/>
      <c r="BM75" s="128"/>
    </row>
    <row r="76" s="1" customFormat="1" ht="18" customHeight="1">
      <c r="B76" s="35"/>
      <c r="C76" s="36"/>
      <c r="D76" s="174" t="s">
        <v>119</v>
      </c>
      <c r="E76" s="175"/>
      <c r="F76" s="175"/>
      <c r="G76" s="36"/>
      <c r="H76" s="36"/>
      <c r="I76" s="128"/>
      <c r="J76" s="176">
        <v>0</v>
      </c>
      <c r="K76" s="36"/>
      <c r="L76" s="177"/>
      <c r="M76" s="128"/>
      <c r="N76" s="178" t="s">
        <v>39</v>
      </c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79" t="s">
        <v>115</v>
      </c>
      <c r="AZ76" s="128"/>
      <c r="BA76" s="128"/>
      <c r="BB76" s="128"/>
      <c r="BC76" s="128"/>
      <c r="BD76" s="128"/>
      <c r="BE76" s="180">
        <f>IF(N76="základní",J76,0)</f>
        <v>0</v>
      </c>
      <c r="BF76" s="180">
        <f>IF(N76="snížená",J76,0)</f>
        <v>0</v>
      </c>
      <c r="BG76" s="180">
        <f>IF(N76="zákl. přenesená",J76,0)</f>
        <v>0</v>
      </c>
      <c r="BH76" s="180">
        <f>IF(N76="sníž. přenesená",J76,0)</f>
        <v>0</v>
      </c>
      <c r="BI76" s="180">
        <f>IF(N76="nulová",J76,0)</f>
        <v>0</v>
      </c>
      <c r="BJ76" s="179" t="s">
        <v>90</v>
      </c>
      <c r="BK76" s="128"/>
      <c r="BL76" s="128"/>
      <c r="BM76" s="128"/>
    </row>
    <row r="77" s="1" customFormat="1" ht="18" customHeight="1">
      <c r="B77" s="35"/>
      <c r="C77" s="36"/>
      <c r="D77" s="175" t="s">
        <v>120</v>
      </c>
      <c r="E77" s="36"/>
      <c r="F77" s="36"/>
      <c r="G77" s="36"/>
      <c r="H77" s="36"/>
      <c r="I77" s="128"/>
      <c r="J77" s="176">
        <f>ROUND(J30*T77,2)</f>
        <v>0</v>
      </c>
      <c r="K77" s="36"/>
      <c r="L77" s="177"/>
      <c r="M77" s="128"/>
      <c r="N77" s="178" t="s">
        <v>39</v>
      </c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79" t="s">
        <v>121</v>
      </c>
      <c r="AZ77" s="128"/>
      <c r="BA77" s="128"/>
      <c r="BB77" s="128"/>
      <c r="BC77" s="128"/>
      <c r="BD77" s="128"/>
      <c r="BE77" s="180">
        <f>IF(N77="základní",J77,0)</f>
        <v>0</v>
      </c>
      <c r="BF77" s="180">
        <f>IF(N77="snížená",J77,0)</f>
        <v>0</v>
      </c>
      <c r="BG77" s="180">
        <f>IF(N77="zákl. přenesená",J77,0)</f>
        <v>0</v>
      </c>
      <c r="BH77" s="180">
        <f>IF(N77="sníž. přenesená",J77,0)</f>
        <v>0</v>
      </c>
      <c r="BI77" s="180">
        <f>IF(N77="nulová",J77,0)</f>
        <v>0</v>
      </c>
      <c r="BJ77" s="179" t="s">
        <v>90</v>
      </c>
      <c r="BK77" s="128"/>
      <c r="BL77" s="128"/>
      <c r="BM77" s="128"/>
    </row>
    <row r="78" s="1" customFormat="1">
      <c r="B78" s="35"/>
      <c r="C78" s="36"/>
      <c r="D78" s="36"/>
      <c r="E78" s="36"/>
      <c r="F78" s="36"/>
      <c r="G78" s="36"/>
      <c r="H78" s="36"/>
      <c r="I78" s="128"/>
      <c r="J78" s="36"/>
      <c r="K78" s="36"/>
      <c r="L78" s="40"/>
    </row>
    <row r="79" s="1" customFormat="1" ht="29.28" customHeight="1">
      <c r="B79" s="35"/>
      <c r="C79" s="181" t="s">
        <v>122</v>
      </c>
      <c r="D79" s="161"/>
      <c r="E79" s="161"/>
      <c r="F79" s="161"/>
      <c r="G79" s="161"/>
      <c r="H79" s="161"/>
      <c r="I79" s="162"/>
      <c r="J79" s="182">
        <f>ROUND(J61+J71,2)</f>
        <v>0</v>
      </c>
      <c r="K79" s="161"/>
      <c r="L79" s="40"/>
    </row>
    <row r="80" s="1" customFormat="1" ht="6.96" customHeight="1">
      <c r="B80" s="54"/>
      <c r="C80" s="55"/>
      <c r="D80" s="55"/>
      <c r="E80" s="55"/>
      <c r="F80" s="55"/>
      <c r="G80" s="55"/>
      <c r="H80" s="55"/>
      <c r="I80" s="155"/>
      <c r="J80" s="55"/>
      <c r="K80" s="55"/>
      <c r="L80" s="40"/>
    </row>
    <row r="84" s="1" customFormat="1" ht="6.96" customHeight="1">
      <c r="B84" s="56"/>
      <c r="C84" s="57"/>
      <c r="D84" s="57"/>
      <c r="E84" s="57"/>
      <c r="F84" s="57"/>
      <c r="G84" s="57"/>
      <c r="H84" s="57"/>
      <c r="I84" s="158"/>
      <c r="J84" s="57"/>
      <c r="K84" s="57"/>
      <c r="L84" s="40"/>
    </row>
    <row r="85" s="1" customFormat="1" ht="24.96" customHeight="1">
      <c r="B85" s="35"/>
      <c r="C85" s="20" t="s">
        <v>123</v>
      </c>
      <c r="D85" s="36"/>
      <c r="E85" s="36"/>
      <c r="F85" s="36"/>
      <c r="G85" s="36"/>
      <c r="H85" s="36"/>
      <c r="I85" s="128"/>
      <c r="J85" s="36"/>
      <c r="K85" s="36"/>
      <c r="L85" s="40"/>
    </row>
    <row r="86" s="1" customFormat="1" ht="6.96" customHeight="1">
      <c r="B86" s="35"/>
      <c r="C86" s="36"/>
      <c r="D86" s="36"/>
      <c r="E86" s="36"/>
      <c r="F86" s="36"/>
      <c r="G86" s="36"/>
      <c r="H86" s="36"/>
      <c r="I86" s="128"/>
      <c r="J86" s="36"/>
      <c r="K86" s="36"/>
      <c r="L86" s="40"/>
    </row>
    <row r="87" s="1" customFormat="1" ht="12" customHeight="1">
      <c r="B87" s="35"/>
      <c r="C87" s="29" t="s">
        <v>16</v>
      </c>
      <c r="D87" s="36"/>
      <c r="E87" s="36"/>
      <c r="F87" s="36"/>
      <c r="G87" s="36"/>
      <c r="H87" s="36"/>
      <c r="I87" s="128"/>
      <c r="J87" s="36"/>
      <c r="K87" s="36"/>
      <c r="L87" s="40"/>
    </row>
    <row r="88" s="1" customFormat="1" ht="16.5" customHeight="1">
      <c r="B88" s="35"/>
      <c r="C88" s="36"/>
      <c r="D88" s="36"/>
      <c r="E88" s="159" t="str">
        <f>E7</f>
        <v>Okružní křižovatka v km 1,391.91 u areálu T-sport a SOPO - Modletice včetně chodníku k zastávce</v>
      </c>
      <c r="F88" s="29"/>
      <c r="G88" s="29"/>
      <c r="H88" s="29"/>
      <c r="I88" s="128"/>
      <c r="J88" s="36"/>
      <c r="K88" s="36"/>
      <c r="L88" s="40"/>
    </row>
    <row r="89" s="1" customFormat="1" ht="12" customHeight="1">
      <c r="B89" s="35"/>
      <c r="C89" s="29" t="s">
        <v>104</v>
      </c>
      <c r="D89" s="36"/>
      <c r="E89" s="36"/>
      <c r="F89" s="36"/>
      <c r="G89" s="36"/>
      <c r="H89" s="36"/>
      <c r="I89" s="128"/>
      <c r="J89" s="36"/>
      <c r="K89" s="36"/>
      <c r="L89" s="40"/>
    </row>
    <row r="90" s="1" customFormat="1" ht="16.5" customHeight="1">
      <c r="B90" s="35"/>
      <c r="C90" s="36"/>
      <c r="D90" s="36"/>
      <c r="E90" s="61" t="str">
        <f>E9</f>
        <v>SO 102.A - KOMUNIKACE STAVBA KSÚS</v>
      </c>
      <c r="F90" s="36"/>
      <c r="G90" s="36"/>
      <c r="H90" s="36"/>
      <c r="I90" s="128"/>
      <c r="J90" s="36"/>
      <c r="K90" s="36"/>
      <c r="L90" s="40"/>
    </row>
    <row r="91" s="1" customFormat="1" ht="6.96" customHeight="1">
      <c r="B91" s="35"/>
      <c r="C91" s="36"/>
      <c r="D91" s="36"/>
      <c r="E91" s="36"/>
      <c r="F91" s="36"/>
      <c r="G91" s="36"/>
      <c r="H91" s="36"/>
      <c r="I91" s="128"/>
      <c r="J91" s="36"/>
      <c r="K91" s="36"/>
      <c r="L91" s="40"/>
    </row>
    <row r="92" s="1" customFormat="1" ht="12" customHeight="1">
      <c r="B92" s="35"/>
      <c r="C92" s="29" t="s">
        <v>20</v>
      </c>
      <c r="D92" s="36"/>
      <c r="E92" s="36"/>
      <c r="F92" s="24" t="str">
        <f>F12</f>
        <v xml:space="preserve"> </v>
      </c>
      <c r="G92" s="36"/>
      <c r="H92" s="36"/>
      <c r="I92" s="130" t="s">
        <v>22</v>
      </c>
      <c r="J92" s="64" t="str">
        <f>IF(J12="","",J12)</f>
        <v>5. 2. 2018</v>
      </c>
      <c r="K92" s="36"/>
      <c r="L92" s="40"/>
    </row>
    <row r="93" s="1" customFormat="1" ht="6.96" customHeight="1">
      <c r="B93" s="35"/>
      <c r="C93" s="36"/>
      <c r="D93" s="36"/>
      <c r="E93" s="36"/>
      <c r="F93" s="36"/>
      <c r="G93" s="36"/>
      <c r="H93" s="36"/>
      <c r="I93" s="128"/>
      <c r="J93" s="36"/>
      <c r="K93" s="36"/>
      <c r="L93" s="40"/>
    </row>
    <row r="94" s="1" customFormat="1" ht="13.65" customHeight="1">
      <c r="B94" s="35"/>
      <c r="C94" s="29" t="s">
        <v>24</v>
      </c>
      <c r="D94" s="36"/>
      <c r="E94" s="36"/>
      <c r="F94" s="24" t="str">
        <f>E15</f>
        <v xml:space="preserve"> </v>
      </c>
      <c r="G94" s="36"/>
      <c r="H94" s="36"/>
      <c r="I94" s="130" t="s">
        <v>29</v>
      </c>
      <c r="J94" s="33" t="str">
        <f>E21</f>
        <v xml:space="preserve"> </v>
      </c>
      <c r="K94" s="36"/>
      <c r="L94" s="40"/>
    </row>
    <row r="95" s="1" customFormat="1" ht="13.65" customHeight="1">
      <c r="B95" s="35"/>
      <c r="C95" s="29" t="s">
        <v>27</v>
      </c>
      <c r="D95" s="36"/>
      <c r="E95" s="36"/>
      <c r="F95" s="24" t="str">
        <f>IF(E18="","",E18)</f>
        <v>Vyplň údaj</v>
      </c>
      <c r="G95" s="36"/>
      <c r="H95" s="36"/>
      <c r="I95" s="130" t="s">
        <v>31</v>
      </c>
      <c r="J95" s="33" t="str">
        <f>E24</f>
        <v xml:space="preserve"> </v>
      </c>
      <c r="K95" s="36"/>
      <c r="L95" s="40"/>
    </row>
    <row r="96" s="1" customFormat="1" ht="10.32" customHeight="1">
      <c r="B96" s="35"/>
      <c r="C96" s="36"/>
      <c r="D96" s="36"/>
      <c r="E96" s="36"/>
      <c r="F96" s="36"/>
      <c r="G96" s="36"/>
      <c r="H96" s="36"/>
      <c r="I96" s="128"/>
      <c r="J96" s="36"/>
      <c r="K96" s="36"/>
      <c r="L96" s="40"/>
    </row>
    <row r="97" s="8" customFormat="1" ht="29.28" customHeight="1">
      <c r="B97" s="183"/>
      <c r="C97" s="184" t="s">
        <v>124</v>
      </c>
      <c r="D97" s="185" t="s">
        <v>52</v>
      </c>
      <c r="E97" s="185" t="s">
        <v>48</v>
      </c>
      <c r="F97" s="185" t="s">
        <v>49</v>
      </c>
      <c r="G97" s="185" t="s">
        <v>125</v>
      </c>
      <c r="H97" s="185" t="s">
        <v>126</v>
      </c>
      <c r="I97" s="186" t="s">
        <v>127</v>
      </c>
      <c r="J97" s="187" t="s">
        <v>110</v>
      </c>
      <c r="K97" s="188" t="s">
        <v>128</v>
      </c>
      <c r="L97" s="189"/>
      <c r="M97" s="85" t="s">
        <v>1</v>
      </c>
      <c r="N97" s="86" t="s">
        <v>37</v>
      </c>
      <c r="O97" s="86" t="s">
        <v>129</v>
      </c>
      <c r="P97" s="86" t="s">
        <v>130</v>
      </c>
      <c r="Q97" s="86" t="s">
        <v>131</v>
      </c>
      <c r="R97" s="86" t="s">
        <v>132</v>
      </c>
      <c r="S97" s="86" t="s">
        <v>133</v>
      </c>
      <c r="T97" s="87" t="s">
        <v>134</v>
      </c>
    </row>
    <row r="98" s="1" customFormat="1" ht="22.8" customHeight="1">
      <c r="B98" s="35"/>
      <c r="C98" s="92" t="s">
        <v>135</v>
      </c>
      <c r="D98" s="36"/>
      <c r="E98" s="36"/>
      <c r="F98" s="36"/>
      <c r="G98" s="36"/>
      <c r="H98" s="36"/>
      <c r="I98" s="128"/>
      <c r="J98" s="190">
        <f>BK98</f>
        <v>0</v>
      </c>
      <c r="K98" s="36"/>
      <c r="L98" s="40"/>
      <c r="M98" s="88"/>
      <c r="N98" s="89"/>
      <c r="O98" s="89"/>
      <c r="P98" s="191">
        <f>P99+P121+P149+P157+P163+P216+P219</f>
        <v>0</v>
      </c>
      <c r="Q98" s="89"/>
      <c r="R98" s="191">
        <f>R99+R121+R149+R157+R163+R216+R219</f>
        <v>0</v>
      </c>
      <c r="S98" s="89"/>
      <c r="T98" s="192">
        <f>T99+T121+T149+T157+T163+T216+T219</f>
        <v>0</v>
      </c>
      <c r="AT98" s="14" t="s">
        <v>66</v>
      </c>
      <c r="AU98" s="14" t="s">
        <v>77</v>
      </c>
      <c r="BK98" s="193">
        <f>BK99+BK121+BK149+BK157+BK163+BK216+BK219</f>
        <v>0</v>
      </c>
    </row>
    <row r="99" s="9" customFormat="1" ht="25.92" customHeight="1">
      <c r="B99" s="194"/>
      <c r="C99" s="195"/>
      <c r="D99" s="196" t="s">
        <v>66</v>
      </c>
      <c r="E99" s="197" t="s">
        <v>67</v>
      </c>
      <c r="F99" s="197" t="s">
        <v>136</v>
      </c>
      <c r="G99" s="195"/>
      <c r="H99" s="195"/>
      <c r="I99" s="198"/>
      <c r="J99" s="199">
        <f>BK99</f>
        <v>0</v>
      </c>
      <c r="K99" s="195"/>
      <c r="L99" s="200"/>
      <c r="M99" s="201"/>
      <c r="N99" s="202"/>
      <c r="O99" s="202"/>
      <c r="P99" s="203">
        <f>SUM(P100:P120)</f>
        <v>0</v>
      </c>
      <c r="Q99" s="202"/>
      <c r="R99" s="203">
        <f>SUM(R100:R120)</f>
        <v>0</v>
      </c>
      <c r="S99" s="202"/>
      <c r="T99" s="204">
        <f>SUM(T100:T120)</f>
        <v>0</v>
      </c>
      <c r="AR99" s="205" t="s">
        <v>75</v>
      </c>
      <c r="AT99" s="206" t="s">
        <v>66</v>
      </c>
      <c r="AU99" s="206" t="s">
        <v>67</v>
      </c>
      <c r="AY99" s="205" t="s">
        <v>137</v>
      </c>
      <c r="BK99" s="207">
        <f>SUM(BK100:BK120)</f>
        <v>0</v>
      </c>
    </row>
    <row r="100" s="1" customFormat="1" ht="16.5" customHeight="1">
      <c r="B100" s="35"/>
      <c r="C100" s="208" t="s">
        <v>75</v>
      </c>
      <c r="D100" s="208" t="s">
        <v>138</v>
      </c>
      <c r="E100" s="209" t="s">
        <v>182</v>
      </c>
      <c r="F100" s="210" t="s">
        <v>183</v>
      </c>
      <c r="G100" s="211" t="s">
        <v>184</v>
      </c>
      <c r="H100" s="212">
        <v>348</v>
      </c>
      <c r="I100" s="213"/>
      <c r="J100" s="214">
        <f>ROUND(I100*H100,2)</f>
        <v>0</v>
      </c>
      <c r="K100" s="210" t="s">
        <v>1</v>
      </c>
      <c r="L100" s="40"/>
      <c r="M100" s="215" t="s">
        <v>1</v>
      </c>
      <c r="N100" s="216" t="s">
        <v>38</v>
      </c>
      <c r="O100" s="7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AR100" s="14" t="s">
        <v>142</v>
      </c>
      <c r="AT100" s="14" t="s">
        <v>138</v>
      </c>
      <c r="AU100" s="14" t="s">
        <v>75</v>
      </c>
      <c r="AY100" s="14" t="s">
        <v>137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4" t="s">
        <v>75</v>
      </c>
      <c r="BK100" s="219">
        <f>ROUND(I100*H100,2)</f>
        <v>0</v>
      </c>
      <c r="BL100" s="14" t="s">
        <v>142</v>
      </c>
      <c r="BM100" s="14" t="s">
        <v>185</v>
      </c>
    </row>
    <row r="101" s="10" customFormat="1">
      <c r="B101" s="226"/>
      <c r="C101" s="227"/>
      <c r="D101" s="228" t="s">
        <v>186</v>
      </c>
      <c r="E101" s="229" t="s">
        <v>187</v>
      </c>
      <c r="F101" s="230" t="s">
        <v>188</v>
      </c>
      <c r="G101" s="227"/>
      <c r="H101" s="231">
        <v>348</v>
      </c>
      <c r="I101" s="232"/>
      <c r="J101" s="227"/>
      <c r="K101" s="227"/>
      <c r="L101" s="233"/>
      <c r="M101" s="234"/>
      <c r="N101" s="235"/>
      <c r="O101" s="235"/>
      <c r="P101" s="235"/>
      <c r="Q101" s="235"/>
      <c r="R101" s="235"/>
      <c r="S101" s="235"/>
      <c r="T101" s="236"/>
      <c r="AT101" s="237" t="s">
        <v>186</v>
      </c>
      <c r="AU101" s="237" t="s">
        <v>75</v>
      </c>
      <c r="AV101" s="10" t="s">
        <v>90</v>
      </c>
      <c r="AW101" s="10" t="s">
        <v>30</v>
      </c>
      <c r="AX101" s="10" t="s">
        <v>75</v>
      </c>
      <c r="AY101" s="237" t="s">
        <v>137</v>
      </c>
    </row>
    <row r="102" s="1" customFormat="1" ht="16.5" customHeight="1">
      <c r="B102" s="35"/>
      <c r="C102" s="208" t="s">
        <v>90</v>
      </c>
      <c r="D102" s="208" t="s">
        <v>138</v>
      </c>
      <c r="E102" s="209" t="s">
        <v>189</v>
      </c>
      <c r="F102" s="210" t="s">
        <v>183</v>
      </c>
      <c r="G102" s="211" t="s">
        <v>184</v>
      </c>
      <c r="H102" s="212">
        <v>350</v>
      </c>
      <c r="I102" s="213"/>
      <c r="J102" s="214">
        <f>ROUND(I102*H102,2)</f>
        <v>0</v>
      </c>
      <c r="K102" s="210" t="s">
        <v>1</v>
      </c>
      <c r="L102" s="40"/>
      <c r="M102" s="215" t="s">
        <v>1</v>
      </c>
      <c r="N102" s="216" t="s">
        <v>38</v>
      </c>
      <c r="O102" s="76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AR102" s="14" t="s">
        <v>142</v>
      </c>
      <c r="AT102" s="14" t="s">
        <v>138</v>
      </c>
      <c r="AU102" s="14" t="s">
        <v>75</v>
      </c>
      <c r="AY102" s="14" t="s">
        <v>137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4" t="s">
        <v>75</v>
      </c>
      <c r="BK102" s="219">
        <f>ROUND(I102*H102,2)</f>
        <v>0</v>
      </c>
      <c r="BL102" s="14" t="s">
        <v>142</v>
      </c>
      <c r="BM102" s="14" t="s">
        <v>190</v>
      </c>
    </row>
    <row r="103" s="10" customFormat="1">
      <c r="B103" s="226"/>
      <c r="C103" s="227"/>
      <c r="D103" s="228" t="s">
        <v>186</v>
      </c>
      <c r="E103" s="229" t="s">
        <v>1</v>
      </c>
      <c r="F103" s="230" t="s">
        <v>191</v>
      </c>
      <c r="G103" s="227"/>
      <c r="H103" s="231">
        <v>315</v>
      </c>
      <c r="I103" s="232"/>
      <c r="J103" s="227"/>
      <c r="K103" s="227"/>
      <c r="L103" s="233"/>
      <c r="M103" s="234"/>
      <c r="N103" s="235"/>
      <c r="O103" s="235"/>
      <c r="P103" s="235"/>
      <c r="Q103" s="235"/>
      <c r="R103" s="235"/>
      <c r="S103" s="235"/>
      <c r="T103" s="236"/>
      <c r="AT103" s="237" t="s">
        <v>186</v>
      </c>
      <c r="AU103" s="237" t="s">
        <v>75</v>
      </c>
      <c r="AV103" s="10" t="s">
        <v>90</v>
      </c>
      <c r="AW103" s="10" t="s">
        <v>30</v>
      </c>
      <c r="AX103" s="10" t="s">
        <v>67</v>
      </c>
      <c r="AY103" s="237" t="s">
        <v>137</v>
      </c>
    </row>
    <row r="104" s="10" customFormat="1">
      <c r="B104" s="226"/>
      <c r="C104" s="227"/>
      <c r="D104" s="228" t="s">
        <v>186</v>
      </c>
      <c r="E104" s="229" t="s">
        <v>1</v>
      </c>
      <c r="F104" s="230" t="s">
        <v>192</v>
      </c>
      <c r="G104" s="227"/>
      <c r="H104" s="231">
        <v>35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AT104" s="237" t="s">
        <v>186</v>
      </c>
      <c r="AU104" s="237" t="s">
        <v>75</v>
      </c>
      <c r="AV104" s="10" t="s">
        <v>90</v>
      </c>
      <c r="AW104" s="10" t="s">
        <v>30</v>
      </c>
      <c r="AX104" s="10" t="s">
        <v>67</v>
      </c>
      <c r="AY104" s="237" t="s">
        <v>137</v>
      </c>
    </row>
    <row r="105" s="11" customFormat="1">
      <c r="B105" s="238"/>
      <c r="C105" s="239"/>
      <c r="D105" s="228" t="s">
        <v>186</v>
      </c>
      <c r="E105" s="240" t="s">
        <v>1</v>
      </c>
      <c r="F105" s="241" t="s">
        <v>193</v>
      </c>
      <c r="G105" s="239"/>
      <c r="H105" s="242">
        <v>350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AT105" s="248" t="s">
        <v>186</v>
      </c>
      <c r="AU105" s="248" t="s">
        <v>75</v>
      </c>
      <c r="AV105" s="11" t="s">
        <v>142</v>
      </c>
      <c r="AW105" s="11" t="s">
        <v>30</v>
      </c>
      <c r="AX105" s="11" t="s">
        <v>75</v>
      </c>
      <c r="AY105" s="248" t="s">
        <v>137</v>
      </c>
    </row>
    <row r="106" s="1" customFormat="1" ht="16.5" customHeight="1">
      <c r="B106" s="35"/>
      <c r="C106" s="208" t="s">
        <v>146</v>
      </c>
      <c r="D106" s="208" t="s">
        <v>138</v>
      </c>
      <c r="E106" s="209" t="s">
        <v>194</v>
      </c>
      <c r="F106" s="210" t="s">
        <v>183</v>
      </c>
      <c r="G106" s="211" t="s">
        <v>184</v>
      </c>
      <c r="H106" s="212">
        <v>59.012</v>
      </c>
      <c r="I106" s="213"/>
      <c r="J106" s="214">
        <f>ROUND(I106*H106,2)</f>
        <v>0</v>
      </c>
      <c r="K106" s="210" t="s">
        <v>1</v>
      </c>
      <c r="L106" s="40"/>
      <c r="M106" s="215" t="s">
        <v>1</v>
      </c>
      <c r="N106" s="216" t="s">
        <v>38</v>
      </c>
      <c r="O106" s="7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AR106" s="14" t="s">
        <v>142</v>
      </c>
      <c r="AT106" s="14" t="s">
        <v>138</v>
      </c>
      <c r="AU106" s="14" t="s">
        <v>75</v>
      </c>
      <c r="AY106" s="14" t="s">
        <v>137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4" t="s">
        <v>75</v>
      </c>
      <c r="BK106" s="219">
        <f>ROUND(I106*H106,2)</f>
        <v>0</v>
      </c>
      <c r="BL106" s="14" t="s">
        <v>142</v>
      </c>
      <c r="BM106" s="14" t="s">
        <v>195</v>
      </c>
    </row>
    <row r="107" s="10" customFormat="1">
      <c r="B107" s="226"/>
      <c r="C107" s="227"/>
      <c r="D107" s="228" t="s">
        <v>186</v>
      </c>
      <c r="E107" s="229" t="s">
        <v>1</v>
      </c>
      <c r="F107" s="230" t="s">
        <v>196</v>
      </c>
      <c r="G107" s="227"/>
      <c r="H107" s="231">
        <v>13.050000000000001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186</v>
      </c>
      <c r="AU107" s="237" t="s">
        <v>75</v>
      </c>
      <c r="AV107" s="10" t="s">
        <v>90</v>
      </c>
      <c r="AW107" s="10" t="s">
        <v>30</v>
      </c>
      <c r="AX107" s="10" t="s">
        <v>67</v>
      </c>
      <c r="AY107" s="237" t="s">
        <v>137</v>
      </c>
    </row>
    <row r="108" s="10" customFormat="1">
      <c r="B108" s="226"/>
      <c r="C108" s="227"/>
      <c r="D108" s="228" t="s">
        <v>186</v>
      </c>
      <c r="E108" s="229" t="s">
        <v>1</v>
      </c>
      <c r="F108" s="230" t="s">
        <v>197</v>
      </c>
      <c r="G108" s="227"/>
      <c r="H108" s="231">
        <v>33.920000000000002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186</v>
      </c>
      <c r="AU108" s="237" t="s">
        <v>75</v>
      </c>
      <c r="AV108" s="10" t="s">
        <v>90</v>
      </c>
      <c r="AW108" s="10" t="s">
        <v>30</v>
      </c>
      <c r="AX108" s="10" t="s">
        <v>67</v>
      </c>
      <c r="AY108" s="237" t="s">
        <v>137</v>
      </c>
    </row>
    <row r="109" s="10" customFormat="1">
      <c r="B109" s="226"/>
      <c r="C109" s="227"/>
      <c r="D109" s="228" t="s">
        <v>186</v>
      </c>
      <c r="E109" s="229" t="s">
        <v>1</v>
      </c>
      <c r="F109" s="230" t="s">
        <v>198</v>
      </c>
      <c r="G109" s="227"/>
      <c r="H109" s="231">
        <v>12.042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186</v>
      </c>
      <c r="AU109" s="237" t="s">
        <v>75</v>
      </c>
      <c r="AV109" s="10" t="s">
        <v>90</v>
      </c>
      <c r="AW109" s="10" t="s">
        <v>30</v>
      </c>
      <c r="AX109" s="10" t="s">
        <v>67</v>
      </c>
      <c r="AY109" s="237" t="s">
        <v>137</v>
      </c>
    </row>
    <row r="110" s="11" customFormat="1">
      <c r="B110" s="238"/>
      <c r="C110" s="239"/>
      <c r="D110" s="228" t="s">
        <v>186</v>
      </c>
      <c r="E110" s="240" t="s">
        <v>1</v>
      </c>
      <c r="F110" s="241" t="s">
        <v>193</v>
      </c>
      <c r="G110" s="239"/>
      <c r="H110" s="242">
        <v>59.012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AT110" s="248" t="s">
        <v>186</v>
      </c>
      <c r="AU110" s="248" t="s">
        <v>75</v>
      </c>
      <c r="AV110" s="11" t="s">
        <v>142</v>
      </c>
      <c r="AW110" s="11" t="s">
        <v>30</v>
      </c>
      <c r="AX110" s="11" t="s">
        <v>75</v>
      </c>
      <c r="AY110" s="248" t="s">
        <v>137</v>
      </c>
    </row>
    <row r="111" s="1" customFormat="1" ht="16.5" customHeight="1">
      <c r="B111" s="35"/>
      <c r="C111" s="208" t="s">
        <v>199</v>
      </c>
      <c r="D111" s="208" t="s">
        <v>138</v>
      </c>
      <c r="E111" s="209" t="s">
        <v>200</v>
      </c>
      <c r="F111" s="210" t="s">
        <v>183</v>
      </c>
      <c r="G111" s="211" t="s">
        <v>184</v>
      </c>
      <c r="H111" s="212">
        <v>236.25</v>
      </c>
      <c r="I111" s="213"/>
      <c r="J111" s="214">
        <f>ROUND(I111*H111,2)</f>
        <v>0</v>
      </c>
      <c r="K111" s="210" t="s">
        <v>1</v>
      </c>
      <c r="L111" s="40"/>
      <c r="M111" s="215" t="s">
        <v>1</v>
      </c>
      <c r="N111" s="216" t="s">
        <v>38</v>
      </c>
      <c r="O111" s="7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AR111" s="14" t="s">
        <v>142</v>
      </c>
      <c r="AT111" s="14" t="s">
        <v>138</v>
      </c>
      <c r="AU111" s="14" t="s">
        <v>75</v>
      </c>
      <c r="AY111" s="14" t="s">
        <v>137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4" t="s">
        <v>75</v>
      </c>
      <c r="BK111" s="219">
        <f>ROUND(I111*H111,2)</f>
        <v>0</v>
      </c>
      <c r="BL111" s="14" t="s">
        <v>142</v>
      </c>
      <c r="BM111" s="14" t="s">
        <v>201</v>
      </c>
    </row>
    <row r="112" s="10" customFormat="1">
      <c r="B112" s="226"/>
      <c r="C112" s="227"/>
      <c r="D112" s="228" t="s">
        <v>186</v>
      </c>
      <c r="E112" s="229" t="s">
        <v>1</v>
      </c>
      <c r="F112" s="230" t="s">
        <v>202</v>
      </c>
      <c r="G112" s="227"/>
      <c r="H112" s="231">
        <v>236.25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AT112" s="237" t="s">
        <v>186</v>
      </c>
      <c r="AU112" s="237" t="s">
        <v>75</v>
      </c>
      <c r="AV112" s="10" t="s">
        <v>90</v>
      </c>
      <c r="AW112" s="10" t="s">
        <v>30</v>
      </c>
      <c r="AX112" s="10" t="s">
        <v>75</v>
      </c>
      <c r="AY112" s="237" t="s">
        <v>137</v>
      </c>
    </row>
    <row r="113" s="1" customFormat="1" ht="16.5" customHeight="1">
      <c r="B113" s="35"/>
      <c r="C113" s="208" t="s">
        <v>203</v>
      </c>
      <c r="D113" s="208" t="s">
        <v>138</v>
      </c>
      <c r="E113" s="209" t="s">
        <v>204</v>
      </c>
      <c r="F113" s="210" t="s">
        <v>183</v>
      </c>
      <c r="G113" s="211" t="s">
        <v>184</v>
      </c>
      <c r="H113" s="212">
        <v>682.60000000000002</v>
      </c>
      <c r="I113" s="213"/>
      <c r="J113" s="214">
        <f>ROUND(I113*H113,2)</f>
        <v>0</v>
      </c>
      <c r="K113" s="210" t="s">
        <v>1</v>
      </c>
      <c r="L113" s="40"/>
      <c r="M113" s="215" t="s">
        <v>1</v>
      </c>
      <c r="N113" s="216" t="s">
        <v>38</v>
      </c>
      <c r="O113" s="76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AR113" s="14" t="s">
        <v>142</v>
      </c>
      <c r="AT113" s="14" t="s">
        <v>138</v>
      </c>
      <c r="AU113" s="14" t="s">
        <v>75</v>
      </c>
      <c r="AY113" s="14" t="s">
        <v>137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4" t="s">
        <v>75</v>
      </c>
      <c r="BK113" s="219">
        <f>ROUND(I113*H113,2)</f>
        <v>0</v>
      </c>
      <c r="BL113" s="14" t="s">
        <v>142</v>
      </c>
      <c r="BM113" s="14" t="s">
        <v>205</v>
      </c>
    </row>
    <row r="114" s="10" customFormat="1">
      <c r="B114" s="226"/>
      <c r="C114" s="227"/>
      <c r="D114" s="228" t="s">
        <v>186</v>
      </c>
      <c r="E114" s="229" t="s">
        <v>1</v>
      </c>
      <c r="F114" s="230" t="s">
        <v>206</v>
      </c>
      <c r="G114" s="227"/>
      <c r="H114" s="231">
        <v>610.60000000000002</v>
      </c>
      <c r="I114" s="232"/>
      <c r="J114" s="227"/>
      <c r="K114" s="227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186</v>
      </c>
      <c r="AU114" s="237" t="s">
        <v>75</v>
      </c>
      <c r="AV114" s="10" t="s">
        <v>90</v>
      </c>
      <c r="AW114" s="10" t="s">
        <v>30</v>
      </c>
      <c r="AX114" s="10" t="s">
        <v>67</v>
      </c>
      <c r="AY114" s="237" t="s">
        <v>137</v>
      </c>
    </row>
    <row r="115" s="10" customFormat="1">
      <c r="B115" s="226"/>
      <c r="C115" s="227"/>
      <c r="D115" s="228" t="s">
        <v>186</v>
      </c>
      <c r="E115" s="229" t="s">
        <v>1</v>
      </c>
      <c r="F115" s="230" t="s">
        <v>207</v>
      </c>
      <c r="G115" s="227"/>
      <c r="H115" s="231">
        <v>72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AT115" s="237" t="s">
        <v>186</v>
      </c>
      <c r="AU115" s="237" t="s">
        <v>75</v>
      </c>
      <c r="AV115" s="10" t="s">
        <v>90</v>
      </c>
      <c r="AW115" s="10" t="s">
        <v>30</v>
      </c>
      <c r="AX115" s="10" t="s">
        <v>67</v>
      </c>
      <c r="AY115" s="237" t="s">
        <v>137</v>
      </c>
    </row>
    <row r="116" s="11" customFormat="1">
      <c r="B116" s="238"/>
      <c r="C116" s="239"/>
      <c r="D116" s="228" t="s">
        <v>186</v>
      </c>
      <c r="E116" s="240" t="s">
        <v>1</v>
      </c>
      <c r="F116" s="241" t="s">
        <v>193</v>
      </c>
      <c r="G116" s="239"/>
      <c r="H116" s="242">
        <v>682.60000000000002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AT116" s="248" t="s">
        <v>186</v>
      </c>
      <c r="AU116" s="248" t="s">
        <v>75</v>
      </c>
      <c r="AV116" s="11" t="s">
        <v>142</v>
      </c>
      <c r="AW116" s="11" t="s">
        <v>30</v>
      </c>
      <c r="AX116" s="11" t="s">
        <v>75</v>
      </c>
      <c r="AY116" s="248" t="s">
        <v>137</v>
      </c>
    </row>
    <row r="117" s="1" customFormat="1" ht="16.5" customHeight="1">
      <c r="B117" s="35"/>
      <c r="C117" s="208" t="s">
        <v>142</v>
      </c>
      <c r="D117" s="208" t="s">
        <v>138</v>
      </c>
      <c r="E117" s="209" t="s">
        <v>208</v>
      </c>
      <c r="F117" s="210" t="s">
        <v>209</v>
      </c>
      <c r="G117" s="211" t="s">
        <v>184</v>
      </c>
      <c r="H117" s="212">
        <v>120</v>
      </c>
      <c r="I117" s="213"/>
      <c r="J117" s="214">
        <f>ROUND(I117*H117,2)</f>
        <v>0</v>
      </c>
      <c r="K117" s="210" t="s">
        <v>1</v>
      </c>
      <c r="L117" s="40"/>
      <c r="M117" s="215" t="s">
        <v>1</v>
      </c>
      <c r="N117" s="216" t="s">
        <v>38</v>
      </c>
      <c r="O117" s="76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AR117" s="14" t="s">
        <v>142</v>
      </c>
      <c r="AT117" s="14" t="s">
        <v>138</v>
      </c>
      <c r="AU117" s="14" t="s">
        <v>75</v>
      </c>
      <c r="AY117" s="14" t="s">
        <v>137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4" t="s">
        <v>75</v>
      </c>
      <c r="BK117" s="219">
        <f>ROUND(I117*H117,2)</f>
        <v>0</v>
      </c>
      <c r="BL117" s="14" t="s">
        <v>142</v>
      </c>
      <c r="BM117" s="14" t="s">
        <v>210</v>
      </c>
    </row>
    <row r="118" s="10" customFormat="1">
      <c r="B118" s="226"/>
      <c r="C118" s="227"/>
      <c r="D118" s="228" t="s">
        <v>186</v>
      </c>
      <c r="E118" s="229" t="s">
        <v>1</v>
      </c>
      <c r="F118" s="230" t="s">
        <v>211</v>
      </c>
      <c r="G118" s="227"/>
      <c r="H118" s="231">
        <v>120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186</v>
      </c>
      <c r="AU118" s="237" t="s">
        <v>75</v>
      </c>
      <c r="AV118" s="10" t="s">
        <v>90</v>
      </c>
      <c r="AW118" s="10" t="s">
        <v>30</v>
      </c>
      <c r="AX118" s="10" t="s">
        <v>75</v>
      </c>
      <c r="AY118" s="237" t="s">
        <v>137</v>
      </c>
    </row>
    <row r="119" s="1" customFormat="1" ht="16.5" customHeight="1">
      <c r="B119" s="35"/>
      <c r="C119" s="208" t="s">
        <v>153</v>
      </c>
      <c r="D119" s="208" t="s">
        <v>138</v>
      </c>
      <c r="E119" s="209" t="s">
        <v>212</v>
      </c>
      <c r="F119" s="210" t="s">
        <v>213</v>
      </c>
      <c r="G119" s="211" t="s">
        <v>184</v>
      </c>
      <c r="H119" s="212">
        <v>22</v>
      </c>
      <c r="I119" s="213"/>
      <c r="J119" s="214">
        <f>ROUND(I119*H119,2)</f>
        <v>0</v>
      </c>
      <c r="K119" s="210" t="s">
        <v>1</v>
      </c>
      <c r="L119" s="40"/>
      <c r="M119" s="215" t="s">
        <v>1</v>
      </c>
      <c r="N119" s="216" t="s">
        <v>38</v>
      </c>
      <c r="O119" s="76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AR119" s="14" t="s">
        <v>142</v>
      </c>
      <c r="AT119" s="14" t="s">
        <v>138</v>
      </c>
      <c r="AU119" s="14" t="s">
        <v>75</v>
      </c>
      <c r="AY119" s="14" t="s">
        <v>137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4" t="s">
        <v>75</v>
      </c>
      <c r="BK119" s="219">
        <f>ROUND(I119*H119,2)</f>
        <v>0</v>
      </c>
      <c r="BL119" s="14" t="s">
        <v>142</v>
      </c>
      <c r="BM119" s="14" t="s">
        <v>214</v>
      </c>
    </row>
    <row r="120" s="10" customFormat="1">
      <c r="B120" s="226"/>
      <c r="C120" s="227"/>
      <c r="D120" s="228" t="s">
        <v>186</v>
      </c>
      <c r="E120" s="229" t="s">
        <v>1</v>
      </c>
      <c r="F120" s="230" t="s">
        <v>215</v>
      </c>
      <c r="G120" s="227"/>
      <c r="H120" s="231">
        <v>22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186</v>
      </c>
      <c r="AU120" s="237" t="s">
        <v>75</v>
      </c>
      <c r="AV120" s="10" t="s">
        <v>90</v>
      </c>
      <c r="AW120" s="10" t="s">
        <v>30</v>
      </c>
      <c r="AX120" s="10" t="s">
        <v>75</v>
      </c>
      <c r="AY120" s="237" t="s">
        <v>137</v>
      </c>
    </row>
    <row r="121" s="9" customFormat="1" ht="25.92" customHeight="1">
      <c r="B121" s="194"/>
      <c r="C121" s="195"/>
      <c r="D121" s="196" t="s">
        <v>66</v>
      </c>
      <c r="E121" s="197" t="s">
        <v>75</v>
      </c>
      <c r="F121" s="197" t="s">
        <v>216</v>
      </c>
      <c r="G121" s="195"/>
      <c r="H121" s="195"/>
      <c r="I121" s="198"/>
      <c r="J121" s="199">
        <f>BK121</f>
        <v>0</v>
      </c>
      <c r="K121" s="195"/>
      <c r="L121" s="200"/>
      <c r="M121" s="201"/>
      <c r="N121" s="202"/>
      <c r="O121" s="202"/>
      <c r="P121" s="203">
        <f>SUM(P122:P148)</f>
        <v>0</v>
      </c>
      <c r="Q121" s="202"/>
      <c r="R121" s="203">
        <f>SUM(R122:R148)</f>
        <v>0</v>
      </c>
      <c r="S121" s="202"/>
      <c r="T121" s="204">
        <f>SUM(T122:T148)</f>
        <v>0</v>
      </c>
      <c r="AR121" s="205" t="s">
        <v>75</v>
      </c>
      <c r="AT121" s="206" t="s">
        <v>66</v>
      </c>
      <c r="AU121" s="206" t="s">
        <v>67</v>
      </c>
      <c r="AY121" s="205" t="s">
        <v>137</v>
      </c>
      <c r="BK121" s="207">
        <f>SUM(BK122:BK148)</f>
        <v>0</v>
      </c>
    </row>
    <row r="122" s="1" customFormat="1" ht="16.5" customHeight="1">
      <c r="B122" s="35"/>
      <c r="C122" s="208" t="s">
        <v>157</v>
      </c>
      <c r="D122" s="208" t="s">
        <v>138</v>
      </c>
      <c r="E122" s="209" t="s">
        <v>217</v>
      </c>
      <c r="F122" s="210" t="s">
        <v>218</v>
      </c>
      <c r="G122" s="211" t="s">
        <v>219</v>
      </c>
      <c r="H122" s="212">
        <v>400</v>
      </c>
      <c r="I122" s="213"/>
      <c r="J122" s="214">
        <f>ROUND(I122*H122,2)</f>
        <v>0</v>
      </c>
      <c r="K122" s="210" t="s">
        <v>1</v>
      </c>
      <c r="L122" s="40"/>
      <c r="M122" s="215" t="s">
        <v>1</v>
      </c>
      <c r="N122" s="216" t="s">
        <v>38</v>
      </c>
      <c r="O122" s="76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AR122" s="14" t="s">
        <v>142</v>
      </c>
      <c r="AT122" s="14" t="s">
        <v>138</v>
      </c>
      <c r="AU122" s="14" t="s">
        <v>75</v>
      </c>
      <c r="AY122" s="14" t="s">
        <v>137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4" t="s">
        <v>75</v>
      </c>
      <c r="BK122" s="219">
        <f>ROUND(I122*H122,2)</f>
        <v>0</v>
      </c>
      <c r="BL122" s="14" t="s">
        <v>142</v>
      </c>
      <c r="BM122" s="14" t="s">
        <v>220</v>
      </c>
    </row>
    <row r="123" s="1" customFormat="1" ht="16.5" customHeight="1">
      <c r="B123" s="35"/>
      <c r="C123" s="208" t="s">
        <v>161</v>
      </c>
      <c r="D123" s="208" t="s">
        <v>138</v>
      </c>
      <c r="E123" s="209" t="s">
        <v>221</v>
      </c>
      <c r="F123" s="210" t="s">
        <v>222</v>
      </c>
      <c r="G123" s="211" t="s">
        <v>184</v>
      </c>
      <c r="H123" s="212">
        <v>315</v>
      </c>
      <c r="I123" s="213"/>
      <c r="J123" s="214">
        <f>ROUND(I123*H123,2)</f>
        <v>0</v>
      </c>
      <c r="K123" s="210" t="s">
        <v>1</v>
      </c>
      <c r="L123" s="40"/>
      <c r="M123" s="215" t="s">
        <v>1</v>
      </c>
      <c r="N123" s="216" t="s">
        <v>38</v>
      </c>
      <c r="O123" s="76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AR123" s="14" t="s">
        <v>142</v>
      </c>
      <c r="AT123" s="14" t="s">
        <v>138</v>
      </c>
      <c r="AU123" s="14" t="s">
        <v>75</v>
      </c>
      <c r="AY123" s="14" t="s">
        <v>137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4" t="s">
        <v>75</v>
      </c>
      <c r="BK123" s="219">
        <f>ROUND(I123*H123,2)</f>
        <v>0</v>
      </c>
      <c r="BL123" s="14" t="s">
        <v>142</v>
      </c>
      <c r="BM123" s="14" t="s">
        <v>223</v>
      </c>
    </row>
    <row r="124" s="10" customFormat="1">
      <c r="B124" s="226"/>
      <c r="C124" s="227"/>
      <c r="D124" s="228" t="s">
        <v>186</v>
      </c>
      <c r="E124" s="229" t="s">
        <v>224</v>
      </c>
      <c r="F124" s="230" t="s">
        <v>225</v>
      </c>
      <c r="G124" s="227"/>
      <c r="H124" s="231">
        <v>315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186</v>
      </c>
      <c r="AU124" s="237" t="s">
        <v>75</v>
      </c>
      <c r="AV124" s="10" t="s">
        <v>90</v>
      </c>
      <c r="AW124" s="10" t="s">
        <v>30</v>
      </c>
      <c r="AX124" s="10" t="s">
        <v>75</v>
      </c>
      <c r="AY124" s="237" t="s">
        <v>137</v>
      </c>
    </row>
    <row r="125" s="1" customFormat="1" ht="16.5" customHeight="1">
      <c r="B125" s="35"/>
      <c r="C125" s="208" t="s">
        <v>164</v>
      </c>
      <c r="D125" s="208" t="s">
        <v>138</v>
      </c>
      <c r="E125" s="209" t="s">
        <v>226</v>
      </c>
      <c r="F125" s="210" t="s">
        <v>227</v>
      </c>
      <c r="G125" s="211" t="s">
        <v>184</v>
      </c>
      <c r="H125" s="212">
        <v>348</v>
      </c>
      <c r="I125" s="213"/>
      <c r="J125" s="214">
        <f>ROUND(I125*H125,2)</f>
        <v>0</v>
      </c>
      <c r="K125" s="210" t="s">
        <v>1</v>
      </c>
      <c r="L125" s="40"/>
      <c r="M125" s="215" t="s">
        <v>1</v>
      </c>
      <c r="N125" s="216" t="s">
        <v>38</v>
      </c>
      <c r="O125" s="76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AR125" s="14" t="s">
        <v>142</v>
      </c>
      <c r="AT125" s="14" t="s">
        <v>138</v>
      </c>
      <c r="AU125" s="14" t="s">
        <v>75</v>
      </c>
      <c r="AY125" s="14" t="s">
        <v>137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4" t="s">
        <v>75</v>
      </c>
      <c r="BK125" s="219">
        <f>ROUND(I125*H125,2)</f>
        <v>0</v>
      </c>
      <c r="BL125" s="14" t="s">
        <v>142</v>
      </c>
      <c r="BM125" s="14" t="s">
        <v>228</v>
      </c>
    </row>
    <row r="126" s="1" customFormat="1" ht="16.5" customHeight="1">
      <c r="B126" s="35"/>
      <c r="C126" s="208" t="s">
        <v>172</v>
      </c>
      <c r="D126" s="208" t="s">
        <v>138</v>
      </c>
      <c r="E126" s="209" t="s">
        <v>229</v>
      </c>
      <c r="F126" s="210" t="s">
        <v>230</v>
      </c>
      <c r="G126" s="211" t="s">
        <v>184</v>
      </c>
      <c r="H126" s="212">
        <v>236.25</v>
      </c>
      <c r="I126" s="213"/>
      <c r="J126" s="214">
        <f>ROUND(I126*H126,2)</f>
        <v>0</v>
      </c>
      <c r="K126" s="210" t="s">
        <v>1</v>
      </c>
      <c r="L126" s="40"/>
      <c r="M126" s="215" t="s">
        <v>1</v>
      </c>
      <c r="N126" s="216" t="s">
        <v>38</v>
      </c>
      <c r="O126" s="76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AR126" s="14" t="s">
        <v>142</v>
      </c>
      <c r="AT126" s="14" t="s">
        <v>138</v>
      </c>
      <c r="AU126" s="14" t="s">
        <v>75</v>
      </c>
      <c r="AY126" s="14" t="s">
        <v>137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4" t="s">
        <v>75</v>
      </c>
      <c r="BK126" s="219">
        <f>ROUND(I126*H126,2)</f>
        <v>0</v>
      </c>
      <c r="BL126" s="14" t="s">
        <v>142</v>
      </c>
      <c r="BM126" s="14" t="s">
        <v>231</v>
      </c>
    </row>
    <row r="127" s="10" customFormat="1">
      <c r="B127" s="226"/>
      <c r="C127" s="227"/>
      <c r="D127" s="228" t="s">
        <v>186</v>
      </c>
      <c r="E127" s="229" t="s">
        <v>232</v>
      </c>
      <c r="F127" s="230" t="s">
        <v>233</v>
      </c>
      <c r="G127" s="227"/>
      <c r="H127" s="231">
        <v>236.25</v>
      </c>
      <c r="I127" s="232"/>
      <c r="J127" s="227"/>
      <c r="K127" s="227"/>
      <c r="L127" s="233"/>
      <c r="M127" s="234"/>
      <c r="N127" s="235"/>
      <c r="O127" s="235"/>
      <c r="P127" s="235"/>
      <c r="Q127" s="235"/>
      <c r="R127" s="235"/>
      <c r="S127" s="235"/>
      <c r="T127" s="236"/>
      <c r="AT127" s="237" t="s">
        <v>186</v>
      </c>
      <c r="AU127" s="237" t="s">
        <v>75</v>
      </c>
      <c r="AV127" s="10" t="s">
        <v>90</v>
      </c>
      <c r="AW127" s="10" t="s">
        <v>30</v>
      </c>
      <c r="AX127" s="10" t="s">
        <v>75</v>
      </c>
      <c r="AY127" s="237" t="s">
        <v>137</v>
      </c>
    </row>
    <row r="128" s="1" customFormat="1" ht="16.5" customHeight="1">
      <c r="B128" s="35"/>
      <c r="C128" s="208" t="s">
        <v>174</v>
      </c>
      <c r="D128" s="208" t="s">
        <v>138</v>
      </c>
      <c r="E128" s="209" t="s">
        <v>234</v>
      </c>
      <c r="F128" s="210" t="s">
        <v>235</v>
      </c>
      <c r="G128" s="211" t="s">
        <v>236</v>
      </c>
      <c r="H128" s="212">
        <v>45</v>
      </c>
      <c r="I128" s="213"/>
      <c r="J128" s="214">
        <f>ROUND(I128*H128,2)</f>
        <v>0</v>
      </c>
      <c r="K128" s="210" t="s">
        <v>1</v>
      </c>
      <c r="L128" s="40"/>
      <c r="M128" s="215" t="s">
        <v>1</v>
      </c>
      <c r="N128" s="216" t="s">
        <v>38</v>
      </c>
      <c r="O128" s="76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AR128" s="14" t="s">
        <v>142</v>
      </c>
      <c r="AT128" s="14" t="s">
        <v>138</v>
      </c>
      <c r="AU128" s="14" t="s">
        <v>75</v>
      </c>
      <c r="AY128" s="14" t="s">
        <v>137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4" t="s">
        <v>75</v>
      </c>
      <c r="BK128" s="219">
        <f>ROUND(I128*H128,2)</f>
        <v>0</v>
      </c>
      <c r="BL128" s="14" t="s">
        <v>142</v>
      </c>
      <c r="BM128" s="14" t="s">
        <v>237</v>
      </c>
    </row>
    <row r="129" s="1" customFormat="1" ht="16.5" customHeight="1">
      <c r="B129" s="35"/>
      <c r="C129" s="208" t="s">
        <v>238</v>
      </c>
      <c r="D129" s="208" t="s">
        <v>138</v>
      </c>
      <c r="E129" s="209" t="s">
        <v>239</v>
      </c>
      <c r="F129" s="210" t="s">
        <v>240</v>
      </c>
      <c r="G129" s="211" t="s">
        <v>184</v>
      </c>
      <c r="H129" s="212">
        <v>35</v>
      </c>
      <c r="I129" s="213"/>
      <c r="J129" s="214">
        <f>ROUND(I129*H129,2)</f>
        <v>0</v>
      </c>
      <c r="K129" s="210" t="s">
        <v>1</v>
      </c>
      <c r="L129" s="40"/>
      <c r="M129" s="215" t="s">
        <v>1</v>
      </c>
      <c r="N129" s="216" t="s">
        <v>38</v>
      </c>
      <c r="O129" s="76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AR129" s="14" t="s">
        <v>142</v>
      </c>
      <c r="AT129" s="14" t="s">
        <v>138</v>
      </c>
      <c r="AU129" s="14" t="s">
        <v>75</v>
      </c>
      <c r="AY129" s="14" t="s">
        <v>137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4" t="s">
        <v>75</v>
      </c>
      <c r="BK129" s="219">
        <f>ROUND(I129*H129,2)</f>
        <v>0</v>
      </c>
      <c r="BL129" s="14" t="s">
        <v>142</v>
      </c>
      <c r="BM129" s="14" t="s">
        <v>241</v>
      </c>
    </row>
    <row r="130" s="10" customFormat="1">
      <c r="B130" s="226"/>
      <c r="C130" s="227"/>
      <c r="D130" s="228" t="s">
        <v>186</v>
      </c>
      <c r="E130" s="229" t="s">
        <v>242</v>
      </c>
      <c r="F130" s="230" t="s">
        <v>243</v>
      </c>
      <c r="G130" s="227"/>
      <c r="H130" s="231">
        <v>35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186</v>
      </c>
      <c r="AU130" s="237" t="s">
        <v>75</v>
      </c>
      <c r="AV130" s="10" t="s">
        <v>90</v>
      </c>
      <c r="AW130" s="10" t="s">
        <v>30</v>
      </c>
      <c r="AX130" s="10" t="s">
        <v>75</v>
      </c>
      <c r="AY130" s="237" t="s">
        <v>137</v>
      </c>
    </row>
    <row r="131" s="1" customFormat="1" ht="16.5" customHeight="1">
      <c r="B131" s="35"/>
      <c r="C131" s="208" t="s">
        <v>170</v>
      </c>
      <c r="D131" s="208" t="s">
        <v>138</v>
      </c>
      <c r="E131" s="209" t="s">
        <v>244</v>
      </c>
      <c r="F131" s="210" t="s">
        <v>245</v>
      </c>
      <c r="G131" s="211" t="s">
        <v>184</v>
      </c>
      <c r="H131" s="212">
        <v>80</v>
      </c>
      <c r="I131" s="213"/>
      <c r="J131" s="214">
        <f>ROUND(I131*H131,2)</f>
        <v>0</v>
      </c>
      <c r="K131" s="210" t="s">
        <v>1</v>
      </c>
      <c r="L131" s="40"/>
      <c r="M131" s="215" t="s">
        <v>1</v>
      </c>
      <c r="N131" s="216" t="s">
        <v>38</v>
      </c>
      <c r="O131" s="76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AR131" s="14" t="s">
        <v>142</v>
      </c>
      <c r="AT131" s="14" t="s">
        <v>138</v>
      </c>
      <c r="AU131" s="14" t="s">
        <v>75</v>
      </c>
      <c r="AY131" s="14" t="s">
        <v>137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4" t="s">
        <v>75</v>
      </c>
      <c r="BK131" s="219">
        <f>ROUND(I131*H131,2)</f>
        <v>0</v>
      </c>
      <c r="BL131" s="14" t="s">
        <v>142</v>
      </c>
      <c r="BM131" s="14" t="s">
        <v>246</v>
      </c>
    </row>
    <row r="132" s="10" customFormat="1">
      <c r="B132" s="226"/>
      <c r="C132" s="227"/>
      <c r="D132" s="228" t="s">
        <v>186</v>
      </c>
      <c r="E132" s="229" t="s">
        <v>247</v>
      </c>
      <c r="F132" s="230" t="s">
        <v>248</v>
      </c>
      <c r="G132" s="227"/>
      <c r="H132" s="231">
        <v>80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186</v>
      </c>
      <c r="AU132" s="237" t="s">
        <v>75</v>
      </c>
      <c r="AV132" s="10" t="s">
        <v>90</v>
      </c>
      <c r="AW132" s="10" t="s">
        <v>30</v>
      </c>
      <c r="AX132" s="10" t="s">
        <v>75</v>
      </c>
      <c r="AY132" s="237" t="s">
        <v>137</v>
      </c>
    </row>
    <row r="133" s="1" customFormat="1" ht="16.5" customHeight="1">
      <c r="B133" s="35"/>
      <c r="C133" s="208" t="s">
        <v>249</v>
      </c>
      <c r="D133" s="208" t="s">
        <v>138</v>
      </c>
      <c r="E133" s="209" t="s">
        <v>250</v>
      </c>
      <c r="F133" s="210" t="s">
        <v>245</v>
      </c>
      <c r="G133" s="211" t="s">
        <v>184</v>
      </c>
      <c r="H133" s="212">
        <v>72</v>
      </c>
      <c r="I133" s="213"/>
      <c r="J133" s="214">
        <f>ROUND(I133*H133,2)</f>
        <v>0</v>
      </c>
      <c r="K133" s="210" t="s">
        <v>1</v>
      </c>
      <c r="L133" s="40"/>
      <c r="M133" s="215" t="s">
        <v>1</v>
      </c>
      <c r="N133" s="216" t="s">
        <v>38</v>
      </c>
      <c r="O133" s="76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AR133" s="14" t="s">
        <v>142</v>
      </c>
      <c r="AT133" s="14" t="s">
        <v>138</v>
      </c>
      <c r="AU133" s="14" t="s">
        <v>75</v>
      </c>
      <c r="AY133" s="14" t="s">
        <v>137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4" t="s">
        <v>75</v>
      </c>
      <c r="BK133" s="219">
        <f>ROUND(I133*H133,2)</f>
        <v>0</v>
      </c>
      <c r="BL133" s="14" t="s">
        <v>142</v>
      </c>
      <c r="BM133" s="14" t="s">
        <v>251</v>
      </c>
    </row>
    <row r="134" s="10" customFormat="1">
      <c r="B134" s="226"/>
      <c r="C134" s="227"/>
      <c r="D134" s="228" t="s">
        <v>186</v>
      </c>
      <c r="E134" s="229" t="s">
        <v>252</v>
      </c>
      <c r="F134" s="230" t="s">
        <v>253</v>
      </c>
      <c r="G134" s="227"/>
      <c r="H134" s="231">
        <v>72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186</v>
      </c>
      <c r="AU134" s="237" t="s">
        <v>75</v>
      </c>
      <c r="AV134" s="10" t="s">
        <v>90</v>
      </c>
      <c r="AW134" s="10" t="s">
        <v>30</v>
      </c>
      <c r="AX134" s="10" t="s">
        <v>75</v>
      </c>
      <c r="AY134" s="237" t="s">
        <v>137</v>
      </c>
    </row>
    <row r="135" s="1" customFormat="1" ht="16.5" customHeight="1">
      <c r="B135" s="35"/>
      <c r="C135" s="208" t="s">
        <v>254</v>
      </c>
      <c r="D135" s="208" t="s">
        <v>138</v>
      </c>
      <c r="E135" s="209" t="s">
        <v>255</v>
      </c>
      <c r="F135" s="210" t="s">
        <v>256</v>
      </c>
      <c r="G135" s="211" t="s">
        <v>184</v>
      </c>
      <c r="H135" s="212">
        <v>120</v>
      </c>
      <c r="I135" s="213"/>
      <c r="J135" s="214">
        <f>ROUND(I135*H135,2)</f>
        <v>0</v>
      </c>
      <c r="K135" s="210" t="s">
        <v>1</v>
      </c>
      <c r="L135" s="40"/>
      <c r="M135" s="215" t="s">
        <v>1</v>
      </c>
      <c r="N135" s="216" t="s">
        <v>38</v>
      </c>
      <c r="O135" s="76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AR135" s="14" t="s">
        <v>142</v>
      </c>
      <c r="AT135" s="14" t="s">
        <v>138</v>
      </c>
      <c r="AU135" s="14" t="s">
        <v>75</v>
      </c>
      <c r="AY135" s="14" t="s">
        <v>137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4" t="s">
        <v>75</v>
      </c>
      <c r="BK135" s="219">
        <f>ROUND(I135*H135,2)</f>
        <v>0</v>
      </c>
      <c r="BL135" s="14" t="s">
        <v>142</v>
      </c>
      <c r="BM135" s="14" t="s">
        <v>257</v>
      </c>
    </row>
    <row r="136" s="10" customFormat="1">
      <c r="B136" s="226"/>
      <c r="C136" s="227"/>
      <c r="D136" s="228" t="s">
        <v>186</v>
      </c>
      <c r="E136" s="229" t="s">
        <v>258</v>
      </c>
      <c r="F136" s="230" t="s">
        <v>259</v>
      </c>
      <c r="G136" s="227"/>
      <c r="H136" s="231">
        <v>120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186</v>
      </c>
      <c r="AU136" s="237" t="s">
        <v>75</v>
      </c>
      <c r="AV136" s="10" t="s">
        <v>90</v>
      </c>
      <c r="AW136" s="10" t="s">
        <v>30</v>
      </c>
      <c r="AX136" s="10" t="s">
        <v>75</v>
      </c>
      <c r="AY136" s="237" t="s">
        <v>137</v>
      </c>
    </row>
    <row r="137" s="1" customFormat="1" ht="16.5" customHeight="1">
      <c r="B137" s="35"/>
      <c r="C137" s="208" t="s">
        <v>8</v>
      </c>
      <c r="D137" s="208" t="s">
        <v>138</v>
      </c>
      <c r="E137" s="209" t="s">
        <v>260</v>
      </c>
      <c r="F137" s="210" t="s">
        <v>256</v>
      </c>
      <c r="G137" s="211" t="s">
        <v>184</v>
      </c>
      <c r="H137" s="212">
        <v>610.60000000000002</v>
      </c>
      <c r="I137" s="213"/>
      <c r="J137" s="214">
        <f>ROUND(I137*H137,2)</f>
        <v>0</v>
      </c>
      <c r="K137" s="210" t="s">
        <v>1</v>
      </c>
      <c r="L137" s="40"/>
      <c r="M137" s="215" t="s">
        <v>1</v>
      </c>
      <c r="N137" s="216" t="s">
        <v>38</v>
      </c>
      <c r="O137" s="76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AR137" s="14" t="s">
        <v>142</v>
      </c>
      <c r="AT137" s="14" t="s">
        <v>138</v>
      </c>
      <c r="AU137" s="14" t="s">
        <v>75</v>
      </c>
      <c r="AY137" s="14" t="s">
        <v>137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4" t="s">
        <v>75</v>
      </c>
      <c r="BK137" s="219">
        <f>ROUND(I137*H137,2)</f>
        <v>0</v>
      </c>
      <c r="BL137" s="14" t="s">
        <v>142</v>
      </c>
      <c r="BM137" s="14" t="s">
        <v>261</v>
      </c>
    </row>
    <row r="138" s="1" customFormat="1" ht="16.5" customHeight="1">
      <c r="B138" s="35"/>
      <c r="C138" s="208" t="s">
        <v>262</v>
      </c>
      <c r="D138" s="208" t="s">
        <v>138</v>
      </c>
      <c r="E138" s="209" t="s">
        <v>263</v>
      </c>
      <c r="F138" s="210" t="s">
        <v>264</v>
      </c>
      <c r="G138" s="211" t="s">
        <v>184</v>
      </c>
      <c r="H138" s="212">
        <v>142</v>
      </c>
      <c r="I138" s="213"/>
      <c r="J138" s="214">
        <f>ROUND(I138*H138,2)</f>
        <v>0</v>
      </c>
      <c r="K138" s="210" t="s">
        <v>1</v>
      </c>
      <c r="L138" s="40"/>
      <c r="M138" s="215" t="s">
        <v>1</v>
      </c>
      <c r="N138" s="216" t="s">
        <v>38</v>
      </c>
      <c r="O138" s="76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AR138" s="14" t="s">
        <v>142</v>
      </c>
      <c r="AT138" s="14" t="s">
        <v>138</v>
      </c>
      <c r="AU138" s="14" t="s">
        <v>75</v>
      </c>
      <c r="AY138" s="14" t="s">
        <v>137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4" t="s">
        <v>75</v>
      </c>
      <c r="BK138" s="219">
        <f>ROUND(I138*H138,2)</f>
        <v>0</v>
      </c>
      <c r="BL138" s="14" t="s">
        <v>142</v>
      </c>
      <c r="BM138" s="14" t="s">
        <v>265</v>
      </c>
    </row>
    <row r="139" s="10" customFormat="1">
      <c r="B139" s="226"/>
      <c r="C139" s="227"/>
      <c r="D139" s="228" t="s">
        <v>186</v>
      </c>
      <c r="E139" s="229" t="s">
        <v>266</v>
      </c>
      <c r="F139" s="230" t="s">
        <v>267</v>
      </c>
      <c r="G139" s="227"/>
      <c r="H139" s="231">
        <v>22</v>
      </c>
      <c r="I139" s="232"/>
      <c r="J139" s="227"/>
      <c r="K139" s="227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186</v>
      </c>
      <c r="AU139" s="237" t="s">
        <v>75</v>
      </c>
      <c r="AV139" s="10" t="s">
        <v>90</v>
      </c>
      <c r="AW139" s="10" t="s">
        <v>30</v>
      </c>
      <c r="AX139" s="10" t="s">
        <v>67</v>
      </c>
      <c r="AY139" s="237" t="s">
        <v>137</v>
      </c>
    </row>
    <row r="140" s="10" customFormat="1">
      <c r="B140" s="226"/>
      <c r="C140" s="227"/>
      <c r="D140" s="228" t="s">
        <v>186</v>
      </c>
      <c r="E140" s="229" t="s">
        <v>1</v>
      </c>
      <c r="F140" s="230" t="s">
        <v>268</v>
      </c>
      <c r="G140" s="227"/>
      <c r="H140" s="231">
        <v>120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186</v>
      </c>
      <c r="AU140" s="237" t="s">
        <v>75</v>
      </c>
      <c r="AV140" s="10" t="s">
        <v>90</v>
      </c>
      <c r="AW140" s="10" t="s">
        <v>30</v>
      </c>
      <c r="AX140" s="10" t="s">
        <v>67</v>
      </c>
      <c r="AY140" s="237" t="s">
        <v>137</v>
      </c>
    </row>
    <row r="141" s="11" customFormat="1">
      <c r="B141" s="238"/>
      <c r="C141" s="239"/>
      <c r="D141" s="228" t="s">
        <v>186</v>
      </c>
      <c r="E141" s="240" t="s">
        <v>1</v>
      </c>
      <c r="F141" s="241" t="s">
        <v>193</v>
      </c>
      <c r="G141" s="239"/>
      <c r="H141" s="242">
        <v>142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AT141" s="248" t="s">
        <v>186</v>
      </c>
      <c r="AU141" s="248" t="s">
        <v>75</v>
      </c>
      <c r="AV141" s="11" t="s">
        <v>142</v>
      </c>
      <c r="AW141" s="11" t="s">
        <v>30</v>
      </c>
      <c r="AX141" s="11" t="s">
        <v>75</v>
      </c>
      <c r="AY141" s="248" t="s">
        <v>137</v>
      </c>
    </row>
    <row r="142" s="1" customFormat="1" ht="16.5" customHeight="1">
      <c r="B142" s="35"/>
      <c r="C142" s="208" t="s">
        <v>269</v>
      </c>
      <c r="D142" s="208" t="s">
        <v>138</v>
      </c>
      <c r="E142" s="209" t="s">
        <v>270</v>
      </c>
      <c r="F142" s="210" t="s">
        <v>271</v>
      </c>
      <c r="G142" s="211" t="s">
        <v>236</v>
      </c>
      <c r="H142" s="212">
        <v>130</v>
      </c>
      <c r="I142" s="213"/>
      <c r="J142" s="214">
        <f>ROUND(I142*H142,2)</f>
        <v>0</v>
      </c>
      <c r="K142" s="210" t="s">
        <v>1</v>
      </c>
      <c r="L142" s="40"/>
      <c r="M142" s="215" t="s">
        <v>1</v>
      </c>
      <c r="N142" s="216" t="s">
        <v>38</v>
      </c>
      <c r="O142" s="76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AR142" s="14" t="s">
        <v>142</v>
      </c>
      <c r="AT142" s="14" t="s">
        <v>138</v>
      </c>
      <c r="AU142" s="14" t="s">
        <v>75</v>
      </c>
      <c r="AY142" s="14" t="s">
        <v>137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4" t="s">
        <v>75</v>
      </c>
      <c r="BK142" s="219">
        <f>ROUND(I142*H142,2)</f>
        <v>0</v>
      </c>
      <c r="BL142" s="14" t="s">
        <v>142</v>
      </c>
      <c r="BM142" s="14" t="s">
        <v>272</v>
      </c>
    </row>
    <row r="143" s="1" customFormat="1" ht="16.5" customHeight="1">
      <c r="B143" s="35"/>
      <c r="C143" s="208" t="s">
        <v>273</v>
      </c>
      <c r="D143" s="208" t="s">
        <v>138</v>
      </c>
      <c r="E143" s="209" t="s">
        <v>274</v>
      </c>
      <c r="F143" s="210" t="s">
        <v>275</v>
      </c>
      <c r="G143" s="211" t="s">
        <v>184</v>
      </c>
      <c r="H143" s="212">
        <v>120</v>
      </c>
      <c r="I143" s="213"/>
      <c r="J143" s="214">
        <f>ROUND(I143*H143,2)</f>
        <v>0</v>
      </c>
      <c r="K143" s="210" t="s">
        <v>1</v>
      </c>
      <c r="L143" s="40"/>
      <c r="M143" s="215" t="s">
        <v>1</v>
      </c>
      <c r="N143" s="216" t="s">
        <v>38</v>
      </c>
      <c r="O143" s="76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AR143" s="14" t="s">
        <v>142</v>
      </c>
      <c r="AT143" s="14" t="s">
        <v>138</v>
      </c>
      <c r="AU143" s="14" t="s">
        <v>75</v>
      </c>
      <c r="AY143" s="14" t="s">
        <v>137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75</v>
      </c>
      <c r="BK143" s="219">
        <f>ROUND(I143*H143,2)</f>
        <v>0</v>
      </c>
      <c r="BL143" s="14" t="s">
        <v>142</v>
      </c>
      <c r="BM143" s="14" t="s">
        <v>276</v>
      </c>
    </row>
    <row r="144" s="1" customFormat="1" ht="16.5" customHeight="1">
      <c r="B144" s="35"/>
      <c r="C144" s="208" t="s">
        <v>277</v>
      </c>
      <c r="D144" s="208" t="s">
        <v>138</v>
      </c>
      <c r="E144" s="209" t="s">
        <v>278</v>
      </c>
      <c r="F144" s="210" t="s">
        <v>279</v>
      </c>
      <c r="G144" s="211" t="s">
        <v>184</v>
      </c>
      <c r="H144" s="212">
        <v>682.60000000000002</v>
      </c>
      <c r="I144" s="213"/>
      <c r="J144" s="214">
        <f>ROUND(I144*H144,2)</f>
        <v>0</v>
      </c>
      <c r="K144" s="210" t="s">
        <v>1</v>
      </c>
      <c r="L144" s="40"/>
      <c r="M144" s="215" t="s">
        <v>1</v>
      </c>
      <c r="N144" s="216" t="s">
        <v>38</v>
      </c>
      <c r="O144" s="76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AR144" s="14" t="s">
        <v>142</v>
      </c>
      <c r="AT144" s="14" t="s">
        <v>138</v>
      </c>
      <c r="AU144" s="14" t="s">
        <v>75</v>
      </c>
      <c r="AY144" s="14" t="s">
        <v>137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4" t="s">
        <v>75</v>
      </c>
      <c r="BK144" s="219">
        <f>ROUND(I144*H144,2)</f>
        <v>0</v>
      </c>
      <c r="BL144" s="14" t="s">
        <v>142</v>
      </c>
      <c r="BM144" s="14" t="s">
        <v>280</v>
      </c>
    </row>
    <row r="145" s="1" customFormat="1" ht="16.5" customHeight="1">
      <c r="B145" s="35"/>
      <c r="C145" s="208" t="s">
        <v>281</v>
      </c>
      <c r="D145" s="208" t="s">
        <v>138</v>
      </c>
      <c r="E145" s="209" t="s">
        <v>282</v>
      </c>
      <c r="F145" s="210" t="s">
        <v>283</v>
      </c>
      <c r="G145" s="211" t="s">
        <v>184</v>
      </c>
      <c r="H145" s="212">
        <v>525</v>
      </c>
      <c r="I145" s="213"/>
      <c r="J145" s="214">
        <f>ROUND(I145*H145,2)</f>
        <v>0</v>
      </c>
      <c r="K145" s="210" t="s">
        <v>1</v>
      </c>
      <c r="L145" s="40"/>
      <c r="M145" s="215" t="s">
        <v>1</v>
      </c>
      <c r="N145" s="216" t="s">
        <v>38</v>
      </c>
      <c r="O145" s="76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AR145" s="14" t="s">
        <v>142</v>
      </c>
      <c r="AT145" s="14" t="s">
        <v>138</v>
      </c>
      <c r="AU145" s="14" t="s">
        <v>75</v>
      </c>
      <c r="AY145" s="14" t="s">
        <v>137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4" t="s">
        <v>75</v>
      </c>
      <c r="BK145" s="219">
        <f>ROUND(I145*H145,2)</f>
        <v>0</v>
      </c>
      <c r="BL145" s="14" t="s">
        <v>142</v>
      </c>
      <c r="BM145" s="14" t="s">
        <v>284</v>
      </c>
    </row>
    <row r="146" s="1" customFormat="1" ht="16.5" customHeight="1">
      <c r="B146" s="35"/>
      <c r="C146" s="208" t="s">
        <v>7</v>
      </c>
      <c r="D146" s="208" t="s">
        <v>138</v>
      </c>
      <c r="E146" s="209" t="s">
        <v>285</v>
      </c>
      <c r="F146" s="210" t="s">
        <v>286</v>
      </c>
      <c r="G146" s="211" t="s">
        <v>219</v>
      </c>
      <c r="H146" s="212">
        <v>1710</v>
      </c>
      <c r="I146" s="213"/>
      <c r="J146" s="214">
        <f>ROUND(I146*H146,2)</f>
        <v>0</v>
      </c>
      <c r="K146" s="210" t="s">
        <v>1</v>
      </c>
      <c r="L146" s="40"/>
      <c r="M146" s="215" t="s">
        <v>1</v>
      </c>
      <c r="N146" s="216" t="s">
        <v>38</v>
      </c>
      <c r="O146" s="76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AR146" s="14" t="s">
        <v>142</v>
      </c>
      <c r="AT146" s="14" t="s">
        <v>138</v>
      </c>
      <c r="AU146" s="14" t="s">
        <v>75</v>
      </c>
      <c r="AY146" s="14" t="s">
        <v>137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4" t="s">
        <v>75</v>
      </c>
      <c r="BK146" s="219">
        <f>ROUND(I146*H146,2)</f>
        <v>0</v>
      </c>
      <c r="BL146" s="14" t="s">
        <v>142</v>
      </c>
      <c r="BM146" s="14" t="s">
        <v>287</v>
      </c>
    </row>
    <row r="147" s="1" customFormat="1" ht="16.5" customHeight="1">
      <c r="B147" s="35"/>
      <c r="C147" s="208" t="s">
        <v>288</v>
      </c>
      <c r="D147" s="208" t="s">
        <v>138</v>
      </c>
      <c r="E147" s="209" t="s">
        <v>289</v>
      </c>
      <c r="F147" s="210" t="s">
        <v>290</v>
      </c>
      <c r="G147" s="211" t="s">
        <v>184</v>
      </c>
      <c r="H147" s="212">
        <v>102</v>
      </c>
      <c r="I147" s="213"/>
      <c r="J147" s="214">
        <f>ROUND(I147*H147,2)</f>
        <v>0</v>
      </c>
      <c r="K147" s="210" t="s">
        <v>1</v>
      </c>
      <c r="L147" s="40"/>
      <c r="M147" s="215" t="s">
        <v>1</v>
      </c>
      <c r="N147" s="216" t="s">
        <v>38</v>
      </c>
      <c r="O147" s="76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AR147" s="14" t="s">
        <v>142</v>
      </c>
      <c r="AT147" s="14" t="s">
        <v>138</v>
      </c>
      <c r="AU147" s="14" t="s">
        <v>75</v>
      </c>
      <c r="AY147" s="14" t="s">
        <v>137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4" t="s">
        <v>75</v>
      </c>
      <c r="BK147" s="219">
        <f>ROUND(I147*H147,2)</f>
        <v>0</v>
      </c>
      <c r="BL147" s="14" t="s">
        <v>142</v>
      </c>
      <c r="BM147" s="14" t="s">
        <v>291</v>
      </c>
    </row>
    <row r="148" s="10" customFormat="1">
      <c r="B148" s="226"/>
      <c r="C148" s="227"/>
      <c r="D148" s="228" t="s">
        <v>186</v>
      </c>
      <c r="E148" s="229" t="s">
        <v>292</v>
      </c>
      <c r="F148" s="230" t="s">
        <v>293</v>
      </c>
      <c r="G148" s="227"/>
      <c r="H148" s="231">
        <v>102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186</v>
      </c>
      <c r="AU148" s="237" t="s">
        <v>75</v>
      </c>
      <c r="AV148" s="10" t="s">
        <v>90</v>
      </c>
      <c r="AW148" s="10" t="s">
        <v>30</v>
      </c>
      <c r="AX148" s="10" t="s">
        <v>75</v>
      </c>
      <c r="AY148" s="237" t="s">
        <v>137</v>
      </c>
    </row>
    <row r="149" s="9" customFormat="1" ht="25.92" customHeight="1">
      <c r="B149" s="194"/>
      <c r="C149" s="195"/>
      <c r="D149" s="196" t="s">
        <v>66</v>
      </c>
      <c r="E149" s="197" t="s">
        <v>90</v>
      </c>
      <c r="F149" s="197" t="s">
        <v>294</v>
      </c>
      <c r="G149" s="195"/>
      <c r="H149" s="195"/>
      <c r="I149" s="198"/>
      <c r="J149" s="199">
        <f>BK149</f>
        <v>0</v>
      </c>
      <c r="K149" s="195"/>
      <c r="L149" s="200"/>
      <c r="M149" s="201"/>
      <c r="N149" s="202"/>
      <c r="O149" s="202"/>
      <c r="P149" s="203">
        <f>SUM(P150:P156)</f>
        <v>0</v>
      </c>
      <c r="Q149" s="202"/>
      <c r="R149" s="203">
        <f>SUM(R150:R156)</f>
        <v>0</v>
      </c>
      <c r="S149" s="202"/>
      <c r="T149" s="204">
        <f>SUM(T150:T156)</f>
        <v>0</v>
      </c>
      <c r="AR149" s="205" t="s">
        <v>75</v>
      </c>
      <c r="AT149" s="206" t="s">
        <v>66</v>
      </c>
      <c r="AU149" s="206" t="s">
        <v>67</v>
      </c>
      <c r="AY149" s="205" t="s">
        <v>137</v>
      </c>
      <c r="BK149" s="207">
        <f>SUM(BK150:BK156)</f>
        <v>0</v>
      </c>
    </row>
    <row r="150" s="1" customFormat="1" ht="16.5" customHeight="1">
      <c r="B150" s="35"/>
      <c r="C150" s="208" t="s">
        <v>295</v>
      </c>
      <c r="D150" s="208" t="s">
        <v>138</v>
      </c>
      <c r="E150" s="209" t="s">
        <v>296</v>
      </c>
      <c r="F150" s="210" t="s">
        <v>297</v>
      </c>
      <c r="G150" s="211" t="s">
        <v>236</v>
      </c>
      <c r="H150" s="212">
        <v>245</v>
      </c>
      <c r="I150" s="213"/>
      <c r="J150" s="214">
        <f>ROUND(I150*H150,2)</f>
        <v>0</v>
      </c>
      <c r="K150" s="210" t="s">
        <v>1</v>
      </c>
      <c r="L150" s="40"/>
      <c r="M150" s="215" t="s">
        <v>1</v>
      </c>
      <c r="N150" s="216" t="s">
        <v>38</v>
      </c>
      <c r="O150" s="76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AR150" s="14" t="s">
        <v>142</v>
      </c>
      <c r="AT150" s="14" t="s">
        <v>138</v>
      </c>
      <c r="AU150" s="14" t="s">
        <v>75</v>
      </c>
      <c r="AY150" s="14" t="s">
        <v>137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4" t="s">
        <v>75</v>
      </c>
      <c r="BK150" s="219">
        <f>ROUND(I150*H150,2)</f>
        <v>0</v>
      </c>
      <c r="BL150" s="14" t="s">
        <v>142</v>
      </c>
      <c r="BM150" s="14" t="s">
        <v>298</v>
      </c>
    </row>
    <row r="151" s="10" customFormat="1">
      <c r="B151" s="226"/>
      <c r="C151" s="227"/>
      <c r="D151" s="228" t="s">
        <v>186</v>
      </c>
      <c r="E151" s="229" t="s">
        <v>299</v>
      </c>
      <c r="F151" s="230" t="s">
        <v>300</v>
      </c>
      <c r="G151" s="227"/>
      <c r="H151" s="231">
        <v>245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186</v>
      </c>
      <c r="AU151" s="237" t="s">
        <v>75</v>
      </c>
      <c r="AV151" s="10" t="s">
        <v>90</v>
      </c>
      <c r="AW151" s="10" t="s">
        <v>30</v>
      </c>
      <c r="AX151" s="10" t="s">
        <v>75</v>
      </c>
      <c r="AY151" s="237" t="s">
        <v>137</v>
      </c>
    </row>
    <row r="152" s="1" customFormat="1" ht="16.5" customHeight="1">
      <c r="B152" s="35"/>
      <c r="C152" s="208" t="s">
        <v>301</v>
      </c>
      <c r="D152" s="208" t="s">
        <v>138</v>
      </c>
      <c r="E152" s="209" t="s">
        <v>302</v>
      </c>
      <c r="F152" s="210" t="s">
        <v>303</v>
      </c>
      <c r="G152" s="211" t="s">
        <v>219</v>
      </c>
      <c r="H152" s="212">
        <v>1710</v>
      </c>
      <c r="I152" s="213"/>
      <c r="J152" s="214">
        <f>ROUND(I152*H152,2)</f>
        <v>0</v>
      </c>
      <c r="K152" s="210" t="s">
        <v>1</v>
      </c>
      <c r="L152" s="40"/>
      <c r="M152" s="215" t="s">
        <v>1</v>
      </c>
      <c r="N152" s="216" t="s">
        <v>38</v>
      </c>
      <c r="O152" s="76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AR152" s="14" t="s">
        <v>142</v>
      </c>
      <c r="AT152" s="14" t="s">
        <v>138</v>
      </c>
      <c r="AU152" s="14" t="s">
        <v>75</v>
      </c>
      <c r="AY152" s="14" t="s">
        <v>137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4" t="s">
        <v>75</v>
      </c>
      <c r="BK152" s="219">
        <f>ROUND(I152*H152,2)</f>
        <v>0</v>
      </c>
      <c r="BL152" s="14" t="s">
        <v>142</v>
      </c>
      <c r="BM152" s="14" t="s">
        <v>304</v>
      </c>
    </row>
    <row r="153" s="1" customFormat="1" ht="16.5" customHeight="1">
      <c r="B153" s="35"/>
      <c r="C153" s="208" t="s">
        <v>305</v>
      </c>
      <c r="D153" s="208" t="s">
        <v>138</v>
      </c>
      <c r="E153" s="209" t="s">
        <v>306</v>
      </c>
      <c r="F153" s="210" t="s">
        <v>307</v>
      </c>
      <c r="G153" s="211" t="s">
        <v>184</v>
      </c>
      <c r="H153" s="212">
        <v>15.898999999999999</v>
      </c>
      <c r="I153" s="213"/>
      <c r="J153" s="214">
        <f>ROUND(I153*H153,2)</f>
        <v>0</v>
      </c>
      <c r="K153" s="210" t="s">
        <v>1</v>
      </c>
      <c r="L153" s="40"/>
      <c r="M153" s="215" t="s">
        <v>1</v>
      </c>
      <c r="N153" s="216" t="s">
        <v>38</v>
      </c>
      <c r="O153" s="76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AR153" s="14" t="s">
        <v>142</v>
      </c>
      <c r="AT153" s="14" t="s">
        <v>138</v>
      </c>
      <c r="AU153" s="14" t="s">
        <v>75</v>
      </c>
      <c r="AY153" s="14" t="s">
        <v>137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4" t="s">
        <v>75</v>
      </c>
      <c r="BK153" s="219">
        <f>ROUND(I153*H153,2)</f>
        <v>0</v>
      </c>
      <c r="BL153" s="14" t="s">
        <v>142</v>
      </c>
      <c r="BM153" s="14" t="s">
        <v>308</v>
      </c>
    </row>
    <row r="154" s="10" customFormat="1">
      <c r="B154" s="226"/>
      <c r="C154" s="227"/>
      <c r="D154" s="228" t="s">
        <v>186</v>
      </c>
      <c r="E154" s="229" t="s">
        <v>309</v>
      </c>
      <c r="F154" s="230" t="s">
        <v>310</v>
      </c>
      <c r="G154" s="227"/>
      <c r="H154" s="231">
        <v>15.898999999999999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186</v>
      </c>
      <c r="AU154" s="237" t="s">
        <v>75</v>
      </c>
      <c r="AV154" s="10" t="s">
        <v>90</v>
      </c>
      <c r="AW154" s="10" t="s">
        <v>30</v>
      </c>
      <c r="AX154" s="10" t="s">
        <v>75</v>
      </c>
      <c r="AY154" s="237" t="s">
        <v>137</v>
      </c>
    </row>
    <row r="155" s="1" customFormat="1" ht="16.5" customHeight="1">
      <c r="B155" s="35"/>
      <c r="C155" s="208" t="s">
        <v>311</v>
      </c>
      <c r="D155" s="208" t="s">
        <v>138</v>
      </c>
      <c r="E155" s="209" t="s">
        <v>312</v>
      </c>
      <c r="F155" s="210" t="s">
        <v>313</v>
      </c>
      <c r="G155" s="211" t="s">
        <v>219</v>
      </c>
      <c r="H155" s="212">
        <v>690</v>
      </c>
      <c r="I155" s="213"/>
      <c r="J155" s="214">
        <f>ROUND(I155*H155,2)</f>
        <v>0</v>
      </c>
      <c r="K155" s="210" t="s">
        <v>1</v>
      </c>
      <c r="L155" s="40"/>
      <c r="M155" s="215" t="s">
        <v>1</v>
      </c>
      <c r="N155" s="216" t="s">
        <v>38</v>
      </c>
      <c r="O155" s="76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AR155" s="14" t="s">
        <v>142</v>
      </c>
      <c r="AT155" s="14" t="s">
        <v>138</v>
      </c>
      <c r="AU155" s="14" t="s">
        <v>75</v>
      </c>
      <c r="AY155" s="14" t="s">
        <v>137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4" t="s">
        <v>75</v>
      </c>
      <c r="BK155" s="219">
        <f>ROUND(I155*H155,2)</f>
        <v>0</v>
      </c>
      <c r="BL155" s="14" t="s">
        <v>142</v>
      </c>
      <c r="BM155" s="14" t="s">
        <v>314</v>
      </c>
    </row>
    <row r="156" s="10" customFormat="1">
      <c r="B156" s="226"/>
      <c r="C156" s="227"/>
      <c r="D156" s="228" t="s">
        <v>186</v>
      </c>
      <c r="E156" s="229" t="s">
        <v>315</v>
      </c>
      <c r="F156" s="230" t="s">
        <v>316</v>
      </c>
      <c r="G156" s="227"/>
      <c r="H156" s="231">
        <v>690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186</v>
      </c>
      <c r="AU156" s="237" t="s">
        <v>75</v>
      </c>
      <c r="AV156" s="10" t="s">
        <v>90</v>
      </c>
      <c r="AW156" s="10" t="s">
        <v>30</v>
      </c>
      <c r="AX156" s="10" t="s">
        <v>75</v>
      </c>
      <c r="AY156" s="237" t="s">
        <v>137</v>
      </c>
    </row>
    <row r="157" s="9" customFormat="1" ht="25.92" customHeight="1">
      <c r="B157" s="194"/>
      <c r="C157" s="195"/>
      <c r="D157" s="196" t="s">
        <v>66</v>
      </c>
      <c r="E157" s="197" t="s">
        <v>142</v>
      </c>
      <c r="F157" s="197" t="s">
        <v>317</v>
      </c>
      <c r="G157" s="195"/>
      <c r="H157" s="195"/>
      <c r="I157" s="198"/>
      <c r="J157" s="199">
        <f>BK157</f>
        <v>0</v>
      </c>
      <c r="K157" s="195"/>
      <c r="L157" s="200"/>
      <c r="M157" s="201"/>
      <c r="N157" s="202"/>
      <c r="O157" s="202"/>
      <c r="P157" s="203">
        <f>SUM(P158:P162)</f>
        <v>0</v>
      </c>
      <c r="Q157" s="202"/>
      <c r="R157" s="203">
        <f>SUM(R158:R162)</f>
        <v>0</v>
      </c>
      <c r="S157" s="202"/>
      <c r="T157" s="204">
        <f>SUM(T158:T162)</f>
        <v>0</v>
      </c>
      <c r="AR157" s="205" t="s">
        <v>75</v>
      </c>
      <c r="AT157" s="206" t="s">
        <v>66</v>
      </c>
      <c r="AU157" s="206" t="s">
        <v>67</v>
      </c>
      <c r="AY157" s="205" t="s">
        <v>137</v>
      </c>
      <c r="BK157" s="207">
        <f>SUM(BK158:BK162)</f>
        <v>0</v>
      </c>
    </row>
    <row r="158" s="1" customFormat="1" ht="16.5" customHeight="1">
      <c r="B158" s="35"/>
      <c r="C158" s="208" t="s">
        <v>318</v>
      </c>
      <c r="D158" s="208" t="s">
        <v>138</v>
      </c>
      <c r="E158" s="209" t="s">
        <v>319</v>
      </c>
      <c r="F158" s="210" t="s">
        <v>320</v>
      </c>
      <c r="G158" s="211" t="s">
        <v>184</v>
      </c>
      <c r="H158" s="212">
        <v>560.60000000000002</v>
      </c>
      <c r="I158" s="213"/>
      <c r="J158" s="214">
        <f>ROUND(I158*H158,2)</f>
        <v>0</v>
      </c>
      <c r="K158" s="210" t="s">
        <v>1</v>
      </c>
      <c r="L158" s="40"/>
      <c r="M158" s="215" t="s">
        <v>1</v>
      </c>
      <c r="N158" s="216" t="s">
        <v>38</v>
      </c>
      <c r="O158" s="76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AR158" s="14" t="s">
        <v>142</v>
      </c>
      <c r="AT158" s="14" t="s">
        <v>138</v>
      </c>
      <c r="AU158" s="14" t="s">
        <v>75</v>
      </c>
      <c r="AY158" s="14" t="s">
        <v>137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4" t="s">
        <v>75</v>
      </c>
      <c r="BK158" s="219">
        <f>ROUND(I158*H158,2)</f>
        <v>0</v>
      </c>
      <c r="BL158" s="14" t="s">
        <v>142</v>
      </c>
      <c r="BM158" s="14" t="s">
        <v>321</v>
      </c>
    </row>
    <row r="159" s="1" customFormat="1" ht="16.5" customHeight="1">
      <c r="B159" s="35"/>
      <c r="C159" s="208" t="s">
        <v>322</v>
      </c>
      <c r="D159" s="208" t="s">
        <v>138</v>
      </c>
      <c r="E159" s="209" t="s">
        <v>323</v>
      </c>
      <c r="F159" s="210" t="s">
        <v>324</v>
      </c>
      <c r="G159" s="211" t="s">
        <v>184</v>
      </c>
      <c r="H159" s="212">
        <v>13.300000000000001</v>
      </c>
      <c r="I159" s="213"/>
      <c r="J159" s="214">
        <f>ROUND(I159*H159,2)</f>
        <v>0</v>
      </c>
      <c r="K159" s="210" t="s">
        <v>1</v>
      </c>
      <c r="L159" s="40"/>
      <c r="M159" s="215" t="s">
        <v>1</v>
      </c>
      <c r="N159" s="216" t="s">
        <v>38</v>
      </c>
      <c r="O159" s="76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AR159" s="14" t="s">
        <v>142</v>
      </c>
      <c r="AT159" s="14" t="s">
        <v>138</v>
      </c>
      <c r="AU159" s="14" t="s">
        <v>75</v>
      </c>
      <c r="AY159" s="14" t="s">
        <v>137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4" t="s">
        <v>75</v>
      </c>
      <c r="BK159" s="219">
        <f>ROUND(I159*H159,2)</f>
        <v>0</v>
      </c>
      <c r="BL159" s="14" t="s">
        <v>142</v>
      </c>
      <c r="BM159" s="14" t="s">
        <v>325</v>
      </c>
    </row>
    <row r="160" s="10" customFormat="1">
      <c r="B160" s="226"/>
      <c r="C160" s="227"/>
      <c r="D160" s="228" t="s">
        <v>186</v>
      </c>
      <c r="E160" s="229" t="s">
        <v>326</v>
      </c>
      <c r="F160" s="230" t="s">
        <v>327</v>
      </c>
      <c r="G160" s="227"/>
      <c r="H160" s="231">
        <v>13.300000000000001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186</v>
      </c>
      <c r="AU160" s="237" t="s">
        <v>75</v>
      </c>
      <c r="AV160" s="10" t="s">
        <v>90</v>
      </c>
      <c r="AW160" s="10" t="s">
        <v>30</v>
      </c>
      <c r="AX160" s="10" t="s">
        <v>75</v>
      </c>
      <c r="AY160" s="237" t="s">
        <v>137</v>
      </c>
    </row>
    <row r="161" s="1" customFormat="1" ht="16.5" customHeight="1">
      <c r="B161" s="35"/>
      <c r="C161" s="208" t="s">
        <v>328</v>
      </c>
      <c r="D161" s="208" t="s">
        <v>138</v>
      </c>
      <c r="E161" s="209" t="s">
        <v>329</v>
      </c>
      <c r="F161" s="210" t="s">
        <v>330</v>
      </c>
      <c r="G161" s="211" t="s">
        <v>184</v>
      </c>
      <c r="H161" s="212">
        <v>2.8439999999999999</v>
      </c>
      <c r="I161" s="213"/>
      <c r="J161" s="214">
        <f>ROUND(I161*H161,2)</f>
        <v>0</v>
      </c>
      <c r="K161" s="210" t="s">
        <v>1</v>
      </c>
      <c r="L161" s="40"/>
      <c r="M161" s="215" t="s">
        <v>1</v>
      </c>
      <c r="N161" s="216" t="s">
        <v>38</v>
      </c>
      <c r="O161" s="76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AR161" s="14" t="s">
        <v>142</v>
      </c>
      <c r="AT161" s="14" t="s">
        <v>138</v>
      </c>
      <c r="AU161" s="14" t="s">
        <v>75</v>
      </c>
      <c r="AY161" s="14" t="s">
        <v>137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4" t="s">
        <v>75</v>
      </c>
      <c r="BK161" s="219">
        <f>ROUND(I161*H161,2)</f>
        <v>0</v>
      </c>
      <c r="BL161" s="14" t="s">
        <v>142</v>
      </c>
      <c r="BM161" s="14" t="s">
        <v>331</v>
      </c>
    </row>
    <row r="162" s="10" customFormat="1">
      <c r="B162" s="226"/>
      <c r="C162" s="227"/>
      <c r="D162" s="228" t="s">
        <v>186</v>
      </c>
      <c r="E162" s="229" t="s">
        <v>332</v>
      </c>
      <c r="F162" s="230" t="s">
        <v>333</v>
      </c>
      <c r="G162" s="227"/>
      <c r="H162" s="231">
        <v>2.8439999999999999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186</v>
      </c>
      <c r="AU162" s="237" t="s">
        <v>75</v>
      </c>
      <c r="AV162" s="10" t="s">
        <v>90</v>
      </c>
      <c r="AW162" s="10" t="s">
        <v>30</v>
      </c>
      <c r="AX162" s="10" t="s">
        <v>75</v>
      </c>
      <c r="AY162" s="237" t="s">
        <v>137</v>
      </c>
    </row>
    <row r="163" s="9" customFormat="1" ht="25.92" customHeight="1">
      <c r="B163" s="194"/>
      <c r="C163" s="195"/>
      <c r="D163" s="196" t="s">
        <v>66</v>
      </c>
      <c r="E163" s="197" t="s">
        <v>153</v>
      </c>
      <c r="F163" s="197" t="s">
        <v>334</v>
      </c>
      <c r="G163" s="195"/>
      <c r="H163" s="195"/>
      <c r="I163" s="198"/>
      <c r="J163" s="199">
        <f>BK163</f>
        <v>0</v>
      </c>
      <c r="K163" s="195"/>
      <c r="L163" s="200"/>
      <c r="M163" s="201"/>
      <c r="N163" s="202"/>
      <c r="O163" s="202"/>
      <c r="P163" s="203">
        <f>SUM(P164:P215)</f>
        <v>0</v>
      </c>
      <c r="Q163" s="202"/>
      <c r="R163" s="203">
        <f>SUM(R164:R215)</f>
        <v>0</v>
      </c>
      <c r="S163" s="202"/>
      <c r="T163" s="204">
        <f>SUM(T164:T215)</f>
        <v>0</v>
      </c>
      <c r="AR163" s="205" t="s">
        <v>75</v>
      </c>
      <c r="AT163" s="206" t="s">
        <v>66</v>
      </c>
      <c r="AU163" s="206" t="s">
        <v>67</v>
      </c>
      <c r="AY163" s="205" t="s">
        <v>137</v>
      </c>
      <c r="BK163" s="207">
        <f>SUM(BK164:BK215)</f>
        <v>0</v>
      </c>
    </row>
    <row r="164" s="1" customFormat="1" ht="16.5" customHeight="1">
      <c r="B164" s="35"/>
      <c r="C164" s="208" t="s">
        <v>335</v>
      </c>
      <c r="D164" s="208" t="s">
        <v>138</v>
      </c>
      <c r="E164" s="209" t="s">
        <v>336</v>
      </c>
      <c r="F164" s="210" t="s">
        <v>337</v>
      </c>
      <c r="G164" s="211" t="s">
        <v>219</v>
      </c>
      <c r="H164" s="212">
        <v>1506</v>
      </c>
      <c r="I164" s="213"/>
      <c r="J164" s="214">
        <f>ROUND(I164*H164,2)</f>
        <v>0</v>
      </c>
      <c r="K164" s="210" t="s">
        <v>1</v>
      </c>
      <c r="L164" s="40"/>
      <c r="M164" s="215" t="s">
        <v>1</v>
      </c>
      <c r="N164" s="216" t="s">
        <v>38</v>
      </c>
      <c r="O164" s="76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AR164" s="14" t="s">
        <v>142</v>
      </c>
      <c r="AT164" s="14" t="s">
        <v>138</v>
      </c>
      <c r="AU164" s="14" t="s">
        <v>75</v>
      </c>
      <c r="AY164" s="14" t="s">
        <v>137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4" t="s">
        <v>75</v>
      </c>
      <c r="BK164" s="219">
        <f>ROUND(I164*H164,2)</f>
        <v>0</v>
      </c>
      <c r="BL164" s="14" t="s">
        <v>142</v>
      </c>
      <c r="BM164" s="14" t="s">
        <v>338</v>
      </c>
    </row>
    <row r="165" s="1" customFormat="1" ht="16.5" customHeight="1">
      <c r="B165" s="35"/>
      <c r="C165" s="208" t="s">
        <v>339</v>
      </c>
      <c r="D165" s="208" t="s">
        <v>138</v>
      </c>
      <c r="E165" s="209" t="s">
        <v>340</v>
      </c>
      <c r="F165" s="210" t="s">
        <v>341</v>
      </c>
      <c r="G165" s="211" t="s">
        <v>219</v>
      </c>
      <c r="H165" s="212">
        <v>186</v>
      </c>
      <c r="I165" s="213"/>
      <c r="J165" s="214">
        <f>ROUND(I165*H165,2)</f>
        <v>0</v>
      </c>
      <c r="K165" s="210" t="s">
        <v>1</v>
      </c>
      <c r="L165" s="40"/>
      <c r="M165" s="215" t="s">
        <v>1</v>
      </c>
      <c r="N165" s="216" t="s">
        <v>38</v>
      </c>
      <c r="O165" s="76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AR165" s="14" t="s">
        <v>142</v>
      </c>
      <c r="AT165" s="14" t="s">
        <v>138</v>
      </c>
      <c r="AU165" s="14" t="s">
        <v>75</v>
      </c>
      <c r="AY165" s="14" t="s">
        <v>137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4" t="s">
        <v>75</v>
      </c>
      <c r="BK165" s="219">
        <f>ROUND(I165*H165,2)</f>
        <v>0</v>
      </c>
      <c r="BL165" s="14" t="s">
        <v>142</v>
      </c>
      <c r="BM165" s="14" t="s">
        <v>342</v>
      </c>
    </row>
    <row r="166" s="1" customFormat="1" ht="16.5" customHeight="1">
      <c r="B166" s="35"/>
      <c r="C166" s="208" t="s">
        <v>343</v>
      </c>
      <c r="D166" s="208" t="s">
        <v>138</v>
      </c>
      <c r="E166" s="209" t="s">
        <v>344</v>
      </c>
      <c r="F166" s="210" t="s">
        <v>345</v>
      </c>
      <c r="G166" s="211" t="s">
        <v>219</v>
      </c>
      <c r="H166" s="212">
        <v>65</v>
      </c>
      <c r="I166" s="213"/>
      <c r="J166" s="214">
        <f>ROUND(I166*H166,2)</f>
        <v>0</v>
      </c>
      <c r="K166" s="210" t="s">
        <v>1</v>
      </c>
      <c r="L166" s="40"/>
      <c r="M166" s="215" t="s">
        <v>1</v>
      </c>
      <c r="N166" s="216" t="s">
        <v>38</v>
      </c>
      <c r="O166" s="76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AR166" s="14" t="s">
        <v>142</v>
      </c>
      <c r="AT166" s="14" t="s">
        <v>138</v>
      </c>
      <c r="AU166" s="14" t="s">
        <v>75</v>
      </c>
      <c r="AY166" s="14" t="s">
        <v>137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4" t="s">
        <v>75</v>
      </c>
      <c r="BK166" s="219">
        <f>ROUND(I166*H166,2)</f>
        <v>0</v>
      </c>
      <c r="BL166" s="14" t="s">
        <v>142</v>
      </c>
      <c r="BM166" s="14" t="s">
        <v>346</v>
      </c>
    </row>
    <row r="167" s="10" customFormat="1">
      <c r="B167" s="226"/>
      <c r="C167" s="227"/>
      <c r="D167" s="228" t="s">
        <v>186</v>
      </c>
      <c r="E167" s="229" t="s">
        <v>347</v>
      </c>
      <c r="F167" s="230" t="s">
        <v>348</v>
      </c>
      <c r="G167" s="227"/>
      <c r="H167" s="231">
        <v>65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186</v>
      </c>
      <c r="AU167" s="237" t="s">
        <v>75</v>
      </c>
      <c r="AV167" s="10" t="s">
        <v>90</v>
      </c>
      <c r="AW167" s="10" t="s">
        <v>30</v>
      </c>
      <c r="AX167" s="10" t="s">
        <v>75</v>
      </c>
      <c r="AY167" s="237" t="s">
        <v>137</v>
      </c>
    </row>
    <row r="168" s="1" customFormat="1" ht="16.5" customHeight="1">
      <c r="B168" s="35"/>
      <c r="C168" s="208" t="s">
        <v>349</v>
      </c>
      <c r="D168" s="208" t="s">
        <v>138</v>
      </c>
      <c r="E168" s="209" t="s">
        <v>350</v>
      </c>
      <c r="F168" s="210" t="s">
        <v>351</v>
      </c>
      <c r="G168" s="211" t="s">
        <v>219</v>
      </c>
      <c r="H168" s="212">
        <v>22</v>
      </c>
      <c r="I168" s="213"/>
      <c r="J168" s="214">
        <f>ROUND(I168*H168,2)</f>
        <v>0</v>
      </c>
      <c r="K168" s="210" t="s">
        <v>1</v>
      </c>
      <c r="L168" s="40"/>
      <c r="M168" s="215" t="s">
        <v>1</v>
      </c>
      <c r="N168" s="216" t="s">
        <v>38</v>
      </c>
      <c r="O168" s="76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AR168" s="14" t="s">
        <v>142</v>
      </c>
      <c r="AT168" s="14" t="s">
        <v>138</v>
      </c>
      <c r="AU168" s="14" t="s">
        <v>75</v>
      </c>
      <c r="AY168" s="14" t="s">
        <v>137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4" t="s">
        <v>75</v>
      </c>
      <c r="BK168" s="219">
        <f>ROUND(I168*H168,2)</f>
        <v>0</v>
      </c>
      <c r="BL168" s="14" t="s">
        <v>142</v>
      </c>
      <c r="BM168" s="14" t="s">
        <v>352</v>
      </c>
    </row>
    <row r="169" s="10" customFormat="1">
      <c r="B169" s="226"/>
      <c r="C169" s="227"/>
      <c r="D169" s="228" t="s">
        <v>186</v>
      </c>
      <c r="E169" s="229" t="s">
        <v>169</v>
      </c>
      <c r="F169" s="230" t="s">
        <v>353</v>
      </c>
      <c r="G169" s="227"/>
      <c r="H169" s="231">
        <v>12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186</v>
      </c>
      <c r="AU169" s="237" t="s">
        <v>75</v>
      </c>
      <c r="AV169" s="10" t="s">
        <v>90</v>
      </c>
      <c r="AW169" s="10" t="s">
        <v>30</v>
      </c>
      <c r="AX169" s="10" t="s">
        <v>67</v>
      </c>
      <c r="AY169" s="237" t="s">
        <v>137</v>
      </c>
    </row>
    <row r="170" s="10" customFormat="1">
      <c r="B170" s="226"/>
      <c r="C170" s="227"/>
      <c r="D170" s="228" t="s">
        <v>186</v>
      </c>
      <c r="E170" s="229" t="s">
        <v>173</v>
      </c>
      <c r="F170" s="230" t="s">
        <v>354</v>
      </c>
      <c r="G170" s="227"/>
      <c r="H170" s="231">
        <v>10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186</v>
      </c>
      <c r="AU170" s="237" t="s">
        <v>75</v>
      </c>
      <c r="AV170" s="10" t="s">
        <v>90</v>
      </c>
      <c r="AW170" s="10" t="s">
        <v>30</v>
      </c>
      <c r="AX170" s="10" t="s">
        <v>67</v>
      </c>
      <c r="AY170" s="237" t="s">
        <v>137</v>
      </c>
    </row>
    <row r="171" s="10" customFormat="1">
      <c r="B171" s="226"/>
      <c r="C171" s="227"/>
      <c r="D171" s="228" t="s">
        <v>186</v>
      </c>
      <c r="E171" s="229" t="s">
        <v>355</v>
      </c>
      <c r="F171" s="230" t="s">
        <v>356</v>
      </c>
      <c r="G171" s="227"/>
      <c r="H171" s="231">
        <v>22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186</v>
      </c>
      <c r="AU171" s="237" t="s">
        <v>75</v>
      </c>
      <c r="AV171" s="10" t="s">
        <v>90</v>
      </c>
      <c r="AW171" s="10" t="s">
        <v>30</v>
      </c>
      <c r="AX171" s="10" t="s">
        <v>75</v>
      </c>
      <c r="AY171" s="237" t="s">
        <v>137</v>
      </c>
    </row>
    <row r="172" s="1" customFormat="1" ht="16.5" customHeight="1">
      <c r="B172" s="35"/>
      <c r="C172" s="208" t="s">
        <v>357</v>
      </c>
      <c r="D172" s="208" t="s">
        <v>138</v>
      </c>
      <c r="E172" s="209" t="s">
        <v>358</v>
      </c>
      <c r="F172" s="210" t="s">
        <v>359</v>
      </c>
      <c r="G172" s="211" t="s">
        <v>219</v>
      </c>
      <c r="H172" s="212">
        <v>1912</v>
      </c>
      <c r="I172" s="213"/>
      <c r="J172" s="214">
        <f>ROUND(I172*H172,2)</f>
        <v>0</v>
      </c>
      <c r="K172" s="210" t="s">
        <v>1</v>
      </c>
      <c r="L172" s="40"/>
      <c r="M172" s="215" t="s">
        <v>1</v>
      </c>
      <c r="N172" s="216" t="s">
        <v>38</v>
      </c>
      <c r="O172" s="76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AR172" s="14" t="s">
        <v>142</v>
      </c>
      <c r="AT172" s="14" t="s">
        <v>138</v>
      </c>
      <c r="AU172" s="14" t="s">
        <v>75</v>
      </c>
      <c r="AY172" s="14" t="s">
        <v>137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4" t="s">
        <v>75</v>
      </c>
      <c r="BK172" s="219">
        <f>ROUND(I172*H172,2)</f>
        <v>0</v>
      </c>
      <c r="BL172" s="14" t="s">
        <v>142</v>
      </c>
      <c r="BM172" s="14" t="s">
        <v>360</v>
      </c>
    </row>
    <row r="173" s="1" customFormat="1" ht="16.5" customHeight="1">
      <c r="B173" s="35"/>
      <c r="C173" s="208" t="s">
        <v>361</v>
      </c>
      <c r="D173" s="208" t="s">
        <v>138</v>
      </c>
      <c r="E173" s="209" t="s">
        <v>362</v>
      </c>
      <c r="F173" s="210" t="s">
        <v>363</v>
      </c>
      <c r="G173" s="211" t="s">
        <v>219</v>
      </c>
      <c r="H173" s="212">
        <v>85</v>
      </c>
      <c r="I173" s="213"/>
      <c r="J173" s="214">
        <f>ROUND(I173*H173,2)</f>
        <v>0</v>
      </c>
      <c r="K173" s="210" t="s">
        <v>1</v>
      </c>
      <c r="L173" s="40"/>
      <c r="M173" s="215" t="s">
        <v>1</v>
      </c>
      <c r="N173" s="216" t="s">
        <v>38</v>
      </c>
      <c r="O173" s="76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AR173" s="14" t="s">
        <v>142</v>
      </c>
      <c r="AT173" s="14" t="s">
        <v>138</v>
      </c>
      <c r="AU173" s="14" t="s">
        <v>75</v>
      </c>
      <c r="AY173" s="14" t="s">
        <v>137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4" t="s">
        <v>75</v>
      </c>
      <c r="BK173" s="219">
        <f>ROUND(I173*H173,2)</f>
        <v>0</v>
      </c>
      <c r="BL173" s="14" t="s">
        <v>142</v>
      </c>
      <c r="BM173" s="14" t="s">
        <v>364</v>
      </c>
    </row>
    <row r="174" s="1" customFormat="1" ht="16.5" customHeight="1">
      <c r="B174" s="35"/>
      <c r="C174" s="208" t="s">
        <v>365</v>
      </c>
      <c r="D174" s="208" t="s">
        <v>138</v>
      </c>
      <c r="E174" s="209" t="s">
        <v>366</v>
      </c>
      <c r="F174" s="210" t="s">
        <v>367</v>
      </c>
      <c r="G174" s="211" t="s">
        <v>219</v>
      </c>
      <c r="H174" s="212">
        <v>1815</v>
      </c>
      <c r="I174" s="213"/>
      <c r="J174" s="214">
        <f>ROUND(I174*H174,2)</f>
        <v>0</v>
      </c>
      <c r="K174" s="210" t="s">
        <v>1</v>
      </c>
      <c r="L174" s="40"/>
      <c r="M174" s="215" t="s">
        <v>1</v>
      </c>
      <c r="N174" s="216" t="s">
        <v>38</v>
      </c>
      <c r="O174" s="76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AR174" s="14" t="s">
        <v>142</v>
      </c>
      <c r="AT174" s="14" t="s">
        <v>138</v>
      </c>
      <c r="AU174" s="14" t="s">
        <v>75</v>
      </c>
      <c r="AY174" s="14" t="s">
        <v>137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4" t="s">
        <v>75</v>
      </c>
      <c r="BK174" s="219">
        <f>ROUND(I174*H174,2)</f>
        <v>0</v>
      </c>
      <c r="BL174" s="14" t="s">
        <v>142</v>
      </c>
      <c r="BM174" s="14" t="s">
        <v>368</v>
      </c>
    </row>
    <row r="175" s="1" customFormat="1" ht="16.5" customHeight="1">
      <c r="B175" s="35"/>
      <c r="C175" s="208" t="s">
        <v>369</v>
      </c>
      <c r="D175" s="208" t="s">
        <v>138</v>
      </c>
      <c r="E175" s="209" t="s">
        <v>370</v>
      </c>
      <c r="F175" s="210" t="s">
        <v>371</v>
      </c>
      <c r="G175" s="211" t="s">
        <v>219</v>
      </c>
      <c r="H175" s="212">
        <v>1485</v>
      </c>
      <c r="I175" s="213"/>
      <c r="J175" s="214">
        <f>ROUND(I175*H175,2)</f>
        <v>0</v>
      </c>
      <c r="K175" s="210" t="s">
        <v>1</v>
      </c>
      <c r="L175" s="40"/>
      <c r="M175" s="215" t="s">
        <v>1</v>
      </c>
      <c r="N175" s="216" t="s">
        <v>38</v>
      </c>
      <c r="O175" s="76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AR175" s="14" t="s">
        <v>142</v>
      </c>
      <c r="AT175" s="14" t="s">
        <v>138</v>
      </c>
      <c r="AU175" s="14" t="s">
        <v>75</v>
      </c>
      <c r="AY175" s="14" t="s">
        <v>137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4" t="s">
        <v>75</v>
      </c>
      <c r="BK175" s="219">
        <f>ROUND(I175*H175,2)</f>
        <v>0</v>
      </c>
      <c r="BL175" s="14" t="s">
        <v>142</v>
      </c>
      <c r="BM175" s="14" t="s">
        <v>372</v>
      </c>
    </row>
    <row r="176" s="1" customFormat="1" ht="16.5" customHeight="1">
      <c r="B176" s="35"/>
      <c r="C176" s="208" t="s">
        <v>373</v>
      </c>
      <c r="D176" s="208" t="s">
        <v>138</v>
      </c>
      <c r="E176" s="209" t="s">
        <v>374</v>
      </c>
      <c r="F176" s="210" t="s">
        <v>375</v>
      </c>
      <c r="G176" s="211" t="s">
        <v>219</v>
      </c>
      <c r="H176" s="212">
        <v>1785</v>
      </c>
      <c r="I176" s="213"/>
      <c r="J176" s="214">
        <f>ROUND(I176*H176,2)</f>
        <v>0</v>
      </c>
      <c r="K176" s="210" t="s">
        <v>1</v>
      </c>
      <c r="L176" s="40"/>
      <c r="M176" s="215" t="s">
        <v>1</v>
      </c>
      <c r="N176" s="216" t="s">
        <v>38</v>
      </c>
      <c r="O176" s="76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AR176" s="14" t="s">
        <v>142</v>
      </c>
      <c r="AT176" s="14" t="s">
        <v>138</v>
      </c>
      <c r="AU176" s="14" t="s">
        <v>75</v>
      </c>
      <c r="AY176" s="14" t="s">
        <v>137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4" t="s">
        <v>75</v>
      </c>
      <c r="BK176" s="219">
        <f>ROUND(I176*H176,2)</f>
        <v>0</v>
      </c>
      <c r="BL176" s="14" t="s">
        <v>142</v>
      </c>
      <c r="BM176" s="14" t="s">
        <v>376</v>
      </c>
    </row>
    <row r="177" s="10" customFormat="1">
      <c r="B177" s="226"/>
      <c r="C177" s="227"/>
      <c r="D177" s="228" t="s">
        <v>186</v>
      </c>
      <c r="E177" s="229" t="s">
        <v>1</v>
      </c>
      <c r="F177" s="230" t="s">
        <v>377</v>
      </c>
      <c r="G177" s="227"/>
      <c r="H177" s="231">
        <v>1190</v>
      </c>
      <c r="I177" s="232"/>
      <c r="J177" s="227"/>
      <c r="K177" s="227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186</v>
      </c>
      <c r="AU177" s="237" t="s">
        <v>75</v>
      </c>
      <c r="AV177" s="10" t="s">
        <v>90</v>
      </c>
      <c r="AW177" s="10" t="s">
        <v>30</v>
      </c>
      <c r="AX177" s="10" t="s">
        <v>67</v>
      </c>
      <c r="AY177" s="237" t="s">
        <v>137</v>
      </c>
    </row>
    <row r="178" s="10" customFormat="1">
      <c r="B178" s="226"/>
      <c r="C178" s="227"/>
      <c r="D178" s="228" t="s">
        <v>186</v>
      </c>
      <c r="E178" s="229" t="s">
        <v>1</v>
      </c>
      <c r="F178" s="230" t="s">
        <v>378</v>
      </c>
      <c r="G178" s="227"/>
      <c r="H178" s="231">
        <v>350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186</v>
      </c>
      <c r="AU178" s="237" t="s">
        <v>75</v>
      </c>
      <c r="AV178" s="10" t="s">
        <v>90</v>
      </c>
      <c r="AW178" s="10" t="s">
        <v>30</v>
      </c>
      <c r="AX178" s="10" t="s">
        <v>67</v>
      </c>
      <c r="AY178" s="237" t="s">
        <v>137</v>
      </c>
    </row>
    <row r="179" s="10" customFormat="1">
      <c r="B179" s="226"/>
      <c r="C179" s="227"/>
      <c r="D179" s="228" t="s">
        <v>186</v>
      </c>
      <c r="E179" s="229" t="s">
        <v>1</v>
      </c>
      <c r="F179" s="230" t="s">
        <v>379</v>
      </c>
      <c r="G179" s="227"/>
      <c r="H179" s="231">
        <v>245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186</v>
      </c>
      <c r="AU179" s="237" t="s">
        <v>75</v>
      </c>
      <c r="AV179" s="10" t="s">
        <v>90</v>
      </c>
      <c r="AW179" s="10" t="s">
        <v>30</v>
      </c>
      <c r="AX179" s="10" t="s">
        <v>67</v>
      </c>
      <c r="AY179" s="237" t="s">
        <v>137</v>
      </c>
    </row>
    <row r="180" s="11" customFormat="1">
      <c r="B180" s="238"/>
      <c r="C180" s="239"/>
      <c r="D180" s="228" t="s">
        <v>186</v>
      </c>
      <c r="E180" s="240" t="s">
        <v>1</v>
      </c>
      <c r="F180" s="241" t="s">
        <v>193</v>
      </c>
      <c r="G180" s="239"/>
      <c r="H180" s="242">
        <v>1785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AT180" s="248" t="s">
        <v>186</v>
      </c>
      <c r="AU180" s="248" t="s">
        <v>75</v>
      </c>
      <c r="AV180" s="11" t="s">
        <v>142</v>
      </c>
      <c r="AW180" s="11" t="s">
        <v>30</v>
      </c>
      <c r="AX180" s="11" t="s">
        <v>75</v>
      </c>
      <c r="AY180" s="248" t="s">
        <v>137</v>
      </c>
    </row>
    <row r="181" s="1" customFormat="1" ht="16.5" customHeight="1">
      <c r="B181" s="35"/>
      <c r="C181" s="208" t="s">
        <v>380</v>
      </c>
      <c r="D181" s="208" t="s">
        <v>138</v>
      </c>
      <c r="E181" s="209" t="s">
        <v>381</v>
      </c>
      <c r="F181" s="210" t="s">
        <v>382</v>
      </c>
      <c r="G181" s="211" t="s">
        <v>219</v>
      </c>
      <c r="H181" s="212">
        <v>1</v>
      </c>
      <c r="I181" s="213"/>
      <c r="J181" s="214">
        <f>ROUND(I181*H181,2)</f>
        <v>0</v>
      </c>
      <c r="K181" s="210" t="s">
        <v>1</v>
      </c>
      <c r="L181" s="40"/>
      <c r="M181" s="215" t="s">
        <v>1</v>
      </c>
      <c r="N181" s="216" t="s">
        <v>38</v>
      </c>
      <c r="O181" s="76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AR181" s="14" t="s">
        <v>142</v>
      </c>
      <c r="AT181" s="14" t="s">
        <v>138</v>
      </c>
      <c r="AU181" s="14" t="s">
        <v>75</v>
      </c>
      <c r="AY181" s="14" t="s">
        <v>137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4" t="s">
        <v>75</v>
      </c>
      <c r="BK181" s="219">
        <f>ROUND(I181*H181,2)</f>
        <v>0</v>
      </c>
      <c r="BL181" s="14" t="s">
        <v>142</v>
      </c>
      <c r="BM181" s="14" t="s">
        <v>383</v>
      </c>
    </row>
    <row r="182" s="10" customFormat="1">
      <c r="B182" s="226"/>
      <c r="C182" s="227"/>
      <c r="D182" s="228" t="s">
        <v>186</v>
      </c>
      <c r="E182" s="229" t="s">
        <v>384</v>
      </c>
      <c r="F182" s="230" t="s">
        <v>385</v>
      </c>
      <c r="G182" s="227"/>
      <c r="H182" s="231">
        <v>1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186</v>
      </c>
      <c r="AU182" s="237" t="s">
        <v>75</v>
      </c>
      <c r="AV182" s="10" t="s">
        <v>90</v>
      </c>
      <c r="AW182" s="10" t="s">
        <v>30</v>
      </c>
      <c r="AX182" s="10" t="s">
        <v>75</v>
      </c>
      <c r="AY182" s="237" t="s">
        <v>137</v>
      </c>
    </row>
    <row r="183" s="1" customFormat="1" ht="16.5" customHeight="1">
      <c r="B183" s="35"/>
      <c r="C183" s="208" t="s">
        <v>386</v>
      </c>
      <c r="D183" s="208" t="s">
        <v>138</v>
      </c>
      <c r="E183" s="209" t="s">
        <v>387</v>
      </c>
      <c r="F183" s="210" t="s">
        <v>388</v>
      </c>
      <c r="G183" s="211" t="s">
        <v>219</v>
      </c>
      <c r="H183" s="212">
        <v>1465</v>
      </c>
      <c r="I183" s="213"/>
      <c r="J183" s="214">
        <f>ROUND(I183*H183,2)</f>
        <v>0</v>
      </c>
      <c r="K183" s="210" t="s">
        <v>1</v>
      </c>
      <c r="L183" s="40"/>
      <c r="M183" s="215" t="s">
        <v>1</v>
      </c>
      <c r="N183" s="216" t="s">
        <v>38</v>
      </c>
      <c r="O183" s="76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AR183" s="14" t="s">
        <v>142</v>
      </c>
      <c r="AT183" s="14" t="s">
        <v>138</v>
      </c>
      <c r="AU183" s="14" t="s">
        <v>75</v>
      </c>
      <c r="AY183" s="14" t="s">
        <v>137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4" t="s">
        <v>75</v>
      </c>
      <c r="BK183" s="219">
        <f>ROUND(I183*H183,2)</f>
        <v>0</v>
      </c>
      <c r="BL183" s="14" t="s">
        <v>142</v>
      </c>
      <c r="BM183" s="14" t="s">
        <v>389</v>
      </c>
    </row>
    <row r="184" s="1" customFormat="1" ht="16.5" customHeight="1">
      <c r="B184" s="35"/>
      <c r="C184" s="208" t="s">
        <v>390</v>
      </c>
      <c r="D184" s="208" t="s">
        <v>138</v>
      </c>
      <c r="E184" s="209" t="s">
        <v>391</v>
      </c>
      <c r="F184" s="210" t="s">
        <v>392</v>
      </c>
      <c r="G184" s="211" t="s">
        <v>219</v>
      </c>
      <c r="H184" s="212">
        <v>1815</v>
      </c>
      <c r="I184" s="213"/>
      <c r="J184" s="214">
        <f>ROUND(I184*H184,2)</f>
        <v>0</v>
      </c>
      <c r="K184" s="210" t="s">
        <v>1</v>
      </c>
      <c r="L184" s="40"/>
      <c r="M184" s="215" t="s">
        <v>1</v>
      </c>
      <c r="N184" s="216" t="s">
        <v>38</v>
      </c>
      <c r="O184" s="76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AR184" s="14" t="s">
        <v>142</v>
      </c>
      <c r="AT184" s="14" t="s">
        <v>138</v>
      </c>
      <c r="AU184" s="14" t="s">
        <v>75</v>
      </c>
      <c r="AY184" s="14" t="s">
        <v>137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4" t="s">
        <v>75</v>
      </c>
      <c r="BK184" s="219">
        <f>ROUND(I184*H184,2)</f>
        <v>0</v>
      </c>
      <c r="BL184" s="14" t="s">
        <v>142</v>
      </c>
      <c r="BM184" s="14" t="s">
        <v>393</v>
      </c>
    </row>
    <row r="185" s="10" customFormat="1">
      <c r="B185" s="226"/>
      <c r="C185" s="227"/>
      <c r="D185" s="228" t="s">
        <v>186</v>
      </c>
      <c r="E185" s="229" t="s">
        <v>394</v>
      </c>
      <c r="F185" s="230" t="s">
        <v>395</v>
      </c>
      <c r="G185" s="227"/>
      <c r="H185" s="231">
        <v>1220</v>
      </c>
      <c r="I185" s="232"/>
      <c r="J185" s="227"/>
      <c r="K185" s="227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186</v>
      </c>
      <c r="AU185" s="237" t="s">
        <v>75</v>
      </c>
      <c r="AV185" s="10" t="s">
        <v>90</v>
      </c>
      <c r="AW185" s="10" t="s">
        <v>30</v>
      </c>
      <c r="AX185" s="10" t="s">
        <v>67</v>
      </c>
      <c r="AY185" s="237" t="s">
        <v>137</v>
      </c>
    </row>
    <row r="186" s="10" customFormat="1">
      <c r="B186" s="226"/>
      <c r="C186" s="227"/>
      <c r="D186" s="228" t="s">
        <v>186</v>
      </c>
      <c r="E186" s="229" t="s">
        <v>396</v>
      </c>
      <c r="F186" s="230" t="s">
        <v>378</v>
      </c>
      <c r="G186" s="227"/>
      <c r="H186" s="231">
        <v>350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186</v>
      </c>
      <c r="AU186" s="237" t="s">
        <v>75</v>
      </c>
      <c r="AV186" s="10" t="s">
        <v>90</v>
      </c>
      <c r="AW186" s="10" t="s">
        <v>30</v>
      </c>
      <c r="AX186" s="10" t="s">
        <v>67</v>
      </c>
      <c r="AY186" s="237" t="s">
        <v>137</v>
      </c>
    </row>
    <row r="187" s="10" customFormat="1">
      <c r="B187" s="226"/>
      <c r="C187" s="227"/>
      <c r="D187" s="228" t="s">
        <v>186</v>
      </c>
      <c r="E187" s="229" t="s">
        <v>397</v>
      </c>
      <c r="F187" s="230" t="s">
        <v>379</v>
      </c>
      <c r="G187" s="227"/>
      <c r="H187" s="231">
        <v>245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186</v>
      </c>
      <c r="AU187" s="237" t="s">
        <v>75</v>
      </c>
      <c r="AV187" s="10" t="s">
        <v>90</v>
      </c>
      <c r="AW187" s="10" t="s">
        <v>30</v>
      </c>
      <c r="AX187" s="10" t="s">
        <v>67</v>
      </c>
      <c r="AY187" s="237" t="s">
        <v>137</v>
      </c>
    </row>
    <row r="188" s="11" customFormat="1">
      <c r="B188" s="238"/>
      <c r="C188" s="239"/>
      <c r="D188" s="228" t="s">
        <v>186</v>
      </c>
      <c r="E188" s="240" t="s">
        <v>1</v>
      </c>
      <c r="F188" s="241" t="s">
        <v>193</v>
      </c>
      <c r="G188" s="239"/>
      <c r="H188" s="242">
        <v>1815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AT188" s="248" t="s">
        <v>186</v>
      </c>
      <c r="AU188" s="248" t="s">
        <v>75</v>
      </c>
      <c r="AV188" s="11" t="s">
        <v>142</v>
      </c>
      <c r="AW188" s="11" t="s">
        <v>30</v>
      </c>
      <c r="AX188" s="11" t="s">
        <v>75</v>
      </c>
      <c r="AY188" s="248" t="s">
        <v>137</v>
      </c>
    </row>
    <row r="189" s="1" customFormat="1" ht="16.5" customHeight="1">
      <c r="B189" s="35"/>
      <c r="C189" s="208" t="s">
        <v>398</v>
      </c>
      <c r="D189" s="208" t="s">
        <v>138</v>
      </c>
      <c r="E189" s="209" t="s">
        <v>399</v>
      </c>
      <c r="F189" s="210" t="s">
        <v>400</v>
      </c>
      <c r="G189" s="211" t="s">
        <v>219</v>
      </c>
      <c r="H189" s="212">
        <v>245</v>
      </c>
      <c r="I189" s="213"/>
      <c r="J189" s="214">
        <f>ROUND(I189*H189,2)</f>
        <v>0</v>
      </c>
      <c r="K189" s="210" t="s">
        <v>1</v>
      </c>
      <c r="L189" s="40"/>
      <c r="M189" s="215" t="s">
        <v>1</v>
      </c>
      <c r="N189" s="216" t="s">
        <v>38</v>
      </c>
      <c r="O189" s="76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AR189" s="14" t="s">
        <v>142</v>
      </c>
      <c r="AT189" s="14" t="s">
        <v>138</v>
      </c>
      <c r="AU189" s="14" t="s">
        <v>75</v>
      </c>
      <c r="AY189" s="14" t="s">
        <v>137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4" t="s">
        <v>75</v>
      </c>
      <c r="BK189" s="219">
        <f>ROUND(I189*H189,2)</f>
        <v>0</v>
      </c>
      <c r="BL189" s="14" t="s">
        <v>142</v>
      </c>
      <c r="BM189" s="14" t="s">
        <v>401</v>
      </c>
    </row>
    <row r="190" s="10" customFormat="1">
      <c r="B190" s="226"/>
      <c r="C190" s="227"/>
      <c r="D190" s="228" t="s">
        <v>186</v>
      </c>
      <c r="E190" s="229" t="s">
        <v>402</v>
      </c>
      <c r="F190" s="230" t="s">
        <v>379</v>
      </c>
      <c r="G190" s="227"/>
      <c r="H190" s="231">
        <v>245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AT190" s="237" t="s">
        <v>186</v>
      </c>
      <c r="AU190" s="237" t="s">
        <v>75</v>
      </c>
      <c r="AV190" s="10" t="s">
        <v>90</v>
      </c>
      <c r="AW190" s="10" t="s">
        <v>30</v>
      </c>
      <c r="AX190" s="10" t="s">
        <v>75</v>
      </c>
      <c r="AY190" s="237" t="s">
        <v>137</v>
      </c>
    </row>
    <row r="191" s="1" customFormat="1" ht="16.5" customHeight="1">
      <c r="B191" s="35"/>
      <c r="C191" s="208" t="s">
        <v>403</v>
      </c>
      <c r="D191" s="208" t="s">
        <v>138</v>
      </c>
      <c r="E191" s="209" t="s">
        <v>404</v>
      </c>
      <c r="F191" s="210" t="s">
        <v>405</v>
      </c>
      <c r="G191" s="211" t="s">
        <v>219</v>
      </c>
      <c r="H191" s="212">
        <v>245</v>
      </c>
      <c r="I191" s="213"/>
      <c r="J191" s="214">
        <f>ROUND(I191*H191,2)</f>
        <v>0</v>
      </c>
      <c r="K191" s="210" t="s">
        <v>1</v>
      </c>
      <c r="L191" s="40"/>
      <c r="M191" s="215" t="s">
        <v>1</v>
      </c>
      <c r="N191" s="216" t="s">
        <v>38</v>
      </c>
      <c r="O191" s="76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AR191" s="14" t="s">
        <v>142</v>
      </c>
      <c r="AT191" s="14" t="s">
        <v>138</v>
      </c>
      <c r="AU191" s="14" t="s">
        <v>75</v>
      </c>
      <c r="AY191" s="14" t="s">
        <v>137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4" t="s">
        <v>75</v>
      </c>
      <c r="BK191" s="219">
        <f>ROUND(I191*H191,2)</f>
        <v>0</v>
      </c>
      <c r="BL191" s="14" t="s">
        <v>142</v>
      </c>
      <c r="BM191" s="14" t="s">
        <v>406</v>
      </c>
    </row>
    <row r="192" s="10" customFormat="1">
      <c r="B192" s="226"/>
      <c r="C192" s="227"/>
      <c r="D192" s="228" t="s">
        <v>186</v>
      </c>
      <c r="E192" s="229" t="s">
        <v>407</v>
      </c>
      <c r="F192" s="230" t="s">
        <v>379</v>
      </c>
      <c r="G192" s="227"/>
      <c r="H192" s="231">
        <v>245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186</v>
      </c>
      <c r="AU192" s="237" t="s">
        <v>75</v>
      </c>
      <c r="AV192" s="10" t="s">
        <v>90</v>
      </c>
      <c r="AW192" s="10" t="s">
        <v>30</v>
      </c>
      <c r="AX192" s="10" t="s">
        <v>75</v>
      </c>
      <c r="AY192" s="237" t="s">
        <v>137</v>
      </c>
    </row>
    <row r="193" s="1" customFormat="1" ht="16.5" customHeight="1">
      <c r="B193" s="35"/>
      <c r="C193" s="208" t="s">
        <v>408</v>
      </c>
      <c r="D193" s="208" t="s">
        <v>138</v>
      </c>
      <c r="E193" s="209" t="s">
        <v>409</v>
      </c>
      <c r="F193" s="210" t="s">
        <v>410</v>
      </c>
      <c r="G193" s="211" t="s">
        <v>219</v>
      </c>
      <c r="H193" s="212">
        <v>1220</v>
      </c>
      <c r="I193" s="213"/>
      <c r="J193" s="214">
        <f>ROUND(I193*H193,2)</f>
        <v>0</v>
      </c>
      <c r="K193" s="210" t="s">
        <v>1</v>
      </c>
      <c r="L193" s="40"/>
      <c r="M193" s="215" t="s">
        <v>1</v>
      </c>
      <c r="N193" s="216" t="s">
        <v>38</v>
      </c>
      <c r="O193" s="76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AR193" s="14" t="s">
        <v>142</v>
      </c>
      <c r="AT193" s="14" t="s">
        <v>138</v>
      </c>
      <c r="AU193" s="14" t="s">
        <v>75</v>
      </c>
      <c r="AY193" s="14" t="s">
        <v>137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4" t="s">
        <v>75</v>
      </c>
      <c r="BK193" s="219">
        <f>ROUND(I193*H193,2)</f>
        <v>0</v>
      </c>
      <c r="BL193" s="14" t="s">
        <v>142</v>
      </c>
      <c r="BM193" s="14" t="s">
        <v>411</v>
      </c>
    </row>
    <row r="194" s="10" customFormat="1">
      <c r="B194" s="226"/>
      <c r="C194" s="227"/>
      <c r="D194" s="228" t="s">
        <v>186</v>
      </c>
      <c r="E194" s="229" t="s">
        <v>412</v>
      </c>
      <c r="F194" s="230" t="s">
        <v>413</v>
      </c>
      <c r="G194" s="227"/>
      <c r="H194" s="231">
        <v>1220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186</v>
      </c>
      <c r="AU194" s="237" t="s">
        <v>75</v>
      </c>
      <c r="AV194" s="10" t="s">
        <v>90</v>
      </c>
      <c r="AW194" s="10" t="s">
        <v>30</v>
      </c>
      <c r="AX194" s="10" t="s">
        <v>75</v>
      </c>
      <c r="AY194" s="237" t="s">
        <v>137</v>
      </c>
    </row>
    <row r="195" s="1" customFormat="1" ht="16.5" customHeight="1">
      <c r="B195" s="35"/>
      <c r="C195" s="208" t="s">
        <v>414</v>
      </c>
      <c r="D195" s="208" t="s">
        <v>138</v>
      </c>
      <c r="E195" s="209" t="s">
        <v>415</v>
      </c>
      <c r="F195" s="210" t="s">
        <v>416</v>
      </c>
      <c r="G195" s="211" t="s">
        <v>219</v>
      </c>
      <c r="H195" s="212">
        <v>350</v>
      </c>
      <c r="I195" s="213"/>
      <c r="J195" s="214">
        <f>ROUND(I195*H195,2)</f>
        <v>0</v>
      </c>
      <c r="K195" s="210" t="s">
        <v>1</v>
      </c>
      <c r="L195" s="40"/>
      <c r="M195" s="215" t="s">
        <v>1</v>
      </c>
      <c r="N195" s="216" t="s">
        <v>38</v>
      </c>
      <c r="O195" s="76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AR195" s="14" t="s">
        <v>142</v>
      </c>
      <c r="AT195" s="14" t="s">
        <v>138</v>
      </c>
      <c r="AU195" s="14" t="s">
        <v>75</v>
      </c>
      <c r="AY195" s="14" t="s">
        <v>137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4" t="s">
        <v>75</v>
      </c>
      <c r="BK195" s="219">
        <f>ROUND(I195*H195,2)</f>
        <v>0</v>
      </c>
      <c r="BL195" s="14" t="s">
        <v>142</v>
      </c>
      <c r="BM195" s="14" t="s">
        <v>417</v>
      </c>
    </row>
    <row r="196" s="10" customFormat="1">
      <c r="B196" s="226"/>
      <c r="C196" s="227"/>
      <c r="D196" s="228" t="s">
        <v>186</v>
      </c>
      <c r="E196" s="229" t="s">
        <v>418</v>
      </c>
      <c r="F196" s="230" t="s">
        <v>378</v>
      </c>
      <c r="G196" s="227"/>
      <c r="H196" s="231">
        <v>350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186</v>
      </c>
      <c r="AU196" s="237" t="s">
        <v>75</v>
      </c>
      <c r="AV196" s="10" t="s">
        <v>90</v>
      </c>
      <c r="AW196" s="10" t="s">
        <v>30</v>
      </c>
      <c r="AX196" s="10" t="s">
        <v>75</v>
      </c>
      <c r="AY196" s="237" t="s">
        <v>137</v>
      </c>
    </row>
    <row r="197" s="1" customFormat="1" ht="16.5" customHeight="1">
      <c r="B197" s="35"/>
      <c r="C197" s="208" t="s">
        <v>419</v>
      </c>
      <c r="D197" s="208" t="s">
        <v>138</v>
      </c>
      <c r="E197" s="209" t="s">
        <v>420</v>
      </c>
      <c r="F197" s="210" t="s">
        <v>421</v>
      </c>
      <c r="G197" s="211" t="s">
        <v>219</v>
      </c>
      <c r="H197" s="212">
        <v>245</v>
      </c>
      <c r="I197" s="213"/>
      <c r="J197" s="214">
        <f>ROUND(I197*H197,2)</f>
        <v>0</v>
      </c>
      <c r="K197" s="210" t="s">
        <v>1</v>
      </c>
      <c r="L197" s="40"/>
      <c r="M197" s="215" t="s">
        <v>1</v>
      </c>
      <c r="N197" s="216" t="s">
        <v>38</v>
      </c>
      <c r="O197" s="76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AR197" s="14" t="s">
        <v>142</v>
      </c>
      <c r="AT197" s="14" t="s">
        <v>138</v>
      </c>
      <c r="AU197" s="14" t="s">
        <v>75</v>
      </c>
      <c r="AY197" s="14" t="s">
        <v>137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4" t="s">
        <v>75</v>
      </c>
      <c r="BK197" s="219">
        <f>ROUND(I197*H197,2)</f>
        <v>0</v>
      </c>
      <c r="BL197" s="14" t="s">
        <v>142</v>
      </c>
      <c r="BM197" s="14" t="s">
        <v>422</v>
      </c>
    </row>
    <row r="198" s="10" customFormat="1">
      <c r="B198" s="226"/>
      <c r="C198" s="227"/>
      <c r="D198" s="228" t="s">
        <v>186</v>
      </c>
      <c r="E198" s="229" t="s">
        <v>423</v>
      </c>
      <c r="F198" s="230" t="s">
        <v>379</v>
      </c>
      <c r="G198" s="227"/>
      <c r="H198" s="231">
        <v>245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AT198" s="237" t="s">
        <v>186</v>
      </c>
      <c r="AU198" s="237" t="s">
        <v>75</v>
      </c>
      <c r="AV198" s="10" t="s">
        <v>90</v>
      </c>
      <c r="AW198" s="10" t="s">
        <v>30</v>
      </c>
      <c r="AX198" s="10" t="s">
        <v>75</v>
      </c>
      <c r="AY198" s="237" t="s">
        <v>137</v>
      </c>
    </row>
    <row r="199" s="1" customFormat="1" ht="16.5" customHeight="1">
      <c r="B199" s="35"/>
      <c r="C199" s="208" t="s">
        <v>424</v>
      </c>
      <c r="D199" s="208" t="s">
        <v>138</v>
      </c>
      <c r="E199" s="209" t="s">
        <v>425</v>
      </c>
      <c r="F199" s="210" t="s">
        <v>426</v>
      </c>
      <c r="G199" s="211" t="s">
        <v>219</v>
      </c>
      <c r="H199" s="212">
        <v>70</v>
      </c>
      <c r="I199" s="213"/>
      <c r="J199" s="214">
        <f>ROUND(I199*H199,2)</f>
        <v>0</v>
      </c>
      <c r="K199" s="210" t="s">
        <v>1</v>
      </c>
      <c r="L199" s="40"/>
      <c r="M199" s="215" t="s">
        <v>1</v>
      </c>
      <c r="N199" s="216" t="s">
        <v>38</v>
      </c>
      <c r="O199" s="76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AR199" s="14" t="s">
        <v>142</v>
      </c>
      <c r="AT199" s="14" t="s">
        <v>138</v>
      </c>
      <c r="AU199" s="14" t="s">
        <v>75</v>
      </c>
      <c r="AY199" s="14" t="s">
        <v>137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4" t="s">
        <v>75</v>
      </c>
      <c r="BK199" s="219">
        <f>ROUND(I199*H199,2)</f>
        <v>0</v>
      </c>
      <c r="BL199" s="14" t="s">
        <v>142</v>
      </c>
      <c r="BM199" s="14" t="s">
        <v>427</v>
      </c>
    </row>
    <row r="200" s="10" customFormat="1">
      <c r="B200" s="226"/>
      <c r="C200" s="227"/>
      <c r="D200" s="228" t="s">
        <v>186</v>
      </c>
      <c r="E200" s="229" t="s">
        <v>428</v>
      </c>
      <c r="F200" s="230" t="s">
        <v>429</v>
      </c>
      <c r="G200" s="227"/>
      <c r="H200" s="231">
        <v>70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AT200" s="237" t="s">
        <v>186</v>
      </c>
      <c r="AU200" s="237" t="s">
        <v>75</v>
      </c>
      <c r="AV200" s="10" t="s">
        <v>90</v>
      </c>
      <c r="AW200" s="10" t="s">
        <v>30</v>
      </c>
      <c r="AX200" s="10" t="s">
        <v>75</v>
      </c>
      <c r="AY200" s="237" t="s">
        <v>137</v>
      </c>
    </row>
    <row r="201" s="1" customFormat="1" ht="16.5" customHeight="1">
      <c r="B201" s="35"/>
      <c r="C201" s="208" t="s">
        <v>430</v>
      </c>
      <c r="D201" s="208" t="s">
        <v>138</v>
      </c>
      <c r="E201" s="209" t="s">
        <v>431</v>
      </c>
      <c r="F201" s="210" t="s">
        <v>432</v>
      </c>
      <c r="G201" s="211" t="s">
        <v>219</v>
      </c>
      <c r="H201" s="212">
        <v>1240</v>
      </c>
      <c r="I201" s="213"/>
      <c r="J201" s="214">
        <f>ROUND(I201*H201,2)</f>
        <v>0</v>
      </c>
      <c r="K201" s="210" t="s">
        <v>1</v>
      </c>
      <c r="L201" s="40"/>
      <c r="M201" s="215" t="s">
        <v>1</v>
      </c>
      <c r="N201" s="216" t="s">
        <v>38</v>
      </c>
      <c r="O201" s="76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AR201" s="14" t="s">
        <v>142</v>
      </c>
      <c r="AT201" s="14" t="s">
        <v>138</v>
      </c>
      <c r="AU201" s="14" t="s">
        <v>75</v>
      </c>
      <c r="AY201" s="14" t="s">
        <v>137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4" t="s">
        <v>75</v>
      </c>
      <c r="BK201" s="219">
        <f>ROUND(I201*H201,2)</f>
        <v>0</v>
      </c>
      <c r="BL201" s="14" t="s">
        <v>142</v>
      </c>
      <c r="BM201" s="14" t="s">
        <v>433</v>
      </c>
    </row>
    <row r="202" s="10" customFormat="1">
      <c r="B202" s="226"/>
      <c r="C202" s="227"/>
      <c r="D202" s="228" t="s">
        <v>186</v>
      </c>
      <c r="E202" s="229" t="s">
        <v>434</v>
      </c>
      <c r="F202" s="230" t="s">
        <v>435</v>
      </c>
      <c r="G202" s="227"/>
      <c r="H202" s="231">
        <v>1240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AT202" s="237" t="s">
        <v>186</v>
      </c>
      <c r="AU202" s="237" t="s">
        <v>75</v>
      </c>
      <c r="AV202" s="10" t="s">
        <v>90</v>
      </c>
      <c r="AW202" s="10" t="s">
        <v>30</v>
      </c>
      <c r="AX202" s="10" t="s">
        <v>75</v>
      </c>
      <c r="AY202" s="237" t="s">
        <v>137</v>
      </c>
    </row>
    <row r="203" s="1" customFormat="1" ht="16.5" customHeight="1">
      <c r="B203" s="35"/>
      <c r="C203" s="208" t="s">
        <v>436</v>
      </c>
      <c r="D203" s="208" t="s">
        <v>138</v>
      </c>
      <c r="E203" s="209" t="s">
        <v>437</v>
      </c>
      <c r="F203" s="210" t="s">
        <v>438</v>
      </c>
      <c r="G203" s="211" t="s">
        <v>439</v>
      </c>
      <c r="H203" s="212">
        <v>1540</v>
      </c>
      <c r="I203" s="213"/>
      <c r="J203" s="214">
        <f>ROUND(I203*H203,2)</f>
        <v>0</v>
      </c>
      <c r="K203" s="210" t="s">
        <v>1</v>
      </c>
      <c r="L203" s="40"/>
      <c r="M203" s="215" t="s">
        <v>1</v>
      </c>
      <c r="N203" s="216" t="s">
        <v>38</v>
      </c>
      <c r="O203" s="76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AR203" s="14" t="s">
        <v>142</v>
      </c>
      <c r="AT203" s="14" t="s">
        <v>138</v>
      </c>
      <c r="AU203" s="14" t="s">
        <v>75</v>
      </c>
      <c r="AY203" s="14" t="s">
        <v>137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4" t="s">
        <v>75</v>
      </c>
      <c r="BK203" s="219">
        <f>ROUND(I203*H203,2)</f>
        <v>0</v>
      </c>
      <c r="BL203" s="14" t="s">
        <v>142</v>
      </c>
      <c r="BM203" s="14" t="s">
        <v>440</v>
      </c>
    </row>
    <row r="204" s="10" customFormat="1">
      <c r="B204" s="226"/>
      <c r="C204" s="227"/>
      <c r="D204" s="228" t="s">
        <v>186</v>
      </c>
      <c r="E204" s="229" t="s">
        <v>1</v>
      </c>
      <c r="F204" s="230" t="s">
        <v>441</v>
      </c>
      <c r="G204" s="227"/>
      <c r="H204" s="231">
        <v>1190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AT204" s="237" t="s">
        <v>186</v>
      </c>
      <c r="AU204" s="237" t="s">
        <v>75</v>
      </c>
      <c r="AV204" s="10" t="s">
        <v>90</v>
      </c>
      <c r="AW204" s="10" t="s">
        <v>30</v>
      </c>
      <c r="AX204" s="10" t="s">
        <v>67</v>
      </c>
      <c r="AY204" s="237" t="s">
        <v>137</v>
      </c>
    </row>
    <row r="205" s="10" customFormat="1">
      <c r="B205" s="226"/>
      <c r="C205" s="227"/>
      <c r="D205" s="228" t="s">
        <v>186</v>
      </c>
      <c r="E205" s="229" t="s">
        <v>1</v>
      </c>
      <c r="F205" s="230" t="s">
        <v>378</v>
      </c>
      <c r="G205" s="227"/>
      <c r="H205" s="231">
        <v>350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AT205" s="237" t="s">
        <v>186</v>
      </c>
      <c r="AU205" s="237" t="s">
        <v>75</v>
      </c>
      <c r="AV205" s="10" t="s">
        <v>90</v>
      </c>
      <c r="AW205" s="10" t="s">
        <v>30</v>
      </c>
      <c r="AX205" s="10" t="s">
        <v>67</v>
      </c>
      <c r="AY205" s="237" t="s">
        <v>137</v>
      </c>
    </row>
    <row r="206" s="11" customFormat="1">
      <c r="B206" s="238"/>
      <c r="C206" s="239"/>
      <c r="D206" s="228" t="s">
        <v>186</v>
      </c>
      <c r="E206" s="240" t="s">
        <v>1</v>
      </c>
      <c r="F206" s="241" t="s">
        <v>193</v>
      </c>
      <c r="G206" s="239"/>
      <c r="H206" s="242">
        <v>1540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AT206" s="248" t="s">
        <v>186</v>
      </c>
      <c r="AU206" s="248" t="s">
        <v>75</v>
      </c>
      <c r="AV206" s="11" t="s">
        <v>142</v>
      </c>
      <c r="AW206" s="11" t="s">
        <v>30</v>
      </c>
      <c r="AX206" s="11" t="s">
        <v>75</v>
      </c>
      <c r="AY206" s="248" t="s">
        <v>137</v>
      </c>
    </row>
    <row r="207" s="1" customFormat="1" ht="16.5" customHeight="1">
      <c r="B207" s="35"/>
      <c r="C207" s="208" t="s">
        <v>442</v>
      </c>
      <c r="D207" s="208" t="s">
        <v>138</v>
      </c>
      <c r="E207" s="209" t="s">
        <v>443</v>
      </c>
      <c r="F207" s="210" t="s">
        <v>444</v>
      </c>
      <c r="G207" s="211" t="s">
        <v>219</v>
      </c>
      <c r="H207" s="212">
        <v>1</v>
      </c>
      <c r="I207" s="213"/>
      <c r="J207" s="214">
        <f>ROUND(I207*H207,2)</f>
        <v>0</v>
      </c>
      <c r="K207" s="210" t="s">
        <v>1</v>
      </c>
      <c r="L207" s="40"/>
      <c r="M207" s="215" t="s">
        <v>1</v>
      </c>
      <c r="N207" s="216" t="s">
        <v>38</v>
      </c>
      <c r="O207" s="76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AR207" s="14" t="s">
        <v>142</v>
      </c>
      <c r="AT207" s="14" t="s">
        <v>138</v>
      </c>
      <c r="AU207" s="14" t="s">
        <v>75</v>
      </c>
      <c r="AY207" s="14" t="s">
        <v>137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4" t="s">
        <v>75</v>
      </c>
      <c r="BK207" s="219">
        <f>ROUND(I207*H207,2)</f>
        <v>0</v>
      </c>
      <c r="BL207" s="14" t="s">
        <v>142</v>
      </c>
      <c r="BM207" s="14" t="s">
        <v>445</v>
      </c>
    </row>
    <row r="208" s="10" customFormat="1">
      <c r="B208" s="226"/>
      <c r="C208" s="227"/>
      <c r="D208" s="228" t="s">
        <v>186</v>
      </c>
      <c r="E208" s="229" t="s">
        <v>446</v>
      </c>
      <c r="F208" s="230" t="s">
        <v>385</v>
      </c>
      <c r="G208" s="227"/>
      <c r="H208" s="231">
        <v>1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AT208" s="237" t="s">
        <v>186</v>
      </c>
      <c r="AU208" s="237" t="s">
        <v>75</v>
      </c>
      <c r="AV208" s="10" t="s">
        <v>90</v>
      </c>
      <c r="AW208" s="10" t="s">
        <v>30</v>
      </c>
      <c r="AX208" s="10" t="s">
        <v>75</v>
      </c>
      <c r="AY208" s="237" t="s">
        <v>137</v>
      </c>
    </row>
    <row r="209" s="1" customFormat="1" ht="16.5" customHeight="1">
      <c r="B209" s="35"/>
      <c r="C209" s="208" t="s">
        <v>447</v>
      </c>
      <c r="D209" s="208" t="s">
        <v>138</v>
      </c>
      <c r="E209" s="209" t="s">
        <v>448</v>
      </c>
      <c r="F209" s="210" t="s">
        <v>449</v>
      </c>
      <c r="G209" s="211" t="s">
        <v>219</v>
      </c>
      <c r="H209" s="212">
        <v>191.91999999999999</v>
      </c>
      <c r="I209" s="213"/>
      <c r="J209" s="214">
        <f>ROUND(I209*H209,2)</f>
        <v>0</v>
      </c>
      <c r="K209" s="210" t="s">
        <v>1</v>
      </c>
      <c r="L209" s="40"/>
      <c r="M209" s="215" t="s">
        <v>1</v>
      </c>
      <c r="N209" s="216" t="s">
        <v>38</v>
      </c>
      <c r="O209" s="76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AR209" s="14" t="s">
        <v>142</v>
      </c>
      <c r="AT209" s="14" t="s">
        <v>138</v>
      </c>
      <c r="AU209" s="14" t="s">
        <v>75</v>
      </c>
      <c r="AY209" s="14" t="s">
        <v>137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4" t="s">
        <v>75</v>
      </c>
      <c r="BK209" s="219">
        <f>ROUND(I209*H209,2)</f>
        <v>0</v>
      </c>
      <c r="BL209" s="14" t="s">
        <v>142</v>
      </c>
      <c r="BM209" s="14" t="s">
        <v>450</v>
      </c>
    </row>
    <row r="210" s="1" customFormat="1" ht="16.5" customHeight="1">
      <c r="B210" s="35"/>
      <c r="C210" s="208" t="s">
        <v>451</v>
      </c>
      <c r="D210" s="208" t="s">
        <v>138</v>
      </c>
      <c r="E210" s="209" t="s">
        <v>452</v>
      </c>
      <c r="F210" s="210" t="s">
        <v>453</v>
      </c>
      <c r="G210" s="211" t="s">
        <v>219</v>
      </c>
      <c r="H210" s="212">
        <v>61</v>
      </c>
      <c r="I210" s="213"/>
      <c r="J210" s="214">
        <f>ROUND(I210*H210,2)</f>
        <v>0</v>
      </c>
      <c r="K210" s="210" t="s">
        <v>1</v>
      </c>
      <c r="L210" s="40"/>
      <c r="M210" s="215" t="s">
        <v>1</v>
      </c>
      <c r="N210" s="216" t="s">
        <v>38</v>
      </c>
      <c r="O210" s="76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AR210" s="14" t="s">
        <v>142</v>
      </c>
      <c r="AT210" s="14" t="s">
        <v>138</v>
      </c>
      <c r="AU210" s="14" t="s">
        <v>75</v>
      </c>
      <c r="AY210" s="14" t="s">
        <v>137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4" t="s">
        <v>75</v>
      </c>
      <c r="BK210" s="219">
        <f>ROUND(I210*H210,2)</f>
        <v>0</v>
      </c>
      <c r="BL210" s="14" t="s">
        <v>142</v>
      </c>
      <c r="BM210" s="14" t="s">
        <v>454</v>
      </c>
    </row>
    <row r="211" s="10" customFormat="1">
      <c r="B211" s="226"/>
      <c r="C211" s="227"/>
      <c r="D211" s="228" t="s">
        <v>186</v>
      </c>
      <c r="E211" s="229" t="s">
        <v>455</v>
      </c>
      <c r="F211" s="230" t="s">
        <v>456</v>
      </c>
      <c r="G211" s="227"/>
      <c r="H211" s="231">
        <v>61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AT211" s="237" t="s">
        <v>186</v>
      </c>
      <c r="AU211" s="237" t="s">
        <v>75</v>
      </c>
      <c r="AV211" s="10" t="s">
        <v>90</v>
      </c>
      <c r="AW211" s="10" t="s">
        <v>30</v>
      </c>
      <c r="AX211" s="10" t="s">
        <v>75</v>
      </c>
      <c r="AY211" s="237" t="s">
        <v>137</v>
      </c>
    </row>
    <row r="212" s="1" customFormat="1" ht="16.5" customHeight="1">
      <c r="B212" s="35"/>
      <c r="C212" s="208" t="s">
        <v>457</v>
      </c>
      <c r="D212" s="208" t="s">
        <v>138</v>
      </c>
      <c r="E212" s="209" t="s">
        <v>458</v>
      </c>
      <c r="F212" s="210" t="s">
        <v>459</v>
      </c>
      <c r="G212" s="211" t="s">
        <v>219</v>
      </c>
      <c r="H212" s="212">
        <v>10</v>
      </c>
      <c r="I212" s="213"/>
      <c r="J212" s="214">
        <f>ROUND(I212*H212,2)</f>
        <v>0</v>
      </c>
      <c r="K212" s="210" t="s">
        <v>1</v>
      </c>
      <c r="L212" s="40"/>
      <c r="M212" s="215" t="s">
        <v>1</v>
      </c>
      <c r="N212" s="216" t="s">
        <v>38</v>
      </c>
      <c r="O212" s="76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AR212" s="14" t="s">
        <v>142</v>
      </c>
      <c r="AT212" s="14" t="s">
        <v>138</v>
      </c>
      <c r="AU212" s="14" t="s">
        <v>75</v>
      </c>
      <c r="AY212" s="14" t="s">
        <v>137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4" t="s">
        <v>75</v>
      </c>
      <c r="BK212" s="219">
        <f>ROUND(I212*H212,2)</f>
        <v>0</v>
      </c>
      <c r="BL212" s="14" t="s">
        <v>142</v>
      </c>
      <c r="BM212" s="14" t="s">
        <v>460</v>
      </c>
    </row>
    <row r="213" s="10" customFormat="1">
      <c r="B213" s="226"/>
      <c r="C213" s="227"/>
      <c r="D213" s="228" t="s">
        <v>186</v>
      </c>
      <c r="E213" s="229" t="s">
        <v>461</v>
      </c>
      <c r="F213" s="230" t="s">
        <v>462</v>
      </c>
      <c r="G213" s="227"/>
      <c r="H213" s="231">
        <v>10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AT213" s="237" t="s">
        <v>186</v>
      </c>
      <c r="AU213" s="237" t="s">
        <v>75</v>
      </c>
      <c r="AV213" s="10" t="s">
        <v>90</v>
      </c>
      <c r="AW213" s="10" t="s">
        <v>30</v>
      </c>
      <c r="AX213" s="10" t="s">
        <v>75</v>
      </c>
      <c r="AY213" s="237" t="s">
        <v>137</v>
      </c>
    </row>
    <row r="214" s="1" customFormat="1" ht="16.5" customHeight="1">
      <c r="B214" s="35"/>
      <c r="C214" s="208" t="s">
        <v>463</v>
      </c>
      <c r="D214" s="208" t="s">
        <v>138</v>
      </c>
      <c r="E214" s="209" t="s">
        <v>464</v>
      </c>
      <c r="F214" s="210" t="s">
        <v>465</v>
      </c>
      <c r="G214" s="211" t="s">
        <v>219</v>
      </c>
      <c r="H214" s="212">
        <v>9</v>
      </c>
      <c r="I214" s="213"/>
      <c r="J214" s="214">
        <f>ROUND(I214*H214,2)</f>
        <v>0</v>
      </c>
      <c r="K214" s="210" t="s">
        <v>1</v>
      </c>
      <c r="L214" s="40"/>
      <c r="M214" s="215" t="s">
        <v>1</v>
      </c>
      <c r="N214" s="216" t="s">
        <v>38</v>
      </c>
      <c r="O214" s="76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AR214" s="14" t="s">
        <v>142</v>
      </c>
      <c r="AT214" s="14" t="s">
        <v>138</v>
      </c>
      <c r="AU214" s="14" t="s">
        <v>75</v>
      </c>
      <c r="AY214" s="14" t="s">
        <v>137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4" t="s">
        <v>75</v>
      </c>
      <c r="BK214" s="219">
        <f>ROUND(I214*H214,2)</f>
        <v>0</v>
      </c>
      <c r="BL214" s="14" t="s">
        <v>142</v>
      </c>
      <c r="BM214" s="14" t="s">
        <v>466</v>
      </c>
    </row>
    <row r="215" s="10" customFormat="1">
      <c r="B215" s="226"/>
      <c r="C215" s="227"/>
      <c r="D215" s="228" t="s">
        <v>186</v>
      </c>
      <c r="E215" s="229" t="s">
        <v>171</v>
      </c>
      <c r="F215" s="230" t="s">
        <v>467</v>
      </c>
      <c r="G215" s="227"/>
      <c r="H215" s="231">
        <v>9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AT215" s="237" t="s">
        <v>186</v>
      </c>
      <c r="AU215" s="237" t="s">
        <v>75</v>
      </c>
      <c r="AV215" s="10" t="s">
        <v>90</v>
      </c>
      <c r="AW215" s="10" t="s">
        <v>30</v>
      </c>
      <c r="AX215" s="10" t="s">
        <v>75</v>
      </c>
      <c r="AY215" s="237" t="s">
        <v>137</v>
      </c>
    </row>
    <row r="216" s="9" customFormat="1" ht="25.92" customHeight="1">
      <c r="B216" s="194"/>
      <c r="C216" s="195"/>
      <c r="D216" s="196" t="s">
        <v>66</v>
      </c>
      <c r="E216" s="197" t="s">
        <v>164</v>
      </c>
      <c r="F216" s="197" t="s">
        <v>468</v>
      </c>
      <c r="G216" s="195"/>
      <c r="H216" s="195"/>
      <c r="I216" s="198"/>
      <c r="J216" s="199">
        <f>BK216</f>
        <v>0</v>
      </c>
      <c r="K216" s="195"/>
      <c r="L216" s="200"/>
      <c r="M216" s="201"/>
      <c r="N216" s="202"/>
      <c r="O216" s="202"/>
      <c r="P216" s="203">
        <f>SUM(P217:P218)</f>
        <v>0</v>
      </c>
      <c r="Q216" s="202"/>
      <c r="R216" s="203">
        <f>SUM(R217:R218)</f>
        <v>0</v>
      </c>
      <c r="S216" s="202"/>
      <c r="T216" s="204">
        <f>SUM(T217:T218)</f>
        <v>0</v>
      </c>
      <c r="AR216" s="205" t="s">
        <v>75</v>
      </c>
      <c r="AT216" s="206" t="s">
        <v>66</v>
      </c>
      <c r="AU216" s="206" t="s">
        <v>67</v>
      </c>
      <c r="AY216" s="205" t="s">
        <v>137</v>
      </c>
      <c r="BK216" s="207">
        <f>SUM(BK217:BK218)</f>
        <v>0</v>
      </c>
    </row>
    <row r="217" s="1" customFormat="1" ht="16.5" customHeight="1">
      <c r="B217" s="35"/>
      <c r="C217" s="208" t="s">
        <v>469</v>
      </c>
      <c r="D217" s="208" t="s">
        <v>138</v>
      </c>
      <c r="E217" s="209" t="s">
        <v>470</v>
      </c>
      <c r="F217" s="210" t="s">
        <v>471</v>
      </c>
      <c r="G217" s="211" t="s">
        <v>472</v>
      </c>
      <c r="H217" s="212">
        <v>6</v>
      </c>
      <c r="I217" s="213"/>
      <c r="J217" s="214">
        <f>ROUND(I217*H217,2)</f>
        <v>0</v>
      </c>
      <c r="K217" s="210" t="s">
        <v>1</v>
      </c>
      <c r="L217" s="40"/>
      <c r="M217" s="215" t="s">
        <v>1</v>
      </c>
      <c r="N217" s="216" t="s">
        <v>38</v>
      </c>
      <c r="O217" s="76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AR217" s="14" t="s">
        <v>142</v>
      </c>
      <c r="AT217" s="14" t="s">
        <v>138</v>
      </c>
      <c r="AU217" s="14" t="s">
        <v>75</v>
      </c>
      <c r="AY217" s="14" t="s">
        <v>137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4" t="s">
        <v>75</v>
      </c>
      <c r="BK217" s="219">
        <f>ROUND(I217*H217,2)</f>
        <v>0</v>
      </c>
      <c r="BL217" s="14" t="s">
        <v>142</v>
      </c>
      <c r="BM217" s="14" t="s">
        <v>473</v>
      </c>
    </row>
    <row r="218" s="1" customFormat="1" ht="16.5" customHeight="1">
      <c r="B218" s="35"/>
      <c r="C218" s="208" t="s">
        <v>474</v>
      </c>
      <c r="D218" s="208" t="s">
        <v>138</v>
      </c>
      <c r="E218" s="209" t="s">
        <v>475</v>
      </c>
      <c r="F218" s="210" t="s">
        <v>476</v>
      </c>
      <c r="G218" s="211" t="s">
        <v>472</v>
      </c>
      <c r="H218" s="212">
        <v>1</v>
      </c>
      <c r="I218" s="213"/>
      <c r="J218" s="214">
        <f>ROUND(I218*H218,2)</f>
        <v>0</v>
      </c>
      <c r="K218" s="210" t="s">
        <v>1</v>
      </c>
      <c r="L218" s="40"/>
      <c r="M218" s="215" t="s">
        <v>1</v>
      </c>
      <c r="N218" s="216" t="s">
        <v>38</v>
      </c>
      <c r="O218" s="76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AR218" s="14" t="s">
        <v>142</v>
      </c>
      <c r="AT218" s="14" t="s">
        <v>138</v>
      </c>
      <c r="AU218" s="14" t="s">
        <v>75</v>
      </c>
      <c r="AY218" s="14" t="s">
        <v>137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4" t="s">
        <v>75</v>
      </c>
      <c r="BK218" s="219">
        <f>ROUND(I218*H218,2)</f>
        <v>0</v>
      </c>
      <c r="BL218" s="14" t="s">
        <v>142</v>
      </c>
      <c r="BM218" s="14" t="s">
        <v>477</v>
      </c>
    </row>
    <row r="219" s="9" customFormat="1" ht="25.92" customHeight="1">
      <c r="B219" s="194"/>
      <c r="C219" s="195"/>
      <c r="D219" s="196" t="s">
        <v>66</v>
      </c>
      <c r="E219" s="197" t="s">
        <v>172</v>
      </c>
      <c r="F219" s="197" t="s">
        <v>478</v>
      </c>
      <c r="G219" s="195"/>
      <c r="H219" s="195"/>
      <c r="I219" s="198"/>
      <c r="J219" s="199">
        <f>BK219</f>
        <v>0</v>
      </c>
      <c r="K219" s="195"/>
      <c r="L219" s="200"/>
      <c r="M219" s="201"/>
      <c r="N219" s="202"/>
      <c r="O219" s="202"/>
      <c r="P219" s="203">
        <f>SUM(P220:P245)</f>
        <v>0</v>
      </c>
      <c r="Q219" s="202"/>
      <c r="R219" s="203">
        <f>SUM(R220:R245)</f>
        <v>0</v>
      </c>
      <c r="S219" s="202"/>
      <c r="T219" s="204">
        <f>SUM(T220:T245)</f>
        <v>0</v>
      </c>
      <c r="AR219" s="205" t="s">
        <v>75</v>
      </c>
      <c r="AT219" s="206" t="s">
        <v>66</v>
      </c>
      <c r="AU219" s="206" t="s">
        <v>67</v>
      </c>
      <c r="AY219" s="205" t="s">
        <v>137</v>
      </c>
      <c r="BK219" s="207">
        <f>SUM(BK220:BK245)</f>
        <v>0</v>
      </c>
    </row>
    <row r="220" s="1" customFormat="1" ht="16.5" customHeight="1">
      <c r="B220" s="35"/>
      <c r="C220" s="208" t="s">
        <v>479</v>
      </c>
      <c r="D220" s="208" t="s">
        <v>138</v>
      </c>
      <c r="E220" s="209" t="s">
        <v>480</v>
      </c>
      <c r="F220" s="210" t="s">
        <v>481</v>
      </c>
      <c r="G220" s="211" t="s">
        <v>236</v>
      </c>
      <c r="H220" s="212">
        <v>11</v>
      </c>
      <c r="I220" s="213"/>
      <c r="J220" s="214">
        <f>ROUND(I220*H220,2)</f>
        <v>0</v>
      </c>
      <c r="K220" s="210" t="s">
        <v>1</v>
      </c>
      <c r="L220" s="40"/>
      <c r="M220" s="215" t="s">
        <v>1</v>
      </c>
      <c r="N220" s="216" t="s">
        <v>38</v>
      </c>
      <c r="O220" s="76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AR220" s="14" t="s">
        <v>142</v>
      </c>
      <c r="AT220" s="14" t="s">
        <v>138</v>
      </c>
      <c r="AU220" s="14" t="s">
        <v>75</v>
      </c>
      <c r="AY220" s="14" t="s">
        <v>137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4" t="s">
        <v>75</v>
      </c>
      <c r="BK220" s="219">
        <f>ROUND(I220*H220,2)</f>
        <v>0</v>
      </c>
      <c r="BL220" s="14" t="s">
        <v>142</v>
      </c>
      <c r="BM220" s="14" t="s">
        <v>482</v>
      </c>
    </row>
    <row r="221" s="1" customFormat="1" ht="16.5" customHeight="1">
      <c r="B221" s="35"/>
      <c r="C221" s="208" t="s">
        <v>483</v>
      </c>
      <c r="D221" s="208" t="s">
        <v>138</v>
      </c>
      <c r="E221" s="209" t="s">
        <v>484</v>
      </c>
      <c r="F221" s="210" t="s">
        <v>485</v>
      </c>
      <c r="G221" s="211" t="s">
        <v>236</v>
      </c>
      <c r="H221" s="212">
        <v>15.6</v>
      </c>
      <c r="I221" s="213"/>
      <c r="J221" s="214">
        <f>ROUND(I221*H221,2)</f>
        <v>0</v>
      </c>
      <c r="K221" s="210" t="s">
        <v>1</v>
      </c>
      <c r="L221" s="40"/>
      <c r="M221" s="215" t="s">
        <v>1</v>
      </c>
      <c r="N221" s="216" t="s">
        <v>38</v>
      </c>
      <c r="O221" s="76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AR221" s="14" t="s">
        <v>142</v>
      </c>
      <c r="AT221" s="14" t="s">
        <v>138</v>
      </c>
      <c r="AU221" s="14" t="s">
        <v>75</v>
      </c>
      <c r="AY221" s="14" t="s">
        <v>137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4" t="s">
        <v>75</v>
      </c>
      <c r="BK221" s="219">
        <f>ROUND(I221*H221,2)</f>
        <v>0</v>
      </c>
      <c r="BL221" s="14" t="s">
        <v>142</v>
      </c>
      <c r="BM221" s="14" t="s">
        <v>486</v>
      </c>
    </row>
    <row r="222" s="10" customFormat="1">
      <c r="B222" s="226"/>
      <c r="C222" s="227"/>
      <c r="D222" s="228" t="s">
        <v>186</v>
      </c>
      <c r="E222" s="229" t="s">
        <v>487</v>
      </c>
      <c r="F222" s="230" t="s">
        <v>488</v>
      </c>
      <c r="G222" s="227"/>
      <c r="H222" s="231">
        <v>15.6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AT222" s="237" t="s">
        <v>186</v>
      </c>
      <c r="AU222" s="237" t="s">
        <v>75</v>
      </c>
      <c r="AV222" s="10" t="s">
        <v>90</v>
      </c>
      <c r="AW222" s="10" t="s">
        <v>30</v>
      </c>
      <c r="AX222" s="10" t="s">
        <v>75</v>
      </c>
      <c r="AY222" s="237" t="s">
        <v>137</v>
      </c>
    </row>
    <row r="223" s="1" customFormat="1" ht="16.5" customHeight="1">
      <c r="B223" s="35"/>
      <c r="C223" s="208" t="s">
        <v>489</v>
      </c>
      <c r="D223" s="208" t="s">
        <v>138</v>
      </c>
      <c r="E223" s="209" t="s">
        <v>490</v>
      </c>
      <c r="F223" s="210" t="s">
        <v>491</v>
      </c>
      <c r="G223" s="211" t="s">
        <v>236</v>
      </c>
      <c r="H223" s="212">
        <v>55</v>
      </c>
      <c r="I223" s="213"/>
      <c r="J223" s="214">
        <f>ROUND(I223*H223,2)</f>
        <v>0</v>
      </c>
      <c r="K223" s="210" t="s">
        <v>1</v>
      </c>
      <c r="L223" s="40"/>
      <c r="M223" s="215" t="s">
        <v>1</v>
      </c>
      <c r="N223" s="216" t="s">
        <v>38</v>
      </c>
      <c r="O223" s="76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AR223" s="14" t="s">
        <v>142</v>
      </c>
      <c r="AT223" s="14" t="s">
        <v>138</v>
      </c>
      <c r="AU223" s="14" t="s">
        <v>75</v>
      </c>
      <c r="AY223" s="14" t="s">
        <v>137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4" t="s">
        <v>75</v>
      </c>
      <c r="BK223" s="219">
        <f>ROUND(I223*H223,2)</f>
        <v>0</v>
      </c>
      <c r="BL223" s="14" t="s">
        <v>142</v>
      </c>
      <c r="BM223" s="14" t="s">
        <v>492</v>
      </c>
    </row>
    <row r="224" s="1" customFormat="1" ht="16.5" customHeight="1">
      <c r="B224" s="35"/>
      <c r="C224" s="208" t="s">
        <v>493</v>
      </c>
      <c r="D224" s="208" t="s">
        <v>138</v>
      </c>
      <c r="E224" s="209" t="s">
        <v>494</v>
      </c>
      <c r="F224" s="210" t="s">
        <v>495</v>
      </c>
      <c r="G224" s="211" t="s">
        <v>236</v>
      </c>
      <c r="H224" s="212">
        <v>33</v>
      </c>
      <c r="I224" s="213"/>
      <c r="J224" s="214">
        <f>ROUND(I224*H224,2)</f>
        <v>0</v>
      </c>
      <c r="K224" s="210" t="s">
        <v>1</v>
      </c>
      <c r="L224" s="40"/>
      <c r="M224" s="215" t="s">
        <v>1</v>
      </c>
      <c r="N224" s="216" t="s">
        <v>38</v>
      </c>
      <c r="O224" s="76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AR224" s="14" t="s">
        <v>142</v>
      </c>
      <c r="AT224" s="14" t="s">
        <v>138</v>
      </c>
      <c r="AU224" s="14" t="s">
        <v>75</v>
      </c>
      <c r="AY224" s="14" t="s">
        <v>137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4" t="s">
        <v>75</v>
      </c>
      <c r="BK224" s="219">
        <f>ROUND(I224*H224,2)</f>
        <v>0</v>
      </c>
      <c r="BL224" s="14" t="s">
        <v>142</v>
      </c>
      <c r="BM224" s="14" t="s">
        <v>496</v>
      </c>
    </row>
    <row r="225" s="1" customFormat="1" ht="16.5" customHeight="1">
      <c r="B225" s="35"/>
      <c r="C225" s="208" t="s">
        <v>497</v>
      </c>
      <c r="D225" s="208" t="s">
        <v>138</v>
      </c>
      <c r="E225" s="209" t="s">
        <v>498</v>
      </c>
      <c r="F225" s="210" t="s">
        <v>499</v>
      </c>
      <c r="G225" s="211" t="s">
        <v>472</v>
      </c>
      <c r="H225" s="212">
        <v>3</v>
      </c>
      <c r="I225" s="213"/>
      <c r="J225" s="214">
        <f>ROUND(I225*H225,2)</f>
        <v>0</v>
      </c>
      <c r="K225" s="210" t="s">
        <v>1</v>
      </c>
      <c r="L225" s="40"/>
      <c r="M225" s="215" t="s">
        <v>1</v>
      </c>
      <c r="N225" s="216" t="s">
        <v>38</v>
      </c>
      <c r="O225" s="76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AR225" s="14" t="s">
        <v>142</v>
      </c>
      <c r="AT225" s="14" t="s">
        <v>138</v>
      </c>
      <c r="AU225" s="14" t="s">
        <v>75</v>
      </c>
      <c r="AY225" s="14" t="s">
        <v>137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4" t="s">
        <v>75</v>
      </c>
      <c r="BK225" s="219">
        <f>ROUND(I225*H225,2)</f>
        <v>0</v>
      </c>
      <c r="BL225" s="14" t="s">
        <v>142</v>
      </c>
      <c r="BM225" s="14" t="s">
        <v>500</v>
      </c>
    </row>
    <row r="226" s="1" customFormat="1" ht="16.5" customHeight="1">
      <c r="B226" s="35"/>
      <c r="C226" s="208" t="s">
        <v>501</v>
      </c>
      <c r="D226" s="208" t="s">
        <v>138</v>
      </c>
      <c r="E226" s="209" t="s">
        <v>502</v>
      </c>
      <c r="F226" s="210" t="s">
        <v>503</v>
      </c>
      <c r="G226" s="211" t="s">
        <v>472</v>
      </c>
      <c r="H226" s="212">
        <v>17</v>
      </c>
      <c r="I226" s="213"/>
      <c r="J226" s="214">
        <f>ROUND(I226*H226,2)</f>
        <v>0</v>
      </c>
      <c r="K226" s="210" t="s">
        <v>1</v>
      </c>
      <c r="L226" s="40"/>
      <c r="M226" s="215" t="s">
        <v>1</v>
      </c>
      <c r="N226" s="216" t="s">
        <v>38</v>
      </c>
      <c r="O226" s="76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AR226" s="14" t="s">
        <v>142</v>
      </c>
      <c r="AT226" s="14" t="s">
        <v>138</v>
      </c>
      <c r="AU226" s="14" t="s">
        <v>75</v>
      </c>
      <c r="AY226" s="14" t="s">
        <v>137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4" t="s">
        <v>75</v>
      </c>
      <c r="BK226" s="219">
        <f>ROUND(I226*H226,2)</f>
        <v>0</v>
      </c>
      <c r="BL226" s="14" t="s">
        <v>142</v>
      </c>
      <c r="BM226" s="14" t="s">
        <v>504</v>
      </c>
    </row>
    <row r="227" s="1" customFormat="1" ht="16.5" customHeight="1">
      <c r="B227" s="35"/>
      <c r="C227" s="208" t="s">
        <v>505</v>
      </c>
      <c r="D227" s="208" t="s">
        <v>138</v>
      </c>
      <c r="E227" s="209" t="s">
        <v>506</v>
      </c>
      <c r="F227" s="210" t="s">
        <v>507</v>
      </c>
      <c r="G227" s="211" t="s">
        <v>472</v>
      </c>
      <c r="H227" s="212">
        <v>1</v>
      </c>
      <c r="I227" s="213"/>
      <c r="J227" s="214">
        <f>ROUND(I227*H227,2)</f>
        <v>0</v>
      </c>
      <c r="K227" s="210" t="s">
        <v>1</v>
      </c>
      <c r="L227" s="40"/>
      <c r="M227" s="215" t="s">
        <v>1</v>
      </c>
      <c r="N227" s="216" t="s">
        <v>38</v>
      </c>
      <c r="O227" s="76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AR227" s="14" t="s">
        <v>142</v>
      </c>
      <c r="AT227" s="14" t="s">
        <v>138</v>
      </c>
      <c r="AU227" s="14" t="s">
        <v>75</v>
      </c>
      <c r="AY227" s="14" t="s">
        <v>137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4" t="s">
        <v>75</v>
      </c>
      <c r="BK227" s="219">
        <f>ROUND(I227*H227,2)</f>
        <v>0</v>
      </c>
      <c r="BL227" s="14" t="s">
        <v>142</v>
      </c>
      <c r="BM227" s="14" t="s">
        <v>508</v>
      </c>
    </row>
    <row r="228" s="10" customFormat="1">
      <c r="B228" s="226"/>
      <c r="C228" s="227"/>
      <c r="D228" s="228" t="s">
        <v>186</v>
      </c>
      <c r="E228" s="229" t="s">
        <v>509</v>
      </c>
      <c r="F228" s="230" t="s">
        <v>510</v>
      </c>
      <c r="G228" s="227"/>
      <c r="H228" s="231">
        <v>1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AT228" s="237" t="s">
        <v>186</v>
      </c>
      <c r="AU228" s="237" t="s">
        <v>75</v>
      </c>
      <c r="AV228" s="10" t="s">
        <v>90</v>
      </c>
      <c r="AW228" s="10" t="s">
        <v>30</v>
      </c>
      <c r="AX228" s="10" t="s">
        <v>75</v>
      </c>
      <c r="AY228" s="237" t="s">
        <v>137</v>
      </c>
    </row>
    <row r="229" s="1" customFormat="1" ht="16.5" customHeight="1">
      <c r="B229" s="35"/>
      <c r="C229" s="208" t="s">
        <v>511</v>
      </c>
      <c r="D229" s="208" t="s">
        <v>138</v>
      </c>
      <c r="E229" s="209" t="s">
        <v>512</v>
      </c>
      <c r="F229" s="210" t="s">
        <v>513</v>
      </c>
      <c r="G229" s="211" t="s">
        <v>219</v>
      </c>
      <c r="H229" s="212">
        <v>21.280000000000001</v>
      </c>
      <c r="I229" s="213"/>
      <c r="J229" s="214">
        <f>ROUND(I229*H229,2)</f>
        <v>0</v>
      </c>
      <c r="K229" s="210" t="s">
        <v>1</v>
      </c>
      <c r="L229" s="40"/>
      <c r="M229" s="215" t="s">
        <v>1</v>
      </c>
      <c r="N229" s="216" t="s">
        <v>38</v>
      </c>
      <c r="O229" s="76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AR229" s="14" t="s">
        <v>142</v>
      </c>
      <c r="AT229" s="14" t="s">
        <v>138</v>
      </c>
      <c r="AU229" s="14" t="s">
        <v>75</v>
      </c>
      <c r="AY229" s="14" t="s">
        <v>137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4" t="s">
        <v>75</v>
      </c>
      <c r="BK229" s="219">
        <f>ROUND(I229*H229,2)</f>
        <v>0</v>
      </c>
      <c r="BL229" s="14" t="s">
        <v>142</v>
      </c>
      <c r="BM229" s="14" t="s">
        <v>514</v>
      </c>
    </row>
    <row r="230" s="10" customFormat="1">
      <c r="B230" s="226"/>
      <c r="C230" s="227"/>
      <c r="D230" s="228" t="s">
        <v>186</v>
      </c>
      <c r="E230" s="229" t="s">
        <v>515</v>
      </c>
      <c r="F230" s="230" t="s">
        <v>516</v>
      </c>
      <c r="G230" s="227"/>
      <c r="H230" s="231">
        <v>21.280000000000001</v>
      </c>
      <c r="I230" s="232"/>
      <c r="J230" s="227"/>
      <c r="K230" s="227"/>
      <c r="L230" s="233"/>
      <c r="M230" s="234"/>
      <c r="N230" s="235"/>
      <c r="O230" s="235"/>
      <c r="P230" s="235"/>
      <c r="Q230" s="235"/>
      <c r="R230" s="235"/>
      <c r="S230" s="235"/>
      <c r="T230" s="236"/>
      <c r="AT230" s="237" t="s">
        <v>186</v>
      </c>
      <c r="AU230" s="237" t="s">
        <v>75</v>
      </c>
      <c r="AV230" s="10" t="s">
        <v>90</v>
      </c>
      <c r="AW230" s="10" t="s">
        <v>30</v>
      </c>
      <c r="AX230" s="10" t="s">
        <v>75</v>
      </c>
      <c r="AY230" s="237" t="s">
        <v>137</v>
      </c>
    </row>
    <row r="231" s="1" customFormat="1" ht="16.5" customHeight="1">
      <c r="B231" s="35"/>
      <c r="C231" s="208" t="s">
        <v>517</v>
      </c>
      <c r="D231" s="208" t="s">
        <v>138</v>
      </c>
      <c r="E231" s="209" t="s">
        <v>518</v>
      </c>
      <c r="F231" s="210" t="s">
        <v>519</v>
      </c>
      <c r="G231" s="211" t="s">
        <v>472</v>
      </c>
      <c r="H231" s="212">
        <v>22</v>
      </c>
      <c r="I231" s="213"/>
      <c r="J231" s="214">
        <f>ROUND(I231*H231,2)</f>
        <v>0</v>
      </c>
      <c r="K231" s="210" t="s">
        <v>1</v>
      </c>
      <c r="L231" s="40"/>
      <c r="M231" s="215" t="s">
        <v>1</v>
      </c>
      <c r="N231" s="216" t="s">
        <v>38</v>
      </c>
      <c r="O231" s="76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AR231" s="14" t="s">
        <v>142</v>
      </c>
      <c r="AT231" s="14" t="s">
        <v>138</v>
      </c>
      <c r="AU231" s="14" t="s">
        <v>75</v>
      </c>
      <c r="AY231" s="14" t="s">
        <v>137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4" t="s">
        <v>75</v>
      </c>
      <c r="BK231" s="219">
        <f>ROUND(I231*H231,2)</f>
        <v>0</v>
      </c>
      <c r="BL231" s="14" t="s">
        <v>142</v>
      </c>
      <c r="BM231" s="14" t="s">
        <v>520</v>
      </c>
    </row>
    <row r="232" s="10" customFormat="1">
      <c r="B232" s="226"/>
      <c r="C232" s="227"/>
      <c r="D232" s="228" t="s">
        <v>186</v>
      </c>
      <c r="E232" s="229" t="s">
        <v>521</v>
      </c>
      <c r="F232" s="230" t="s">
        <v>522</v>
      </c>
      <c r="G232" s="227"/>
      <c r="H232" s="231">
        <v>22</v>
      </c>
      <c r="I232" s="232"/>
      <c r="J232" s="227"/>
      <c r="K232" s="227"/>
      <c r="L232" s="233"/>
      <c r="M232" s="234"/>
      <c r="N232" s="235"/>
      <c r="O232" s="235"/>
      <c r="P232" s="235"/>
      <c r="Q232" s="235"/>
      <c r="R232" s="235"/>
      <c r="S232" s="235"/>
      <c r="T232" s="236"/>
      <c r="AT232" s="237" t="s">
        <v>186</v>
      </c>
      <c r="AU232" s="237" t="s">
        <v>75</v>
      </c>
      <c r="AV232" s="10" t="s">
        <v>90</v>
      </c>
      <c r="AW232" s="10" t="s">
        <v>30</v>
      </c>
      <c r="AX232" s="10" t="s">
        <v>75</v>
      </c>
      <c r="AY232" s="237" t="s">
        <v>137</v>
      </c>
    </row>
    <row r="233" s="1" customFormat="1" ht="16.5" customHeight="1">
      <c r="B233" s="35"/>
      <c r="C233" s="208" t="s">
        <v>523</v>
      </c>
      <c r="D233" s="208" t="s">
        <v>138</v>
      </c>
      <c r="E233" s="209" t="s">
        <v>524</v>
      </c>
      <c r="F233" s="210" t="s">
        <v>525</v>
      </c>
      <c r="G233" s="211" t="s">
        <v>219</v>
      </c>
      <c r="H233" s="212">
        <v>320</v>
      </c>
      <c r="I233" s="213"/>
      <c r="J233" s="214">
        <f>ROUND(I233*H233,2)</f>
        <v>0</v>
      </c>
      <c r="K233" s="210" t="s">
        <v>1</v>
      </c>
      <c r="L233" s="40"/>
      <c r="M233" s="215" t="s">
        <v>1</v>
      </c>
      <c r="N233" s="216" t="s">
        <v>38</v>
      </c>
      <c r="O233" s="76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AR233" s="14" t="s">
        <v>142</v>
      </c>
      <c r="AT233" s="14" t="s">
        <v>138</v>
      </c>
      <c r="AU233" s="14" t="s">
        <v>75</v>
      </c>
      <c r="AY233" s="14" t="s">
        <v>137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4" t="s">
        <v>75</v>
      </c>
      <c r="BK233" s="219">
        <f>ROUND(I233*H233,2)</f>
        <v>0</v>
      </c>
      <c r="BL233" s="14" t="s">
        <v>142</v>
      </c>
      <c r="BM233" s="14" t="s">
        <v>526</v>
      </c>
    </row>
    <row r="234" s="1" customFormat="1" ht="16.5" customHeight="1">
      <c r="B234" s="35"/>
      <c r="C234" s="208" t="s">
        <v>527</v>
      </c>
      <c r="D234" s="208" t="s">
        <v>138</v>
      </c>
      <c r="E234" s="209" t="s">
        <v>528</v>
      </c>
      <c r="F234" s="210" t="s">
        <v>529</v>
      </c>
      <c r="G234" s="211" t="s">
        <v>236</v>
      </c>
      <c r="H234" s="212">
        <v>440</v>
      </c>
      <c r="I234" s="213"/>
      <c r="J234" s="214">
        <f>ROUND(I234*H234,2)</f>
        <v>0</v>
      </c>
      <c r="K234" s="210" t="s">
        <v>1</v>
      </c>
      <c r="L234" s="40"/>
      <c r="M234" s="215" t="s">
        <v>1</v>
      </c>
      <c r="N234" s="216" t="s">
        <v>38</v>
      </c>
      <c r="O234" s="76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AR234" s="14" t="s">
        <v>142</v>
      </c>
      <c r="AT234" s="14" t="s">
        <v>138</v>
      </c>
      <c r="AU234" s="14" t="s">
        <v>75</v>
      </c>
      <c r="AY234" s="14" t="s">
        <v>137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4" t="s">
        <v>75</v>
      </c>
      <c r="BK234" s="219">
        <f>ROUND(I234*H234,2)</f>
        <v>0</v>
      </c>
      <c r="BL234" s="14" t="s">
        <v>142</v>
      </c>
      <c r="BM234" s="14" t="s">
        <v>530</v>
      </c>
    </row>
    <row r="235" s="1" customFormat="1" ht="16.5" customHeight="1">
      <c r="B235" s="35"/>
      <c r="C235" s="208" t="s">
        <v>531</v>
      </c>
      <c r="D235" s="208" t="s">
        <v>138</v>
      </c>
      <c r="E235" s="209" t="s">
        <v>532</v>
      </c>
      <c r="F235" s="210" t="s">
        <v>533</v>
      </c>
      <c r="G235" s="211" t="s">
        <v>184</v>
      </c>
      <c r="H235" s="212">
        <v>57.365000000000002</v>
      </c>
      <c r="I235" s="213"/>
      <c r="J235" s="214">
        <f>ROUND(I235*H235,2)</f>
        <v>0</v>
      </c>
      <c r="K235" s="210" t="s">
        <v>1</v>
      </c>
      <c r="L235" s="40"/>
      <c r="M235" s="215" t="s">
        <v>1</v>
      </c>
      <c r="N235" s="216" t="s">
        <v>38</v>
      </c>
      <c r="O235" s="76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AR235" s="14" t="s">
        <v>142</v>
      </c>
      <c r="AT235" s="14" t="s">
        <v>138</v>
      </c>
      <c r="AU235" s="14" t="s">
        <v>75</v>
      </c>
      <c r="AY235" s="14" t="s">
        <v>137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4" t="s">
        <v>75</v>
      </c>
      <c r="BK235" s="219">
        <f>ROUND(I235*H235,2)</f>
        <v>0</v>
      </c>
      <c r="BL235" s="14" t="s">
        <v>142</v>
      </c>
      <c r="BM235" s="14" t="s">
        <v>534</v>
      </c>
    </row>
    <row r="236" s="10" customFormat="1">
      <c r="B236" s="226"/>
      <c r="C236" s="227"/>
      <c r="D236" s="228" t="s">
        <v>186</v>
      </c>
      <c r="E236" s="229" t="s">
        <v>1</v>
      </c>
      <c r="F236" s="230" t="s">
        <v>535</v>
      </c>
      <c r="G236" s="227"/>
      <c r="H236" s="231">
        <v>57.365000000000002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AT236" s="237" t="s">
        <v>186</v>
      </c>
      <c r="AU236" s="237" t="s">
        <v>75</v>
      </c>
      <c r="AV236" s="10" t="s">
        <v>90</v>
      </c>
      <c r="AW236" s="10" t="s">
        <v>30</v>
      </c>
      <c r="AX236" s="10" t="s">
        <v>75</v>
      </c>
      <c r="AY236" s="237" t="s">
        <v>137</v>
      </c>
    </row>
    <row r="237" s="1" customFormat="1" ht="16.5" customHeight="1">
      <c r="B237" s="35"/>
      <c r="C237" s="208" t="s">
        <v>536</v>
      </c>
      <c r="D237" s="208" t="s">
        <v>138</v>
      </c>
      <c r="E237" s="209" t="s">
        <v>537</v>
      </c>
      <c r="F237" s="210" t="s">
        <v>538</v>
      </c>
      <c r="G237" s="211" t="s">
        <v>236</v>
      </c>
      <c r="H237" s="212">
        <v>7.7000000000000002</v>
      </c>
      <c r="I237" s="213"/>
      <c r="J237" s="214">
        <f>ROUND(I237*H237,2)</f>
        <v>0</v>
      </c>
      <c r="K237" s="210" t="s">
        <v>1</v>
      </c>
      <c r="L237" s="40"/>
      <c r="M237" s="215" t="s">
        <v>1</v>
      </c>
      <c r="N237" s="216" t="s">
        <v>38</v>
      </c>
      <c r="O237" s="76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AR237" s="14" t="s">
        <v>142</v>
      </c>
      <c r="AT237" s="14" t="s">
        <v>138</v>
      </c>
      <c r="AU237" s="14" t="s">
        <v>75</v>
      </c>
      <c r="AY237" s="14" t="s">
        <v>137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4" t="s">
        <v>75</v>
      </c>
      <c r="BK237" s="219">
        <f>ROUND(I237*H237,2)</f>
        <v>0</v>
      </c>
      <c r="BL237" s="14" t="s">
        <v>142</v>
      </c>
      <c r="BM237" s="14" t="s">
        <v>539</v>
      </c>
    </row>
    <row r="238" s="10" customFormat="1">
      <c r="B238" s="226"/>
      <c r="C238" s="227"/>
      <c r="D238" s="228" t="s">
        <v>186</v>
      </c>
      <c r="E238" s="229" t="s">
        <v>540</v>
      </c>
      <c r="F238" s="230" t="s">
        <v>541</v>
      </c>
      <c r="G238" s="227"/>
      <c r="H238" s="231">
        <v>7.7000000000000002</v>
      </c>
      <c r="I238" s="232"/>
      <c r="J238" s="227"/>
      <c r="K238" s="227"/>
      <c r="L238" s="233"/>
      <c r="M238" s="234"/>
      <c r="N238" s="235"/>
      <c r="O238" s="235"/>
      <c r="P238" s="235"/>
      <c r="Q238" s="235"/>
      <c r="R238" s="235"/>
      <c r="S238" s="235"/>
      <c r="T238" s="236"/>
      <c r="AT238" s="237" t="s">
        <v>186</v>
      </c>
      <c r="AU238" s="237" t="s">
        <v>75</v>
      </c>
      <c r="AV238" s="10" t="s">
        <v>90</v>
      </c>
      <c r="AW238" s="10" t="s">
        <v>30</v>
      </c>
      <c r="AX238" s="10" t="s">
        <v>75</v>
      </c>
      <c r="AY238" s="237" t="s">
        <v>137</v>
      </c>
    </row>
    <row r="239" s="1" customFormat="1" ht="16.5" customHeight="1">
      <c r="B239" s="35"/>
      <c r="C239" s="208" t="s">
        <v>542</v>
      </c>
      <c r="D239" s="208" t="s">
        <v>138</v>
      </c>
      <c r="E239" s="209" t="s">
        <v>543</v>
      </c>
      <c r="F239" s="210" t="s">
        <v>544</v>
      </c>
      <c r="G239" s="211" t="s">
        <v>236</v>
      </c>
      <c r="H239" s="212">
        <v>111</v>
      </c>
      <c r="I239" s="213"/>
      <c r="J239" s="214">
        <f>ROUND(I239*H239,2)</f>
        <v>0</v>
      </c>
      <c r="K239" s="210" t="s">
        <v>1</v>
      </c>
      <c r="L239" s="40"/>
      <c r="M239" s="215" t="s">
        <v>1</v>
      </c>
      <c r="N239" s="216" t="s">
        <v>38</v>
      </c>
      <c r="O239" s="76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AR239" s="14" t="s">
        <v>142</v>
      </c>
      <c r="AT239" s="14" t="s">
        <v>138</v>
      </c>
      <c r="AU239" s="14" t="s">
        <v>75</v>
      </c>
      <c r="AY239" s="14" t="s">
        <v>137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4" t="s">
        <v>75</v>
      </c>
      <c r="BK239" s="219">
        <f>ROUND(I239*H239,2)</f>
        <v>0</v>
      </c>
      <c r="BL239" s="14" t="s">
        <v>142</v>
      </c>
      <c r="BM239" s="14" t="s">
        <v>545</v>
      </c>
    </row>
    <row r="240" s="1" customFormat="1" ht="16.5" customHeight="1">
      <c r="B240" s="35"/>
      <c r="C240" s="208" t="s">
        <v>546</v>
      </c>
      <c r="D240" s="208" t="s">
        <v>138</v>
      </c>
      <c r="E240" s="209" t="s">
        <v>547</v>
      </c>
      <c r="F240" s="210" t="s">
        <v>548</v>
      </c>
      <c r="G240" s="211" t="s">
        <v>472</v>
      </c>
      <c r="H240" s="212">
        <v>2</v>
      </c>
      <c r="I240" s="213"/>
      <c r="J240" s="214">
        <f>ROUND(I240*H240,2)</f>
        <v>0</v>
      </c>
      <c r="K240" s="210" t="s">
        <v>1</v>
      </c>
      <c r="L240" s="40"/>
      <c r="M240" s="215" t="s">
        <v>1</v>
      </c>
      <c r="N240" s="216" t="s">
        <v>38</v>
      </c>
      <c r="O240" s="76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AR240" s="14" t="s">
        <v>142</v>
      </c>
      <c r="AT240" s="14" t="s">
        <v>138</v>
      </c>
      <c r="AU240" s="14" t="s">
        <v>75</v>
      </c>
      <c r="AY240" s="14" t="s">
        <v>137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4" t="s">
        <v>75</v>
      </c>
      <c r="BK240" s="219">
        <f>ROUND(I240*H240,2)</f>
        <v>0</v>
      </c>
      <c r="BL240" s="14" t="s">
        <v>142</v>
      </c>
      <c r="BM240" s="14" t="s">
        <v>549</v>
      </c>
    </row>
    <row r="241" s="1" customFormat="1" ht="16.5" customHeight="1">
      <c r="B241" s="35"/>
      <c r="C241" s="208" t="s">
        <v>550</v>
      </c>
      <c r="D241" s="208" t="s">
        <v>138</v>
      </c>
      <c r="E241" s="209" t="s">
        <v>551</v>
      </c>
      <c r="F241" s="210" t="s">
        <v>552</v>
      </c>
      <c r="G241" s="211" t="s">
        <v>236</v>
      </c>
      <c r="H241" s="212">
        <v>30</v>
      </c>
      <c r="I241" s="213"/>
      <c r="J241" s="214">
        <f>ROUND(I241*H241,2)</f>
        <v>0</v>
      </c>
      <c r="K241" s="210" t="s">
        <v>1</v>
      </c>
      <c r="L241" s="40"/>
      <c r="M241" s="215" t="s">
        <v>1</v>
      </c>
      <c r="N241" s="216" t="s">
        <v>38</v>
      </c>
      <c r="O241" s="76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AR241" s="14" t="s">
        <v>142</v>
      </c>
      <c r="AT241" s="14" t="s">
        <v>138</v>
      </c>
      <c r="AU241" s="14" t="s">
        <v>75</v>
      </c>
      <c r="AY241" s="14" t="s">
        <v>137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4" t="s">
        <v>75</v>
      </c>
      <c r="BK241" s="219">
        <f>ROUND(I241*H241,2)</f>
        <v>0</v>
      </c>
      <c r="BL241" s="14" t="s">
        <v>142</v>
      </c>
      <c r="BM241" s="14" t="s">
        <v>553</v>
      </c>
    </row>
    <row r="242" s="10" customFormat="1">
      <c r="B242" s="226"/>
      <c r="C242" s="227"/>
      <c r="D242" s="228" t="s">
        <v>186</v>
      </c>
      <c r="E242" s="229" t="s">
        <v>554</v>
      </c>
      <c r="F242" s="230" t="s">
        <v>555</v>
      </c>
      <c r="G242" s="227"/>
      <c r="H242" s="231">
        <v>30</v>
      </c>
      <c r="I242" s="232"/>
      <c r="J242" s="227"/>
      <c r="K242" s="227"/>
      <c r="L242" s="233"/>
      <c r="M242" s="234"/>
      <c r="N242" s="235"/>
      <c r="O242" s="235"/>
      <c r="P242" s="235"/>
      <c r="Q242" s="235"/>
      <c r="R242" s="235"/>
      <c r="S242" s="235"/>
      <c r="T242" s="236"/>
      <c r="AT242" s="237" t="s">
        <v>186</v>
      </c>
      <c r="AU242" s="237" t="s">
        <v>75</v>
      </c>
      <c r="AV242" s="10" t="s">
        <v>90</v>
      </c>
      <c r="AW242" s="10" t="s">
        <v>30</v>
      </c>
      <c r="AX242" s="10" t="s">
        <v>75</v>
      </c>
      <c r="AY242" s="237" t="s">
        <v>137</v>
      </c>
    </row>
    <row r="243" s="1" customFormat="1" ht="16.5" customHeight="1">
      <c r="B243" s="35"/>
      <c r="C243" s="208" t="s">
        <v>556</v>
      </c>
      <c r="D243" s="208" t="s">
        <v>138</v>
      </c>
      <c r="E243" s="209" t="s">
        <v>557</v>
      </c>
      <c r="F243" s="210" t="s">
        <v>558</v>
      </c>
      <c r="G243" s="211" t="s">
        <v>184</v>
      </c>
      <c r="H243" s="212">
        <v>33.920000000000002</v>
      </c>
      <c r="I243" s="213"/>
      <c r="J243" s="214">
        <f>ROUND(I243*H243,2)</f>
        <v>0</v>
      </c>
      <c r="K243" s="210" t="s">
        <v>1</v>
      </c>
      <c r="L243" s="40"/>
      <c r="M243" s="215" t="s">
        <v>1</v>
      </c>
      <c r="N243" s="216" t="s">
        <v>38</v>
      </c>
      <c r="O243" s="76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AR243" s="14" t="s">
        <v>142</v>
      </c>
      <c r="AT243" s="14" t="s">
        <v>138</v>
      </c>
      <c r="AU243" s="14" t="s">
        <v>75</v>
      </c>
      <c r="AY243" s="14" t="s">
        <v>137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4" t="s">
        <v>75</v>
      </c>
      <c r="BK243" s="219">
        <f>ROUND(I243*H243,2)</f>
        <v>0</v>
      </c>
      <c r="BL243" s="14" t="s">
        <v>142</v>
      </c>
      <c r="BM243" s="14" t="s">
        <v>559</v>
      </c>
    </row>
    <row r="244" s="1" customFormat="1" ht="16.5" customHeight="1">
      <c r="B244" s="35"/>
      <c r="C244" s="208" t="s">
        <v>560</v>
      </c>
      <c r="D244" s="208" t="s">
        <v>138</v>
      </c>
      <c r="E244" s="209" t="s">
        <v>561</v>
      </c>
      <c r="F244" s="210" t="s">
        <v>562</v>
      </c>
      <c r="G244" s="211" t="s">
        <v>236</v>
      </c>
      <c r="H244" s="212">
        <v>5.8600000000000003</v>
      </c>
      <c r="I244" s="213"/>
      <c r="J244" s="214">
        <f>ROUND(I244*H244,2)</f>
        <v>0</v>
      </c>
      <c r="K244" s="210" t="s">
        <v>1</v>
      </c>
      <c r="L244" s="40"/>
      <c r="M244" s="215" t="s">
        <v>1</v>
      </c>
      <c r="N244" s="216" t="s">
        <v>38</v>
      </c>
      <c r="O244" s="76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AR244" s="14" t="s">
        <v>142</v>
      </c>
      <c r="AT244" s="14" t="s">
        <v>138</v>
      </c>
      <c r="AU244" s="14" t="s">
        <v>75</v>
      </c>
      <c r="AY244" s="14" t="s">
        <v>137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4" t="s">
        <v>75</v>
      </c>
      <c r="BK244" s="219">
        <f>ROUND(I244*H244,2)</f>
        <v>0</v>
      </c>
      <c r="BL244" s="14" t="s">
        <v>142</v>
      </c>
      <c r="BM244" s="14" t="s">
        <v>563</v>
      </c>
    </row>
    <row r="245" s="10" customFormat="1">
      <c r="B245" s="226"/>
      <c r="C245" s="227"/>
      <c r="D245" s="228" t="s">
        <v>186</v>
      </c>
      <c r="E245" s="229" t="s">
        <v>564</v>
      </c>
      <c r="F245" s="230" t="s">
        <v>565</v>
      </c>
      <c r="G245" s="227"/>
      <c r="H245" s="231">
        <v>5.8600000000000003</v>
      </c>
      <c r="I245" s="232"/>
      <c r="J245" s="227"/>
      <c r="K245" s="227"/>
      <c r="L245" s="233"/>
      <c r="M245" s="249"/>
      <c r="N245" s="250"/>
      <c r="O245" s="250"/>
      <c r="P245" s="250"/>
      <c r="Q245" s="250"/>
      <c r="R245" s="250"/>
      <c r="S245" s="250"/>
      <c r="T245" s="251"/>
      <c r="AT245" s="237" t="s">
        <v>186</v>
      </c>
      <c r="AU245" s="237" t="s">
        <v>75</v>
      </c>
      <c r="AV245" s="10" t="s">
        <v>90</v>
      </c>
      <c r="AW245" s="10" t="s">
        <v>30</v>
      </c>
      <c r="AX245" s="10" t="s">
        <v>75</v>
      </c>
      <c r="AY245" s="237" t="s">
        <v>137</v>
      </c>
    </row>
    <row r="246" s="1" customFormat="1" ht="6.96" customHeight="1">
      <c r="B246" s="54"/>
      <c r="C246" s="55"/>
      <c r="D246" s="55"/>
      <c r="E246" s="55"/>
      <c r="F246" s="55"/>
      <c r="G246" s="55"/>
      <c r="H246" s="55"/>
      <c r="I246" s="155"/>
      <c r="J246" s="55"/>
      <c r="K246" s="55"/>
      <c r="L246" s="40"/>
    </row>
  </sheetData>
  <sheetProtection sheet="1" autoFilter="0" formatColumns="0" formatRows="0" objects="1" scenarios="1" spinCount="100000" saltValue="WBuUspkWbnOepJDEjuJQOYmMhoY8/hUQd74hwAw7vLgKytK6H2EhWXHyCdhEoyue0/pOO2Duo80Q8aP8lZdghA==" hashValue="/uXRaG9CoShLTJF8Vs3GCwP8NmWgmDwqTGUffCiseY2BjivTBi8uR0l7niwaFf+Q/2Ex+0VwPr0G1HhLjU7znA==" algorithmName="SHA-512" password="CC35"/>
  <autoFilter ref="C97:K245"/>
  <mergeCells count="14">
    <mergeCell ref="E7:H7"/>
    <mergeCell ref="E9:H9"/>
    <mergeCell ref="E18:H18"/>
    <mergeCell ref="E27:H27"/>
    <mergeCell ref="E50:H50"/>
    <mergeCell ref="E52:H52"/>
    <mergeCell ref="D72:F72"/>
    <mergeCell ref="D73:F73"/>
    <mergeCell ref="D74:F74"/>
    <mergeCell ref="D75:F75"/>
    <mergeCell ref="D76:F7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83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77</v>
      </c>
    </row>
    <row r="4" ht="24.96" customHeight="1">
      <c r="B4" s="17"/>
      <c r="D4" s="125" t="s">
        <v>103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6.5" customHeight="1">
      <c r="B7" s="17"/>
      <c r="E7" s="127" t="str">
        <f>'Rekapitulace stavby'!K6</f>
        <v>Okružní křižovatka v km 1,391.91 u areálu T-sport a SOPO - Modletice včetně chodníku k zastávce</v>
      </c>
      <c r="F7" s="126"/>
      <c r="G7" s="126"/>
      <c r="H7" s="126"/>
      <c r="L7" s="17"/>
    </row>
    <row r="8" s="1" customFormat="1" ht="12" customHeight="1">
      <c r="B8" s="40"/>
      <c r="D8" s="126" t="s">
        <v>104</v>
      </c>
      <c r="I8" s="128"/>
      <c r="L8" s="40"/>
    </row>
    <row r="9" s="1" customFormat="1" ht="36.96" customHeight="1">
      <c r="B9" s="40"/>
      <c r="E9" s="129" t="s">
        <v>566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5. 2. 2018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">
        <v>1</v>
      </c>
      <c r="L14" s="40"/>
    </row>
    <row r="15" s="1" customFormat="1" ht="18" customHeight="1">
      <c r="B15" s="40"/>
      <c r="E15" s="14" t="s">
        <v>21</v>
      </c>
      <c r="I15" s="130" t="s">
        <v>26</v>
      </c>
      <c r="J15" s="14" t="s">
        <v>1</v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27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29</v>
      </c>
      <c r="I20" s="130" t="s">
        <v>25</v>
      </c>
      <c r="J20" s="14" t="s">
        <v>1</v>
      </c>
      <c r="L20" s="40"/>
    </row>
    <row r="21" s="1" customFormat="1" ht="18" customHeight="1">
      <c r="B21" s="40"/>
      <c r="E21" s="14" t="s">
        <v>21</v>
      </c>
      <c r="I21" s="130" t="s">
        <v>26</v>
      </c>
      <c r="J21" s="14" t="s">
        <v>1</v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31</v>
      </c>
      <c r="I23" s="130" t="s">
        <v>25</v>
      </c>
      <c r="J23" s="14" t="s">
        <v>1</v>
      </c>
      <c r="L23" s="40"/>
    </row>
    <row r="24" s="1" customFormat="1" ht="18" customHeight="1">
      <c r="B24" s="40"/>
      <c r="E24" s="14" t="s">
        <v>21</v>
      </c>
      <c r="I24" s="130" t="s">
        <v>26</v>
      </c>
      <c r="J24" s="14" t="s">
        <v>1</v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32</v>
      </c>
      <c r="I26" s="128"/>
      <c r="L26" s="40"/>
    </row>
    <row r="27" s="6" customFormat="1" ht="16.5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14.4" customHeight="1">
      <c r="B30" s="40"/>
      <c r="D30" s="136" t="s">
        <v>106</v>
      </c>
      <c r="I30" s="128"/>
      <c r="J30" s="137">
        <f>J61</f>
        <v>0</v>
      </c>
      <c r="L30" s="40"/>
    </row>
    <row r="31" s="1" customFormat="1" ht="14.4" customHeight="1">
      <c r="B31" s="40"/>
      <c r="D31" s="138" t="s">
        <v>107</v>
      </c>
      <c r="I31" s="128"/>
      <c r="J31" s="137">
        <f>J65</f>
        <v>0</v>
      </c>
      <c r="L31" s="40"/>
    </row>
    <row r="32" s="1" customFormat="1" ht="25.44" customHeight="1">
      <c r="B32" s="40"/>
      <c r="D32" s="139" t="s">
        <v>33</v>
      </c>
      <c r="I32" s="128"/>
      <c r="J32" s="140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5"/>
      <c r="J33" s="68"/>
      <c r="K33" s="68"/>
      <c r="L33" s="40"/>
    </row>
    <row r="34" s="1" customFormat="1" ht="14.4" customHeight="1">
      <c r="B34" s="40"/>
      <c r="F34" s="141" t="s">
        <v>35</v>
      </c>
      <c r="I34" s="142" t="s">
        <v>34</v>
      </c>
      <c r="J34" s="141" t="s">
        <v>36</v>
      </c>
      <c r="L34" s="40"/>
    </row>
    <row r="35" s="1" customFormat="1" ht="14.4" customHeight="1">
      <c r="B35" s="40"/>
      <c r="D35" s="126" t="s">
        <v>37</v>
      </c>
      <c r="E35" s="126" t="s">
        <v>38</v>
      </c>
      <c r="F35" s="143">
        <f>ROUND((SUM(BE65:BE72) + SUM(BE92:BE113)),  2)</f>
        <v>0</v>
      </c>
      <c r="I35" s="144">
        <v>0.20999999999999999</v>
      </c>
      <c r="J35" s="143">
        <f>ROUND(((SUM(BE65:BE72) + SUM(BE92:BE113))*I35),  2)</f>
        <v>0</v>
      </c>
      <c r="L35" s="40"/>
    </row>
    <row r="36" s="1" customFormat="1" ht="14.4" customHeight="1">
      <c r="B36" s="40"/>
      <c r="E36" s="126" t="s">
        <v>39</v>
      </c>
      <c r="F36" s="143">
        <f>ROUND((SUM(BF65:BF72) + SUM(BF92:BF113)),  2)</f>
        <v>0</v>
      </c>
      <c r="I36" s="144">
        <v>0.14999999999999999</v>
      </c>
      <c r="J36" s="143">
        <f>ROUND(((SUM(BF65:BF72) + SUM(BF92:BF113))*I36),  2)</f>
        <v>0</v>
      </c>
      <c r="L36" s="40"/>
    </row>
    <row r="37" hidden="1" s="1" customFormat="1" ht="14.4" customHeight="1">
      <c r="B37" s="40"/>
      <c r="E37" s="126" t="s">
        <v>40</v>
      </c>
      <c r="F37" s="143">
        <f>ROUND((SUM(BG65:BG72) + SUM(BG92:BG113)),  2)</f>
        <v>0</v>
      </c>
      <c r="I37" s="144">
        <v>0.20999999999999999</v>
      </c>
      <c r="J37" s="143">
        <f>0</f>
        <v>0</v>
      </c>
      <c r="L37" s="40"/>
    </row>
    <row r="38" hidden="1" s="1" customFormat="1" ht="14.4" customHeight="1">
      <c r="B38" s="40"/>
      <c r="E38" s="126" t="s">
        <v>41</v>
      </c>
      <c r="F38" s="143">
        <f>ROUND((SUM(BH65:BH72) + SUM(BH92:BH113)),  2)</f>
        <v>0</v>
      </c>
      <c r="I38" s="144">
        <v>0.14999999999999999</v>
      </c>
      <c r="J38" s="143">
        <f>0</f>
        <v>0</v>
      </c>
      <c r="L38" s="40"/>
    </row>
    <row r="39" hidden="1" s="1" customFormat="1" ht="14.4" customHeight="1">
      <c r="B39" s="40"/>
      <c r="E39" s="126" t="s">
        <v>42</v>
      </c>
      <c r="F39" s="143">
        <f>ROUND((SUM(BI65:BI72) + SUM(BI92:BI113)),  2)</f>
        <v>0</v>
      </c>
      <c r="I39" s="144">
        <v>0</v>
      </c>
      <c r="J39" s="143">
        <f>0</f>
        <v>0</v>
      </c>
      <c r="L39" s="40"/>
    </row>
    <row r="40" s="1" customFormat="1" ht="6.96" customHeight="1">
      <c r="B40" s="40"/>
      <c r="I40" s="128"/>
      <c r="L40" s="40"/>
    </row>
    <row r="41" s="1" customFormat="1" ht="25.44" customHeight="1">
      <c r="B41" s="40"/>
      <c r="C41" s="145"/>
      <c r="D41" s="146" t="s">
        <v>43</v>
      </c>
      <c r="E41" s="147"/>
      <c r="F41" s="147"/>
      <c r="G41" s="148" t="s">
        <v>44</v>
      </c>
      <c r="H41" s="149" t="s">
        <v>45</v>
      </c>
      <c r="I41" s="150"/>
      <c r="J41" s="151">
        <f>SUM(J32:J39)</f>
        <v>0</v>
      </c>
      <c r="K41" s="152"/>
      <c r="L41" s="40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5"/>
      <c r="J42" s="154"/>
      <c r="K42" s="154"/>
      <c r="L42" s="40"/>
    </row>
    <row r="46" s="1" customFormat="1" ht="6.96" customHeight="1">
      <c r="B46" s="156"/>
      <c r="C46" s="157"/>
      <c r="D46" s="157"/>
      <c r="E46" s="157"/>
      <c r="F46" s="157"/>
      <c r="G46" s="157"/>
      <c r="H46" s="157"/>
      <c r="I46" s="158"/>
      <c r="J46" s="157"/>
      <c r="K46" s="157"/>
      <c r="L46" s="40"/>
    </row>
    <row r="47" s="1" customFormat="1" ht="24.96" customHeight="1">
      <c r="B47" s="35"/>
      <c r="C47" s="20" t="s">
        <v>108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8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6.5" customHeight="1">
      <c r="B50" s="35"/>
      <c r="C50" s="36"/>
      <c r="D50" s="36"/>
      <c r="E50" s="159" t="str">
        <f>E7</f>
        <v>Okružní křižovatka v km 1,391.91 u areálu T-sport a SOPO - Modletice včetně chodníku k zastávce</v>
      </c>
      <c r="F50" s="29"/>
      <c r="G50" s="29"/>
      <c r="H50" s="29"/>
      <c r="I50" s="128"/>
      <c r="J50" s="36"/>
      <c r="K50" s="36"/>
      <c r="L50" s="40"/>
    </row>
    <row r="51" s="1" customFormat="1" ht="12" customHeight="1">
      <c r="B51" s="35"/>
      <c r="C51" s="29" t="s">
        <v>104</v>
      </c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191 - DIO</v>
      </c>
      <c r="F52" s="36"/>
      <c r="G52" s="36"/>
      <c r="H52" s="36"/>
      <c r="I52" s="128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0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8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0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0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9.28" customHeight="1">
      <c r="B59" s="35"/>
      <c r="C59" s="160" t="s">
        <v>109</v>
      </c>
      <c r="D59" s="161"/>
      <c r="E59" s="161"/>
      <c r="F59" s="161"/>
      <c r="G59" s="161"/>
      <c r="H59" s="161"/>
      <c r="I59" s="162"/>
      <c r="J59" s="163" t="s">
        <v>110</v>
      </c>
      <c r="K59" s="161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8"/>
      <c r="J60" s="36"/>
      <c r="K60" s="36"/>
      <c r="L60" s="40"/>
    </row>
    <row r="61" s="1" customFormat="1" ht="22.8" customHeight="1">
      <c r="B61" s="35"/>
      <c r="C61" s="164" t="s">
        <v>111</v>
      </c>
      <c r="D61" s="36"/>
      <c r="E61" s="36"/>
      <c r="F61" s="36"/>
      <c r="G61" s="36"/>
      <c r="H61" s="36"/>
      <c r="I61" s="128"/>
      <c r="J61" s="95">
        <f>J92</f>
        <v>0</v>
      </c>
      <c r="K61" s="36"/>
      <c r="L61" s="40"/>
      <c r="AU61" s="14" t="s">
        <v>77</v>
      </c>
    </row>
    <row r="62" s="7" customFormat="1" ht="24.96" customHeight="1">
      <c r="B62" s="165"/>
      <c r="C62" s="166"/>
      <c r="D62" s="167" t="s">
        <v>181</v>
      </c>
      <c r="E62" s="168"/>
      <c r="F62" s="168"/>
      <c r="G62" s="168"/>
      <c r="H62" s="168"/>
      <c r="I62" s="169"/>
      <c r="J62" s="170">
        <f>J93</f>
        <v>0</v>
      </c>
      <c r="K62" s="166"/>
      <c r="L62" s="171"/>
    </row>
    <row r="63" s="1" customFormat="1" ht="21.84" customHeight="1">
      <c r="B63" s="35"/>
      <c r="C63" s="36"/>
      <c r="D63" s="36"/>
      <c r="E63" s="36"/>
      <c r="F63" s="36"/>
      <c r="G63" s="36"/>
      <c r="H63" s="36"/>
      <c r="I63" s="128"/>
      <c r="J63" s="36"/>
      <c r="K63" s="36"/>
      <c r="L63" s="40"/>
    </row>
    <row r="64" s="1" customFormat="1" ht="6.96" customHeight="1">
      <c r="B64" s="35"/>
      <c r="C64" s="36"/>
      <c r="D64" s="36"/>
      <c r="E64" s="36"/>
      <c r="F64" s="36"/>
      <c r="G64" s="36"/>
      <c r="H64" s="36"/>
      <c r="I64" s="128"/>
      <c r="J64" s="36"/>
      <c r="K64" s="36"/>
      <c r="L64" s="40"/>
    </row>
    <row r="65" s="1" customFormat="1" ht="29.28" customHeight="1">
      <c r="B65" s="35"/>
      <c r="C65" s="164" t="s">
        <v>113</v>
      </c>
      <c r="D65" s="36"/>
      <c r="E65" s="36"/>
      <c r="F65" s="36"/>
      <c r="G65" s="36"/>
      <c r="H65" s="36"/>
      <c r="I65" s="128"/>
      <c r="J65" s="172">
        <f>ROUND(J66 + J67 + J68 + J69 + J70 + J71,2)</f>
        <v>0</v>
      </c>
      <c r="K65" s="36"/>
      <c r="L65" s="40"/>
      <c r="N65" s="173" t="s">
        <v>37</v>
      </c>
    </row>
    <row r="66" s="1" customFormat="1" ht="18" customHeight="1">
      <c r="B66" s="35"/>
      <c r="C66" s="36"/>
      <c r="D66" s="174" t="s">
        <v>114</v>
      </c>
      <c r="E66" s="175"/>
      <c r="F66" s="175"/>
      <c r="G66" s="36"/>
      <c r="H66" s="36"/>
      <c r="I66" s="128"/>
      <c r="J66" s="176">
        <v>0</v>
      </c>
      <c r="K66" s="36"/>
      <c r="L66" s="177"/>
      <c r="M66" s="128"/>
      <c r="N66" s="178" t="s">
        <v>39</v>
      </c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79" t="s">
        <v>115</v>
      </c>
      <c r="AZ66" s="128"/>
      <c r="BA66" s="128"/>
      <c r="BB66" s="128"/>
      <c r="BC66" s="128"/>
      <c r="BD66" s="128"/>
      <c r="BE66" s="180">
        <f>IF(N66="základní",J66,0)</f>
        <v>0</v>
      </c>
      <c r="BF66" s="180">
        <f>IF(N66="snížená",J66,0)</f>
        <v>0</v>
      </c>
      <c r="BG66" s="180">
        <f>IF(N66="zákl. přenesená",J66,0)</f>
        <v>0</v>
      </c>
      <c r="BH66" s="180">
        <f>IF(N66="sníž. přenesená",J66,0)</f>
        <v>0</v>
      </c>
      <c r="BI66" s="180">
        <f>IF(N66="nulová",J66,0)</f>
        <v>0</v>
      </c>
      <c r="BJ66" s="179" t="s">
        <v>90</v>
      </c>
      <c r="BK66" s="128"/>
      <c r="BL66" s="128"/>
      <c r="BM66" s="128"/>
    </row>
    <row r="67" s="1" customFormat="1" ht="18" customHeight="1">
      <c r="B67" s="35"/>
      <c r="C67" s="36"/>
      <c r="D67" s="174" t="s">
        <v>116</v>
      </c>
      <c r="E67" s="175"/>
      <c r="F67" s="175"/>
      <c r="G67" s="36"/>
      <c r="H67" s="36"/>
      <c r="I67" s="128"/>
      <c r="J67" s="176">
        <v>0</v>
      </c>
      <c r="K67" s="36"/>
      <c r="L67" s="177"/>
      <c r="M67" s="128"/>
      <c r="N67" s="178" t="s">
        <v>39</v>
      </c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79" t="s">
        <v>115</v>
      </c>
      <c r="AZ67" s="128"/>
      <c r="BA67" s="128"/>
      <c r="BB67" s="128"/>
      <c r="BC67" s="128"/>
      <c r="BD67" s="128"/>
      <c r="BE67" s="180">
        <f>IF(N67="základní",J67,0)</f>
        <v>0</v>
      </c>
      <c r="BF67" s="180">
        <f>IF(N67="snížená",J67,0)</f>
        <v>0</v>
      </c>
      <c r="BG67" s="180">
        <f>IF(N67="zákl. přenesená",J67,0)</f>
        <v>0</v>
      </c>
      <c r="BH67" s="180">
        <f>IF(N67="sníž. přenesená",J67,0)</f>
        <v>0</v>
      </c>
      <c r="BI67" s="180">
        <f>IF(N67="nulová",J67,0)</f>
        <v>0</v>
      </c>
      <c r="BJ67" s="179" t="s">
        <v>90</v>
      </c>
      <c r="BK67" s="128"/>
      <c r="BL67" s="128"/>
      <c r="BM67" s="128"/>
    </row>
    <row r="68" s="1" customFormat="1" ht="18" customHeight="1">
      <c r="B68" s="35"/>
      <c r="C68" s="36"/>
      <c r="D68" s="174" t="s">
        <v>117</v>
      </c>
      <c r="E68" s="175"/>
      <c r="F68" s="175"/>
      <c r="G68" s="36"/>
      <c r="H68" s="36"/>
      <c r="I68" s="128"/>
      <c r="J68" s="176">
        <v>0</v>
      </c>
      <c r="K68" s="36"/>
      <c r="L68" s="177"/>
      <c r="M68" s="128"/>
      <c r="N68" s="178" t="s">
        <v>39</v>
      </c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79" t="s">
        <v>115</v>
      </c>
      <c r="AZ68" s="128"/>
      <c r="BA68" s="128"/>
      <c r="BB68" s="128"/>
      <c r="BC68" s="128"/>
      <c r="BD68" s="128"/>
      <c r="BE68" s="180">
        <f>IF(N68="základní",J68,0)</f>
        <v>0</v>
      </c>
      <c r="BF68" s="180">
        <f>IF(N68="snížená",J68,0)</f>
        <v>0</v>
      </c>
      <c r="BG68" s="180">
        <f>IF(N68="zákl. přenesená",J68,0)</f>
        <v>0</v>
      </c>
      <c r="BH68" s="180">
        <f>IF(N68="sníž. přenesená",J68,0)</f>
        <v>0</v>
      </c>
      <c r="BI68" s="180">
        <f>IF(N68="nulová",J68,0)</f>
        <v>0</v>
      </c>
      <c r="BJ68" s="179" t="s">
        <v>90</v>
      </c>
      <c r="BK68" s="128"/>
      <c r="BL68" s="128"/>
      <c r="BM68" s="128"/>
    </row>
    <row r="69" s="1" customFormat="1" ht="18" customHeight="1">
      <c r="B69" s="35"/>
      <c r="C69" s="36"/>
      <c r="D69" s="174" t="s">
        <v>118</v>
      </c>
      <c r="E69" s="175"/>
      <c r="F69" s="175"/>
      <c r="G69" s="36"/>
      <c r="H69" s="36"/>
      <c r="I69" s="128"/>
      <c r="J69" s="176">
        <v>0</v>
      </c>
      <c r="K69" s="36"/>
      <c r="L69" s="177"/>
      <c r="M69" s="128"/>
      <c r="N69" s="178" t="s">
        <v>39</v>
      </c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79" t="s">
        <v>115</v>
      </c>
      <c r="AZ69" s="128"/>
      <c r="BA69" s="128"/>
      <c r="BB69" s="128"/>
      <c r="BC69" s="128"/>
      <c r="BD69" s="128"/>
      <c r="BE69" s="180">
        <f>IF(N69="základní",J69,0)</f>
        <v>0</v>
      </c>
      <c r="BF69" s="180">
        <f>IF(N69="snížená",J69,0)</f>
        <v>0</v>
      </c>
      <c r="BG69" s="180">
        <f>IF(N69="zákl. přenesená",J69,0)</f>
        <v>0</v>
      </c>
      <c r="BH69" s="180">
        <f>IF(N69="sníž. přenesená",J69,0)</f>
        <v>0</v>
      </c>
      <c r="BI69" s="180">
        <f>IF(N69="nulová",J69,0)</f>
        <v>0</v>
      </c>
      <c r="BJ69" s="179" t="s">
        <v>90</v>
      </c>
      <c r="BK69" s="128"/>
      <c r="BL69" s="128"/>
      <c r="BM69" s="128"/>
    </row>
    <row r="70" s="1" customFormat="1" ht="18" customHeight="1">
      <c r="B70" s="35"/>
      <c r="C70" s="36"/>
      <c r="D70" s="174" t="s">
        <v>119</v>
      </c>
      <c r="E70" s="175"/>
      <c r="F70" s="175"/>
      <c r="G70" s="36"/>
      <c r="H70" s="36"/>
      <c r="I70" s="128"/>
      <c r="J70" s="176">
        <v>0</v>
      </c>
      <c r="K70" s="36"/>
      <c r="L70" s="177"/>
      <c r="M70" s="128"/>
      <c r="N70" s="178" t="s">
        <v>39</v>
      </c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79" t="s">
        <v>115</v>
      </c>
      <c r="AZ70" s="128"/>
      <c r="BA70" s="128"/>
      <c r="BB70" s="128"/>
      <c r="BC70" s="128"/>
      <c r="BD70" s="128"/>
      <c r="BE70" s="180">
        <f>IF(N70="základní",J70,0)</f>
        <v>0</v>
      </c>
      <c r="BF70" s="180">
        <f>IF(N70="snížená",J70,0)</f>
        <v>0</v>
      </c>
      <c r="BG70" s="180">
        <f>IF(N70="zákl. přenesená",J70,0)</f>
        <v>0</v>
      </c>
      <c r="BH70" s="180">
        <f>IF(N70="sníž. přenesená",J70,0)</f>
        <v>0</v>
      </c>
      <c r="BI70" s="180">
        <f>IF(N70="nulová",J70,0)</f>
        <v>0</v>
      </c>
      <c r="BJ70" s="179" t="s">
        <v>90</v>
      </c>
      <c r="BK70" s="128"/>
      <c r="BL70" s="128"/>
      <c r="BM70" s="128"/>
    </row>
    <row r="71" s="1" customFormat="1" ht="18" customHeight="1">
      <c r="B71" s="35"/>
      <c r="C71" s="36"/>
      <c r="D71" s="175" t="s">
        <v>120</v>
      </c>
      <c r="E71" s="36"/>
      <c r="F71" s="36"/>
      <c r="G71" s="36"/>
      <c r="H71" s="36"/>
      <c r="I71" s="128"/>
      <c r="J71" s="176">
        <f>ROUND(J30*T71,2)</f>
        <v>0</v>
      </c>
      <c r="K71" s="36"/>
      <c r="L71" s="177"/>
      <c r="M71" s="128"/>
      <c r="N71" s="178" t="s">
        <v>39</v>
      </c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79" t="s">
        <v>121</v>
      </c>
      <c r="AZ71" s="128"/>
      <c r="BA71" s="128"/>
      <c r="BB71" s="128"/>
      <c r="BC71" s="128"/>
      <c r="BD71" s="128"/>
      <c r="BE71" s="180">
        <f>IF(N71="základní",J71,0)</f>
        <v>0</v>
      </c>
      <c r="BF71" s="180">
        <f>IF(N71="snížená",J71,0)</f>
        <v>0</v>
      </c>
      <c r="BG71" s="180">
        <f>IF(N71="zákl. přenesená",J71,0)</f>
        <v>0</v>
      </c>
      <c r="BH71" s="180">
        <f>IF(N71="sníž. přenesená",J71,0)</f>
        <v>0</v>
      </c>
      <c r="BI71" s="180">
        <f>IF(N71="nulová",J71,0)</f>
        <v>0</v>
      </c>
      <c r="BJ71" s="179" t="s">
        <v>90</v>
      </c>
      <c r="BK71" s="128"/>
      <c r="BL71" s="128"/>
      <c r="BM71" s="128"/>
    </row>
    <row r="72" s="1" customFormat="1">
      <c r="B72" s="35"/>
      <c r="C72" s="36"/>
      <c r="D72" s="36"/>
      <c r="E72" s="36"/>
      <c r="F72" s="36"/>
      <c r="G72" s="36"/>
      <c r="H72" s="36"/>
      <c r="I72" s="128"/>
      <c r="J72" s="36"/>
      <c r="K72" s="36"/>
      <c r="L72" s="40"/>
    </row>
    <row r="73" s="1" customFormat="1" ht="29.28" customHeight="1">
      <c r="B73" s="35"/>
      <c r="C73" s="181" t="s">
        <v>122</v>
      </c>
      <c r="D73" s="161"/>
      <c r="E73" s="161"/>
      <c r="F73" s="161"/>
      <c r="G73" s="161"/>
      <c r="H73" s="161"/>
      <c r="I73" s="162"/>
      <c r="J73" s="182">
        <f>ROUND(J61+J65,2)</f>
        <v>0</v>
      </c>
      <c r="K73" s="161"/>
      <c r="L73" s="40"/>
    </row>
    <row r="74" s="1" customFormat="1" ht="6.96" customHeight="1">
      <c r="B74" s="54"/>
      <c r="C74" s="55"/>
      <c r="D74" s="55"/>
      <c r="E74" s="55"/>
      <c r="F74" s="55"/>
      <c r="G74" s="55"/>
      <c r="H74" s="55"/>
      <c r="I74" s="155"/>
      <c r="J74" s="55"/>
      <c r="K74" s="55"/>
      <c r="L74" s="40"/>
    </row>
    <row r="78" s="1" customFormat="1" ht="6.96" customHeight="1">
      <c r="B78" s="56"/>
      <c r="C78" s="57"/>
      <c r="D78" s="57"/>
      <c r="E78" s="57"/>
      <c r="F78" s="57"/>
      <c r="G78" s="57"/>
      <c r="H78" s="57"/>
      <c r="I78" s="158"/>
      <c r="J78" s="57"/>
      <c r="K78" s="57"/>
      <c r="L78" s="40"/>
    </row>
    <row r="79" s="1" customFormat="1" ht="24.96" customHeight="1">
      <c r="B79" s="35"/>
      <c r="C79" s="20" t="s">
        <v>123</v>
      </c>
      <c r="D79" s="36"/>
      <c r="E79" s="36"/>
      <c r="F79" s="36"/>
      <c r="G79" s="36"/>
      <c r="H79" s="36"/>
      <c r="I79" s="128"/>
      <c r="J79" s="36"/>
      <c r="K79" s="36"/>
      <c r="L79" s="40"/>
    </row>
    <row r="80" s="1" customFormat="1" ht="6.96" customHeight="1">
      <c r="B80" s="35"/>
      <c r="C80" s="36"/>
      <c r="D80" s="36"/>
      <c r="E80" s="36"/>
      <c r="F80" s="36"/>
      <c r="G80" s="36"/>
      <c r="H80" s="36"/>
      <c r="I80" s="128"/>
      <c r="J80" s="36"/>
      <c r="K80" s="36"/>
      <c r="L80" s="40"/>
    </row>
    <row r="81" s="1" customFormat="1" ht="12" customHeight="1">
      <c r="B81" s="35"/>
      <c r="C81" s="29" t="s">
        <v>16</v>
      </c>
      <c r="D81" s="36"/>
      <c r="E81" s="36"/>
      <c r="F81" s="36"/>
      <c r="G81" s="36"/>
      <c r="H81" s="36"/>
      <c r="I81" s="128"/>
      <c r="J81" s="36"/>
      <c r="K81" s="36"/>
      <c r="L81" s="40"/>
    </row>
    <row r="82" s="1" customFormat="1" ht="16.5" customHeight="1">
      <c r="B82" s="35"/>
      <c r="C82" s="36"/>
      <c r="D82" s="36"/>
      <c r="E82" s="159" t="str">
        <f>E7</f>
        <v>Okružní křižovatka v km 1,391.91 u areálu T-sport a SOPO - Modletice včetně chodníku k zastávce</v>
      </c>
      <c r="F82" s="29"/>
      <c r="G82" s="29"/>
      <c r="H82" s="29"/>
      <c r="I82" s="128"/>
      <c r="J82" s="36"/>
      <c r="K82" s="36"/>
      <c r="L82" s="40"/>
    </row>
    <row r="83" s="1" customFormat="1" ht="12" customHeight="1">
      <c r="B83" s="35"/>
      <c r="C83" s="29" t="s">
        <v>104</v>
      </c>
      <c r="D83" s="36"/>
      <c r="E83" s="36"/>
      <c r="F83" s="36"/>
      <c r="G83" s="36"/>
      <c r="H83" s="36"/>
      <c r="I83" s="128"/>
      <c r="J83" s="36"/>
      <c r="K83" s="36"/>
      <c r="L83" s="40"/>
    </row>
    <row r="84" s="1" customFormat="1" ht="16.5" customHeight="1">
      <c r="B84" s="35"/>
      <c r="C84" s="36"/>
      <c r="D84" s="36"/>
      <c r="E84" s="61" t="str">
        <f>E9</f>
        <v>SO 191 - DIO</v>
      </c>
      <c r="F84" s="36"/>
      <c r="G84" s="36"/>
      <c r="H84" s="36"/>
      <c r="I84" s="128"/>
      <c r="J84" s="36"/>
      <c r="K84" s="36"/>
      <c r="L84" s="40"/>
    </row>
    <row r="85" s="1" customFormat="1" ht="6.96" customHeight="1">
      <c r="B85" s="35"/>
      <c r="C85" s="36"/>
      <c r="D85" s="36"/>
      <c r="E85" s="36"/>
      <c r="F85" s="36"/>
      <c r="G85" s="36"/>
      <c r="H85" s="36"/>
      <c r="I85" s="128"/>
      <c r="J85" s="36"/>
      <c r="K85" s="36"/>
      <c r="L85" s="40"/>
    </row>
    <row r="86" s="1" customFormat="1" ht="12" customHeight="1">
      <c r="B86" s="35"/>
      <c r="C86" s="29" t="s">
        <v>20</v>
      </c>
      <c r="D86" s="36"/>
      <c r="E86" s="36"/>
      <c r="F86" s="24" t="str">
        <f>F12</f>
        <v xml:space="preserve"> </v>
      </c>
      <c r="G86" s="36"/>
      <c r="H86" s="36"/>
      <c r="I86" s="130" t="s">
        <v>22</v>
      </c>
      <c r="J86" s="64" t="str">
        <f>IF(J12="","",J12)</f>
        <v>5. 2. 2018</v>
      </c>
      <c r="K86" s="36"/>
      <c r="L86" s="40"/>
    </row>
    <row r="87" s="1" customFormat="1" ht="6.96" customHeight="1">
      <c r="B87" s="35"/>
      <c r="C87" s="36"/>
      <c r="D87" s="36"/>
      <c r="E87" s="36"/>
      <c r="F87" s="36"/>
      <c r="G87" s="36"/>
      <c r="H87" s="36"/>
      <c r="I87" s="128"/>
      <c r="J87" s="36"/>
      <c r="K87" s="36"/>
      <c r="L87" s="40"/>
    </row>
    <row r="88" s="1" customFormat="1" ht="13.65" customHeight="1">
      <c r="B88" s="35"/>
      <c r="C88" s="29" t="s">
        <v>24</v>
      </c>
      <c r="D88" s="36"/>
      <c r="E88" s="36"/>
      <c r="F88" s="24" t="str">
        <f>E15</f>
        <v xml:space="preserve"> </v>
      </c>
      <c r="G88" s="36"/>
      <c r="H88" s="36"/>
      <c r="I88" s="130" t="s">
        <v>29</v>
      </c>
      <c r="J88" s="33" t="str">
        <f>E21</f>
        <v xml:space="preserve"> </v>
      </c>
      <c r="K88" s="36"/>
      <c r="L88" s="40"/>
    </row>
    <row r="89" s="1" customFormat="1" ht="13.65" customHeight="1">
      <c r="B89" s="35"/>
      <c r="C89" s="29" t="s">
        <v>27</v>
      </c>
      <c r="D89" s="36"/>
      <c r="E89" s="36"/>
      <c r="F89" s="24" t="str">
        <f>IF(E18="","",E18)</f>
        <v>Vyplň údaj</v>
      </c>
      <c r="G89" s="36"/>
      <c r="H89" s="36"/>
      <c r="I89" s="130" t="s">
        <v>31</v>
      </c>
      <c r="J89" s="33" t="str">
        <f>E24</f>
        <v xml:space="preserve"> </v>
      </c>
      <c r="K89" s="36"/>
      <c r="L89" s="40"/>
    </row>
    <row r="90" s="1" customFormat="1" ht="10.32" customHeight="1">
      <c r="B90" s="35"/>
      <c r="C90" s="36"/>
      <c r="D90" s="36"/>
      <c r="E90" s="36"/>
      <c r="F90" s="36"/>
      <c r="G90" s="36"/>
      <c r="H90" s="36"/>
      <c r="I90" s="128"/>
      <c r="J90" s="36"/>
      <c r="K90" s="36"/>
      <c r="L90" s="40"/>
    </row>
    <row r="91" s="8" customFormat="1" ht="29.28" customHeight="1">
      <c r="B91" s="183"/>
      <c r="C91" s="184" t="s">
        <v>124</v>
      </c>
      <c r="D91" s="185" t="s">
        <v>52</v>
      </c>
      <c r="E91" s="185" t="s">
        <v>48</v>
      </c>
      <c r="F91" s="185" t="s">
        <v>49</v>
      </c>
      <c r="G91" s="185" t="s">
        <v>125</v>
      </c>
      <c r="H91" s="185" t="s">
        <v>126</v>
      </c>
      <c r="I91" s="186" t="s">
        <v>127</v>
      </c>
      <c r="J91" s="187" t="s">
        <v>110</v>
      </c>
      <c r="K91" s="188" t="s">
        <v>128</v>
      </c>
      <c r="L91" s="189"/>
      <c r="M91" s="85" t="s">
        <v>1</v>
      </c>
      <c r="N91" s="86" t="s">
        <v>37</v>
      </c>
      <c r="O91" s="86" t="s">
        <v>129</v>
      </c>
      <c r="P91" s="86" t="s">
        <v>130</v>
      </c>
      <c r="Q91" s="86" t="s">
        <v>131</v>
      </c>
      <c r="R91" s="86" t="s">
        <v>132</v>
      </c>
      <c r="S91" s="86" t="s">
        <v>133</v>
      </c>
      <c r="T91" s="87" t="s">
        <v>134</v>
      </c>
    </row>
    <row r="92" s="1" customFormat="1" ht="22.8" customHeight="1">
      <c r="B92" s="35"/>
      <c r="C92" s="92" t="s">
        <v>135</v>
      </c>
      <c r="D92" s="36"/>
      <c r="E92" s="36"/>
      <c r="F92" s="36"/>
      <c r="G92" s="36"/>
      <c r="H92" s="36"/>
      <c r="I92" s="128"/>
      <c r="J92" s="190">
        <f>BK92</f>
        <v>0</v>
      </c>
      <c r="K92" s="36"/>
      <c r="L92" s="40"/>
      <c r="M92" s="88"/>
      <c r="N92" s="89"/>
      <c r="O92" s="89"/>
      <c r="P92" s="191">
        <f>P93</f>
        <v>0</v>
      </c>
      <c r="Q92" s="89"/>
      <c r="R92" s="191">
        <f>R93</f>
        <v>0</v>
      </c>
      <c r="S92" s="89"/>
      <c r="T92" s="192">
        <f>T93</f>
        <v>0</v>
      </c>
      <c r="AT92" s="14" t="s">
        <v>66</v>
      </c>
      <c r="AU92" s="14" t="s">
        <v>77</v>
      </c>
      <c r="BK92" s="193">
        <f>BK93</f>
        <v>0</v>
      </c>
    </row>
    <row r="93" s="9" customFormat="1" ht="25.92" customHeight="1">
      <c r="B93" s="194"/>
      <c r="C93" s="195"/>
      <c r="D93" s="196" t="s">
        <v>66</v>
      </c>
      <c r="E93" s="197" t="s">
        <v>172</v>
      </c>
      <c r="F93" s="197" t="s">
        <v>478</v>
      </c>
      <c r="G93" s="195"/>
      <c r="H93" s="195"/>
      <c r="I93" s="198"/>
      <c r="J93" s="199">
        <f>BK93</f>
        <v>0</v>
      </c>
      <c r="K93" s="195"/>
      <c r="L93" s="200"/>
      <c r="M93" s="201"/>
      <c r="N93" s="202"/>
      <c r="O93" s="202"/>
      <c r="P93" s="203">
        <f>SUM(P94:P113)</f>
        <v>0</v>
      </c>
      <c r="Q93" s="202"/>
      <c r="R93" s="203">
        <f>SUM(R94:R113)</f>
        <v>0</v>
      </c>
      <c r="S93" s="202"/>
      <c r="T93" s="204">
        <f>SUM(T94:T113)</f>
        <v>0</v>
      </c>
      <c r="AR93" s="205" t="s">
        <v>75</v>
      </c>
      <c r="AT93" s="206" t="s">
        <v>66</v>
      </c>
      <c r="AU93" s="206" t="s">
        <v>67</v>
      </c>
      <c r="AY93" s="205" t="s">
        <v>137</v>
      </c>
      <c r="BK93" s="207">
        <f>SUM(BK94:BK113)</f>
        <v>0</v>
      </c>
    </row>
    <row r="94" s="1" customFormat="1" ht="16.5" customHeight="1">
      <c r="B94" s="35"/>
      <c r="C94" s="208" t="s">
        <v>75</v>
      </c>
      <c r="D94" s="208" t="s">
        <v>138</v>
      </c>
      <c r="E94" s="209" t="s">
        <v>567</v>
      </c>
      <c r="F94" s="210" t="s">
        <v>568</v>
      </c>
      <c r="G94" s="211" t="s">
        <v>472</v>
      </c>
      <c r="H94" s="212">
        <v>24</v>
      </c>
      <c r="I94" s="213"/>
      <c r="J94" s="214">
        <f>ROUND(I94*H94,2)</f>
        <v>0</v>
      </c>
      <c r="K94" s="210" t="s">
        <v>1</v>
      </c>
      <c r="L94" s="40"/>
      <c r="M94" s="215" t="s">
        <v>1</v>
      </c>
      <c r="N94" s="216" t="s">
        <v>38</v>
      </c>
      <c r="O94" s="76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AR94" s="14" t="s">
        <v>142</v>
      </c>
      <c r="AT94" s="14" t="s">
        <v>138</v>
      </c>
      <c r="AU94" s="14" t="s">
        <v>75</v>
      </c>
      <c r="AY94" s="14" t="s">
        <v>137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4" t="s">
        <v>75</v>
      </c>
      <c r="BK94" s="219">
        <f>ROUND(I94*H94,2)</f>
        <v>0</v>
      </c>
      <c r="BL94" s="14" t="s">
        <v>142</v>
      </c>
      <c r="BM94" s="14" t="s">
        <v>569</v>
      </c>
    </row>
    <row r="95" s="1" customFormat="1" ht="16.5" customHeight="1">
      <c r="B95" s="35"/>
      <c r="C95" s="208" t="s">
        <v>90</v>
      </c>
      <c r="D95" s="208" t="s">
        <v>138</v>
      </c>
      <c r="E95" s="209" t="s">
        <v>570</v>
      </c>
      <c r="F95" s="210" t="s">
        <v>571</v>
      </c>
      <c r="G95" s="211" t="s">
        <v>472</v>
      </c>
      <c r="H95" s="212">
        <v>24</v>
      </c>
      <c r="I95" s="213"/>
      <c r="J95" s="214">
        <f>ROUND(I95*H95,2)</f>
        <v>0</v>
      </c>
      <c r="K95" s="210" t="s">
        <v>1</v>
      </c>
      <c r="L95" s="40"/>
      <c r="M95" s="215" t="s">
        <v>1</v>
      </c>
      <c r="N95" s="216" t="s">
        <v>38</v>
      </c>
      <c r="O95" s="7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AR95" s="14" t="s">
        <v>142</v>
      </c>
      <c r="AT95" s="14" t="s">
        <v>138</v>
      </c>
      <c r="AU95" s="14" t="s">
        <v>75</v>
      </c>
      <c r="AY95" s="14" t="s">
        <v>137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4" t="s">
        <v>75</v>
      </c>
      <c r="BK95" s="219">
        <f>ROUND(I95*H95,2)</f>
        <v>0</v>
      </c>
      <c r="BL95" s="14" t="s">
        <v>142</v>
      </c>
      <c r="BM95" s="14" t="s">
        <v>572</v>
      </c>
    </row>
    <row r="96" s="1" customFormat="1" ht="16.5" customHeight="1">
      <c r="B96" s="35"/>
      <c r="C96" s="208" t="s">
        <v>146</v>
      </c>
      <c r="D96" s="208" t="s">
        <v>138</v>
      </c>
      <c r="E96" s="209" t="s">
        <v>573</v>
      </c>
      <c r="F96" s="210" t="s">
        <v>574</v>
      </c>
      <c r="G96" s="211" t="s">
        <v>575</v>
      </c>
      <c r="H96" s="212">
        <v>720</v>
      </c>
      <c r="I96" s="213"/>
      <c r="J96" s="214">
        <f>ROUND(I96*H96,2)</f>
        <v>0</v>
      </c>
      <c r="K96" s="210" t="s">
        <v>1</v>
      </c>
      <c r="L96" s="40"/>
      <c r="M96" s="215" t="s">
        <v>1</v>
      </c>
      <c r="N96" s="216" t="s">
        <v>38</v>
      </c>
      <c r="O96" s="7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AR96" s="14" t="s">
        <v>142</v>
      </c>
      <c r="AT96" s="14" t="s">
        <v>138</v>
      </c>
      <c r="AU96" s="14" t="s">
        <v>75</v>
      </c>
      <c r="AY96" s="14" t="s">
        <v>137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4" t="s">
        <v>75</v>
      </c>
      <c r="BK96" s="219">
        <f>ROUND(I96*H96,2)</f>
        <v>0</v>
      </c>
      <c r="BL96" s="14" t="s">
        <v>142</v>
      </c>
      <c r="BM96" s="14" t="s">
        <v>576</v>
      </c>
    </row>
    <row r="97" s="1" customFormat="1" ht="16.5" customHeight="1">
      <c r="B97" s="35"/>
      <c r="C97" s="208" t="s">
        <v>142</v>
      </c>
      <c r="D97" s="208" t="s">
        <v>138</v>
      </c>
      <c r="E97" s="209" t="s">
        <v>577</v>
      </c>
      <c r="F97" s="210" t="s">
        <v>578</v>
      </c>
      <c r="G97" s="211" t="s">
        <v>219</v>
      </c>
      <c r="H97" s="212">
        <v>49.5</v>
      </c>
      <c r="I97" s="213"/>
      <c r="J97" s="214">
        <f>ROUND(I97*H97,2)</f>
        <v>0</v>
      </c>
      <c r="K97" s="210" t="s">
        <v>1</v>
      </c>
      <c r="L97" s="40"/>
      <c r="M97" s="215" t="s">
        <v>1</v>
      </c>
      <c r="N97" s="216" t="s">
        <v>38</v>
      </c>
      <c r="O97" s="7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AR97" s="14" t="s">
        <v>142</v>
      </c>
      <c r="AT97" s="14" t="s">
        <v>138</v>
      </c>
      <c r="AU97" s="14" t="s">
        <v>75</v>
      </c>
      <c r="AY97" s="14" t="s">
        <v>137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4" t="s">
        <v>75</v>
      </c>
      <c r="BK97" s="219">
        <f>ROUND(I97*H97,2)</f>
        <v>0</v>
      </c>
      <c r="BL97" s="14" t="s">
        <v>142</v>
      </c>
      <c r="BM97" s="14" t="s">
        <v>579</v>
      </c>
    </row>
    <row r="98" s="1" customFormat="1" ht="16.5" customHeight="1">
      <c r="B98" s="35"/>
      <c r="C98" s="208" t="s">
        <v>153</v>
      </c>
      <c r="D98" s="208" t="s">
        <v>138</v>
      </c>
      <c r="E98" s="209" t="s">
        <v>580</v>
      </c>
      <c r="F98" s="210" t="s">
        <v>581</v>
      </c>
      <c r="G98" s="211" t="s">
        <v>219</v>
      </c>
      <c r="H98" s="212">
        <v>49.5</v>
      </c>
      <c r="I98" s="213"/>
      <c r="J98" s="214">
        <f>ROUND(I98*H98,2)</f>
        <v>0</v>
      </c>
      <c r="K98" s="210" t="s">
        <v>1</v>
      </c>
      <c r="L98" s="40"/>
      <c r="M98" s="215" t="s">
        <v>1</v>
      </c>
      <c r="N98" s="216" t="s">
        <v>38</v>
      </c>
      <c r="O98" s="76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AR98" s="14" t="s">
        <v>142</v>
      </c>
      <c r="AT98" s="14" t="s">
        <v>138</v>
      </c>
      <c r="AU98" s="14" t="s">
        <v>75</v>
      </c>
      <c r="AY98" s="14" t="s">
        <v>137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4" t="s">
        <v>75</v>
      </c>
      <c r="BK98" s="219">
        <f>ROUND(I98*H98,2)</f>
        <v>0</v>
      </c>
      <c r="BL98" s="14" t="s">
        <v>142</v>
      </c>
      <c r="BM98" s="14" t="s">
        <v>582</v>
      </c>
    </row>
    <row r="99" s="1" customFormat="1" ht="16.5" customHeight="1">
      <c r="B99" s="35"/>
      <c r="C99" s="208" t="s">
        <v>157</v>
      </c>
      <c r="D99" s="208" t="s">
        <v>138</v>
      </c>
      <c r="E99" s="209" t="s">
        <v>583</v>
      </c>
      <c r="F99" s="210" t="s">
        <v>584</v>
      </c>
      <c r="G99" s="211" t="s">
        <v>472</v>
      </c>
      <c r="H99" s="212">
        <v>6</v>
      </c>
      <c r="I99" s="213"/>
      <c r="J99" s="214">
        <f>ROUND(I99*H99,2)</f>
        <v>0</v>
      </c>
      <c r="K99" s="210" t="s">
        <v>1</v>
      </c>
      <c r="L99" s="40"/>
      <c r="M99" s="215" t="s">
        <v>1</v>
      </c>
      <c r="N99" s="216" t="s">
        <v>38</v>
      </c>
      <c r="O99" s="7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AR99" s="14" t="s">
        <v>142</v>
      </c>
      <c r="AT99" s="14" t="s">
        <v>138</v>
      </c>
      <c r="AU99" s="14" t="s">
        <v>75</v>
      </c>
      <c r="AY99" s="14" t="s">
        <v>137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4" t="s">
        <v>75</v>
      </c>
      <c r="BK99" s="219">
        <f>ROUND(I99*H99,2)</f>
        <v>0</v>
      </c>
      <c r="BL99" s="14" t="s">
        <v>142</v>
      </c>
      <c r="BM99" s="14" t="s">
        <v>585</v>
      </c>
    </row>
    <row r="100" s="1" customFormat="1" ht="16.5" customHeight="1">
      <c r="B100" s="35"/>
      <c r="C100" s="208" t="s">
        <v>161</v>
      </c>
      <c r="D100" s="208" t="s">
        <v>138</v>
      </c>
      <c r="E100" s="209" t="s">
        <v>586</v>
      </c>
      <c r="F100" s="210" t="s">
        <v>587</v>
      </c>
      <c r="G100" s="211" t="s">
        <v>472</v>
      </c>
      <c r="H100" s="212">
        <v>6</v>
      </c>
      <c r="I100" s="213"/>
      <c r="J100" s="214">
        <f>ROUND(I100*H100,2)</f>
        <v>0</v>
      </c>
      <c r="K100" s="210" t="s">
        <v>1</v>
      </c>
      <c r="L100" s="40"/>
      <c r="M100" s="215" t="s">
        <v>1</v>
      </c>
      <c r="N100" s="216" t="s">
        <v>38</v>
      </c>
      <c r="O100" s="7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AR100" s="14" t="s">
        <v>142</v>
      </c>
      <c r="AT100" s="14" t="s">
        <v>138</v>
      </c>
      <c r="AU100" s="14" t="s">
        <v>75</v>
      </c>
      <c r="AY100" s="14" t="s">
        <v>137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4" t="s">
        <v>75</v>
      </c>
      <c r="BK100" s="219">
        <f>ROUND(I100*H100,2)</f>
        <v>0</v>
      </c>
      <c r="BL100" s="14" t="s">
        <v>142</v>
      </c>
      <c r="BM100" s="14" t="s">
        <v>588</v>
      </c>
    </row>
    <row r="101" s="1" customFormat="1" ht="16.5" customHeight="1">
      <c r="B101" s="35"/>
      <c r="C101" s="208" t="s">
        <v>164</v>
      </c>
      <c r="D101" s="208" t="s">
        <v>138</v>
      </c>
      <c r="E101" s="209" t="s">
        <v>589</v>
      </c>
      <c r="F101" s="210" t="s">
        <v>590</v>
      </c>
      <c r="G101" s="211" t="s">
        <v>575</v>
      </c>
      <c r="H101" s="212">
        <v>180</v>
      </c>
      <c r="I101" s="213"/>
      <c r="J101" s="214">
        <f>ROUND(I101*H101,2)</f>
        <v>0</v>
      </c>
      <c r="K101" s="210" t="s">
        <v>1</v>
      </c>
      <c r="L101" s="40"/>
      <c r="M101" s="215" t="s">
        <v>1</v>
      </c>
      <c r="N101" s="216" t="s">
        <v>38</v>
      </c>
      <c r="O101" s="7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AR101" s="14" t="s">
        <v>142</v>
      </c>
      <c r="AT101" s="14" t="s">
        <v>138</v>
      </c>
      <c r="AU101" s="14" t="s">
        <v>75</v>
      </c>
      <c r="AY101" s="14" t="s">
        <v>137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4" t="s">
        <v>75</v>
      </c>
      <c r="BK101" s="219">
        <f>ROUND(I101*H101,2)</f>
        <v>0</v>
      </c>
      <c r="BL101" s="14" t="s">
        <v>142</v>
      </c>
      <c r="BM101" s="14" t="s">
        <v>591</v>
      </c>
    </row>
    <row r="102" s="1" customFormat="1" ht="16.5" customHeight="1">
      <c r="B102" s="35"/>
      <c r="C102" s="208" t="s">
        <v>172</v>
      </c>
      <c r="D102" s="208" t="s">
        <v>138</v>
      </c>
      <c r="E102" s="209" t="s">
        <v>592</v>
      </c>
      <c r="F102" s="210" t="s">
        <v>593</v>
      </c>
      <c r="G102" s="211" t="s">
        <v>472</v>
      </c>
      <c r="H102" s="212">
        <v>3</v>
      </c>
      <c r="I102" s="213"/>
      <c r="J102" s="214">
        <f>ROUND(I102*H102,2)</f>
        <v>0</v>
      </c>
      <c r="K102" s="210" t="s">
        <v>1</v>
      </c>
      <c r="L102" s="40"/>
      <c r="M102" s="215" t="s">
        <v>1</v>
      </c>
      <c r="N102" s="216" t="s">
        <v>38</v>
      </c>
      <c r="O102" s="76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AR102" s="14" t="s">
        <v>142</v>
      </c>
      <c r="AT102" s="14" t="s">
        <v>138</v>
      </c>
      <c r="AU102" s="14" t="s">
        <v>75</v>
      </c>
      <c r="AY102" s="14" t="s">
        <v>137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4" t="s">
        <v>75</v>
      </c>
      <c r="BK102" s="219">
        <f>ROUND(I102*H102,2)</f>
        <v>0</v>
      </c>
      <c r="BL102" s="14" t="s">
        <v>142</v>
      </c>
      <c r="BM102" s="14" t="s">
        <v>594</v>
      </c>
    </row>
    <row r="103" s="1" customFormat="1" ht="16.5" customHeight="1">
      <c r="B103" s="35"/>
      <c r="C103" s="208" t="s">
        <v>174</v>
      </c>
      <c r="D103" s="208" t="s">
        <v>138</v>
      </c>
      <c r="E103" s="209" t="s">
        <v>595</v>
      </c>
      <c r="F103" s="210" t="s">
        <v>596</v>
      </c>
      <c r="G103" s="211" t="s">
        <v>472</v>
      </c>
      <c r="H103" s="212">
        <v>3</v>
      </c>
      <c r="I103" s="213"/>
      <c r="J103" s="214">
        <f>ROUND(I103*H103,2)</f>
        <v>0</v>
      </c>
      <c r="K103" s="210" t="s">
        <v>1</v>
      </c>
      <c r="L103" s="40"/>
      <c r="M103" s="215" t="s">
        <v>1</v>
      </c>
      <c r="N103" s="216" t="s">
        <v>38</v>
      </c>
      <c r="O103" s="7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AR103" s="14" t="s">
        <v>142</v>
      </c>
      <c r="AT103" s="14" t="s">
        <v>138</v>
      </c>
      <c r="AU103" s="14" t="s">
        <v>75</v>
      </c>
      <c r="AY103" s="14" t="s">
        <v>137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4" t="s">
        <v>75</v>
      </c>
      <c r="BK103" s="219">
        <f>ROUND(I103*H103,2)</f>
        <v>0</v>
      </c>
      <c r="BL103" s="14" t="s">
        <v>142</v>
      </c>
      <c r="BM103" s="14" t="s">
        <v>597</v>
      </c>
    </row>
    <row r="104" s="1" customFormat="1" ht="16.5" customHeight="1">
      <c r="B104" s="35"/>
      <c r="C104" s="208" t="s">
        <v>238</v>
      </c>
      <c r="D104" s="208" t="s">
        <v>138</v>
      </c>
      <c r="E104" s="209" t="s">
        <v>598</v>
      </c>
      <c r="F104" s="210" t="s">
        <v>599</v>
      </c>
      <c r="G104" s="211" t="s">
        <v>575</v>
      </c>
      <c r="H104" s="212">
        <v>90</v>
      </c>
      <c r="I104" s="213"/>
      <c r="J104" s="214">
        <f>ROUND(I104*H104,2)</f>
        <v>0</v>
      </c>
      <c r="K104" s="210" t="s">
        <v>1</v>
      </c>
      <c r="L104" s="40"/>
      <c r="M104" s="215" t="s">
        <v>1</v>
      </c>
      <c r="N104" s="216" t="s">
        <v>38</v>
      </c>
      <c r="O104" s="76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AR104" s="14" t="s">
        <v>142</v>
      </c>
      <c r="AT104" s="14" t="s">
        <v>138</v>
      </c>
      <c r="AU104" s="14" t="s">
        <v>75</v>
      </c>
      <c r="AY104" s="14" t="s">
        <v>137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4" t="s">
        <v>75</v>
      </c>
      <c r="BK104" s="219">
        <f>ROUND(I104*H104,2)</f>
        <v>0</v>
      </c>
      <c r="BL104" s="14" t="s">
        <v>142</v>
      </c>
      <c r="BM104" s="14" t="s">
        <v>600</v>
      </c>
    </row>
    <row r="105" s="1" customFormat="1" ht="16.5" customHeight="1">
      <c r="B105" s="35"/>
      <c r="C105" s="208" t="s">
        <v>170</v>
      </c>
      <c r="D105" s="208" t="s">
        <v>138</v>
      </c>
      <c r="E105" s="209" t="s">
        <v>601</v>
      </c>
      <c r="F105" s="210" t="s">
        <v>602</v>
      </c>
      <c r="G105" s="211" t="s">
        <v>472</v>
      </c>
      <c r="H105" s="212">
        <v>6</v>
      </c>
      <c r="I105" s="213"/>
      <c r="J105" s="214">
        <f>ROUND(I105*H105,2)</f>
        <v>0</v>
      </c>
      <c r="K105" s="210" t="s">
        <v>1</v>
      </c>
      <c r="L105" s="40"/>
      <c r="M105" s="215" t="s">
        <v>1</v>
      </c>
      <c r="N105" s="216" t="s">
        <v>38</v>
      </c>
      <c r="O105" s="76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AR105" s="14" t="s">
        <v>142</v>
      </c>
      <c r="AT105" s="14" t="s">
        <v>138</v>
      </c>
      <c r="AU105" s="14" t="s">
        <v>75</v>
      </c>
      <c r="AY105" s="14" t="s">
        <v>137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4" t="s">
        <v>75</v>
      </c>
      <c r="BK105" s="219">
        <f>ROUND(I105*H105,2)</f>
        <v>0</v>
      </c>
      <c r="BL105" s="14" t="s">
        <v>142</v>
      </c>
      <c r="BM105" s="14" t="s">
        <v>603</v>
      </c>
    </row>
    <row r="106" s="1" customFormat="1" ht="16.5" customHeight="1">
      <c r="B106" s="35"/>
      <c r="C106" s="208" t="s">
        <v>249</v>
      </c>
      <c r="D106" s="208" t="s">
        <v>138</v>
      </c>
      <c r="E106" s="209" t="s">
        <v>604</v>
      </c>
      <c r="F106" s="210" t="s">
        <v>605</v>
      </c>
      <c r="G106" s="211" t="s">
        <v>472</v>
      </c>
      <c r="H106" s="212">
        <v>6</v>
      </c>
      <c r="I106" s="213"/>
      <c r="J106" s="214">
        <f>ROUND(I106*H106,2)</f>
        <v>0</v>
      </c>
      <c r="K106" s="210" t="s">
        <v>1</v>
      </c>
      <c r="L106" s="40"/>
      <c r="M106" s="215" t="s">
        <v>1</v>
      </c>
      <c r="N106" s="216" t="s">
        <v>38</v>
      </c>
      <c r="O106" s="7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AR106" s="14" t="s">
        <v>142</v>
      </c>
      <c r="AT106" s="14" t="s">
        <v>138</v>
      </c>
      <c r="AU106" s="14" t="s">
        <v>75</v>
      </c>
      <c r="AY106" s="14" t="s">
        <v>137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4" t="s">
        <v>75</v>
      </c>
      <c r="BK106" s="219">
        <f>ROUND(I106*H106,2)</f>
        <v>0</v>
      </c>
      <c r="BL106" s="14" t="s">
        <v>142</v>
      </c>
      <c r="BM106" s="14" t="s">
        <v>606</v>
      </c>
    </row>
    <row r="107" s="1" customFormat="1" ht="16.5" customHeight="1">
      <c r="B107" s="35"/>
      <c r="C107" s="208" t="s">
        <v>254</v>
      </c>
      <c r="D107" s="208" t="s">
        <v>138</v>
      </c>
      <c r="E107" s="209" t="s">
        <v>607</v>
      </c>
      <c r="F107" s="210" t="s">
        <v>608</v>
      </c>
      <c r="G107" s="211" t="s">
        <v>575</v>
      </c>
      <c r="H107" s="212">
        <v>180</v>
      </c>
      <c r="I107" s="213"/>
      <c r="J107" s="214">
        <f>ROUND(I107*H107,2)</f>
        <v>0</v>
      </c>
      <c r="K107" s="210" t="s">
        <v>1</v>
      </c>
      <c r="L107" s="40"/>
      <c r="M107" s="215" t="s">
        <v>1</v>
      </c>
      <c r="N107" s="216" t="s">
        <v>38</v>
      </c>
      <c r="O107" s="76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AR107" s="14" t="s">
        <v>142</v>
      </c>
      <c r="AT107" s="14" t="s">
        <v>138</v>
      </c>
      <c r="AU107" s="14" t="s">
        <v>75</v>
      </c>
      <c r="AY107" s="14" t="s">
        <v>137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4" t="s">
        <v>75</v>
      </c>
      <c r="BK107" s="219">
        <f>ROUND(I107*H107,2)</f>
        <v>0</v>
      </c>
      <c r="BL107" s="14" t="s">
        <v>142</v>
      </c>
      <c r="BM107" s="14" t="s">
        <v>609</v>
      </c>
    </row>
    <row r="108" s="1" customFormat="1" ht="16.5" customHeight="1">
      <c r="B108" s="35"/>
      <c r="C108" s="208" t="s">
        <v>8</v>
      </c>
      <c r="D108" s="208" t="s">
        <v>138</v>
      </c>
      <c r="E108" s="209" t="s">
        <v>610</v>
      </c>
      <c r="F108" s="210" t="s">
        <v>611</v>
      </c>
      <c r="G108" s="211" t="s">
        <v>472</v>
      </c>
      <c r="H108" s="212">
        <v>22</v>
      </c>
      <c r="I108" s="213"/>
      <c r="J108" s="214">
        <f>ROUND(I108*H108,2)</f>
        <v>0</v>
      </c>
      <c r="K108" s="210" t="s">
        <v>1</v>
      </c>
      <c r="L108" s="40"/>
      <c r="M108" s="215" t="s">
        <v>1</v>
      </c>
      <c r="N108" s="216" t="s">
        <v>38</v>
      </c>
      <c r="O108" s="7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AR108" s="14" t="s">
        <v>142</v>
      </c>
      <c r="AT108" s="14" t="s">
        <v>138</v>
      </c>
      <c r="AU108" s="14" t="s">
        <v>75</v>
      </c>
      <c r="AY108" s="14" t="s">
        <v>137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4" t="s">
        <v>75</v>
      </c>
      <c r="BK108" s="219">
        <f>ROUND(I108*H108,2)</f>
        <v>0</v>
      </c>
      <c r="BL108" s="14" t="s">
        <v>142</v>
      </c>
      <c r="BM108" s="14" t="s">
        <v>612</v>
      </c>
    </row>
    <row r="109" s="1" customFormat="1" ht="16.5" customHeight="1">
      <c r="B109" s="35"/>
      <c r="C109" s="208" t="s">
        <v>262</v>
      </c>
      <c r="D109" s="208" t="s">
        <v>138</v>
      </c>
      <c r="E109" s="209" t="s">
        <v>613</v>
      </c>
      <c r="F109" s="210" t="s">
        <v>614</v>
      </c>
      <c r="G109" s="211" t="s">
        <v>472</v>
      </c>
      <c r="H109" s="212">
        <v>22</v>
      </c>
      <c r="I109" s="213"/>
      <c r="J109" s="214">
        <f>ROUND(I109*H109,2)</f>
        <v>0</v>
      </c>
      <c r="K109" s="210" t="s">
        <v>1</v>
      </c>
      <c r="L109" s="40"/>
      <c r="M109" s="215" t="s">
        <v>1</v>
      </c>
      <c r="N109" s="216" t="s">
        <v>38</v>
      </c>
      <c r="O109" s="76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AR109" s="14" t="s">
        <v>142</v>
      </c>
      <c r="AT109" s="14" t="s">
        <v>138</v>
      </c>
      <c r="AU109" s="14" t="s">
        <v>75</v>
      </c>
      <c r="AY109" s="14" t="s">
        <v>137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4" t="s">
        <v>75</v>
      </c>
      <c r="BK109" s="219">
        <f>ROUND(I109*H109,2)</f>
        <v>0</v>
      </c>
      <c r="BL109" s="14" t="s">
        <v>142</v>
      </c>
      <c r="BM109" s="14" t="s">
        <v>615</v>
      </c>
    </row>
    <row r="110" s="1" customFormat="1" ht="16.5" customHeight="1">
      <c r="B110" s="35"/>
      <c r="C110" s="208" t="s">
        <v>269</v>
      </c>
      <c r="D110" s="208" t="s">
        <v>138</v>
      </c>
      <c r="E110" s="209" t="s">
        <v>616</v>
      </c>
      <c r="F110" s="210" t="s">
        <v>617</v>
      </c>
      <c r="G110" s="211" t="s">
        <v>575</v>
      </c>
      <c r="H110" s="212">
        <v>660</v>
      </c>
      <c r="I110" s="213"/>
      <c r="J110" s="214">
        <f>ROUND(I110*H110,2)</f>
        <v>0</v>
      </c>
      <c r="K110" s="210" t="s">
        <v>1</v>
      </c>
      <c r="L110" s="40"/>
      <c r="M110" s="215" t="s">
        <v>1</v>
      </c>
      <c r="N110" s="216" t="s">
        <v>38</v>
      </c>
      <c r="O110" s="76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AR110" s="14" t="s">
        <v>142</v>
      </c>
      <c r="AT110" s="14" t="s">
        <v>138</v>
      </c>
      <c r="AU110" s="14" t="s">
        <v>75</v>
      </c>
      <c r="AY110" s="14" t="s">
        <v>137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4" t="s">
        <v>75</v>
      </c>
      <c r="BK110" s="219">
        <f>ROUND(I110*H110,2)</f>
        <v>0</v>
      </c>
      <c r="BL110" s="14" t="s">
        <v>142</v>
      </c>
      <c r="BM110" s="14" t="s">
        <v>618</v>
      </c>
    </row>
    <row r="111" s="1" customFormat="1" ht="16.5" customHeight="1">
      <c r="B111" s="35"/>
      <c r="C111" s="208" t="s">
        <v>273</v>
      </c>
      <c r="D111" s="208" t="s">
        <v>138</v>
      </c>
      <c r="E111" s="209" t="s">
        <v>619</v>
      </c>
      <c r="F111" s="210" t="s">
        <v>620</v>
      </c>
      <c r="G111" s="211" t="s">
        <v>472</v>
      </c>
      <c r="H111" s="212">
        <v>46</v>
      </c>
      <c r="I111" s="213"/>
      <c r="J111" s="214">
        <f>ROUND(I111*H111,2)</f>
        <v>0</v>
      </c>
      <c r="K111" s="210" t="s">
        <v>1</v>
      </c>
      <c r="L111" s="40"/>
      <c r="M111" s="215" t="s">
        <v>1</v>
      </c>
      <c r="N111" s="216" t="s">
        <v>38</v>
      </c>
      <c r="O111" s="7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AR111" s="14" t="s">
        <v>142</v>
      </c>
      <c r="AT111" s="14" t="s">
        <v>138</v>
      </c>
      <c r="AU111" s="14" t="s">
        <v>75</v>
      </c>
      <c r="AY111" s="14" t="s">
        <v>137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4" t="s">
        <v>75</v>
      </c>
      <c r="BK111" s="219">
        <f>ROUND(I111*H111,2)</f>
        <v>0</v>
      </c>
      <c r="BL111" s="14" t="s">
        <v>142</v>
      </c>
      <c r="BM111" s="14" t="s">
        <v>621</v>
      </c>
    </row>
    <row r="112" s="1" customFormat="1" ht="16.5" customHeight="1">
      <c r="B112" s="35"/>
      <c r="C112" s="208" t="s">
        <v>277</v>
      </c>
      <c r="D112" s="208" t="s">
        <v>138</v>
      </c>
      <c r="E112" s="209" t="s">
        <v>622</v>
      </c>
      <c r="F112" s="210" t="s">
        <v>623</v>
      </c>
      <c r="G112" s="211" t="s">
        <v>472</v>
      </c>
      <c r="H112" s="212">
        <v>46</v>
      </c>
      <c r="I112" s="213"/>
      <c r="J112" s="214">
        <f>ROUND(I112*H112,2)</f>
        <v>0</v>
      </c>
      <c r="K112" s="210" t="s">
        <v>1</v>
      </c>
      <c r="L112" s="40"/>
      <c r="M112" s="215" t="s">
        <v>1</v>
      </c>
      <c r="N112" s="216" t="s">
        <v>38</v>
      </c>
      <c r="O112" s="7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AR112" s="14" t="s">
        <v>142</v>
      </c>
      <c r="AT112" s="14" t="s">
        <v>138</v>
      </c>
      <c r="AU112" s="14" t="s">
        <v>75</v>
      </c>
      <c r="AY112" s="14" t="s">
        <v>137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4" t="s">
        <v>75</v>
      </c>
      <c r="BK112" s="219">
        <f>ROUND(I112*H112,2)</f>
        <v>0</v>
      </c>
      <c r="BL112" s="14" t="s">
        <v>142</v>
      </c>
      <c r="BM112" s="14" t="s">
        <v>624</v>
      </c>
    </row>
    <row r="113" s="1" customFormat="1" ht="16.5" customHeight="1">
      <c r="B113" s="35"/>
      <c r="C113" s="208" t="s">
        <v>281</v>
      </c>
      <c r="D113" s="208" t="s">
        <v>138</v>
      </c>
      <c r="E113" s="209" t="s">
        <v>625</v>
      </c>
      <c r="F113" s="210" t="s">
        <v>626</v>
      </c>
      <c r="G113" s="211" t="s">
        <v>575</v>
      </c>
      <c r="H113" s="212">
        <v>1380</v>
      </c>
      <c r="I113" s="213"/>
      <c r="J113" s="214">
        <f>ROUND(I113*H113,2)</f>
        <v>0</v>
      </c>
      <c r="K113" s="210" t="s">
        <v>1</v>
      </c>
      <c r="L113" s="40"/>
      <c r="M113" s="220" t="s">
        <v>1</v>
      </c>
      <c r="N113" s="221" t="s">
        <v>38</v>
      </c>
      <c r="O113" s="222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AR113" s="14" t="s">
        <v>142</v>
      </c>
      <c r="AT113" s="14" t="s">
        <v>138</v>
      </c>
      <c r="AU113" s="14" t="s">
        <v>75</v>
      </c>
      <c r="AY113" s="14" t="s">
        <v>137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4" t="s">
        <v>75</v>
      </c>
      <c r="BK113" s="219">
        <f>ROUND(I113*H113,2)</f>
        <v>0</v>
      </c>
      <c r="BL113" s="14" t="s">
        <v>142</v>
      </c>
      <c r="BM113" s="14" t="s">
        <v>627</v>
      </c>
    </row>
    <row r="114" s="1" customFormat="1" ht="6.96" customHeight="1">
      <c r="B114" s="54"/>
      <c r="C114" s="55"/>
      <c r="D114" s="55"/>
      <c r="E114" s="55"/>
      <c r="F114" s="55"/>
      <c r="G114" s="55"/>
      <c r="H114" s="55"/>
      <c r="I114" s="155"/>
      <c r="J114" s="55"/>
      <c r="K114" s="55"/>
      <c r="L114" s="40"/>
    </row>
  </sheetData>
  <sheetProtection sheet="1" autoFilter="0" formatColumns="0" formatRows="0" objects="1" scenarios="1" spinCount="100000" saltValue="J0UXzbEy88//HZ9ccnfHlZk72S5q+280pvU4BPvx2LqeSLbynhe0rUDPurEnI8Mt6/sD6OesFCQME7njA2+7IQ==" hashValue="HmyzdK+iX+mAUXa1GBwdTf3YB6J8K4HqTBDilhX4KDkcfowkBs3Qt/9zeEgmtTtRuJbAMDoNp4FVPwtXLVAiQA==" algorithmName="SHA-512" password="CC35"/>
  <autoFilter ref="C91:K113"/>
  <mergeCells count="14">
    <mergeCell ref="E7:H7"/>
    <mergeCell ref="E9:H9"/>
    <mergeCell ref="E18:H18"/>
    <mergeCell ref="E27:H27"/>
    <mergeCell ref="E50:H50"/>
    <mergeCell ref="E52:H52"/>
    <mergeCell ref="D66:F66"/>
    <mergeCell ref="D67:F67"/>
    <mergeCell ref="D68:F68"/>
    <mergeCell ref="D69:F69"/>
    <mergeCell ref="D70:F7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86</v>
      </c>
      <c r="AZ2" s="225" t="s">
        <v>232</v>
      </c>
      <c r="BA2" s="225" t="s">
        <v>232</v>
      </c>
      <c r="BB2" s="225" t="s">
        <v>1</v>
      </c>
      <c r="BC2" s="225" t="s">
        <v>474</v>
      </c>
      <c r="BD2" s="225" t="s">
        <v>90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77</v>
      </c>
      <c r="AZ3" s="225" t="s">
        <v>628</v>
      </c>
      <c r="BA3" s="225" t="s">
        <v>628</v>
      </c>
      <c r="BB3" s="225" t="s">
        <v>1</v>
      </c>
      <c r="BC3" s="225" t="s">
        <v>322</v>
      </c>
      <c r="BD3" s="225" t="s">
        <v>90</v>
      </c>
    </row>
    <row r="4" ht="24.96" customHeight="1">
      <c r="B4" s="17"/>
      <c r="D4" s="125" t="s">
        <v>103</v>
      </c>
      <c r="L4" s="17"/>
      <c r="M4" s="21" t="s">
        <v>10</v>
      </c>
      <c r="AT4" s="14" t="s">
        <v>4</v>
      </c>
      <c r="AZ4" s="225" t="s">
        <v>629</v>
      </c>
      <c r="BA4" s="225" t="s">
        <v>629</v>
      </c>
      <c r="BB4" s="225" t="s">
        <v>1</v>
      </c>
      <c r="BC4" s="225" t="s">
        <v>174</v>
      </c>
      <c r="BD4" s="225" t="s">
        <v>90</v>
      </c>
    </row>
    <row r="5" ht="6.96" customHeight="1">
      <c r="B5" s="17"/>
      <c r="L5" s="17"/>
      <c r="AZ5" s="225" t="s">
        <v>630</v>
      </c>
      <c r="BA5" s="225" t="s">
        <v>630</v>
      </c>
      <c r="BB5" s="225" t="s">
        <v>1</v>
      </c>
      <c r="BC5" s="225" t="s">
        <v>390</v>
      </c>
      <c r="BD5" s="225" t="s">
        <v>90</v>
      </c>
    </row>
    <row r="6" ht="12" customHeight="1">
      <c r="B6" s="17"/>
      <c r="D6" s="126" t="s">
        <v>16</v>
      </c>
      <c r="L6" s="17"/>
    </row>
    <row r="7" ht="16.5" customHeight="1">
      <c r="B7" s="17"/>
      <c r="E7" s="127" t="str">
        <f>'Rekapitulace stavby'!K6</f>
        <v>Okružní křižovatka v km 1,391.91 u areálu T-sport a SOPO - Modletice včetně chodníku k zastávce</v>
      </c>
      <c r="F7" s="126"/>
      <c r="G7" s="126"/>
      <c r="H7" s="126"/>
      <c r="L7" s="17"/>
    </row>
    <row r="8" s="1" customFormat="1" ht="12" customHeight="1">
      <c r="B8" s="40"/>
      <c r="D8" s="126" t="s">
        <v>104</v>
      </c>
      <c r="I8" s="128"/>
      <c r="L8" s="40"/>
    </row>
    <row r="9" s="1" customFormat="1" ht="36.96" customHeight="1">
      <c r="B9" s="40"/>
      <c r="E9" s="129" t="s">
        <v>631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5. 2. 2018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">
        <v>1</v>
      </c>
      <c r="L14" s="40"/>
    </row>
    <row r="15" s="1" customFormat="1" ht="18" customHeight="1">
      <c r="B15" s="40"/>
      <c r="E15" s="14" t="s">
        <v>21</v>
      </c>
      <c r="I15" s="130" t="s">
        <v>26</v>
      </c>
      <c r="J15" s="14" t="s">
        <v>1</v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27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29</v>
      </c>
      <c r="I20" s="130" t="s">
        <v>25</v>
      </c>
      <c r="J20" s="14" t="s">
        <v>1</v>
      </c>
      <c r="L20" s="40"/>
    </row>
    <row r="21" s="1" customFormat="1" ht="18" customHeight="1">
      <c r="B21" s="40"/>
      <c r="E21" s="14" t="s">
        <v>21</v>
      </c>
      <c r="I21" s="130" t="s">
        <v>26</v>
      </c>
      <c r="J21" s="14" t="s">
        <v>1</v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31</v>
      </c>
      <c r="I23" s="130" t="s">
        <v>25</v>
      </c>
      <c r="J23" s="14" t="s">
        <v>1</v>
      </c>
      <c r="L23" s="40"/>
    </row>
    <row r="24" s="1" customFormat="1" ht="18" customHeight="1">
      <c r="B24" s="40"/>
      <c r="E24" s="14" t="s">
        <v>21</v>
      </c>
      <c r="I24" s="130" t="s">
        <v>26</v>
      </c>
      <c r="J24" s="14" t="s">
        <v>1</v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32</v>
      </c>
      <c r="I26" s="128"/>
      <c r="L26" s="40"/>
    </row>
    <row r="27" s="6" customFormat="1" ht="16.5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14.4" customHeight="1">
      <c r="B30" s="40"/>
      <c r="D30" s="136" t="s">
        <v>106</v>
      </c>
      <c r="I30" s="128"/>
      <c r="J30" s="137">
        <f>J61</f>
        <v>0</v>
      </c>
      <c r="L30" s="40"/>
    </row>
    <row r="31" s="1" customFormat="1" ht="14.4" customHeight="1">
      <c r="B31" s="40"/>
      <c r="D31" s="138" t="s">
        <v>107</v>
      </c>
      <c r="I31" s="128"/>
      <c r="J31" s="137">
        <f>J67</f>
        <v>0</v>
      </c>
      <c r="L31" s="40"/>
    </row>
    <row r="32" s="1" customFormat="1" ht="25.44" customHeight="1">
      <c r="B32" s="40"/>
      <c r="D32" s="139" t="s">
        <v>33</v>
      </c>
      <c r="I32" s="128"/>
      <c r="J32" s="140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5"/>
      <c r="J33" s="68"/>
      <c r="K33" s="68"/>
      <c r="L33" s="40"/>
    </row>
    <row r="34" s="1" customFormat="1" ht="14.4" customHeight="1">
      <c r="B34" s="40"/>
      <c r="F34" s="141" t="s">
        <v>35</v>
      </c>
      <c r="I34" s="142" t="s">
        <v>34</v>
      </c>
      <c r="J34" s="141" t="s">
        <v>36</v>
      </c>
      <c r="L34" s="40"/>
    </row>
    <row r="35" s="1" customFormat="1" ht="14.4" customHeight="1">
      <c r="B35" s="40"/>
      <c r="D35" s="126" t="s">
        <v>37</v>
      </c>
      <c r="E35" s="126" t="s">
        <v>38</v>
      </c>
      <c r="F35" s="143">
        <f>ROUND((SUM(BE67:BE74) + SUM(BE94:BE128)),  2)</f>
        <v>0</v>
      </c>
      <c r="I35" s="144">
        <v>0.20999999999999999</v>
      </c>
      <c r="J35" s="143">
        <f>ROUND(((SUM(BE67:BE74) + SUM(BE94:BE128))*I35),  2)</f>
        <v>0</v>
      </c>
      <c r="L35" s="40"/>
    </row>
    <row r="36" s="1" customFormat="1" ht="14.4" customHeight="1">
      <c r="B36" s="40"/>
      <c r="E36" s="126" t="s">
        <v>39</v>
      </c>
      <c r="F36" s="143">
        <f>ROUND((SUM(BF67:BF74) + SUM(BF94:BF128)),  2)</f>
        <v>0</v>
      </c>
      <c r="I36" s="144">
        <v>0.14999999999999999</v>
      </c>
      <c r="J36" s="143">
        <f>ROUND(((SUM(BF67:BF74) + SUM(BF94:BF128))*I36),  2)</f>
        <v>0</v>
      </c>
      <c r="L36" s="40"/>
    </row>
    <row r="37" hidden="1" s="1" customFormat="1" ht="14.4" customHeight="1">
      <c r="B37" s="40"/>
      <c r="E37" s="126" t="s">
        <v>40</v>
      </c>
      <c r="F37" s="143">
        <f>ROUND((SUM(BG67:BG74) + SUM(BG94:BG128)),  2)</f>
        <v>0</v>
      </c>
      <c r="I37" s="144">
        <v>0.20999999999999999</v>
      </c>
      <c r="J37" s="143">
        <f>0</f>
        <v>0</v>
      </c>
      <c r="L37" s="40"/>
    </row>
    <row r="38" hidden="1" s="1" customFormat="1" ht="14.4" customHeight="1">
      <c r="B38" s="40"/>
      <c r="E38" s="126" t="s">
        <v>41</v>
      </c>
      <c r="F38" s="143">
        <f>ROUND((SUM(BH67:BH74) + SUM(BH94:BH128)),  2)</f>
        <v>0</v>
      </c>
      <c r="I38" s="144">
        <v>0.14999999999999999</v>
      </c>
      <c r="J38" s="143">
        <f>0</f>
        <v>0</v>
      </c>
      <c r="L38" s="40"/>
    </row>
    <row r="39" hidden="1" s="1" customFormat="1" ht="14.4" customHeight="1">
      <c r="B39" s="40"/>
      <c r="E39" s="126" t="s">
        <v>42</v>
      </c>
      <c r="F39" s="143">
        <f>ROUND((SUM(BI67:BI74) + SUM(BI94:BI128)),  2)</f>
        <v>0</v>
      </c>
      <c r="I39" s="144">
        <v>0</v>
      </c>
      <c r="J39" s="143">
        <f>0</f>
        <v>0</v>
      </c>
      <c r="L39" s="40"/>
    </row>
    <row r="40" s="1" customFormat="1" ht="6.96" customHeight="1">
      <c r="B40" s="40"/>
      <c r="I40" s="128"/>
      <c r="L40" s="40"/>
    </row>
    <row r="41" s="1" customFormat="1" ht="25.44" customHeight="1">
      <c r="B41" s="40"/>
      <c r="C41" s="145"/>
      <c r="D41" s="146" t="s">
        <v>43</v>
      </c>
      <c r="E41" s="147"/>
      <c r="F41" s="147"/>
      <c r="G41" s="148" t="s">
        <v>44</v>
      </c>
      <c r="H41" s="149" t="s">
        <v>45</v>
      </c>
      <c r="I41" s="150"/>
      <c r="J41" s="151">
        <f>SUM(J32:J39)</f>
        <v>0</v>
      </c>
      <c r="K41" s="152"/>
      <c r="L41" s="40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5"/>
      <c r="J42" s="154"/>
      <c r="K42" s="154"/>
      <c r="L42" s="40"/>
    </row>
    <row r="46" s="1" customFormat="1" ht="6.96" customHeight="1">
      <c r="B46" s="156"/>
      <c r="C46" s="157"/>
      <c r="D46" s="157"/>
      <c r="E46" s="157"/>
      <c r="F46" s="157"/>
      <c r="G46" s="157"/>
      <c r="H46" s="157"/>
      <c r="I46" s="158"/>
      <c r="J46" s="157"/>
      <c r="K46" s="157"/>
      <c r="L46" s="40"/>
    </row>
    <row r="47" s="1" customFormat="1" ht="24.96" customHeight="1">
      <c r="B47" s="35"/>
      <c r="C47" s="20" t="s">
        <v>108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8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6.5" customHeight="1">
      <c r="B50" s="35"/>
      <c r="C50" s="36"/>
      <c r="D50" s="36"/>
      <c r="E50" s="159" t="str">
        <f>E7</f>
        <v>Okružní křižovatka v km 1,391.91 u areálu T-sport a SOPO - Modletice včetně chodníku k zastávce</v>
      </c>
      <c r="F50" s="29"/>
      <c r="G50" s="29"/>
      <c r="H50" s="29"/>
      <c r="I50" s="128"/>
      <c r="J50" s="36"/>
      <c r="K50" s="36"/>
      <c r="L50" s="40"/>
    </row>
    <row r="51" s="1" customFormat="1" ht="12" customHeight="1">
      <c r="B51" s="35"/>
      <c r="C51" s="29" t="s">
        <v>104</v>
      </c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300.A - KANALIZACE A VODOVOD</v>
      </c>
      <c r="F52" s="36"/>
      <c r="G52" s="36"/>
      <c r="H52" s="36"/>
      <c r="I52" s="128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0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8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0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0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9.28" customHeight="1">
      <c r="B59" s="35"/>
      <c r="C59" s="160" t="s">
        <v>109</v>
      </c>
      <c r="D59" s="161"/>
      <c r="E59" s="161"/>
      <c r="F59" s="161"/>
      <c r="G59" s="161"/>
      <c r="H59" s="161"/>
      <c r="I59" s="162"/>
      <c r="J59" s="163" t="s">
        <v>110</v>
      </c>
      <c r="K59" s="161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8"/>
      <c r="J60" s="36"/>
      <c r="K60" s="36"/>
      <c r="L60" s="40"/>
    </row>
    <row r="61" s="1" customFormat="1" ht="22.8" customHeight="1">
      <c r="B61" s="35"/>
      <c r="C61" s="164" t="s">
        <v>111</v>
      </c>
      <c r="D61" s="36"/>
      <c r="E61" s="36"/>
      <c r="F61" s="36"/>
      <c r="G61" s="36"/>
      <c r="H61" s="36"/>
      <c r="I61" s="128"/>
      <c r="J61" s="95">
        <f>J94</f>
        <v>0</v>
      </c>
      <c r="K61" s="36"/>
      <c r="L61" s="40"/>
      <c r="AU61" s="14" t="s">
        <v>77</v>
      </c>
    </row>
    <row r="62" s="7" customFormat="1" ht="24.96" customHeight="1">
      <c r="B62" s="165"/>
      <c r="C62" s="166"/>
      <c r="D62" s="167" t="s">
        <v>112</v>
      </c>
      <c r="E62" s="168"/>
      <c r="F62" s="168"/>
      <c r="G62" s="168"/>
      <c r="H62" s="168"/>
      <c r="I62" s="169"/>
      <c r="J62" s="170">
        <f>J95</f>
        <v>0</v>
      </c>
      <c r="K62" s="166"/>
      <c r="L62" s="171"/>
    </row>
    <row r="63" s="7" customFormat="1" ht="24.96" customHeight="1">
      <c r="B63" s="165"/>
      <c r="C63" s="166"/>
      <c r="D63" s="167" t="s">
        <v>176</v>
      </c>
      <c r="E63" s="168"/>
      <c r="F63" s="168"/>
      <c r="G63" s="168"/>
      <c r="H63" s="168"/>
      <c r="I63" s="169"/>
      <c r="J63" s="170">
        <f>J100</f>
        <v>0</v>
      </c>
      <c r="K63" s="166"/>
      <c r="L63" s="171"/>
    </row>
    <row r="64" s="7" customFormat="1" ht="24.96" customHeight="1">
      <c r="B64" s="165"/>
      <c r="C64" s="166"/>
      <c r="D64" s="167" t="s">
        <v>180</v>
      </c>
      <c r="E64" s="168"/>
      <c r="F64" s="168"/>
      <c r="G64" s="168"/>
      <c r="H64" s="168"/>
      <c r="I64" s="169"/>
      <c r="J64" s="170">
        <f>J116</f>
        <v>0</v>
      </c>
      <c r="K64" s="166"/>
      <c r="L64" s="171"/>
    </row>
    <row r="65" s="1" customFormat="1" ht="21.84" customHeight="1">
      <c r="B65" s="35"/>
      <c r="C65" s="36"/>
      <c r="D65" s="36"/>
      <c r="E65" s="36"/>
      <c r="F65" s="36"/>
      <c r="G65" s="36"/>
      <c r="H65" s="36"/>
      <c r="I65" s="128"/>
      <c r="J65" s="36"/>
      <c r="K65" s="36"/>
      <c r="L65" s="40"/>
    </row>
    <row r="66" s="1" customFormat="1" ht="6.96" customHeight="1">
      <c r="B66" s="35"/>
      <c r="C66" s="36"/>
      <c r="D66" s="36"/>
      <c r="E66" s="36"/>
      <c r="F66" s="36"/>
      <c r="G66" s="36"/>
      <c r="H66" s="36"/>
      <c r="I66" s="128"/>
      <c r="J66" s="36"/>
      <c r="K66" s="36"/>
      <c r="L66" s="40"/>
    </row>
    <row r="67" s="1" customFormat="1" ht="29.28" customHeight="1">
      <c r="B67" s="35"/>
      <c r="C67" s="164" t="s">
        <v>113</v>
      </c>
      <c r="D67" s="36"/>
      <c r="E67" s="36"/>
      <c r="F67" s="36"/>
      <c r="G67" s="36"/>
      <c r="H67" s="36"/>
      <c r="I67" s="128"/>
      <c r="J67" s="172">
        <f>ROUND(J68 + J69 + J70 + J71 + J72 + J73,2)</f>
        <v>0</v>
      </c>
      <c r="K67" s="36"/>
      <c r="L67" s="40"/>
      <c r="N67" s="173" t="s">
        <v>37</v>
      </c>
    </row>
    <row r="68" s="1" customFormat="1" ht="18" customHeight="1">
      <c r="B68" s="35"/>
      <c r="C68" s="36"/>
      <c r="D68" s="174" t="s">
        <v>114</v>
      </c>
      <c r="E68" s="175"/>
      <c r="F68" s="175"/>
      <c r="G68" s="36"/>
      <c r="H68" s="36"/>
      <c r="I68" s="128"/>
      <c r="J68" s="176">
        <v>0</v>
      </c>
      <c r="K68" s="36"/>
      <c r="L68" s="177"/>
      <c r="M68" s="128"/>
      <c r="N68" s="178" t="s">
        <v>39</v>
      </c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79" t="s">
        <v>115</v>
      </c>
      <c r="AZ68" s="128"/>
      <c r="BA68" s="128"/>
      <c r="BB68" s="128"/>
      <c r="BC68" s="128"/>
      <c r="BD68" s="128"/>
      <c r="BE68" s="180">
        <f>IF(N68="základní",J68,0)</f>
        <v>0</v>
      </c>
      <c r="BF68" s="180">
        <f>IF(N68="snížená",J68,0)</f>
        <v>0</v>
      </c>
      <c r="BG68" s="180">
        <f>IF(N68="zákl. přenesená",J68,0)</f>
        <v>0</v>
      </c>
      <c r="BH68" s="180">
        <f>IF(N68="sníž. přenesená",J68,0)</f>
        <v>0</v>
      </c>
      <c r="BI68" s="180">
        <f>IF(N68="nulová",J68,0)</f>
        <v>0</v>
      </c>
      <c r="BJ68" s="179" t="s">
        <v>90</v>
      </c>
      <c r="BK68" s="128"/>
      <c r="BL68" s="128"/>
      <c r="BM68" s="128"/>
    </row>
    <row r="69" s="1" customFormat="1" ht="18" customHeight="1">
      <c r="B69" s="35"/>
      <c r="C69" s="36"/>
      <c r="D69" s="174" t="s">
        <v>116</v>
      </c>
      <c r="E69" s="175"/>
      <c r="F69" s="175"/>
      <c r="G69" s="36"/>
      <c r="H69" s="36"/>
      <c r="I69" s="128"/>
      <c r="J69" s="176">
        <v>0</v>
      </c>
      <c r="K69" s="36"/>
      <c r="L69" s="177"/>
      <c r="M69" s="128"/>
      <c r="N69" s="178" t="s">
        <v>39</v>
      </c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79" t="s">
        <v>115</v>
      </c>
      <c r="AZ69" s="128"/>
      <c r="BA69" s="128"/>
      <c r="BB69" s="128"/>
      <c r="BC69" s="128"/>
      <c r="BD69" s="128"/>
      <c r="BE69" s="180">
        <f>IF(N69="základní",J69,0)</f>
        <v>0</v>
      </c>
      <c r="BF69" s="180">
        <f>IF(N69="snížená",J69,0)</f>
        <v>0</v>
      </c>
      <c r="BG69" s="180">
        <f>IF(N69="zákl. přenesená",J69,0)</f>
        <v>0</v>
      </c>
      <c r="BH69" s="180">
        <f>IF(N69="sníž. přenesená",J69,0)</f>
        <v>0</v>
      </c>
      <c r="BI69" s="180">
        <f>IF(N69="nulová",J69,0)</f>
        <v>0</v>
      </c>
      <c r="BJ69" s="179" t="s">
        <v>90</v>
      </c>
      <c r="BK69" s="128"/>
      <c r="BL69" s="128"/>
      <c r="BM69" s="128"/>
    </row>
    <row r="70" s="1" customFormat="1" ht="18" customHeight="1">
      <c r="B70" s="35"/>
      <c r="C70" s="36"/>
      <c r="D70" s="174" t="s">
        <v>117</v>
      </c>
      <c r="E70" s="175"/>
      <c r="F70" s="175"/>
      <c r="G70" s="36"/>
      <c r="H70" s="36"/>
      <c r="I70" s="128"/>
      <c r="J70" s="176">
        <v>0</v>
      </c>
      <c r="K70" s="36"/>
      <c r="L70" s="177"/>
      <c r="M70" s="128"/>
      <c r="N70" s="178" t="s">
        <v>39</v>
      </c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79" t="s">
        <v>115</v>
      </c>
      <c r="AZ70" s="128"/>
      <c r="BA70" s="128"/>
      <c r="BB70" s="128"/>
      <c r="BC70" s="128"/>
      <c r="BD70" s="128"/>
      <c r="BE70" s="180">
        <f>IF(N70="základní",J70,0)</f>
        <v>0</v>
      </c>
      <c r="BF70" s="180">
        <f>IF(N70="snížená",J70,0)</f>
        <v>0</v>
      </c>
      <c r="BG70" s="180">
        <f>IF(N70="zákl. přenesená",J70,0)</f>
        <v>0</v>
      </c>
      <c r="BH70" s="180">
        <f>IF(N70="sníž. přenesená",J70,0)</f>
        <v>0</v>
      </c>
      <c r="BI70" s="180">
        <f>IF(N70="nulová",J70,0)</f>
        <v>0</v>
      </c>
      <c r="BJ70" s="179" t="s">
        <v>90</v>
      </c>
      <c r="BK70" s="128"/>
      <c r="BL70" s="128"/>
      <c r="BM70" s="128"/>
    </row>
    <row r="71" s="1" customFormat="1" ht="18" customHeight="1">
      <c r="B71" s="35"/>
      <c r="C71" s="36"/>
      <c r="D71" s="174" t="s">
        <v>118</v>
      </c>
      <c r="E71" s="175"/>
      <c r="F71" s="175"/>
      <c r="G71" s="36"/>
      <c r="H71" s="36"/>
      <c r="I71" s="128"/>
      <c r="J71" s="176">
        <v>0</v>
      </c>
      <c r="K71" s="36"/>
      <c r="L71" s="177"/>
      <c r="M71" s="128"/>
      <c r="N71" s="178" t="s">
        <v>39</v>
      </c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79" t="s">
        <v>115</v>
      </c>
      <c r="AZ71" s="128"/>
      <c r="BA71" s="128"/>
      <c r="BB71" s="128"/>
      <c r="BC71" s="128"/>
      <c r="BD71" s="128"/>
      <c r="BE71" s="180">
        <f>IF(N71="základní",J71,0)</f>
        <v>0</v>
      </c>
      <c r="BF71" s="180">
        <f>IF(N71="snížená",J71,0)</f>
        <v>0</v>
      </c>
      <c r="BG71" s="180">
        <f>IF(N71="zákl. přenesená",J71,0)</f>
        <v>0</v>
      </c>
      <c r="BH71" s="180">
        <f>IF(N71="sníž. přenesená",J71,0)</f>
        <v>0</v>
      </c>
      <c r="BI71" s="180">
        <f>IF(N71="nulová",J71,0)</f>
        <v>0</v>
      </c>
      <c r="BJ71" s="179" t="s">
        <v>90</v>
      </c>
      <c r="BK71" s="128"/>
      <c r="BL71" s="128"/>
      <c r="BM71" s="128"/>
    </row>
    <row r="72" s="1" customFormat="1" ht="18" customHeight="1">
      <c r="B72" s="35"/>
      <c r="C72" s="36"/>
      <c r="D72" s="174" t="s">
        <v>119</v>
      </c>
      <c r="E72" s="175"/>
      <c r="F72" s="175"/>
      <c r="G72" s="36"/>
      <c r="H72" s="36"/>
      <c r="I72" s="128"/>
      <c r="J72" s="176">
        <v>0</v>
      </c>
      <c r="K72" s="36"/>
      <c r="L72" s="177"/>
      <c r="M72" s="128"/>
      <c r="N72" s="178" t="s">
        <v>39</v>
      </c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79" t="s">
        <v>115</v>
      </c>
      <c r="AZ72" s="128"/>
      <c r="BA72" s="128"/>
      <c r="BB72" s="128"/>
      <c r="BC72" s="128"/>
      <c r="BD72" s="128"/>
      <c r="BE72" s="180">
        <f>IF(N72="základní",J72,0)</f>
        <v>0</v>
      </c>
      <c r="BF72" s="180">
        <f>IF(N72="snížená",J72,0)</f>
        <v>0</v>
      </c>
      <c r="BG72" s="180">
        <f>IF(N72="zákl. přenesená",J72,0)</f>
        <v>0</v>
      </c>
      <c r="BH72" s="180">
        <f>IF(N72="sníž. přenesená",J72,0)</f>
        <v>0</v>
      </c>
      <c r="BI72" s="180">
        <f>IF(N72="nulová",J72,0)</f>
        <v>0</v>
      </c>
      <c r="BJ72" s="179" t="s">
        <v>90</v>
      </c>
      <c r="BK72" s="128"/>
      <c r="BL72" s="128"/>
      <c r="BM72" s="128"/>
    </row>
    <row r="73" s="1" customFormat="1" ht="18" customHeight="1">
      <c r="B73" s="35"/>
      <c r="C73" s="36"/>
      <c r="D73" s="175" t="s">
        <v>120</v>
      </c>
      <c r="E73" s="36"/>
      <c r="F73" s="36"/>
      <c r="G73" s="36"/>
      <c r="H73" s="36"/>
      <c r="I73" s="128"/>
      <c r="J73" s="176">
        <f>ROUND(J30*T73,2)</f>
        <v>0</v>
      </c>
      <c r="K73" s="36"/>
      <c r="L73" s="177"/>
      <c r="M73" s="128"/>
      <c r="N73" s="178" t="s">
        <v>39</v>
      </c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79" t="s">
        <v>121</v>
      </c>
      <c r="AZ73" s="128"/>
      <c r="BA73" s="128"/>
      <c r="BB73" s="128"/>
      <c r="BC73" s="128"/>
      <c r="BD73" s="128"/>
      <c r="BE73" s="180">
        <f>IF(N73="základní",J73,0)</f>
        <v>0</v>
      </c>
      <c r="BF73" s="180">
        <f>IF(N73="snížená",J73,0)</f>
        <v>0</v>
      </c>
      <c r="BG73" s="180">
        <f>IF(N73="zákl. přenesená",J73,0)</f>
        <v>0</v>
      </c>
      <c r="BH73" s="180">
        <f>IF(N73="sníž. přenesená",J73,0)</f>
        <v>0</v>
      </c>
      <c r="BI73" s="180">
        <f>IF(N73="nulová",J73,0)</f>
        <v>0</v>
      </c>
      <c r="BJ73" s="179" t="s">
        <v>90</v>
      </c>
      <c r="BK73" s="128"/>
      <c r="BL73" s="128"/>
      <c r="BM73" s="128"/>
    </row>
    <row r="74" s="1" customFormat="1">
      <c r="B74" s="35"/>
      <c r="C74" s="36"/>
      <c r="D74" s="36"/>
      <c r="E74" s="36"/>
      <c r="F74" s="36"/>
      <c r="G74" s="36"/>
      <c r="H74" s="36"/>
      <c r="I74" s="128"/>
      <c r="J74" s="36"/>
      <c r="K74" s="36"/>
      <c r="L74" s="40"/>
    </row>
    <row r="75" s="1" customFormat="1" ht="29.28" customHeight="1">
      <c r="B75" s="35"/>
      <c r="C75" s="181" t="s">
        <v>122</v>
      </c>
      <c r="D75" s="161"/>
      <c r="E75" s="161"/>
      <c r="F75" s="161"/>
      <c r="G75" s="161"/>
      <c r="H75" s="161"/>
      <c r="I75" s="162"/>
      <c r="J75" s="182">
        <f>ROUND(J61+J67,2)</f>
        <v>0</v>
      </c>
      <c r="K75" s="161"/>
      <c r="L75" s="40"/>
    </row>
    <row r="76" s="1" customFormat="1" ht="6.96" customHeight="1">
      <c r="B76" s="54"/>
      <c r="C76" s="55"/>
      <c r="D76" s="55"/>
      <c r="E76" s="55"/>
      <c r="F76" s="55"/>
      <c r="G76" s="55"/>
      <c r="H76" s="55"/>
      <c r="I76" s="155"/>
      <c r="J76" s="55"/>
      <c r="K76" s="55"/>
      <c r="L76" s="40"/>
    </row>
    <row r="80" s="1" customFormat="1" ht="6.96" customHeight="1">
      <c r="B80" s="56"/>
      <c r="C80" s="57"/>
      <c r="D80" s="57"/>
      <c r="E80" s="57"/>
      <c r="F80" s="57"/>
      <c r="G80" s="57"/>
      <c r="H80" s="57"/>
      <c r="I80" s="158"/>
      <c r="J80" s="57"/>
      <c r="K80" s="57"/>
      <c r="L80" s="40"/>
    </row>
    <row r="81" s="1" customFormat="1" ht="24.96" customHeight="1">
      <c r="B81" s="35"/>
      <c r="C81" s="20" t="s">
        <v>123</v>
      </c>
      <c r="D81" s="36"/>
      <c r="E81" s="36"/>
      <c r="F81" s="36"/>
      <c r="G81" s="36"/>
      <c r="H81" s="36"/>
      <c r="I81" s="128"/>
      <c r="J81" s="36"/>
      <c r="K81" s="36"/>
      <c r="L81" s="40"/>
    </row>
    <row r="82" s="1" customFormat="1" ht="6.96" customHeight="1">
      <c r="B82" s="35"/>
      <c r="C82" s="36"/>
      <c r="D82" s="36"/>
      <c r="E82" s="36"/>
      <c r="F82" s="36"/>
      <c r="G82" s="36"/>
      <c r="H82" s="36"/>
      <c r="I82" s="128"/>
      <c r="J82" s="36"/>
      <c r="K82" s="36"/>
      <c r="L82" s="40"/>
    </row>
    <row r="83" s="1" customFormat="1" ht="12" customHeight="1">
      <c r="B83" s="35"/>
      <c r="C83" s="29" t="s">
        <v>16</v>
      </c>
      <c r="D83" s="36"/>
      <c r="E83" s="36"/>
      <c r="F83" s="36"/>
      <c r="G83" s="36"/>
      <c r="H83" s="36"/>
      <c r="I83" s="128"/>
      <c r="J83" s="36"/>
      <c r="K83" s="36"/>
      <c r="L83" s="40"/>
    </row>
    <row r="84" s="1" customFormat="1" ht="16.5" customHeight="1">
      <c r="B84" s="35"/>
      <c r="C84" s="36"/>
      <c r="D84" s="36"/>
      <c r="E84" s="159" t="str">
        <f>E7</f>
        <v>Okružní křižovatka v km 1,391.91 u areálu T-sport a SOPO - Modletice včetně chodníku k zastávce</v>
      </c>
      <c r="F84" s="29"/>
      <c r="G84" s="29"/>
      <c r="H84" s="29"/>
      <c r="I84" s="128"/>
      <c r="J84" s="36"/>
      <c r="K84" s="36"/>
      <c r="L84" s="40"/>
    </row>
    <row r="85" s="1" customFormat="1" ht="12" customHeight="1">
      <c r="B85" s="35"/>
      <c r="C85" s="29" t="s">
        <v>104</v>
      </c>
      <c r="D85" s="36"/>
      <c r="E85" s="36"/>
      <c r="F85" s="36"/>
      <c r="G85" s="36"/>
      <c r="H85" s="36"/>
      <c r="I85" s="128"/>
      <c r="J85" s="36"/>
      <c r="K85" s="36"/>
      <c r="L85" s="40"/>
    </row>
    <row r="86" s="1" customFormat="1" ht="16.5" customHeight="1">
      <c r="B86" s="35"/>
      <c r="C86" s="36"/>
      <c r="D86" s="36"/>
      <c r="E86" s="61" t="str">
        <f>E9</f>
        <v>SO 300.A - KANALIZACE A VODOVOD</v>
      </c>
      <c r="F86" s="36"/>
      <c r="G86" s="36"/>
      <c r="H86" s="36"/>
      <c r="I86" s="128"/>
      <c r="J86" s="36"/>
      <c r="K86" s="36"/>
      <c r="L86" s="40"/>
    </row>
    <row r="87" s="1" customFormat="1" ht="6.96" customHeight="1">
      <c r="B87" s="35"/>
      <c r="C87" s="36"/>
      <c r="D87" s="36"/>
      <c r="E87" s="36"/>
      <c r="F87" s="36"/>
      <c r="G87" s="36"/>
      <c r="H87" s="36"/>
      <c r="I87" s="128"/>
      <c r="J87" s="36"/>
      <c r="K87" s="36"/>
      <c r="L87" s="40"/>
    </row>
    <row r="88" s="1" customFormat="1" ht="12" customHeight="1">
      <c r="B88" s="35"/>
      <c r="C88" s="29" t="s">
        <v>20</v>
      </c>
      <c r="D88" s="36"/>
      <c r="E88" s="36"/>
      <c r="F88" s="24" t="str">
        <f>F12</f>
        <v xml:space="preserve"> </v>
      </c>
      <c r="G88" s="36"/>
      <c r="H88" s="36"/>
      <c r="I88" s="130" t="s">
        <v>22</v>
      </c>
      <c r="J88" s="64" t="str">
        <f>IF(J12="","",J12)</f>
        <v>5. 2. 2018</v>
      </c>
      <c r="K88" s="36"/>
      <c r="L88" s="40"/>
    </row>
    <row r="89" s="1" customFormat="1" ht="6.96" customHeight="1">
      <c r="B89" s="35"/>
      <c r="C89" s="36"/>
      <c r="D89" s="36"/>
      <c r="E89" s="36"/>
      <c r="F89" s="36"/>
      <c r="G89" s="36"/>
      <c r="H89" s="36"/>
      <c r="I89" s="128"/>
      <c r="J89" s="36"/>
      <c r="K89" s="36"/>
      <c r="L89" s="40"/>
    </row>
    <row r="90" s="1" customFormat="1" ht="13.65" customHeight="1">
      <c r="B90" s="35"/>
      <c r="C90" s="29" t="s">
        <v>24</v>
      </c>
      <c r="D90" s="36"/>
      <c r="E90" s="36"/>
      <c r="F90" s="24" t="str">
        <f>E15</f>
        <v xml:space="preserve"> </v>
      </c>
      <c r="G90" s="36"/>
      <c r="H90" s="36"/>
      <c r="I90" s="130" t="s">
        <v>29</v>
      </c>
      <c r="J90" s="33" t="str">
        <f>E21</f>
        <v xml:space="preserve"> </v>
      </c>
      <c r="K90" s="36"/>
      <c r="L90" s="40"/>
    </row>
    <row r="91" s="1" customFormat="1" ht="13.65" customHeight="1">
      <c r="B91" s="35"/>
      <c r="C91" s="29" t="s">
        <v>27</v>
      </c>
      <c r="D91" s="36"/>
      <c r="E91" s="36"/>
      <c r="F91" s="24" t="str">
        <f>IF(E18="","",E18)</f>
        <v>Vyplň údaj</v>
      </c>
      <c r="G91" s="36"/>
      <c r="H91" s="36"/>
      <c r="I91" s="130" t="s">
        <v>31</v>
      </c>
      <c r="J91" s="33" t="str">
        <f>E24</f>
        <v xml:space="preserve"> </v>
      </c>
      <c r="K91" s="36"/>
      <c r="L91" s="40"/>
    </row>
    <row r="92" s="1" customFormat="1" ht="10.32" customHeight="1">
      <c r="B92" s="35"/>
      <c r="C92" s="36"/>
      <c r="D92" s="36"/>
      <c r="E92" s="36"/>
      <c r="F92" s="36"/>
      <c r="G92" s="36"/>
      <c r="H92" s="36"/>
      <c r="I92" s="128"/>
      <c r="J92" s="36"/>
      <c r="K92" s="36"/>
      <c r="L92" s="40"/>
    </row>
    <row r="93" s="8" customFormat="1" ht="29.28" customHeight="1">
      <c r="B93" s="183"/>
      <c r="C93" s="184" t="s">
        <v>124</v>
      </c>
      <c r="D93" s="185" t="s">
        <v>52</v>
      </c>
      <c r="E93" s="185" t="s">
        <v>48</v>
      </c>
      <c r="F93" s="185" t="s">
        <v>49</v>
      </c>
      <c r="G93" s="185" t="s">
        <v>125</v>
      </c>
      <c r="H93" s="185" t="s">
        <v>126</v>
      </c>
      <c r="I93" s="186" t="s">
        <v>127</v>
      </c>
      <c r="J93" s="187" t="s">
        <v>110</v>
      </c>
      <c r="K93" s="188" t="s">
        <v>128</v>
      </c>
      <c r="L93" s="189"/>
      <c r="M93" s="85" t="s">
        <v>1</v>
      </c>
      <c r="N93" s="86" t="s">
        <v>37</v>
      </c>
      <c r="O93" s="86" t="s">
        <v>129</v>
      </c>
      <c r="P93" s="86" t="s">
        <v>130</v>
      </c>
      <c r="Q93" s="86" t="s">
        <v>131</v>
      </c>
      <c r="R93" s="86" t="s">
        <v>132</v>
      </c>
      <c r="S93" s="86" t="s">
        <v>133</v>
      </c>
      <c r="T93" s="87" t="s">
        <v>134</v>
      </c>
    </row>
    <row r="94" s="1" customFormat="1" ht="22.8" customHeight="1">
      <c r="B94" s="35"/>
      <c r="C94" s="92" t="s">
        <v>135</v>
      </c>
      <c r="D94" s="36"/>
      <c r="E94" s="36"/>
      <c r="F94" s="36"/>
      <c r="G94" s="36"/>
      <c r="H94" s="36"/>
      <c r="I94" s="128"/>
      <c r="J94" s="190">
        <f>BK94</f>
        <v>0</v>
      </c>
      <c r="K94" s="36"/>
      <c r="L94" s="40"/>
      <c r="M94" s="88"/>
      <c r="N94" s="89"/>
      <c r="O94" s="89"/>
      <c r="P94" s="191">
        <f>P95+P100+P116</f>
        <v>0</v>
      </c>
      <c r="Q94" s="89"/>
      <c r="R94" s="191">
        <f>R95+R100+R116</f>
        <v>0</v>
      </c>
      <c r="S94" s="89"/>
      <c r="T94" s="192">
        <f>T95+T100+T116</f>
        <v>0</v>
      </c>
      <c r="AT94" s="14" t="s">
        <v>66</v>
      </c>
      <c r="AU94" s="14" t="s">
        <v>77</v>
      </c>
      <c r="BK94" s="193">
        <f>BK95+BK100+BK116</f>
        <v>0</v>
      </c>
    </row>
    <row r="95" s="9" customFormat="1" ht="25.92" customHeight="1">
      <c r="B95" s="194"/>
      <c r="C95" s="195"/>
      <c r="D95" s="196" t="s">
        <v>66</v>
      </c>
      <c r="E95" s="197" t="s">
        <v>67</v>
      </c>
      <c r="F95" s="197" t="s">
        <v>136</v>
      </c>
      <c r="G95" s="195"/>
      <c r="H95" s="195"/>
      <c r="I95" s="198"/>
      <c r="J95" s="199">
        <f>BK95</f>
        <v>0</v>
      </c>
      <c r="K95" s="195"/>
      <c r="L95" s="200"/>
      <c r="M95" s="201"/>
      <c r="N95" s="202"/>
      <c r="O95" s="202"/>
      <c r="P95" s="203">
        <f>SUM(P96:P99)</f>
        <v>0</v>
      </c>
      <c r="Q95" s="202"/>
      <c r="R95" s="203">
        <f>SUM(R96:R99)</f>
        <v>0</v>
      </c>
      <c r="S95" s="202"/>
      <c r="T95" s="204">
        <f>SUM(T96:T99)</f>
        <v>0</v>
      </c>
      <c r="AR95" s="205" t="s">
        <v>75</v>
      </c>
      <c r="AT95" s="206" t="s">
        <v>66</v>
      </c>
      <c r="AU95" s="206" t="s">
        <v>67</v>
      </c>
      <c r="AY95" s="205" t="s">
        <v>137</v>
      </c>
      <c r="BK95" s="207">
        <f>SUM(BK96:BK99)</f>
        <v>0</v>
      </c>
    </row>
    <row r="96" s="1" customFormat="1" ht="16.5" customHeight="1">
      <c r="B96" s="35"/>
      <c r="C96" s="208" t="s">
        <v>8</v>
      </c>
      <c r="D96" s="208" t="s">
        <v>138</v>
      </c>
      <c r="E96" s="209" t="s">
        <v>182</v>
      </c>
      <c r="F96" s="210" t="s">
        <v>183</v>
      </c>
      <c r="G96" s="211" t="s">
        <v>184</v>
      </c>
      <c r="H96" s="212">
        <v>314</v>
      </c>
      <c r="I96" s="213"/>
      <c r="J96" s="214">
        <f>ROUND(I96*H96,2)</f>
        <v>0</v>
      </c>
      <c r="K96" s="210" t="s">
        <v>1</v>
      </c>
      <c r="L96" s="40"/>
      <c r="M96" s="215" t="s">
        <v>1</v>
      </c>
      <c r="N96" s="216" t="s">
        <v>38</v>
      </c>
      <c r="O96" s="7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AR96" s="14" t="s">
        <v>142</v>
      </c>
      <c r="AT96" s="14" t="s">
        <v>138</v>
      </c>
      <c r="AU96" s="14" t="s">
        <v>75</v>
      </c>
      <c r="AY96" s="14" t="s">
        <v>137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4" t="s">
        <v>75</v>
      </c>
      <c r="BK96" s="219">
        <f>ROUND(I96*H96,2)</f>
        <v>0</v>
      </c>
      <c r="BL96" s="14" t="s">
        <v>142</v>
      </c>
      <c r="BM96" s="14" t="s">
        <v>632</v>
      </c>
    </row>
    <row r="97" s="10" customFormat="1">
      <c r="B97" s="226"/>
      <c r="C97" s="227"/>
      <c r="D97" s="228" t="s">
        <v>186</v>
      </c>
      <c r="E97" s="229" t="s">
        <v>1</v>
      </c>
      <c r="F97" s="230" t="s">
        <v>633</v>
      </c>
      <c r="G97" s="227"/>
      <c r="H97" s="231">
        <v>122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AT97" s="237" t="s">
        <v>186</v>
      </c>
      <c r="AU97" s="237" t="s">
        <v>75</v>
      </c>
      <c r="AV97" s="10" t="s">
        <v>90</v>
      </c>
      <c r="AW97" s="10" t="s">
        <v>30</v>
      </c>
      <c r="AX97" s="10" t="s">
        <v>67</v>
      </c>
      <c r="AY97" s="237" t="s">
        <v>137</v>
      </c>
    </row>
    <row r="98" s="10" customFormat="1">
      <c r="B98" s="226"/>
      <c r="C98" s="227"/>
      <c r="D98" s="228" t="s">
        <v>186</v>
      </c>
      <c r="E98" s="229" t="s">
        <v>1</v>
      </c>
      <c r="F98" s="230" t="s">
        <v>634</v>
      </c>
      <c r="G98" s="227"/>
      <c r="H98" s="231">
        <v>192</v>
      </c>
      <c r="I98" s="232"/>
      <c r="J98" s="227"/>
      <c r="K98" s="227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186</v>
      </c>
      <c r="AU98" s="237" t="s">
        <v>75</v>
      </c>
      <c r="AV98" s="10" t="s">
        <v>90</v>
      </c>
      <c r="AW98" s="10" t="s">
        <v>30</v>
      </c>
      <c r="AX98" s="10" t="s">
        <v>67</v>
      </c>
      <c r="AY98" s="237" t="s">
        <v>137</v>
      </c>
    </row>
    <row r="99" s="11" customFormat="1">
      <c r="B99" s="238"/>
      <c r="C99" s="239"/>
      <c r="D99" s="228" t="s">
        <v>186</v>
      </c>
      <c r="E99" s="240" t="s">
        <v>1</v>
      </c>
      <c r="F99" s="241" t="s">
        <v>193</v>
      </c>
      <c r="G99" s="239"/>
      <c r="H99" s="242">
        <v>314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AT99" s="248" t="s">
        <v>186</v>
      </c>
      <c r="AU99" s="248" t="s">
        <v>75</v>
      </c>
      <c r="AV99" s="11" t="s">
        <v>142</v>
      </c>
      <c r="AW99" s="11" t="s">
        <v>30</v>
      </c>
      <c r="AX99" s="11" t="s">
        <v>75</v>
      </c>
      <c r="AY99" s="248" t="s">
        <v>137</v>
      </c>
    </row>
    <row r="100" s="9" customFormat="1" ht="25.92" customHeight="1">
      <c r="B100" s="194"/>
      <c r="C100" s="195"/>
      <c r="D100" s="196" t="s">
        <v>66</v>
      </c>
      <c r="E100" s="197" t="s">
        <v>75</v>
      </c>
      <c r="F100" s="197" t="s">
        <v>216</v>
      </c>
      <c r="G100" s="195"/>
      <c r="H100" s="195"/>
      <c r="I100" s="198"/>
      <c r="J100" s="199">
        <f>BK100</f>
        <v>0</v>
      </c>
      <c r="K100" s="195"/>
      <c r="L100" s="200"/>
      <c r="M100" s="201"/>
      <c r="N100" s="202"/>
      <c r="O100" s="202"/>
      <c r="P100" s="203">
        <f>SUM(P101:P115)</f>
        <v>0</v>
      </c>
      <c r="Q100" s="202"/>
      <c r="R100" s="203">
        <f>SUM(R101:R115)</f>
        <v>0</v>
      </c>
      <c r="S100" s="202"/>
      <c r="T100" s="204">
        <f>SUM(T101:T115)</f>
        <v>0</v>
      </c>
      <c r="AR100" s="205" t="s">
        <v>75</v>
      </c>
      <c r="AT100" s="206" t="s">
        <v>66</v>
      </c>
      <c r="AU100" s="206" t="s">
        <v>67</v>
      </c>
      <c r="AY100" s="205" t="s">
        <v>137</v>
      </c>
      <c r="BK100" s="207">
        <f>SUM(BK101:BK115)</f>
        <v>0</v>
      </c>
    </row>
    <row r="101" s="1" customFormat="1" ht="16.5" customHeight="1">
      <c r="B101" s="35"/>
      <c r="C101" s="208" t="s">
        <v>90</v>
      </c>
      <c r="D101" s="208" t="s">
        <v>138</v>
      </c>
      <c r="E101" s="209" t="s">
        <v>635</v>
      </c>
      <c r="F101" s="210" t="s">
        <v>636</v>
      </c>
      <c r="G101" s="211" t="s">
        <v>184</v>
      </c>
      <c r="H101" s="212">
        <v>15.93</v>
      </c>
      <c r="I101" s="213"/>
      <c r="J101" s="214">
        <f>ROUND(I101*H101,2)</f>
        <v>0</v>
      </c>
      <c r="K101" s="210" t="s">
        <v>1</v>
      </c>
      <c r="L101" s="40"/>
      <c r="M101" s="215" t="s">
        <v>1</v>
      </c>
      <c r="N101" s="216" t="s">
        <v>38</v>
      </c>
      <c r="O101" s="7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AR101" s="14" t="s">
        <v>142</v>
      </c>
      <c r="AT101" s="14" t="s">
        <v>138</v>
      </c>
      <c r="AU101" s="14" t="s">
        <v>75</v>
      </c>
      <c r="AY101" s="14" t="s">
        <v>137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4" t="s">
        <v>75</v>
      </c>
      <c r="BK101" s="219">
        <f>ROUND(I101*H101,2)</f>
        <v>0</v>
      </c>
      <c r="BL101" s="14" t="s">
        <v>142</v>
      </c>
      <c r="BM101" s="14" t="s">
        <v>637</v>
      </c>
    </row>
    <row r="102" s="10" customFormat="1">
      <c r="B102" s="226"/>
      <c r="C102" s="227"/>
      <c r="D102" s="228" t="s">
        <v>186</v>
      </c>
      <c r="E102" s="229" t="s">
        <v>638</v>
      </c>
      <c r="F102" s="230" t="s">
        <v>639</v>
      </c>
      <c r="G102" s="227"/>
      <c r="H102" s="231">
        <v>15.93</v>
      </c>
      <c r="I102" s="232"/>
      <c r="J102" s="227"/>
      <c r="K102" s="227"/>
      <c r="L102" s="233"/>
      <c r="M102" s="234"/>
      <c r="N102" s="235"/>
      <c r="O102" s="235"/>
      <c r="P102" s="235"/>
      <c r="Q102" s="235"/>
      <c r="R102" s="235"/>
      <c r="S102" s="235"/>
      <c r="T102" s="236"/>
      <c r="AT102" s="237" t="s">
        <v>186</v>
      </c>
      <c r="AU102" s="237" t="s">
        <v>75</v>
      </c>
      <c r="AV102" s="10" t="s">
        <v>90</v>
      </c>
      <c r="AW102" s="10" t="s">
        <v>30</v>
      </c>
      <c r="AX102" s="10" t="s">
        <v>75</v>
      </c>
      <c r="AY102" s="237" t="s">
        <v>137</v>
      </c>
    </row>
    <row r="103" s="1" customFormat="1" ht="16.5" customHeight="1">
      <c r="B103" s="35"/>
      <c r="C103" s="208" t="s">
        <v>146</v>
      </c>
      <c r="D103" s="208" t="s">
        <v>138</v>
      </c>
      <c r="E103" s="209" t="s">
        <v>640</v>
      </c>
      <c r="F103" s="210" t="s">
        <v>641</v>
      </c>
      <c r="G103" s="211" t="s">
        <v>184</v>
      </c>
      <c r="H103" s="212">
        <v>122</v>
      </c>
      <c r="I103" s="213"/>
      <c r="J103" s="214">
        <f>ROUND(I103*H103,2)</f>
        <v>0</v>
      </c>
      <c r="K103" s="210" t="s">
        <v>1</v>
      </c>
      <c r="L103" s="40"/>
      <c r="M103" s="215" t="s">
        <v>1</v>
      </c>
      <c r="N103" s="216" t="s">
        <v>38</v>
      </c>
      <c r="O103" s="7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AR103" s="14" t="s">
        <v>142</v>
      </c>
      <c r="AT103" s="14" t="s">
        <v>138</v>
      </c>
      <c r="AU103" s="14" t="s">
        <v>75</v>
      </c>
      <c r="AY103" s="14" t="s">
        <v>137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4" t="s">
        <v>75</v>
      </c>
      <c r="BK103" s="219">
        <f>ROUND(I103*H103,2)</f>
        <v>0</v>
      </c>
      <c r="BL103" s="14" t="s">
        <v>142</v>
      </c>
      <c r="BM103" s="14" t="s">
        <v>642</v>
      </c>
    </row>
    <row r="104" s="10" customFormat="1">
      <c r="B104" s="226"/>
      <c r="C104" s="227"/>
      <c r="D104" s="228" t="s">
        <v>186</v>
      </c>
      <c r="E104" s="229" t="s">
        <v>224</v>
      </c>
      <c r="F104" s="230" t="s">
        <v>643</v>
      </c>
      <c r="G104" s="227"/>
      <c r="H104" s="231">
        <v>122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AT104" s="237" t="s">
        <v>186</v>
      </c>
      <c r="AU104" s="237" t="s">
        <v>75</v>
      </c>
      <c r="AV104" s="10" t="s">
        <v>90</v>
      </c>
      <c r="AW104" s="10" t="s">
        <v>30</v>
      </c>
      <c r="AX104" s="10" t="s">
        <v>75</v>
      </c>
      <c r="AY104" s="237" t="s">
        <v>137</v>
      </c>
    </row>
    <row r="105" s="1" customFormat="1" ht="16.5" customHeight="1">
      <c r="B105" s="35"/>
      <c r="C105" s="208" t="s">
        <v>142</v>
      </c>
      <c r="D105" s="208" t="s">
        <v>138</v>
      </c>
      <c r="E105" s="209" t="s">
        <v>644</v>
      </c>
      <c r="F105" s="210" t="s">
        <v>641</v>
      </c>
      <c r="G105" s="211" t="s">
        <v>184</v>
      </c>
      <c r="H105" s="212">
        <v>192</v>
      </c>
      <c r="I105" s="213"/>
      <c r="J105" s="214">
        <f>ROUND(I105*H105,2)</f>
        <v>0</v>
      </c>
      <c r="K105" s="210" t="s">
        <v>1</v>
      </c>
      <c r="L105" s="40"/>
      <c r="M105" s="215" t="s">
        <v>1</v>
      </c>
      <c r="N105" s="216" t="s">
        <v>38</v>
      </c>
      <c r="O105" s="76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AR105" s="14" t="s">
        <v>142</v>
      </c>
      <c r="AT105" s="14" t="s">
        <v>138</v>
      </c>
      <c r="AU105" s="14" t="s">
        <v>75</v>
      </c>
      <c r="AY105" s="14" t="s">
        <v>137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4" t="s">
        <v>75</v>
      </c>
      <c r="BK105" s="219">
        <f>ROUND(I105*H105,2)</f>
        <v>0</v>
      </c>
      <c r="BL105" s="14" t="s">
        <v>142</v>
      </c>
      <c r="BM105" s="14" t="s">
        <v>645</v>
      </c>
    </row>
    <row r="106" s="1" customFormat="1" ht="16.5" customHeight="1">
      <c r="B106" s="35"/>
      <c r="C106" s="208" t="s">
        <v>153</v>
      </c>
      <c r="D106" s="208" t="s">
        <v>138</v>
      </c>
      <c r="E106" s="209" t="s">
        <v>278</v>
      </c>
      <c r="F106" s="210" t="s">
        <v>279</v>
      </c>
      <c r="G106" s="211" t="s">
        <v>184</v>
      </c>
      <c r="H106" s="212">
        <v>314</v>
      </c>
      <c r="I106" s="213"/>
      <c r="J106" s="214">
        <f>ROUND(I106*H106,2)</f>
        <v>0</v>
      </c>
      <c r="K106" s="210" t="s">
        <v>1</v>
      </c>
      <c r="L106" s="40"/>
      <c r="M106" s="215" t="s">
        <v>1</v>
      </c>
      <c r="N106" s="216" t="s">
        <v>38</v>
      </c>
      <c r="O106" s="7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AR106" s="14" t="s">
        <v>142</v>
      </c>
      <c r="AT106" s="14" t="s">
        <v>138</v>
      </c>
      <c r="AU106" s="14" t="s">
        <v>75</v>
      </c>
      <c r="AY106" s="14" t="s">
        <v>137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4" t="s">
        <v>75</v>
      </c>
      <c r="BK106" s="219">
        <f>ROUND(I106*H106,2)</f>
        <v>0</v>
      </c>
      <c r="BL106" s="14" t="s">
        <v>142</v>
      </c>
      <c r="BM106" s="14" t="s">
        <v>646</v>
      </c>
    </row>
    <row r="107" s="10" customFormat="1">
      <c r="B107" s="226"/>
      <c r="C107" s="227"/>
      <c r="D107" s="228" t="s">
        <v>186</v>
      </c>
      <c r="E107" s="229" t="s">
        <v>247</v>
      </c>
      <c r="F107" s="230" t="s">
        <v>633</v>
      </c>
      <c r="G107" s="227"/>
      <c r="H107" s="231">
        <v>122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186</v>
      </c>
      <c r="AU107" s="237" t="s">
        <v>75</v>
      </c>
      <c r="AV107" s="10" t="s">
        <v>90</v>
      </c>
      <c r="AW107" s="10" t="s">
        <v>30</v>
      </c>
      <c r="AX107" s="10" t="s">
        <v>67</v>
      </c>
      <c r="AY107" s="237" t="s">
        <v>137</v>
      </c>
    </row>
    <row r="108" s="10" customFormat="1">
      <c r="B108" s="226"/>
      <c r="C108" s="227"/>
      <c r="D108" s="228" t="s">
        <v>186</v>
      </c>
      <c r="E108" s="229" t="s">
        <v>1</v>
      </c>
      <c r="F108" s="230" t="s">
        <v>634</v>
      </c>
      <c r="G108" s="227"/>
      <c r="H108" s="231">
        <v>192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186</v>
      </c>
      <c r="AU108" s="237" t="s">
        <v>75</v>
      </c>
      <c r="AV108" s="10" t="s">
        <v>90</v>
      </c>
      <c r="AW108" s="10" t="s">
        <v>30</v>
      </c>
      <c r="AX108" s="10" t="s">
        <v>67</v>
      </c>
      <c r="AY108" s="237" t="s">
        <v>137</v>
      </c>
    </row>
    <row r="109" s="11" customFormat="1">
      <c r="B109" s="238"/>
      <c r="C109" s="239"/>
      <c r="D109" s="228" t="s">
        <v>186</v>
      </c>
      <c r="E109" s="240" t="s">
        <v>1</v>
      </c>
      <c r="F109" s="241" t="s">
        <v>193</v>
      </c>
      <c r="G109" s="239"/>
      <c r="H109" s="242">
        <v>314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AT109" s="248" t="s">
        <v>186</v>
      </c>
      <c r="AU109" s="248" t="s">
        <v>75</v>
      </c>
      <c r="AV109" s="11" t="s">
        <v>142</v>
      </c>
      <c r="AW109" s="11" t="s">
        <v>30</v>
      </c>
      <c r="AX109" s="11" t="s">
        <v>75</v>
      </c>
      <c r="AY109" s="248" t="s">
        <v>137</v>
      </c>
    </row>
    <row r="110" s="1" customFormat="1" ht="16.5" customHeight="1">
      <c r="B110" s="35"/>
      <c r="C110" s="208" t="s">
        <v>157</v>
      </c>
      <c r="D110" s="208" t="s">
        <v>138</v>
      </c>
      <c r="E110" s="209" t="s">
        <v>282</v>
      </c>
      <c r="F110" s="210" t="s">
        <v>283</v>
      </c>
      <c r="G110" s="211" t="s">
        <v>184</v>
      </c>
      <c r="H110" s="212">
        <v>135</v>
      </c>
      <c r="I110" s="213"/>
      <c r="J110" s="214">
        <f>ROUND(I110*H110,2)</f>
        <v>0</v>
      </c>
      <c r="K110" s="210" t="s">
        <v>1</v>
      </c>
      <c r="L110" s="40"/>
      <c r="M110" s="215" t="s">
        <v>1</v>
      </c>
      <c r="N110" s="216" t="s">
        <v>38</v>
      </c>
      <c r="O110" s="76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AR110" s="14" t="s">
        <v>142</v>
      </c>
      <c r="AT110" s="14" t="s">
        <v>138</v>
      </c>
      <c r="AU110" s="14" t="s">
        <v>75</v>
      </c>
      <c r="AY110" s="14" t="s">
        <v>137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4" t="s">
        <v>75</v>
      </c>
      <c r="BK110" s="219">
        <f>ROUND(I110*H110,2)</f>
        <v>0</v>
      </c>
      <c r="BL110" s="14" t="s">
        <v>142</v>
      </c>
      <c r="BM110" s="14" t="s">
        <v>647</v>
      </c>
    </row>
    <row r="111" s="10" customFormat="1">
      <c r="B111" s="226"/>
      <c r="C111" s="227"/>
      <c r="D111" s="228" t="s">
        <v>186</v>
      </c>
      <c r="E111" s="229" t="s">
        <v>232</v>
      </c>
      <c r="F111" s="230" t="s">
        <v>648</v>
      </c>
      <c r="G111" s="227"/>
      <c r="H111" s="231">
        <v>56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186</v>
      </c>
      <c r="AU111" s="237" t="s">
        <v>75</v>
      </c>
      <c r="AV111" s="10" t="s">
        <v>90</v>
      </c>
      <c r="AW111" s="10" t="s">
        <v>30</v>
      </c>
      <c r="AX111" s="10" t="s">
        <v>67</v>
      </c>
      <c r="AY111" s="237" t="s">
        <v>137</v>
      </c>
    </row>
    <row r="112" s="10" customFormat="1">
      <c r="B112" s="226"/>
      <c r="C112" s="227"/>
      <c r="D112" s="228" t="s">
        <v>186</v>
      </c>
      <c r="E112" s="229" t="s">
        <v>628</v>
      </c>
      <c r="F112" s="230" t="s">
        <v>649</v>
      </c>
      <c r="G112" s="227"/>
      <c r="H112" s="231">
        <v>28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AT112" s="237" t="s">
        <v>186</v>
      </c>
      <c r="AU112" s="237" t="s">
        <v>75</v>
      </c>
      <c r="AV112" s="10" t="s">
        <v>90</v>
      </c>
      <c r="AW112" s="10" t="s">
        <v>30</v>
      </c>
      <c r="AX112" s="10" t="s">
        <v>67</v>
      </c>
      <c r="AY112" s="237" t="s">
        <v>137</v>
      </c>
    </row>
    <row r="113" s="10" customFormat="1">
      <c r="B113" s="226"/>
      <c r="C113" s="227"/>
      <c r="D113" s="228" t="s">
        <v>186</v>
      </c>
      <c r="E113" s="229" t="s">
        <v>629</v>
      </c>
      <c r="F113" s="230" t="s">
        <v>650</v>
      </c>
      <c r="G113" s="227"/>
      <c r="H113" s="231">
        <v>10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AT113" s="237" t="s">
        <v>186</v>
      </c>
      <c r="AU113" s="237" t="s">
        <v>75</v>
      </c>
      <c r="AV113" s="10" t="s">
        <v>90</v>
      </c>
      <c r="AW113" s="10" t="s">
        <v>30</v>
      </c>
      <c r="AX113" s="10" t="s">
        <v>67</v>
      </c>
      <c r="AY113" s="237" t="s">
        <v>137</v>
      </c>
    </row>
    <row r="114" s="10" customFormat="1">
      <c r="B114" s="226"/>
      <c r="C114" s="227"/>
      <c r="D114" s="228" t="s">
        <v>186</v>
      </c>
      <c r="E114" s="229" t="s">
        <v>630</v>
      </c>
      <c r="F114" s="230" t="s">
        <v>651</v>
      </c>
      <c r="G114" s="227"/>
      <c r="H114" s="231">
        <v>41</v>
      </c>
      <c r="I114" s="232"/>
      <c r="J114" s="227"/>
      <c r="K114" s="227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186</v>
      </c>
      <c r="AU114" s="237" t="s">
        <v>75</v>
      </c>
      <c r="AV114" s="10" t="s">
        <v>90</v>
      </c>
      <c r="AW114" s="10" t="s">
        <v>30</v>
      </c>
      <c r="AX114" s="10" t="s">
        <v>67</v>
      </c>
      <c r="AY114" s="237" t="s">
        <v>137</v>
      </c>
    </row>
    <row r="115" s="10" customFormat="1">
      <c r="B115" s="226"/>
      <c r="C115" s="227"/>
      <c r="D115" s="228" t="s">
        <v>186</v>
      </c>
      <c r="E115" s="229" t="s">
        <v>652</v>
      </c>
      <c r="F115" s="230" t="s">
        <v>653</v>
      </c>
      <c r="G115" s="227"/>
      <c r="H115" s="231">
        <v>135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AT115" s="237" t="s">
        <v>186</v>
      </c>
      <c r="AU115" s="237" t="s">
        <v>75</v>
      </c>
      <c r="AV115" s="10" t="s">
        <v>90</v>
      </c>
      <c r="AW115" s="10" t="s">
        <v>30</v>
      </c>
      <c r="AX115" s="10" t="s">
        <v>75</v>
      </c>
      <c r="AY115" s="237" t="s">
        <v>137</v>
      </c>
    </row>
    <row r="116" s="9" customFormat="1" ht="25.92" customHeight="1">
      <c r="B116" s="194"/>
      <c r="C116" s="195"/>
      <c r="D116" s="196" t="s">
        <v>66</v>
      </c>
      <c r="E116" s="197" t="s">
        <v>164</v>
      </c>
      <c r="F116" s="197" t="s">
        <v>468</v>
      </c>
      <c r="G116" s="195"/>
      <c r="H116" s="195"/>
      <c r="I116" s="198"/>
      <c r="J116" s="199">
        <f>BK116</f>
        <v>0</v>
      </c>
      <c r="K116" s="195"/>
      <c r="L116" s="200"/>
      <c r="M116" s="201"/>
      <c r="N116" s="202"/>
      <c r="O116" s="202"/>
      <c r="P116" s="203">
        <f>SUM(P117:P128)</f>
        <v>0</v>
      </c>
      <c r="Q116" s="202"/>
      <c r="R116" s="203">
        <f>SUM(R117:R128)</f>
        <v>0</v>
      </c>
      <c r="S116" s="202"/>
      <c r="T116" s="204">
        <f>SUM(T117:T128)</f>
        <v>0</v>
      </c>
      <c r="AR116" s="205" t="s">
        <v>75</v>
      </c>
      <c r="AT116" s="206" t="s">
        <v>66</v>
      </c>
      <c r="AU116" s="206" t="s">
        <v>67</v>
      </c>
      <c r="AY116" s="205" t="s">
        <v>137</v>
      </c>
      <c r="BK116" s="207">
        <f>SUM(BK117:BK128)</f>
        <v>0</v>
      </c>
    </row>
    <row r="117" s="1" customFormat="1" ht="16.5" customHeight="1">
      <c r="B117" s="35"/>
      <c r="C117" s="208" t="s">
        <v>161</v>
      </c>
      <c r="D117" s="208" t="s">
        <v>138</v>
      </c>
      <c r="E117" s="209" t="s">
        <v>654</v>
      </c>
      <c r="F117" s="210" t="s">
        <v>655</v>
      </c>
      <c r="G117" s="211" t="s">
        <v>236</v>
      </c>
      <c r="H117" s="212">
        <v>21</v>
      </c>
      <c r="I117" s="213"/>
      <c r="J117" s="214">
        <f>ROUND(I117*H117,2)</f>
        <v>0</v>
      </c>
      <c r="K117" s="210" t="s">
        <v>1</v>
      </c>
      <c r="L117" s="40"/>
      <c r="M117" s="215" t="s">
        <v>1</v>
      </c>
      <c r="N117" s="216" t="s">
        <v>38</v>
      </c>
      <c r="O117" s="76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AR117" s="14" t="s">
        <v>142</v>
      </c>
      <c r="AT117" s="14" t="s">
        <v>138</v>
      </c>
      <c r="AU117" s="14" t="s">
        <v>75</v>
      </c>
      <c r="AY117" s="14" t="s">
        <v>137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4" t="s">
        <v>75</v>
      </c>
      <c r="BK117" s="219">
        <f>ROUND(I117*H117,2)</f>
        <v>0</v>
      </c>
      <c r="BL117" s="14" t="s">
        <v>142</v>
      </c>
      <c r="BM117" s="14" t="s">
        <v>656</v>
      </c>
    </row>
    <row r="118" s="10" customFormat="1">
      <c r="B118" s="226"/>
      <c r="C118" s="227"/>
      <c r="D118" s="228" t="s">
        <v>186</v>
      </c>
      <c r="E118" s="229" t="s">
        <v>258</v>
      </c>
      <c r="F118" s="230" t="s">
        <v>657</v>
      </c>
      <c r="G118" s="227"/>
      <c r="H118" s="231">
        <v>21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186</v>
      </c>
      <c r="AU118" s="237" t="s">
        <v>75</v>
      </c>
      <c r="AV118" s="10" t="s">
        <v>90</v>
      </c>
      <c r="AW118" s="10" t="s">
        <v>30</v>
      </c>
      <c r="AX118" s="10" t="s">
        <v>75</v>
      </c>
      <c r="AY118" s="237" t="s">
        <v>137</v>
      </c>
    </row>
    <row r="119" s="1" customFormat="1" ht="16.5" customHeight="1">
      <c r="B119" s="35"/>
      <c r="C119" s="208" t="s">
        <v>164</v>
      </c>
      <c r="D119" s="208" t="s">
        <v>138</v>
      </c>
      <c r="E119" s="209" t="s">
        <v>658</v>
      </c>
      <c r="F119" s="210" t="s">
        <v>659</v>
      </c>
      <c r="G119" s="211" t="s">
        <v>236</v>
      </c>
      <c r="H119" s="212">
        <v>118</v>
      </c>
      <c r="I119" s="213"/>
      <c r="J119" s="214">
        <f>ROUND(I119*H119,2)</f>
        <v>0</v>
      </c>
      <c r="K119" s="210" t="s">
        <v>1</v>
      </c>
      <c r="L119" s="40"/>
      <c r="M119" s="215" t="s">
        <v>1</v>
      </c>
      <c r="N119" s="216" t="s">
        <v>38</v>
      </c>
      <c r="O119" s="76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AR119" s="14" t="s">
        <v>142</v>
      </c>
      <c r="AT119" s="14" t="s">
        <v>138</v>
      </c>
      <c r="AU119" s="14" t="s">
        <v>75</v>
      </c>
      <c r="AY119" s="14" t="s">
        <v>137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4" t="s">
        <v>75</v>
      </c>
      <c r="BK119" s="219">
        <f>ROUND(I119*H119,2)</f>
        <v>0</v>
      </c>
      <c r="BL119" s="14" t="s">
        <v>142</v>
      </c>
      <c r="BM119" s="14" t="s">
        <v>660</v>
      </c>
    </row>
    <row r="120" s="10" customFormat="1">
      <c r="B120" s="226"/>
      <c r="C120" s="227"/>
      <c r="D120" s="228" t="s">
        <v>186</v>
      </c>
      <c r="E120" s="229" t="s">
        <v>661</v>
      </c>
      <c r="F120" s="230" t="s">
        <v>662</v>
      </c>
      <c r="G120" s="227"/>
      <c r="H120" s="231">
        <v>118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186</v>
      </c>
      <c r="AU120" s="237" t="s">
        <v>75</v>
      </c>
      <c r="AV120" s="10" t="s">
        <v>90</v>
      </c>
      <c r="AW120" s="10" t="s">
        <v>30</v>
      </c>
      <c r="AX120" s="10" t="s">
        <v>75</v>
      </c>
      <c r="AY120" s="237" t="s">
        <v>137</v>
      </c>
    </row>
    <row r="121" s="1" customFormat="1" ht="16.5" customHeight="1">
      <c r="B121" s="35"/>
      <c r="C121" s="208" t="s">
        <v>172</v>
      </c>
      <c r="D121" s="208" t="s">
        <v>138</v>
      </c>
      <c r="E121" s="209" t="s">
        <v>663</v>
      </c>
      <c r="F121" s="210" t="s">
        <v>664</v>
      </c>
      <c r="G121" s="211" t="s">
        <v>236</v>
      </c>
      <c r="H121" s="212">
        <v>46</v>
      </c>
      <c r="I121" s="213"/>
      <c r="J121" s="214">
        <f>ROUND(I121*H121,2)</f>
        <v>0</v>
      </c>
      <c r="K121" s="210" t="s">
        <v>1</v>
      </c>
      <c r="L121" s="40"/>
      <c r="M121" s="215" t="s">
        <v>1</v>
      </c>
      <c r="N121" s="216" t="s">
        <v>38</v>
      </c>
      <c r="O121" s="76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AR121" s="14" t="s">
        <v>142</v>
      </c>
      <c r="AT121" s="14" t="s">
        <v>138</v>
      </c>
      <c r="AU121" s="14" t="s">
        <v>75</v>
      </c>
      <c r="AY121" s="14" t="s">
        <v>137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4" t="s">
        <v>75</v>
      </c>
      <c r="BK121" s="219">
        <f>ROUND(I121*H121,2)</f>
        <v>0</v>
      </c>
      <c r="BL121" s="14" t="s">
        <v>142</v>
      </c>
      <c r="BM121" s="14" t="s">
        <v>665</v>
      </c>
    </row>
    <row r="122" s="10" customFormat="1">
      <c r="B122" s="226"/>
      <c r="C122" s="227"/>
      <c r="D122" s="228" t="s">
        <v>186</v>
      </c>
      <c r="E122" s="229" t="s">
        <v>666</v>
      </c>
      <c r="F122" s="230" t="s">
        <v>667</v>
      </c>
      <c r="G122" s="227"/>
      <c r="H122" s="231">
        <v>46</v>
      </c>
      <c r="I122" s="232"/>
      <c r="J122" s="227"/>
      <c r="K122" s="227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186</v>
      </c>
      <c r="AU122" s="237" t="s">
        <v>75</v>
      </c>
      <c r="AV122" s="10" t="s">
        <v>90</v>
      </c>
      <c r="AW122" s="10" t="s">
        <v>30</v>
      </c>
      <c r="AX122" s="10" t="s">
        <v>75</v>
      </c>
      <c r="AY122" s="237" t="s">
        <v>137</v>
      </c>
    </row>
    <row r="123" s="1" customFormat="1" ht="16.5" customHeight="1">
      <c r="B123" s="35"/>
      <c r="C123" s="208" t="s">
        <v>174</v>
      </c>
      <c r="D123" s="208" t="s">
        <v>138</v>
      </c>
      <c r="E123" s="209" t="s">
        <v>668</v>
      </c>
      <c r="F123" s="210" t="s">
        <v>669</v>
      </c>
      <c r="G123" s="211" t="s">
        <v>236</v>
      </c>
      <c r="H123" s="212">
        <v>12</v>
      </c>
      <c r="I123" s="213"/>
      <c r="J123" s="214">
        <f>ROUND(I123*H123,2)</f>
        <v>0</v>
      </c>
      <c r="K123" s="210" t="s">
        <v>1</v>
      </c>
      <c r="L123" s="40"/>
      <c r="M123" s="215" t="s">
        <v>1</v>
      </c>
      <c r="N123" s="216" t="s">
        <v>38</v>
      </c>
      <c r="O123" s="76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AR123" s="14" t="s">
        <v>142</v>
      </c>
      <c r="AT123" s="14" t="s">
        <v>138</v>
      </c>
      <c r="AU123" s="14" t="s">
        <v>75</v>
      </c>
      <c r="AY123" s="14" t="s">
        <v>137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4" t="s">
        <v>75</v>
      </c>
      <c r="BK123" s="219">
        <f>ROUND(I123*H123,2)</f>
        <v>0</v>
      </c>
      <c r="BL123" s="14" t="s">
        <v>142</v>
      </c>
      <c r="BM123" s="14" t="s">
        <v>670</v>
      </c>
    </row>
    <row r="124" s="10" customFormat="1">
      <c r="B124" s="226"/>
      <c r="C124" s="227"/>
      <c r="D124" s="228" t="s">
        <v>186</v>
      </c>
      <c r="E124" s="229" t="s">
        <v>671</v>
      </c>
      <c r="F124" s="230" t="s">
        <v>672</v>
      </c>
      <c r="G124" s="227"/>
      <c r="H124" s="231">
        <v>12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186</v>
      </c>
      <c r="AU124" s="237" t="s">
        <v>75</v>
      </c>
      <c r="AV124" s="10" t="s">
        <v>90</v>
      </c>
      <c r="AW124" s="10" t="s">
        <v>30</v>
      </c>
      <c r="AX124" s="10" t="s">
        <v>75</v>
      </c>
      <c r="AY124" s="237" t="s">
        <v>137</v>
      </c>
    </row>
    <row r="125" s="1" customFormat="1" ht="16.5" customHeight="1">
      <c r="B125" s="35"/>
      <c r="C125" s="208" t="s">
        <v>238</v>
      </c>
      <c r="D125" s="208" t="s">
        <v>138</v>
      </c>
      <c r="E125" s="209" t="s">
        <v>673</v>
      </c>
      <c r="F125" s="210" t="s">
        <v>674</v>
      </c>
      <c r="G125" s="211" t="s">
        <v>472</v>
      </c>
      <c r="H125" s="212">
        <v>2</v>
      </c>
      <c r="I125" s="213"/>
      <c r="J125" s="214">
        <f>ROUND(I125*H125,2)</f>
        <v>0</v>
      </c>
      <c r="K125" s="210" t="s">
        <v>1</v>
      </c>
      <c r="L125" s="40"/>
      <c r="M125" s="215" t="s">
        <v>1</v>
      </c>
      <c r="N125" s="216" t="s">
        <v>38</v>
      </c>
      <c r="O125" s="76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AR125" s="14" t="s">
        <v>142</v>
      </c>
      <c r="AT125" s="14" t="s">
        <v>138</v>
      </c>
      <c r="AU125" s="14" t="s">
        <v>75</v>
      </c>
      <c r="AY125" s="14" t="s">
        <v>137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4" t="s">
        <v>75</v>
      </c>
      <c r="BK125" s="219">
        <f>ROUND(I125*H125,2)</f>
        <v>0</v>
      </c>
      <c r="BL125" s="14" t="s">
        <v>142</v>
      </c>
      <c r="BM125" s="14" t="s">
        <v>675</v>
      </c>
    </row>
    <row r="126" s="1" customFormat="1" ht="16.5" customHeight="1">
      <c r="B126" s="35"/>
      <c r="C126" s="208" t="s">
        <v>170</v>
      </c>
      <c r="D126" s="208" t="s">
        <v>138</v>
      </c>
      <c r="E126" s="209" t="s">
        <v>676</v>
      </c>
      <c r="F126" s="210" t="s">
        <v>677</v>
      </c>
      <c r="G126" s="211" t="s">
        <v>472</v>
      </c>
      <c r="H126" s="212">
        <v>2</v>
      </c>
      <c r="I126" s="213"/>
      <c r="J126" s="214">
        <f>ROUND(I126*H126,2)</f>
        <v>0</v>
      </c>
      <c r="K126" s="210" t="s">
        <v>1</v>
      </c>
      <c r="L126" s="40"/>
      <c r="M126" s="215" t="s">
        <v>1</v>
      </c>
      <c r="N126" s="216" t="s">
        <v>38</v>
      </c>
      <c r="O126" s="76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AR126" s="14" t="s">
        <v>142</v>
      </c>
      <c r="AT126" s="14" t="s">
        <v>138</v>
      </c>
      <c r="AU126" s="14" t="s">
        <v>75</v>
      </c>
      <c r="AY126" s="14" t="s">
        <v>137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4" t="s">
        <v>75</v>
      </c>
      <c r="BK126" s="219">
        <f>ROUND(I126*H126,2)</f>
        <v>0</v>
      </c>
      <c r="BL126" s="14" t="s">
        <v>142</v>
      </c>
      <c r="BM126" s="14" t="s">
        <v>678</v>
      </c>
    </row>
    <row r="127" s="1" customFormat="1" ht="16.5" customHeight="1">
      <c r="B127" s="35"/>
      <c r="C127" s="208" t="s">
        <v>249</v>
      </c>
      <c r="D127" s="208" t="s">
        <v>138</v>
      </c>
      <c r="E127" s="209" t="s">
        <v>679</v>
      </c>
      <c r="F127" s="210" t="s">
        <v>680</v>
      </c>
      <c r="G127" s="211" t="s">
        <v>472</v>
      </c>
      <c r="H127" s="212">
        <v>3</v>
      </c>
      <c r="I127" s="213"/>
      <c r="J127" s="214">
        <f>ROUND(I127*H127,2)</f>
        <v>0</v>
      </c>
      <c r="K127" s="210" t="s">
        <v>1</v>
      </c>
      <c r="L127" s="40"/>
      <c r="M127" s="215" t="s">
        <v>1</v>
      </c>
      <c r="N127" s="216" t="s">
        <v>38</v>
      </c>
      <c r="O127" s="76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AR127" s="14" t="s">
        <v>142</v>
      </c>
      <c r="AT127" s="14" t="s">
        <v>138</v>
      </c>
      <c r="AU127" s="14" t="s">
        <v>75</v>
      </c>
      <c r="AY127" s="14" t="s">
        <v>137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4" t="s">
        <v>75</v>
      </c>
      <c r="BK127" s="219">
        <f>ROUND(I127*H127,2)</f>
        <v>0</v>
      </c>
      <c r="BL127" s="14" t="s">
        <v>142</v>
      </c>
      <c r="BM127" s="14" t="s">
        <v>681</v>
      </c>
    </row>
    <row r="128" s="1" customFormat="1" ht="16.5" customHeight="1">
      <c r="B128" s="35"/>
      <c r="C128" s="208" t="s">
        <v>254</v>
      </c>
      <c r="D128" s="208" t="s">
        <v>138</v>
      </c>
      <c r="E128" s="209" t="s">
        <v>682</v>
      </c>
      <c r="F128" s="210" t="s">
        <v>683</v>
      </c>
      <c r="G128" s="211" t="s">
        <v>184</v>
      </c>
      <c r="H128" s="212">
        <v>5.9500000000000002</v>
      </c>
      <c r="I128" s="213"/>
      <c r="J128" s="214">
        <f>ROUND(I128*H128,2)</f>
        <v>0</v>
      </c>
      <c r="K128" s="210" t="s">
        <v>1</v>
      </c>
      <c r="L128" s="40"/>
      <c r="M128" s="220" t="s">
        <v>1</v>
      </c>
      <c r="N128" s="221" t="s">
        <v>38</v>
      </c>
      <c r="O128" s="222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AR128" s="14" t="s">
        <v>142</v>
      </c>
      <c r="AT128" s="14" t="s">
        <v>138</v>
      </c>
      <c r="AU128" s="14" t="s">
        <v>75</v>
      </c>
      <c r="AY128" s="14" t="s">
        <v>137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4" t="s">
        <v>75</v>
      </c>
      <c r="BK128" s="219">
        <f>ROUND(I128*H128,2)</f>
        <v>0</v>
      </c>
      <c r="BL128" s="14" t="s">
        <v>142</v>
      </c>
      <c r="BM128" s="14" t="s">
        <v>684</v>
      </c>
    </row>
    <row r="129" s="1" customFormat="1" ht="6.96" customHeight="1">
      <c r="B129" s="54"/>
      <c r="C129" s="55"/>
      <c r="D129" s="55"/>
      <c r="E129" s="55"/>
      <c r="F129" s="55"/>
      <c r="G129" s="55"/>
      <c r="H129" s="55"/>
      <c r="I129" s="155"/>
      <c r="J129" s="55"/>
      <c r="K129" s="55"/>
      <c r="L129" s="40"/>
    </row>
  </sheetData>
  <sheetProtection sheet="1" autoFilter="0" formatColumns="0" formatRows="0" objects="1" scenarios="1" spinCount="100000" saltValue="4O6tGhvMJNzokcWjJxa0wNq/Jyzb3bOJmt+sXV4MWinPZNXT+sGADhmtXYSwZzWIHxgMSr5q3gxAh98nY1zeuA==" hashValue="zjXgGfhn7Wv/pgKSGdqjbQn5wbRZ1ufGBJBaVvcYOnYJIsx2U/9zKCEpbNc3EwIDHSXcWzf4QlYWJ4YB1jBXUA==" algorithmName="SHA-512" password="CC35"/>
  <autoFilter ref="C93:K128"/>
  <mergeCells count="14">
    <mergeCell ref="E7:H7"/>
    <mergeCell ref="E9:H9"/>
    <mergeCell ref="E18:H18"/>
    <mergeCell ref="E27:H27"/>
    <mergeCell ref="E50:H50"/>
    <mergeCell ref="E52:H52"/>
    <mergeCell ref="D68:F68"/>
    <mergeCell ref="D69:F69"/>
    <mergeCell ref="D70:F70"/>
    <mergeCell ref="D71:F71"/>
    <mergeCell ref="D72:F7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89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90</v>
      </c>
    </row>
    <row r="4" ht="24.96" customHeight="1">
      <c r="B4" s="17"/>
      <c r="D4" s="125" t="s">
        <v>103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6.5" customHeight="1">
      <c r="B7" s="17"/>
      <c r="E7" s="127" t="str">
        <f>'Rekapitulace stavby'!K6</f>
        <v>Okružní křižovatka v km 1,391.91 u areálu T-sport a SOPO - Modletice včetně chodníku k zastávce</v>
      </c>
      <c r="F7" s="126"/>
      <c r="G7" s="126"/>
      <c r="H7" s="126"/>
      <c r="L7" s="17"/>
    </row>
    <row r="8" s="1" customFormat="1" ht="12" customHeight="1">
      <c r="B8" s="40"/>
      <c r="D8" s="126" t="s">
        <v>104</v>
      </c>
      <c r="I8" s="128"/>
      <c r="L8" s="40"/>
    </row>
    <row r="9" s="1" customFormat="1" ht="36.96" customHeight="1">
      <c r="B9" s="40"/>
      <c r="E9" s="129" t="s">
        <v>685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5. 2. 2018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">
        <v>1</v>
      </c>
      <c r="L14" s="40"/>
    </row>
    <row r="15" s="1" customFormat="1" ht="18" customHeight="1">
      <c r="B15" s="40"/>
      <c r="E15" s="14" t="s">
        <v>21</v>
      </c>
      <c r="I15" s="130" t="s">
        <v>26</v>
      </c>
      <c r="J15" s="14" t="s">
        <v>1</v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27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29</v>
      </c>
      <c r="I20" s="130" t="s">
        <v>25</v>
      </c>
      <c r="J20" s="14" t="s">
        <v>1</v>
      </c>
      <c r="L20" s="40"/>
    </row>
    <row r="21" s="1" customFormat="1" ht="18" customHeight="1">
      <c r="B21" s="40"/>
      <c r="E21" s="14" t="s">
        <v>21</v>
      </c>
      <c r="I21" s="130" t="s">
        <v>26</v>
      </c>
      <c r="J21" s="14" t="s">
        <v>1</v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31</v>
      </c>
      <c r="I23" s="130" t="s">
        <v>25</v>
      </c>
      <c r="J23" s="14" t="s">
        <v>1</v>
      </c>
      <c r="L23" s="40"/>
    </row>
    <row r="24" s="1" customFormat="1" ht="18" customHeight="1">
      <c r="B24" s="40"/>
      <c r="E24" s="14" t="s">
        <v>21</v>
      </c>
      <c r="I24" s="130" t="s">
        <v>26</v>
      </c>
      <c r="J24" s="14" t="s">
        <v>1</v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32</v>
      </c>
      <c r="I26" s="128"/>
      <c r="L26" s="40"/>
    </row>
    <row r="27" s="6" customFormat="1" ht="16.5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14.4" customHeight="1">
      <c r="B30" s="40"/>
      <c r="D30" s="136" t="s">
        <v>106</v>
      </c>
      <c r="I30" s="128"/>
      <c r="J30" s="137">
        <f>J61</f>
        <v>0</v>
      </c>
      <c r="L30" s="40"/>
    </row>
    <row r="31" s="1" customFormat="1" ht="14.4" customHeight="1">
      <c r="B31" s="40"/>
      <c r="D31" s="138" t="s">
        <v>107</v>
      </c>
      <c r="I31" s="128"/>
      <c r="J31" s="137">
        <f>J64</f>
        <v>0</v>
      </c>
      <c r="L31" s="40"/>
    </row>
    <row r="32" s="1" customFormat="1" ht="25.44" customHeight="1">
      <c r="B32" s="40"/>
      <c r="D32" s="139" t="s">
        <v>33</v>
      </c>
      <c r="I32" s="128"/>
      <c r="J32" s="140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5"/>
      <c r="J33" s="68"/>
      <c r="K33" s="68"/>
      <c r="L33" s="40"/>
    </row>
    <row r="34" s="1" customFormat="1" ht="14.4" customHeight="1">
      <c r="B34" s="40"/>
      <c r="F34" s="141" t="s">
        <v>35</v>
      </c>
      <c r="I34" s="142" t="s">
        <v>34</v>
      </c>
      <c r="J34" s="141" t="s">
        <v>36</v>
      </c>
      <c r="L34" s="40"/>
    </row>
    <row r="35" s="1" customFormat="1" ht="14.4" customHeight="1">
      <c r="B35" s="40"/>
      <c r="D35" s="126" t="s">
        <v>37</v>
      </c>
      <c r="E35" s="126" t="s">
        <v>38</v>
      </c>
      <c r="F35" s="143">
        <f>ROUND((SUM(BE64:BE71) + SUM(BE91:BE115)),  2)</f>
        <v>0</v>
      </c>
      <c r="I35" s="144">
        <v>0.20999999999999999</v>
      </c>
      <c r="J35" s="143">
        <f>ROUND(((SUM(BE64:BE71) + SUM(BE91:BE115))*I35),  2)</f>
        <v>0</v>
      </c>
      <c r="L35" s="40"/>
    </row>
    <row r="36" s="1" customFormat="1" ht="14.4" customHeight="1">
      <c r="B36" s="40"/>
      <c r="E36" s="126" t="s">
        <v>39</v>
      </c>
      <c r="F36" s="143">
        <f>ROUND((SUM(BF64:BF71) + SUM(BF91:BF115)),  2)</f>
        <v>0</v>
      </c>
      <c r="I36" s="144">
        <v>0.14999999999999999</v>
      </c>
      <c r="J36" s="143">
        <f>ROUND(((SUM(BF64:BF71) + SUM(BF91:BF115))*I36),  2)</f>
        <v>0</v>
      </c>
      <c r="L36" s="40"/>
    </row>
    <row r="37" hidden="1" s="1" customFormat="1" ht="14.4" customHeight="1">
      <c r="B37" s="40"/>
      <c r="E37" s="126" t="s">
        <v>40</v>
      </c>
      <c r="F37" s="143">
        <f>ROUND((SUM(BG64:BG71) + SUM(BG91:BG115)),  2)</f>
        <v>0</v>
      </c>
      <c r="I37" s="144">
        <v>0.20999999999999999</v>
      </c>
      <c r="J37" s="143">
        <f>0</f>
        <v>0</v>
      </c>
      <c r="L37" s="40"/>
    </row>
    <row r="38" hidden="1" s="1" customFormat="1" ht="14.4" customHeight="1">
      <c r="B38" s="40"/>
      <c r="E38" s="126" t="s">
        <v>41</v>
      </c>
      <c r="F38" s="143">
        <f>ROUND((SUM(BH64:BH71) + SUM(BH91:BH115)),  2)</f>
        <v>0</v>
      </c>
      <c r="I38" s="144">
        <v>0.14999999999999999</v>
      </c>
      <c r="J38" s="143">
        <f>0</f>
        <v>0</v>
      </c>
      <c r="L38" s="40"/>
    </row>
    <row r="39" hidden="1" s="1" customFormat="1" ht="14.4" customHeight="1">
      <c r="B39" s="40"/>
      <c r="E39" s="126" t="s">
        <v>42</v>
      </c>
      <c r="F39" s="143">
        <f>ROUND((SUM(BI64:BI71) + SUM(BI91:BI115)),  2)</f>
        <v>0</v>
      </c>
      <c r="I39" s="144">
        <v>0</v>
      </c>
      <c r="J39" s="143">
        <f>0</f>
        <v>0</v>
      </c>
      <c r="L39" s="40"/>
    </row>
    <row r="40" s="1" customFormat="1" ht="6.96" customHeight="1">
      <c r="B40" s="40"/>
      <c r="I40" s="128"/>
      <c r="L40" s="40"/>
    </row>
    <row r="41" s="1" customFormat="1" ht="25.44" customHeight="1">
      <c r="B41" s="40"/>
      <c r="C41" s="145"/>
      <c r="D41" s="146" t="s">
        <v>43</v>
      </c>
      <c r="E41" s="147"/>
      <c r="F41" s="147"/>
      <c r="G41" s="148" t="s">
        <v>44</v>
      </c>
      <c r="H41" s="149" t="s">
        <v>45</v>
      </c>
      <c r="I41" s="150"/>
      <c r="J41" s="151">
        <f>SUM(J32:J39)</f>
        <v>0</v>
      </c>
      <c r="K41" s="152"/>
      <c r="L41" s="40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5"/>
      <c r="J42" s="154"/>
      <c r="K42" s="154"/>
      <c r="L42" s="40"/>
    </row>
    <row r="46" s="1" customFormat="1" ht="6.96" customHeight="1">
      <c r="B46" s="156"/>
      <c r="C46" s="157"/>
      <c r="D46" s="157"/>
      <c r="E46" s="157"/>
      <c r="F46" s="157"/>
      <c r="G46" s="157"/>
      <c r="H46" s="157"/>
      <c r="I46" s="158"/>
      <c r="J46" s="157"/>
      <c r="K46" s="157"/>
      <c r="L46" s="40"/>
    </row>
    <row r="47" s="1" customFormat="1" ht="24.96" customHeight="1">
      <c r="B47" s="35"/>
      <c r="C47" s="20" t="s">
        <v>108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8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6.5" customHeight="1">
      <c r="B50" s="35"/>
      <c r="C50" s="36"/>
      <c r="D50" s="36"/>
      <c r="E50" s="159" t="str">
        <f>E7</f>
        <v>Okružní křižovatka v km 1,391.91 u areálu T-sport a SOPO - Modletice včetně chodníku k zastávce</v>
      </c>
      <c r="F50" s="29"/>
      <c r="G50" s="29"/>
      <c r="H50" s="29"/>
      <c r="I50" s="128"/>
      <c r="J50" s="36"/>
      <c r="K50" s="36"/>
      <c r="L50" s="40"/>
    </row>
    <row r="51" s="1" customFormat="1" ht="12" customHeight="1">
      <c r="B51" s="35"/>
      <c r="C51" s="29" t="s">
        <v>104</v>
      </c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404, SO412 - SO 404 Osvětlení okružní křižovatky, SO412 Osvětlení přechodů</v>
      </c>
      <c r="F52" s="36"/>
      <c r="G52" s="36"/>
      <c r="H52" s="36"/>
      <c r="I52" s="128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0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8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0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0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9.28" customHeight="1">
      <c r="B59" s="35"/>
      <c r="C59" s="160" t="s">
        <v>109</v>
      </c>
      <c r="D59" s="161"/>
      <c r="E59" s="161"/>
      <c r="F59" s="161"/>
      <c r="G59" s="161"/>
      <c r="H59" s="161"/>
      <c r="I59" s="162"/>
      <c r="J59" s="163" t="s">
        <v>110</v>
      </c>
      <c r="K59" s="161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8"/>
      <c r="J60" s="36"/>
      <c r="K60" s="36"/>
      <c r="L60" s="40"/>
    </row>
    <row r="61" s="1" customFormat="1" ht="22.8" customHeight="1">
      <c r="B61" s="35"/>
      <c r="C61" s="164" t="s">
        <v>111</v>
      </c>
      <c r="D61" s="36"/>
      <c r="E61" s="36"/>
      <c r="F61" s="36"/>
      <c r="G61" s="36"/>
      <c r="H61" s="36"/>
      <c r="I61" s="128"/>
      <c r="J61" s="95">
        <f>J91</f>
        <v>0</v>
      </c>
      <c r="K61" s="36"/>
      <c r="L61" s="40"/>
      <c r="AU61" s="14" t="s">
        <v>77</v>
      </c>
    </row>
    <row r="62" s="1" customFormat="1" ht="21.84" customHeight="1">
      <c r="B62" s="35"/>
      <c r="C62" s="36"/>
      <c r="D62" s="36"/>
      <c r="E62" s="36"/>
      <c r="F62" s="36"/>
      <c r="G62" s="36"/>
      <c r="H62" s="36"/>
      <c r="I62" s="128"/>
      <c r="J62" s="36"/>
      <c r="K62" s="36"/>
      <c r="L62" s="40"/>
    </row>
    <row r="63" s="1" customFormat="1" ht="6.96" customHeight="1">
      <c r="B63" s="35"/>
      <c r="C63" s="36"/>
      <c r="D63" s="36"/>
      <c r="E63" s="36"/>
      <c r="F63" s="36"/>
      <c r="G63" s="36"/>
      <c r="H63" s="36"/>
      <c r="I63" s="128"/>
      <c r="J63" s="36"/>
      <c r="K63" s="36"/>
      <c r="L63" s="40"/>
    </row>
    <row r="64" s="1" customFormat="1" ht="29.28" customHeight="1">
      <c r="B64" s="35"/>
      <c r="C64" s="164" t="s">
        <v>113</v>
      </c>
      <c r="D64" s="36"/>
      <c r="E64" s="36"/>
      <c r="F64" s="36"/>
      <c r="G64" s="36"/>
      <c r="H64" s="36"/>
      <c r="I64" s="128"/>
      <c r="J64" s="172">
        <f>ROUND(J65 + J66 + J67 + J68 + J69 + J70,2)</f>
        <v>0</v>
      </c>
      <c r="K64" s="36"/>
      <c r="L64" s="40"/>
      <c r="N64" s="173" t="s">
        <v>37</v>
      </c>
    </row>
    <row r="65" s="1" customFormat="1" ht="18" customHeight="1">
      <c r="B65" s="35"/>
      <c r="C65" s="36"/>
      <c r="D65" s="174" t="s">
        <v>114</v>
      </c>
      <c r="E65" s="175"/>
      <c r="F65" s="175"/>
      <c r="G65" s="36"/>
      <c r="H65" s="36"/>
      <c r="I65" s="128"/>
      <c r="J65" s="176">
        <v>0</v>
      </c>
      <c r="K65" s="36"/>
      <c r="L65" s="177"/>
      <c r="M65" s="128"/>
      <c r="N65" s="178" t="s">
        <v>38</v>
      </c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79" t="s">
        <v>115</v>
      </c>
      <c r="AZ65" s="128"/>
      <c r="BA65" s="128"/>
      <c r="BB65" s="128"/>
      <c r="BC65" s="128"/>
      <c r="BD65" s="128"/>
      <c r="BE65" s="180">
        <f>IF(N65="základní",J65,0)</f>
        <v>0</v>
      </c>
      <c r="BF65" s="180">
        <f>IF(N65="snížená",J65,0)</f>
        <v>0</v>
      </c>
      <c r="BG65" s="180">
        <f>IF(N65="zákl. přenesená",J65,0)</f>
        <v>0</v>
      </c>
      <c r="BH65" s="180">
        <f>IF(N65="sníž. přenesená",J65,0)</f>
        <v>0</v>
      </c>
      <c r="BI65" s="180">
        <f>IF(N65="nulová",J65,0)</f>
        <v>0</v>
      </c>
      <c r="BJ65" s="179" t="s">
        <v>75</v>
      </c>
      <c r="BK65" s="128"/>
      <c r="BL65" s="128"/>
      <c r="BM65" s="128"/>
    </row>
    <row r="66" s="1" customFormat="1" ht="18" customHeight="1">
      <c r="B66" s="35"/>
      <c r="C66" s="36"/>
      <c r="D66" s="174" t="s">
        <v>686</v>
      </c>
      <c r="E66" s="175"/>
      <c r="F66" s="175"/>
      <c r="G66" s="36"/>
      <c r="H66" s="36"/>
      <c r="I66" s="128"/>
      <c r="J66" s="176">
        <v>0</v>
      </c>
      <c r="K66" s="36"/>
      <c r="L66" s="177"/>
      <c r="M66" s="128"/>
      <c r="N66" s="178" t="s">
        <v>38</v>
      </c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79" t="s">
        <v>115</v>
      </c>
      <c r="AZ66" s="128"/>
      <c r="BA66" s="128"/>
      <c r="BB66" s="128"/>
      <c r="BC66" s="128"/>
      <c r="BD66" s="128"/>
      <c r="BE66" s="180">
        <f>IF(N66="základní",J66,0)</f>
        <v>0</v>
      </c>
      <c r="BF66" s="180">
        <f>IF(N66="snížená",J66,0)</f>
        <v>0</v>
      </c>
      <c r="BG66" s="180">
        <f>IF(N66="zákl. přenesená",J66,0)</f>
        <v>0</v>
      </c>
      <c r="BH66" s="180">
        <f>IF(N66="sníž. přenesená",J66,0)</f>
        <v>0</v>
      </c>
      <c r="BI66" s="180">
        <f>IF(N66="nulová",J66,0)</f>
        <v>0</v>
      </c>
      <c r="BJ66" s="179" t="s">
        <v>75</v>
      </c>
      <c r="BK66" s="128"/>
      <c r="BL66" s="128"/>
      <c r="BM66" s="128"/>
    </row>
    <row r="67" s="1" customFormat="1" ht="18" customHeight="1">
      <c r="B67" s="35"/>
      <c r="C67" s="36"/>
      <c r="D67" s="174" t="s">
        <v>117</v>
      </c>
      <c r="E67" s="175"/>
      <c r="F67" s="175"/>
      <c r="G67" s="36"/>
      <c r="H67" s="36"/>
      <c r="I67" s="128"/>
      <c r="J67" s="176">
        <v>0</v>
      </c>
      <c r="K67" s="36"/>
      <c r="L67" s="177"/>
      <c r="M67" s="128"/>
      <c r="N67" s="178" t="s">
        <v>38</v>
      </c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79" t="s">
        <v>115</v>
      </c>
      <c r="AZ67" s="128"/>
      <c r="BA67" s="128"/>
      <c r="BB67" s="128"/>
      <c r="BC67" s="128"/>
      <c r="BD67" s="128"/>
      <c r="BE67" s="180">
        <f>IF(N67="základní",J67,0)</f>
        <v>0</v>
      </c>
      <c r="BF67" s="180">
        <f>IF(N67="snížená",J67,0)</f>
        <v>0</v>
      </c>
      <c r="BG67" s="180">
        <f>IF(N67="zákl. přenesená",J67,0)</f>
        <v>0</v>
      </c>
      <c r="BH67" s="180">
        <f>IF(N67="sníž. přenesená",J67,0)</f>
        <v>0</v>
      </c>
      <c r="BI67" s="180">
        <f>IF(N67="nulová",J67,0)</f>
        <v>0</v>
      </c>
      <c r="BJ67" s="179" t="s">
        <v>75</v>
      </c>
      <c r="BK67" s="128"/>
      <c r="BL67" s="128"/>
      <c r="BM67" s="128"/>
    </row>
    <row r="68" s="1" customFormat="1" ht="18" customHeight="1">
      <c r="B68" s="35"/>
      <c r="C68" s="36"/>
      <c r="D68" s="174" t="s">
        <v>118</v>
      </c>
      <c r="E68" s="175"/>
      <c r="F68" s="175"/>
      <c r="G68" s="36"/>
      <c r="H68" s="36"/>
      <c r="I68" s="128"/>
      <c r="J68" s="176">
        <v>0</v>
      </c>
      <c r="K68" s="36"/>
      <c r="L68" s="177"/>
      <c r="M68" s="128"/>
      <c r="N68" s="178" t="s">
        <v>38</v>
      </c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79" t="s">
        <v>115</v>
      </c>
      <c r="AZ68" s="128"/>
      <c r="BA68" s="128"/>
      <c r="BB68" s="128"/>
      <c r="BC68" s="128"/>
      <c r="BD68" s="128"/>
      <c r="BE68" s="180">
        <f>IF(N68="základní",J68,0)</f>
        <v>0</v>
      </c>
      <c r="BF68" s="180">
        <f>IF(N68="snížená",J68,0)</f>
        <v>0</v>
      </c>
      <c r="BG68" s="180">
        <f>IF(N68="zákl. přenesená",J68,0)</f>
        <v>0</v>
      </c>
      <c r="BH68" s="180">
        <f>IF(N68="sníž. přenesená",J68,0)</f>
        <v>0</v>
      </c>
      <c r="BI68" s="180">
        <f>IF(N68="nulová",J68,0)</f>
        <v>0</v>
      </c>
      <c r="BJ68" s="179" t="s">
        <v>75</v>
      </c>
      <c r="BK68" s="128"/>
      <c r="BL68" s="128"/>
      <c r="BM68" s="128"/>
    </row>
    <row r="69" s="1" customFormat="1" ht="18" customHeight="1">
      <c r="B69" s="35"/>
      <c r="C69" s="36"/>
      <c r="D69" s="174" t="s">
        <v>687</v>
      </c>
      <c r="E69" s="175"/>
      <c r="F69" s="175"/>
      <c r="G69" s="36"/>
      <c r="H69" s="36"/>
      <c r="I69" s="128"/>
      <c r="J69" s="176">
        <v>0</v>
      </c>
      <c r="K69" s="36"/>
      <c r="L69" s="177"/>
      <c r="M69" s="128"/>
      <c r="N69" s="178" t="s">
        <v>38</v>
      </c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79" t="s">
        <v>115</v>
      </c>
      <c r="AZ69" s="128"/>
      <c r="BA69" s="128"/>
      <c r="BB69" s="128"/>
      <c r="BC69" s="128"/>
      <c r="BD69" s="128"/>
      <c r="BE69" s="180">
        <f>IF(N69="základní",J69,0)</f>
        <v>0</v>
      </c>
      <c r="BF69" s="180">
        <f>IF(N69="snížená",J69,0)</f>
        <v>0</v>
      </c>
      <c r="BG69" s="180">
        <f>IF(N69="zákl. přenesená",J69,0)</f>
        <v>0</v>
      </c>
      <c r="BH69" s="180">
        <f>IF(N69="sníž. přenesená",J69,0)</f>
        <v>0</v>
      </c>
      <c r="BI69" s="180">
        <f>IF(N69="nulová",J69,0)</f>
        <v>0</v>
      </c>
      <c r="BJ69" s="179" t="s">
        <v>75</v>
      </c>
      <c r="BK69" s="128"/>
      <c r="BL69" s="128"/>
      <c r="BM69" s="128"/>
    </row>
    <row r="70" s="1" customFormat="1" ht="18" customHeight="1">
      <c r="B70" s="35"/>
      <c r="C70" s="36"/>
      <c r="D70" s="175" t="s">
        <v>120</v>
      </c>
      <c r="E70" s="36"/>
      <c r="F70" s="36"/>
      <c r="G70" s="36"/>
      <c r="H70" s="36"/>
      <c r="I70" s="128"/>
      <c r="J70" s="176">
        <f>ROUND(J30*T70,2)</f>
        <v>0</v>
      </c>
      <c r="K70" s="36"/>
      <c r="L70" s="177"/>
      <c r="M70" s="128"/>
      <c r="N70" s="178" t="s">
        <v>38</v>
      </c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79" t="s">
        <v>121</v>
      </c>
      <c r="AZ70" s="128"/>
      <c r="BA70" s="128"/>
      <c r="BB70" s="128"/>
      <c r="BC70" s="128"/>
      <c r="BD70" s="128"/>
      <c r="BE70" s="180">
        <f>IF(N70="základní",J70,0)</f>
        <v>0</v>
      </c>
      <c r="BF70" s="180">
        <f>IF(N70="snížená",J70,0)</f>
        <v>0</v>
      </c>
      <c r="BG70" s="180">
        <f>IF(N70="zákl. přenesená",J70,0)</f>
        <v>0</v>
      </c>
      <c r="BH70" s="180">
        <f>IF(N70="sníž. přenesená",J70,0)</f>
        <v>0</v>
      </c>
      <c r="BI70" s="180">
        <f>IF(N70="nulová",J70,0)</f>
        <v>0</v>
      </c>
      <c r="BJ70" s="179" t="s">
        <v>75</v>
      </c>
      <c r="BK70" s="128"/>
      <c r="BL70" s="128"/>
      <c r="BM70" s="128"/>
    </row>
    <row r="71" s="1" customFormat="1">
      <c r="B71" s="35"/>
      <c r="C71" s="36"/>
      <c r="D71" s="36"/>
      <c r="E71" s="36"/>
      <c r="F71" s="36"/>
      <c r="G71" s="36"/>
      <c r="H71" s="36"/>
      <c r="I71" s="128"/>
      <c r="J71" s="36"/>
      <c r="K71" s="36"/>
      <c r="L71" s="40"/>
    </row>
    <row r="72" s="1" customFormat="1" ht="29.28" customHeight="1">
      <c r="B72" s="35"/>
      <c r="C72" s="181" t="s">
        <v>122</v>
      </c>
      <c r="D72" s="161"/>
      <c r="E72" s="161"/>
      <c r="F72" s="161"/>
      <c r="G72" s="161"/>
      <c r="H72" s="161"/>
      <c r="I72" s="162"/>
      <c r="J72" s="182">
        <f>ROUND(J61+J64,2)</f>
        <v>0</v>
      </c>
      <c r="K72" s="161"/>
      <c r="L72" s="40"/>
    </row>
    <row r="73" s="1" customFormat="1" ht="6.96" customHeight="1">
      <c r="B73" s="54"/>
      <c r="C73" s="55"/>
      <c r="D73" s="55"/>
      <c r="E73" s="55"/>
      <c r="F73" s="55"/>
      <c r="G73" s="55"/>
      <c r="H73" s="55"/>
      <c r="I73" s="155"/>
      <c r="J73" s="55"/>
      <c r="K73" s="55"/>
      <c r="L73" s="40"/>
    </row>
    <row r="77" s="1" customFormat="1" ht="6.96" customHeight="1">
      <c r="B77" s="56"/>
      <c r="C77" s="57"/>
      <c r="D77" s="57"/>
      <c r="E77" s="57"/>
      <c r="F77" s="57"/>
      <c r="G77" s="57"/>
      <c r="H77" s="57"/>
      <c r="I77" s="158"/>
      <c r="J77" s="57"/>
      <c r="K77" s="57"/>
      <c r="L77" s="40"/>
    </row>
    <row r="78" s="1" customFormat="1" ht="24.96" customHeight="1">
      <c r="B78" s="35"/>
      <c r="C78" s="20" t="s">
        <v>123</v>
      </c>
      <c r="D78" s="36"/>
      <c r="E78" s="36"/>
      <c r="F78" s="36"/>
      <c r="G78" s="36"/>
      <c r="H78" s="36"/>
      <c r="I78" s="128"/>
      <c r="J78" s="36"/>
      <c r="K78" s="36"/>
      <c r="L78" s="40"/>
    </row>
    <row r="79" s="1" customFormat="1" ht="6.96" customHeight="1">
      <c r="B79" s="35"/>
      <c r="C79" s="36"/>
      <c r="D79" s="36"/>
      <c r="E79" s="36"/>
      <c r="F79" s="36"/>
      <c r="G79" s="36"/>
      <c r="H79" s="36"/>
      <c r="I79" s="128"/>
      <c r="J79" s="36"/>
      <c r="K79" s="36"/>
      <c r="L79" s="40"/>
    </row>
    <row r="80" s="1" customFormat="1" ht="12" customHeight="1">
      <c r="B80" s="35"/>
      <c r="C80" s="29" t="s">
        <v>16</v>
      </c>
      <c r="D80" s="36"/>
      <c r="E80" s="36"/>
      <c r="F80" s="36"/>
      <c r="G80" s="36"/>
      <c r="H80" s="36"/>
      <c r="I80" s="128"/>
      <c r="J80" s="36"/>
      <c r="K80" s="36"/>
      <c r="L80" s="40"/>
    </row>
    <row r="81" s="1" customFormat="1" ht="16.5" customHeight="1">
      <c r="B81" s="35"/>
      <c r="C81" s="36"/>
      <c r="D81" s="36"/>
      <c r="E81" s="159" t="str">
        <f>E7</f>
        <v>Okružní křižovatka v km 1,391.91 u areálu T-sport a SOPO - Modletice včetně chodníku k zastávce</v>
      </c>
      <c r="F81" s="29"/>
      <c r="G81" s="29"/>
      <c r="H81" s="29"/>
      <c r="I81" s="128"/>
      <c r="J81" s="36"/>
      <c r="K81" s="36"/>
      <c r="L81" s="40"/>
    </row>
    <row r="82" s="1" customFormat="1" ht="12" customHeight="1">
      <c r="B82" s="35"/>
      <c r="C82" s="29" t="s">
        <v>104</v>
      </c>
      <c r="D82" s="36"/>
      <c r="E82" s="36"/>
      <c r="F82" s="36"/>
      <c r="G82" s="36"/>
      <c r="H82" s="36"/>
      <c r="I82" s="128"/>
      <c r="J82" s="36"/>
      <c r="K82" s="36"/>
      <c r="L82" s="40"/>
    </row>
    <row r="83" s="1" customFormat="1" ht="16.5" customHeight="1">
      <c r="B83" s="35"/>
      <c r="C83" s="36"/>
      <c r="D83" s="36"/>
      <c r="E83" s="61" t="str">
        <f>E9</f>
        <v>SO 404, SO412 - SO 404 Osvětlení okružní křižovatky, SO412 Osvětlení přechodů</v>
      </c>
      <c r="F83" s="36"/>
      <c r="G83" s="36"/>
      <c r="H83" s="36"/>
      <c r="I83" s="128"/>
      <c r="J83" s="36"/>
      <c r="K83" s="36"/>
      <c r="L83" s="40"/>
    </row>
    <row r="84" s="1" customFormat="1" ht="6.96" customHeight="1">
      <c r="B84" s="35"/>
      <c r="C84" s="36"/>
      <c r="D84" s="36"/>
      <c r="E84" s="36"/>
      <c r="F84" s="36"/>
      <c r="G84" s="36"/>
      <c r="H84" s="36"/>
      <c r="I84" s="128"/>
      <c r="J84" s="36"/>
      <c r="K84" s="36"/>
      <c r="L84" s="40"/>
    </row>
    <row r="85" s="1" customFormat="1" ht="12" customHeight="1">
      <c r="B85" s="35"/>
      <c r="C85" s="29" t="s">
        <v>20</v>
      </c>
      <c r="D85" s="36"/>
      <c r="E85" s="36"/>
      <c r="F85" s="24" t="str">
        <f>F12</f>
        <v xml:space="preserve"> </v>
      </c>
      <c r="G85" s="36"/>
      <c r="H85" s="36"/>
      <c r="I85" s="130" t="s">
        <v>22</v>
      </c>
      <c r="J85" s="64" t="str">
        <f>IF(J12="","",J12)</f>
        <v>5. 2. 2018</v>
      </c>
      <c r="K85" s="36"/>
      <c r="L85" s="40"/>
    </row>
    <row r="86" s="1" customFormat="1" ht="6.96" customHeight="1">
      <c r="B86" s="35"/>
      <c r="C86" s="36"/>
      <c r="D86" s="36"/>
      <c r="E86" s="36"/>
      <c r="F86" s="36"/>
      <c r="G86" s="36"/>
      <c r="H86" s="36"/>
      <c r="I86" s="128"/>
      <c r="J86" s="36"/>
      <c r="K86" s="36"/>
      <c r="L86" s="40"/>
    </row>
    <row r="87" s="1" customFormat="1" ht="13.65" customHeight="1">
      <c r="B87" s="35"/>
      <c r="C87" s="29" t="s">
        <v>24</v>
      </c>
      <c r="D87" s="36"/>
      <c r="E87" s="36"/>
      <c r="F87" s="24" t="str">
        <f>E15</f>
        <v xml:space="preserve"> </v>
      </c>
      <c r="G87" s="36"/>
      <c r="H87" s="36"/>
      <c r="I87" s="130" t="s">
        <v>29</v>
      </c>
      <c r="J87" s="33" t="str">
        <f>E21</f>
        <v xml:space="preserve"> </v>
      </c>
      <c r="K87" s="36"/>
      <c r="L87" s="40"/>
    </row>
    <row r="88" s="1" customFormat="1" ht="13.65" customHeight="1">
      <c r="B88" s="35"/>
      <c r="C88" s="29" t="s">
        <v>27</v>
      </c>
      <c r="D88" s="36"/>
      <c r="E88" s="36"/>
      <c r="F88" s="24" t="str">
        <f>IF(E18="","",E18)</f>
        <v>Vyplň údaj</v>
      </c>
      <c r="G88" s="36"/>
      <c r="H88" s="36"/>
      <c r="I88" s="130" t="s">
        <v>31</v>
      </c>
      <c r="J88" s="33" t="str">
        <f>E24</f>
        <v xml:space="preserve"> </v>
      </c>
      <c r="K88" s="36"/>
      <c r="L88" s="40"/>
    </row>
    <row r="89" s="1" customFormat="1" ht="10.32" customHeight="1">
      <c r="B89" s="35"/>
      <c r="C89" s="36"/>
      <c r="D89" s="36"/>
      <c r="E89" s="36"/>
      <c r="F89" s="36"/>
      <c r="G89" s="36"/>
      <c r="H89" s="36"/>
      <c r="I89" s="128"/>
      <c r="J89" s="36"/>
      <c r="K89" s="36"/>
      <c r="L89" s="40"/>
    </row>
    <row r="90" s="8" customFormat="1" ht="29.28" customHeight="1">
      <c r="B90" s="183"/>
      <c r="C90" s="184" t="s">
        <v>124</v>
      </c>
      <c r="D90" s="185" t="s">
        <v>52</v>
      </c>
      <c r="E90" s="185" t="s">
        <v>48</v>
      </c>
      <c r="F90" s="185" t="s">
        <v>49</v>
      </c>
      <c r="G90" s="185" t="s">
        <v>125</v>
      </c>
      <c r="H90" s="185" t="s">
        <v>126</v>
      </c>
      <c r="I90" s="186" t="s">
        <v>127</v>
      </c>
      <c r="J90" s="187" t="s">
        <v>110</v>
      </c>
      <c r="K90" s="188" t="s">
        <v>128</v>
      </c>
      <c r="L90" s="189"/>
      <c r="M90" s="85" t="s">
        <v>1</v>
      </c>
      <c r="N90" s="86" t="s">
        <v>37</v>
      </c>
      <c r="O90" s="86" t="s">
        <v>129</v>
      </c>
      <c r="P90" s="86" t="s">
        <v>130</v>
      </c>
      <c r="Q90" s="86" t="s">
        <v>131</v>
      </c>
      <c r="R90" s="86" t="s">
        <v>132</v>
      </c>
      <c r="S90" s="86" t="s">
        <v>133</v>
      </c>
      <c r="T90" s="87" t="s">
        <v>134</v>
      </c>
    </row>
    <row r="91" s="1" customFormat="1" ht="22.8" customHeight="1">
      <c r="B91" s="35"/>
      <c r="C91" s="92" t="s">
        <v>135</v>
      </c>
      <c r="D91" s="36"/>
      <c r="E91" s="36"/>
      <c r="F91" s="36"/>
      <c r="G91" s="36"/>
      <c r="H91" s="36"/>
      <c r="I91" s="128"/>
      <c r="J91" s="190">
        <f>BK91</f>
        <v>0</v>
      </c>
      <c r="K91" s="36"/>
      <c r="L91" s="40"/>
      <c r="M91" s="88"/>
      <c r="N91" s="89"/>
      <c r="O91" s="89"/>
      <c r="P91" s="191">
        <f>SUM(P92:P115)</f>
        <v>0</v>
      </c>
      <c r="Q91" s="89"/>
      <c r="R91" s="191">
        <f>SUM(R92:R115)</f>
        <v>0</v>
      </c>
      <c r="S91" s="89"/>
      <c r="T91" s="192">
        <f>SUM(T92:T115)</f>
        <v>0</v>
      </c>
      <c r="AT91" s="14" t="s">
        <v>66</v>
      </c>
      <c r="AU91" s="14" t="s">
        <v>77</v>
      </c>
      <c r="BK91" s="193">
        <f>SUM(BK92:BK115)</f>
        <v>0</v>
      </c>
    </row>
    <row r="92" s="1" customFormat="1" ht="16.5" customHeight="1">
      <c r="B92" s="35"/>
      <c r="C92" s="208" t="s">
        <v>75</v>
      </c>
      <c r="D92" s="208" t="s">
        <v>138</v>
      </c>
      <c r="E92" s="209" t="s">
        <v>688</v>
      </c>
      <c r="F92" s="210" t="s">
        <v>689</v>
      </c>
      <c r="G92" s="211" t="s">
        <v>690</v>
      </c>
      <c r="H92" s="212">
        <v>32</v>
      </c>
      <c r="I92" s="213"/>
      <c r="J92" s="214">
        <f>ROUND(I92*H92,2)</f>
        <v>0</v>
      </c>
      <c r="K92" s="210" t="s">
        <v>691</v>
      </c>
      <c r="L92" s="40"/>
      <c r="M92" s="215" t="s">
        <v>1</v>
      </c>
      <c r="N92" s="216" t="s">
        <v>38</v>
      </c>
      <c r="O92" s="76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AR92" s="14" t="s">
        <v>142</v>
      </c>
      <c r="AT92" s="14" t="s">
        <v>138</v>
      </c>
      <c r="AU92" s="14" t="s">
        <v>67</v>
      </c>
      <c r="AY92" s="14" t="s">
        <v>137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4" t="s">
        <v>75</v>
      </c>
      <c r="BK92" s="219">
        <f>ROUND(I92*H92,2)</f>
        <v>0</v>
      </c>
      <c r="BL92" s="14" t="s">
        <v>142</v>
      </c>
      <c r="BM92" s="14" t="s">
        <v>692</v>
      </c>
    </row>
    <row r="93" s="1" customFormat="1" ht="16.5" customHeight="1">
      <c r="B93" s="35"/>
      <c r="C93" s="252" t="s">
        <v>90</v>
      </c>
      <c r="D93" s="252" t="s">
        <v>236</v>
      </c>
      <c r="E93" s="253" t="s">
        <v>693</v>
      </c>
      <c r="F93" s="254" t="s">
        <v>694</v>
      </c>
      <c r="G93" s="255" t="s">
        <v>690</v>
      </c>
      <c r="H93" s="256">
        <v>32</v>
      </c>
      <c r="I93" s="257"/>
      <c r="J93" s="258">
        <f>ROUND(I93*H93,2)</f>
        <v>0</v>
      </c>
      <c r="K93" s="254" t="s">
        <v>691</v>
      </c>
      <c r="L93" s="259"/>
      <c r="M93" s="260" t="s">
        <v>1</v>
      </c>
      <c r="N93" s="261" t="s">
        <v>38</v>
      </c>
      <c r="O93" s="76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AR93" s="14" t="s">
        <v>164</v>
      </c>
      <c r="AT93" s="14" t="s">
        <v>236</v>
      </c>
      <c r="AU93" s="14" t="s">
        <v>67</v>
      </c>
      <c r="AY93" s="14" t="s">
        <v>137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4" t="s">
        <v>75</v>
      </c>
      <c r="BK93" s="219">
        <f>ROUND(I93*H93,2)</f>
        <v>0</v>
      </c>
      <c r="BL93" s="14" t="s">
        <v>142</v>
      </c>
      <c r="BM93" s="14" t="s">
        <v>695</v>
      </c>
    </row>
    <row r="94" s="1" customFormat="1" ht="16.5" customHeight="1">
      <c r="B94" s="35"/>
      <c r="C94" s="208" t="s">
        <v>146</v>
      </c>
      <c r="D94" s="208" t="s">
        <v>138</v>
      </c>
      <c r="E94" s="209" t="s">
        <v>696</v>
      </c>
      <c r="F94" s="210" t="s">
        <v>697</v>
      </c>
      <c r="G94" s="211" t="s">
        <v>690</v>
      </c>
      <c r="H94" s="212">
        <v>80</v>
      </c>
      <c r="I94" s="213"/>
      <c r="J94" s="214">
        <f>ROUND(I94*H94,2)</f>
        <v>0</v>
      </c>
      <c r="K94" s="210" t="s">
        <v>691</v>
      </c>
      <c r="L94" s="40"/>
      <c r="M94" s="215" t="s">
        <v>1</v>
      </c>
      <c r="N94" s="216" t="s">
        <v>38</v>
      </c>
      <c r="O94" s="76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AR94" s="14" t="s">
        <v>142</v>
      </c>
      <c r="AT94" s="14" t="s">
        <v>138</v>
      </c>
      <c r="AU94" s="14" t="s">
        <v>67</v>
      </c>
      <c r="AY94" s="14" t="s">
        <v>137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4" t="s">
        <v>75</v>
      </c>
      <c r="BK94" s="219">
        <f>ROUND(I94*H94,2)</f>
        <v>0</v>
      </c>
      <c r="BL94" s="14" t="s">
        <v>142</v>
      </c>
      <c r="BM94" s="14" t="s">
        <v>698</v>
      </c>
    </row>
    <row r="95" s="1" customFormat="1" ht="16.5" customHeight="1">
      <c r="B95" s="35"/>
      <c r="C95" s="252" t="s">
        <v>142</v>
      </c>
      <c r="D95" s="252" t="s">
        <v>236</v>
      </c>
      <c r="E95" s="253" t="s">
        <v>699</v>
      </c>
      <c r="F95" s="254" t="s">
        <v>700</v>
      </c>
      <c r="G95" s="255" t="s">
        <v>690</v>
      </c>
      <c r="H95" s="256">
        <v>88</v>
      </c>
      <c r="I95" s="257"/>
      <c r="J95" s="258">
        <f>ROUND(I95*H95,2)</f>
        <v>0</v>
      </c>
      <c r="K95" s="254" t="s">
        <v>691</v>
      </c>
      <c r="L95" s="259"/>
      <c r="M95" s="260" t="s">
        <v>1</v>
      </c>
      <c r="N95" s="261" t="s">
        <v>38</v>
      </c>
      <c r="O95" s="7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AR95" s="14" t="s">
        <v>164</v>
      </c>
      <c r="AT95" s="14" t="s">
        <v>236</v>
      </c>
      <c r="AU95" s="14" t="s">
        <v>67</v>
      </c>
      <c r="AY95" s="14" t="s">
        <v>137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4" t="s">
        <v>75</v>
      </c>
      <c r="BK95" s="219">
        <f>ROUND(I95*H95,2)</f>
        <v>0</v>
      </c>
      <c r="BL95" s="14" t="s">
        <v>142</v>
      </c>
      <c r="BM95" s="14" t="s">
        <v>701</v>
      </c>
    </row>
    <row r="96" s="1" customFormat="1" ht="16.5" customHeight="1">
      <c r="B96" s="35"/>
      <c r="C96" s="208" t="s">
        <v>153</v>
      </c>
      <c r="D96" s="208" t="s">
        <v>138</v>
      </c>
      <c r="E96" s="209" t="s">
        <v>702</v>
      </c>
      <c r="F96" s="210" t="s">
        <v>703</v>
      </c>
      <c r="G96" s="211" t="s">
        <v>704</v>
      </c>
      <c r="H96" s="212">
        <v>128</v>
      </c>
      <c r="I96" s="213"/>
      <c r="J96" s="214">
        <f>ROUND(I96*H96,2)</f>
        <v>0</v>
      </c>
      <c r="K96" s="210" t="s">
        <v>691</v>
      </c>
      <c r="L96" s="40"/>
      <c r="M96" s="215" t="s">
        <v>1</v>
      </c>
      <c r="N96" s="216" t="s">
        <v>38</v>
      </c>
      <c r="O96" s="7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AR96" s="14" t="s">
        <v>142</v>
      </c>
      <c r="AT96" s="14" t="s">
        <v>138</v>
      </c>
      <c r="AU96" s="14" t="s">
        <v>67</v>
      </c>
      <c r="AY96" s="14" t="s">
        <v>137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4" t="s">
        <v>75</v>
      </c>
      <c r="BK96" s="219">
        <f>ROUND(I96*H96,2)</f>
        <v>0</v>
      </c>
      <c r="BL96" s="14" t="s">
        <v>142</v>
      </c>
      <c r="BM96" s="14" t="s">
        <v>705</v>
      </c>
    </row>
    <row r="97" s="1" customFormat="1" ht="16.5" customHeight="1">
      <c r="B97" s="35"/>
      <c r="C97" s="208" t="s">
        <v>157</v>
      </c>
      <c r="D97" s="208" t="s">
        <v>138</v>
      </c>
      <c r="E97" s="209" t="s">
        <v>706</v>
      </c>
      <c r="F97" s="210" t="s">
        <v>707</v>
      </c>
      <c r="G97" s="211" t="s">
        <v>704</v>
      </c>
      <c r="H97" s="212">
        <v>64</v>
      </c>
      <c r="I97" s="213"/>
      <c r="J97" s="214">
        <f>ROUND(I97*H97,2)</f>
        <v>0</v>
      </c>
      <c r="K97" s="210" t="s">
        <v>691</v>
      </c>
      <c r="L97" s="40"/>
      <c r="M97" s="215" t="s">
        <v>1</v>
      </c>
      <c r="N97" s="216" t="s">
        <v>38</v>
      </c>
      <c r="O97" s="7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AR97" s="14" t="s">
        <v>142</v>
      </c>
      <c r="AT97" s="14" t="s">
        <v>138</v>
      </c>
      <c r="AU97" s="14" t="s">
        <v>67</v>
      </c>
      <c r="AY97" s="14" t="s">
        <v>137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4" t="s">
        <v>75</v>
      </c>
      <c r="BK97" s="219">
        <f>ROUND(I97*H97,2)</f>
        <v>0</v>
      </c>
      <c r="BL97" s="14" t="s">
        <v>142</v>
      </c>
      <c r="BM97" s="14" t="s">
        <v>708</v>
      </c>
    </row>
    <row r="98" s="1" customFormat="1" ht="16.5" customHeight="1">
      <c r="B98" s="35"/>
      <c r="C98" s="208" t="s">
        <v>161</v>
      </c>
      <c r="D98" s="208" t="s">
        <v>138</v>
      </c>
      <c r="E98" s="209" t="s">
        <v>709</v>
      </c>
      <c r="F98" s="210" t="s">
        <v>710</v>
      </c>
      <c r="G98" s="211" t="s">
        <v>704</v>
      </c>
      <c r="H98" s="212">
        <v>8</v>
      </c>
      <c r="I98" s="213"/>
      <c r="J98" s="214">
        <f>ROUND(I98*H98,2)</f>
        <v>0</v>
      </c>
      <c r="K98" s="210" t="s">
        <v>691</v>
      </c>
      <c r="L98" s="40"/>
      <c r="M98" s="215" t="s">
        <v>1</v>
      </c>
      <c r="N98" s="216" t="s">
        <v>38</v>
      </c>
      <c r="O98" s="76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AR98" s="14" t="s">
        <v>142</v>
      </c>
      <c r="AT98" s="14" t="s">
        <v>138</v>
      </c>
      <c r="AU98" s="14" t="s">
        <v>67</v>
      </c>
      <c r="AY98" s="14" t="s">
        <v>137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4" t="s">
        <v>75</v>
      </c>
      <c r="BK98" s="219">
        <f>ROUND(I98*H98,2)</f>
        <v>0</v>
      </c>
      <c r="BL98" s="14" t="s">
        <v>142</v>
      </c>
      <c r="BM98" s="14" t="s">
        <v>711</v>
      </c>
    </row>
    <row r="99" s="1" customFormat="1" ht="16.5" customHeight="1">
      <c r="B99" s="35"/>
      <c r="C99" s="208" t="s">
        <v>164</v>
      </c>
      <c r="D99" s="208" t="s">
        <v>138</v>
      </c>
      <c r="E99" s="209" t="s">
        <v>712</v>
      </c>
      <c r="F99" s="210" t="s">
        <v>713</v>
      </c>
      <c r="G99" s="211" t="s">
        <v>690</v>
      </c>
      <c r="H99" s="212">
        <v>16</v>
      </c>
      <c r="I99" s="213"/>
      <c r="J99" s="214">
        <f>ROUND(I99*H99,2)</f>
        <v>0</v>
      </c>
      <c r="K99" s="210" t="s">
        <v>691</v>
      </c>
      <c r="L99" s="40"/>
      <c r="M99" s="215" t="s">
        <v>1</v>
      </c>
      <c r="N99" s="216" t="s">
        <v>38</v>
      </c>
      <c r="O99" s="7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AR99" s="14" t="s">
        <v>142</v>
      </c>
      <c r="AT99" s="14" t="s">
        <v>138</v>
      </c>
      <c r="AU99" s="14" t="s">
        <v>67</v>
      </c>
      <c r="AY99" s="14" t="s">
        <v>137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4" t="s">
        <v>75</v>
      </c>
      <c r="BK99" s="219">
        <f>ROUND(I99*H99,2)</f>
        <v>0</v>
      </c>
      <c r="BL99" s="14" t="s">
        <v>142</v>
      </c>
      <c r="BM99" s="14" t="s">
        <v>714</v>
      </c>
    </row>
    <row r="100" s="1" customFormat="1" ht="16.5" customHeight="1">
      <c r="B100" s="35"/>
      <c r="C100" s="252" t="s">
        <v>172</v>
      </c>
      <c r="D100" s="252" t="s">
        <v>236</v>
      </c>
      <c r="E100" s="253" t="s">
        <v>715</v>
      </c>
      <c r="F100" s="254" t="s">
        <v>716</v>
      </c>
      <c r="G100" s="255" t="s">
        <v>717</v>
      </c>
      <c r="H100" s="256">
        <v>16.800000000000001</v>
      </c>
      <c r="I100" s="257"/>
      <c r="J100" s="258">
        <f>ROUND(I100*H100,2)</f>
        <v>0</v>
      </c>
      <c r="K100" s="254" t="s">
        <v>691</v>
      </c>
      <c r="L100" s="259"/>
      <c r="M100" s="260" t="s">
        <v>1</v>
      </c>
      <c r="N100" s="261" t="s">
        <v>38</v>
      </c>
      <c r="O100" s="7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AR100" s="14" t="s">
        <v>164</v>
      </c>
      <c r="AT100" s="14" t="s">
        <v>236</v>
      </c>
      <c r="AU100" s="14" t="s">
        <v>67</v>
      </c>
      <c r="AY100" s="14" t="s">
        <v>137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4" t="s">
        <v>75</v>
      </c>
      <c r="BK100" s="219">
        <f>ROUND(I100*H100,2)</f>
        <v>0</v>
      </c>
      <c r="BL100" s="14" t="s">
        <v>142</v>
      </c>
      <c r="BM100" s="14" t="s">
        <v>718</v>
      </c>
    </row>
    <row r="101" s="1" customFormat="1" ht="16.5" customHeight="1">
      <c r="B101" s="35"/>
      <c r="C101" s="252" t="s">
        <v>174</v>
      </c>
      <c r="D101" s="252" t="s">
        <v>236</v>
      </c>
      <c r="E101" s="253" t="s">
        <v>719</v>
      </c>
      <c r="F101" s="254" t="s">
        <v>720</v>
      </c>
      <c r="G101" s="255" t="s">
        <v>704</v>
      </c>
      <c r="H101" s="256">
        <v>8</v>
      </c>
      <c r="I101" s="257"/>
      <c r="J101" s="258">
        <f>ROUND(I101*H101,2)</f>
        <v>0</v>
      </c>
      <c r="K101" s="254" t="s">
        <v>691</v>
      </c>
      <c r="L101" s="259"/>
      <c r="M101" s="260" t="s">
        <v>1</v>
      </c>
      <c r="N101" s="261" t="s">
        <v>38</v>
      </c>
      <c r="O101" s="7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AR101" s="14" t="s">
        <v>164</v>
      </c>
      <c r="AT101" s="14" t="s">
        <v>236</v>
      </c>
      <c r="AU101" s="14" t="s">
        <v>67</v>
      </c>
      <c r="AY101" s="14" t="s">
        <v>137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4" t="s">
        <v>75</v>
      </c>
      <c r="BK101" s="219">
        <f>ROUND(I101*H101,2)</f>
        <v>0</v>
      </c>
      <c r="BL101" s="14" t="s">
        <v>142</v>
      </c>
      <c r="BM101" s="14" t="s">
        <v>721</v>
      </c>
    </row>
    <row r="102" s="1" customFormat="1" ht="16.5" customHeight="1">
      <c r="B102" s="35"/>
      <c r="C102" s="252" t="s">
        <v>238</v>
      </c>
      <c r="D102" s="252" t="s">
        <v>236</v>
      </c>
      <c r="E102" s="253" t="s">
        <v>722</v>
      </c>
      <c r="F102" s="254" t="s">
        <v>723</v>
      </c>
      <c r="G102" s="255" t="s">
        <v>704</v>
      </c>
      <c r="H102" s="256">
        <v>16</v>
      </c>
      <c r="I102" s="257"/>
      <c r="J102" s="258">
        <f>ROUND(I102*H102,2)</f>
        <v>0</v>
      </c>
      <c r="K102" s="254" t="s">
        <v>691</v>
      </c>
      <c r="L102" s="259"/>
      <c r="M102" s="260" t="s">
        <v>1</v>
      </c>
      <c r="N102" s="261" t="s">
        <v>38</v>
      </c>
      <c r="O102" s="76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AR102" s="14" t="s">
        <v>164</v>
      </c>
      <c r="AT102" s="14" t="s">
        <v>236</v>
      </c>
      <c r="AU102" s="14" t="s">
        <v>67</v>
      </c>
      <c r="AY102" s="14" t="s">
        <v>137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4" t="s">
        <v>75</v>
      </c>
      <c r="BK102" s="219">
        <f>ROUND(I102*H102,2)</f>
        <v>0</v>
      </c>
      <c r="BL102" s="14" t="s">
        <v>142</v>
      </c>
      <c r="BM102" s="14" t="s">
        <v>724</v>
      </c>
    </row>
    <row r="103" s="1" customFormat="1" ht="16.5" customHeight="1">
      <c r="B103" s="35"/>
      <c r="C103" s="252" t="s">
        <v>170</v>
      </c>
      <c r="D103" s="252" t="s">
        <v>236</v>
      </c>
      <c r="E103" s="253" t="s">
        <v>725</v>
      </c>
      <c r="F103" s="254" t="s">
        <v>726</v>
      </c>
      <c r="G103" s="255" t="s">
        <v>727</v>
      </c>
      <c r="H103" s="256">
        <v>0.0080000000000000002</v>
      </c>
      <c r="I103" s="257"/>
      <c r="J103" s="258">
        <f>ROUND(I103*H103,2)</f>
        <v>0</v>
      </c>
      <c r="K103" s="254" t="s">
        <v>691</v>
      </c>
      <c r="L103" s="259"/>
      <c r="M103" s="260" t="s">
        <v>1</v>
      </c>
      <c r="N103" s="261" t="s">
        <v>38</v>
      </c>
      <c r="O103" s="7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AR103" s="14" t="s">
        <v>164</v>
      </c>
      <c r="AT103" s="14" t="s">
        <v>236</v>
      </c>
      <c r="AU103" s="14" t="s">
        <v>67</v>
      </c>
      <c r="AY103" s="14" t="s">
        <v>137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4" t="s">
        <v>75</v>
      </c>
      <c r="BK103" s="219">
        <f>ROUND(I103*H103,2)</f>
        <v>0</v>
      </c>
      <c r="BL103" s="14" t="s">
        <v>142</v>
      </c>
      <c r="BM103" s="14" t="s">
        <v>728</v>
      </c>
    </row>
    <row r="104" s="1" customFormat="1" ht="16.5" customHeight="1">
      <c r="B104" s="35"/>
      <c r="C104" s="208" t="s">
        <v>249</v>
      </c>
      <c r="D104" s="208" t="s">
        <v>138</v>
      </c>
      <c r="E104" s="209" t="s">
        <v>729</v>
      </c>
      <c r="F104" s="210" t="s">
        <v>730</v>
      </c>
      <c r="G104" s="211" t="s">
        <v>704</v>
      </c>
      <c r="H104" s="212">
        <v>8</v>
      </c>
      <c r="I104" s="213"/>
      <c r="J104" s="214">
        <f>ROUND(I104*H104,2)</f>
        <v>0</v>
      </c>
      <c r="K104" s="210" t="s">
        <v>691</v>
      </c>
      <c r="L104" s="40"/>
      <c r="M104" s="215" t="s">
        <v>1</v>
      </c>
      <c r="N104" s="216" t="s">
        <v>38</v>
      </c>
      <c r="O104" s="76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AR104" s="14" t="s">
        <v>142</v>
      </c>
      <c r="AT104" s="14" t="s">
        <v>138</v>
      </c>
      <c r="AU104" s="14" t="s">
        <v>67</v>
      </c>
      <c r="AY104" s="14" t="s">
        <v>137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4" t="s">
        <v>75</v>
      </c>
      <c r="BK104" s="219">
        <f>ROUND(I104*H104,2)</f>
        <v>0</v>
      </c>
      <c r="BL104" s="14" t="s">
        <v>142</v>
      </c>
      <c r="BM104" s="14" t="s">
        <v>731</v>
      </c>
    </row>
    <row r="105" s="1" customFormat="1" ht="16.5" customHeight="1">
      <c r="B105" s="35"/>
      <c r="C105" s="208" t="s">
        <v>254</v>
      </c>
      <c r="D105" s="208" t="s">
        <v>138</v>
      </c>
      <c r="E105" s="209" t="s">
        <v>732</v>
      </c>
      <c r="F105" s="210" t="s">
        <v>733</v>
      </c>
      <c r="G105" s="211" t="s">
        <v>734</v>
      </c>
      <c r="H105" s="212">
        <v>6.6559999999999997</v>
      </c>
      <c r="I105" s="213"/>
      <c r="J105" s="214">
        <f>ROUND(I105*H105,2)</f>
        <v>0</v>
      </c>
      <c r="K105" s="210" t="s">
        <v>691</v>
      </c>
      <c r="L105" s="40"/>
      <c r="M105" s="215" t="s">
        <v>1</v>
      </c>
      <c r="N105" s="216" t="s">
        <v>38</v>
      </c>
      <c r="O105" s="76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AR105" s="14" t="s">
        <v>142</v>
      </c>
      <c r="AT105" s="14" t="s">
        <v>138</v>
      </c>
      <c r="AU105" s="14" t="s">
        <v>67</v>
      </c>
      <c r="AY105" s="14" t="s">
        <v>137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4" t="s">
        <v>75</v>
      </c>
      <c r="BK105" s="219">
        <f>ROUND(I105*H105,2)</f>
        <v>0</v>
      </c>
      <c r="BL105" s="14" t="s">
        <v>142</v>
      </c>
      <c r="BM105" s="14" t="s">
        <v>735</v>
      </c>
    </row>
    <row r="106" s="1" customFormat="1" ht="16.5" customHeight="1">
      <c r="B106" s="35"/>
      <c r="C106" s="208" t="s">
        <v>8</v>
      </c>
      <c r="D106" s="208" t="s">
        <v>138</v>
      </c>
      <c r="E106" s="209" t="s">
        <v>736</v>
      </c>
      <c r="F106" s="210" t="s">
        <v>737</v>
      </c>
      <c r="G106" s="211" t="s">
        <v>439</v>
      </c>
      <c r="H106" s="212">
        <v>33.280000000000001</v>
      </c>
      <c r="I106" s="213"/>
      <c r="J106" s="214">
        <f>ROUND(I106*H106,2)</f>
        <v>0</v>
      </c>
      <c r="K106" s="210" t="s">
        <v>691</v>
      </c>
      <c r="L106" s="40"/>
      <c r="M106" s="215" t="s">
        <v>1</v>
      </c>
      <c r="N106" s="216" t="s">
        <v>38</v>
      </c>
      <c r="O106" s="7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AR106" s="14" t="s">
        <v>142</v>
      </c>
      <c r="AT106" s="14" t="s">
        <v>138</v>
      </c>
      <c r="AU106" s="14" t="s">
        <v>67</v>
      </c>
      <c r="AY106" s="14" t="s">
        <v>137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4" t="s">
        <v>75</v>
      </c>
      <c r="BK106" s="219">
        <f>ROUND(I106*H106,2)</f>
        <v>0</v>
      </c>
      <c r="BL106" s="14" t="s">
        <v>142</v>
      </c>
      <c r="BM106" s="14" t="s">
        <v>738</v>
      </c>
    </row>
    <row r="107" s="1" customFormat="1" ht="16.5" customHeight="1">
      <c r="B107" s="35"/>
      <c r="C107" s="208" t="s">
        <v>262</v>
      </c>
      <c r="D107" s="208" t="s">
        <v>138</v>
      </c>
      <c r="E107" s="209" t="s">
        <v>739</v>
      </c>
      <c r="F107" s="210" t="s">
        <v>740</v>
      </c>
      <c r="G107" s="211" t="s">
        <v>439</v>
      </c>
      <c r="H107" s="212">
        <v>33.280000000000001</v>
      </c>
      <c r="I107" s="213"/>
      <c r="J107" s="214">
        <f>ROUND(I107*H107,2)</f>
        <v>0</v>
      </c>
      <c r="K107" s="210" t="s">
        <v>691</v>
      </c>
      <c r="L107" s="40"/>
      <c r="M107" s="215" t="s">
        <v>1</v>
      </c>
      <c r="N107" s="216" t="s">
        <v>38</v>
      </c>
      <c r="O107" s="76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AR107" s="14" t="s">
        <v>142</v>
      </c>
      <c r="AT107" s="14" t="s">
        <v>138</v>
      </c>
      <c r="AU107" s="14" t="s">
        <v>67</v>
      </c>
      <c r="AY107" s="14" t="s">
        <v>137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4" t="s">
        <v>75</v>
      </c>
      <c r="BK107" s="219">
        <f>ROUND(I107*H107,2)</f>
        <v>0</v>
      </c>
      <c r="BL107" s="14" t="s">
        <v>142</v>
      </c>
      <c r="BM107" s="14" t="s">
        <v>741</v>
      </c>
    </row>
    <row r="108" s="1" customFormat="1" ht="16.5" customHeight="1">
      <c r="B108" s="35"/>
      <c r="C108" s="208" t="s">
        <v>269</v>
      </c>
      <c r="D108" s="208" t="s">
        <v>138</v>
      </c>
      <c r="E108" s="209" t="s">
        <v>742</v>
      </c>
      <c r="F108" s="210" t="s">
        <v>743</v>
      </c>
      <c r="G108" s="211" t="s">
        <v>704</v>
      </c>
      <c r="H108" s="212">
        <v>8</v>
      </c>
      <c r="I108" s="213"/>
      <c r="J108" s="214">
        <f>ROUND(I108*H108,2)</f>
        <v>0</v>
      </c>
      <c r="K108" s="210" t="s">
        <v>691</v>
      </c>
      <c r="L108" s="40"/>
      <c r="M108" s="215" t="s">
        <v>1</v>
      </c>
      <c r="N108" s="216" t="s">
        <v>38</v>
      </c>
      <c r="O108" s="7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AR108" s="14" t="s">
        <v>142</v>
      </c>
      <c r="AT108" s="14" t="s">
        <v>138</v>
      </c>
      <c r="AU108" s="14" t="s">
        <v>67</v>
      </c>
      <c r="AY108" s="14" t="s">
        <v>137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4" t="s">
        <v>75</v>
      </c>
      <c r="BK108" s="219">
        <f>ROUND(I108*H108,2)</f>
        <v>0</v>
      </c>
      <c r="BL108" s="14" t="s">
        <v>142</v>
      </c>
      <c r="BM108" s="14" t="s">
        <v>744</v>
      </c>
    </row>
    <row r="109" s="1" customFormat="1" ht="16.5" customHeight="1">
      <c r="B109" s="35"/>
      <c r="C109" s="208" t="s">
        <v>273</v>
      </c>
      <c r="D109" s="208" t="s">
        <v>138</v>
      </c>
      <c r="E109" s="209" t="s">
        <v>745</v>
      </c>
      <c r="F109" s="210" t="s">
        <v>746</v>
      </c>
      <c r="G109" s="211" t="s">
        <v>704</v>
      </c>
      <c r="H109" s="212">
        <v>8</v>
      </c>
      <c r="I109" s="213"/>
      <c r="J109" s="214">
        <f>ROUND(I109*H109,2)</f>
        <v>0</v>
      </c>
      <c r="K109" s="210" t="s">
        <v>691</v>
      </c>
      <c r="L109" s="40"/>
      <c r="M109" s="215" t="s">
        <v>1</v>
      </c>
      <c r="N109" s="216" t="s">
        <v>38</v>
      </c>
      <c r="O109" s="76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AR109" s="14" t="s">
        <v>142</v>
      </c>
      <c r="AT109" s="14" t="s">
        <v>138</v>
      </c>
      <c r="AU109" s="14" t="s">
        <v>67</v>
      </c>
      <c r="AY109" s="14" t="s">
        <v>137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4" t="s">
        <v>75</v>
      </c>
      <c r="BK109" s="219">
        <f>ROUND(I109*H109,2)</f>
        <v>0</v>
      </c>
      <c r="BL109" s="14" t="s">
        <v>142</v>
      </c>
      <c r="BM109" s="14" t="s">
        <v>747</v>
      </c>
    </row>
    <row r="110" s="1" customFormat="1" ht="16.5" customHeight="1">
      <c r="B110" s="35"/>
      <c r="C110" s="252" t="s">
        <v>277</v>
      </c>
      <c r="D110" s="252" t="s">
        <v>236</v>
      </c>
      <c r="E110" s="253" t="s">
        <v>748</v>
      </c>
      <c r="F110" s="254" t="s">
        <v>749</v>
      </c>
      <c r="G110" s="255" t="s">
        <v>750</v>
      </c>
      <c r="H110" s="256">
        <v>4</v>
      </c>
      <c r="I110" s="257"/>
      <c r="J110" s="258">
        <f>ROUND(I110*H110,2)</f>
        <v>0</v>
      </c>
      <c r="K110" s="254" t="s">
        <v>1</v>
      </c>
      <c r="L110" s="259"/>
      <c r="M110" s="260" t="s">
        <v>1</v>
      </c>
      <c r="N110" s="261" t="s">
        <v>38</v>
      </c>
      <c r="O110" s="76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AR110" s="14" t="s">
        <v>164</v>
      </c>
      <c r="AT110" s="14" t="s">
        <v>236</v>
      </c>
      <c r="AU110" s="14" t="s">
        <v>67</v>
      </c>
      <c r="AY110" s="14" t="s">
        <v>137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4" t="s">
        <v>75</v>
      </c>
      <c r="BK110" s="219">
        <f>ROUND(I110*H110,2)</f>
        <v>0</v>
      </c>
      <c r="BL110" s="14" t="s">
        <v>142</v>
      </c>
      <c r="BM110" s="14" t="s">
        <v>751</v>
      </c>
    </row>
    <row r="111" s="1" customFormat="1" ht="16.5" customHeight="1">
      <c r="B111" s="35"/>
      <c r="C111" s="252" t="s">
        <v>281</v>
      </c>
      <c r="D111" s="252" t="s">
        <v>236</v>
      </c>
      <c r="E111" s="253" t="s">
        <v>752</v>
      </c>
      <c r="F111" s="254" t="s">
        <v>753</v>
      </c>
      <c r="G111" s="255" t="s">
        <v>750</v>
      </c>
      <c r="H111" s="256">
        <v>4</v>
      </c>
      <c r="I111" s="257"/>
      <c r="J111" s="258">
        <f>ROUND(I111*H111,2)</f>
        <v>0</v>
      </c>
      <c r="K111" s="254" t="s">
        <v>1</v>
      </c>
      <c r="L111" s="259"/>
      <c r="M111" s="260" t="s">
        <v>1</v>
      </c>
      <c r="N111" s="261" t="s">
        <v>38</v>
      </c>
      <c r="O111" s="7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AR111" s="14" t="s">
        <v>164</v>
      </c>
      <c r="AT111" s="14" t="s">
        <v>236</v>
      </c>
      <c r="AU111" s="14" t="s">
        <v>67</v>
      </c>
      <c r="AY111" s="14" t="s">
        <v>137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4" t="s">
        <v>75</v>
      </c>
      <c r="BK111" s="219">
        <f>ROUND(I111*H111,2)</f>
        <v>0</v>
      </c>
      <c r="BL111" s="14" t="s">
        <v>142</v>
      </c>
      <c r="BM111" s="14" t="s">
        <v>754</v>
      </c>
    </row>
    <row r="112" s="1" customFormat="1" ht="16.5" customHeight="1">
      <c r="B112" s="35"/>
      <c r="C112" s="208" t="s">
        <v>7</v>
      </c>
      <c r="D112" s="208" t="s">
        <v>138</v>
      </c>
      <c r="E112" s="209" t="s">
        <v>755</v>
      </c>
      <c r="F112" s="210" t="s">
        <v>756</v>
      </c>
      <c r="G112" s="211" t="s">
        <v>757</v>
      </c>
      <c r="H112" s="212">
        <v>0.14999999999999999</v>
      </c>
      <c r="I112" s="213"/>
      <c r="J112" s="214">
        <f>ROUND(I112*H112,2)</f>
        <v>0</v>
      </c>
      <c r="K112" s="210" t="s">
        <v>691</v>
      </c>
      <c r="L112" s="40"/>
      <c r="M112" s="215" t="s">
        <v>1</v>
      </c>
      <c r="N112" s="216" t="s">
        <v>38</v>
      </c>
      <c r="O112" s="7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AR112" s="14" t="s">
        <v>142</v>
      </c>
      <c r="AT112" s="14" t="s">
        <v>138</v>
      </c>
      <c r="AU112" s="14" t="s">
        <v>67</v>
      </c>
      <c r="AY112" s="14" t="s">
        <v>137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4" t="s">
        <v>75</v>
      </c>
      <c r="BK112" s="219">
        <f>ROUND(I112*H112,2)</f>
        <v>0</v>
      </c>
      <c r="BL112" s="14" t="s">
        <v>142</v>
      </c>
      <c r="BM112" s="14" t="s">
        <v>758</v>
      </c>
    </row>
    <row r="113" s="1" customFormat="1" ht="16.5" customHeight="1">
      <c r="B113" s="35"/>
      <c r="C113" s="208" t="s">
        <v>288</v>
      </c>
      <c r="D113" s="208" t="s">
        <v>138</v>
      </c>
      <c r="E113" s="209" t="s">
        <v>759</v>
      </c>
      <c r="F113" s="210" t="s">
        <v>760</v>
      </c>
      <c r="G113" s="211" t="s">
        <v>757</v>
      </c>
      <c r="H113" s="212">
        <v>0.14999999999999999</v>
      </c>
      <c r="I113" s="213"/>
      <c r="J113" s="214">
        <f>ROUND(I113*H113,2)</f>
        <v>0</v>
      </c>
      <c r="K113" s="210" t="s">
        <v>691</v>
      </c>
      <c r="L113" s="40"/>
      <c r="M113" s="215" t="s">
        <v>1</v>
      </c>
      <c r="N113" s="216" t="s">
        <v>38</v>
      </c>
      <c r="O113" s="76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AR113" s="14" t="s">
        <v>142</v>
      </c>
      <c r="AT113" s="14" t="s">
        <v>138</v>
      </c>
      <c r="AU113" s="14" t="s">
        <v>67</v>
      </c>
      <c r="AY113" s="14" t="s">
        <v>137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4" t="s">
        <v>75</v>
      </c>
      <c r="BK113" s="219">
        <f>ROUND(I113*H113,2)</f>
        <v>0</v>
      </c>
      <c r="BL113" s="14" t="s">
        <v>142</v>
      </c>
      <c r="BM113" s="14" t="s">
        <v>761</v>
      </c>
    </row>
    <row r="114" s="1" customFormat="1" ht="16.5" customHeight="1">
      <c r="B114" s="35"/>
      <c r="C114" s="208" t="s">
        <v>295</v>
      </c>
      <c r="D114" s="208" t="s">
        <v>138</v>
      </c>
      <c r="E114" s="209" t="s">
        <v>762</v>
      </c>
      <c r="F114" s="210" t="s">
        <v>763</v>
      </c>
      <c r="G114" s="211" t="s">
        <v>750</v>
      </c>
      <c r="H114" s="212">
        <v>1</v>
      </c>
      <c r="I114" s="213"/>
      <c r="J114" s="214">
        <f>ROUND(I114*H114,2)</f>
        <v>0</v>
      </c>
      <c r="K114" s="210" t="s">
        <v>691</v>
      </c>
      <c r="L114" s="40"/>
      <c r="M114" s="215" t="s">
        <v>1</v>
      </c>
      <c r="N114" s="216" t="s">
        <v>38</v>
      </c>
      <c r="O114" s="76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AR114" s="14" t="s">
        <v>142</v>
      </c>
      <c r="AT114" s="14" t="s">
        <v>138</v>
      </c>
      <c r="AU114" s="14" t="s">
        <v>67</v>
      </c>
      <c r="AY114" s="14" t="s">
        <v>137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4" t="s">
        <v>75</v>
      </c>
      <c r="BK114" s="219">
        <f>ROUND(I114*H114,2)</f>
        <v>0</v>
      </c>
      <c r="BL114" s="14" t="s">
        <v>142</v>
      </c>
      <c r="BM114" s="14" t="s">
        <v>764</v>
      </c>
    </row>
    <row r="115" s="1" customFormat="1" ht="16.5" customHeight="1">
      <c r="B115" s="35"/>
      <c r="C115" s="208" t="s">
        <v>301</v>
      </c>
      <c r="D115" s="208" t="s">
        <v>138</v>
      </c>
      <c r="E115" s="209" t="s">
        <v>765</v>
      </c>
      <c r="F115" s="210" t="s">
        <v>766</v>
      </c>
      <c r="G115" s="211" t="s">
        <v>750</v>
      </c>
      <c r="H115" s="212">
        <v>1</v>
      </c>
      <c r="I115" s="213"/>
      <c r="J115" s="214">
        <f>ROUND(I115*H115,2)</f>
        <v>0</v>
      </c>
      <c r="K115" s="210" t="s">
        <v>691</v>
      </c>
      <c r="L115" s="40"/>
      <c r="M115" s="220" t="s">
        <v>1</v>
      </c>
      <c r="N115" s="221" t="s">
        <v>38</v>
      </c>
      <c r="O115" s="222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AR115" s="14" t="s">
        <v>142</v>
      </c>
      <c r="AT115" s="14" t="s">
        <v>138</v>
      </c>
      <c r="AU115" s="14" t="s">
        <v>67</v>
      </c>
      <c r="AY115" s="14" t="s">
        <v>137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4" t="s">
        <v>75</v>
      </c>
      <c r="BK115" s="219">
        <f>ROUND(I115*H115,2)</f>
        <v>0</v>
      </c>
      <c r="BL115" s="14" t="s">
        <v>142</v>
      </c>
      <c r="BM115" s="14" t="s">
        <v>767</v>
      </c>
    </row>
    <row r="116" s="1" customFormat="1" ht="6.96" customHeight="1">
      <c r="B116" s="54"/>
      <c r="C116" s="55"/>
      <c r="D116" s="55"/>
      <c r="E116" s="55"/>
      <c r="F116" s="55"/>
      <c r="G116" s="55"/>
      <c r="H116" s="55"/>
      <c r="I116" s="155"/>
      <c r="J116" s="55"/>
      <c r="K116" s="55"/>
      <c r="L116" s="40"/>
    </row>
  </sheetData>
  <sheetProtection sheet="1" autoFilter="0" formatColumns="0" formatRows="0" objects="1" scenarios="1" spinCount="100000" saltValue="R5uDtJqMH27DW+ZA3sELhHkcaWHkvdHGIWQJvbbwND8e9z3FTeTFjnae4Hw+NAShmj0OnnMpZBXAPbiNMsF15A==" hashValue="Y5hGnmNCfVy7Hhnkc+tUJ5Ioy4msV4uAO2Ixv4WCVxpuwm4cbtZsjBHMoCcnk5QtFAQmhxElV3Vw9d1bq9vzgg==" algorithmName="SHA-512" password="CC35"/>
  <autoFilter ref="C90:K115"/>
  <mergeCells count="14">
    <mergeCell ref="E7:H7"/>
    <mergeCell ref="E9:H9"/>
    <mergeCell ref="E18:H18"/>
    <mergeCell ref="E27:H27"/>
    <mergeCell ref="E50:H50"/>
    <mergeCell ref="E52:H52"/>
    <mergeCell ref="D65:F65"/>
    <mergeCell ref="D66:F66"/>
    <mergeCell ref="D67:F67"/>
    <mergeCell ref="D68:F68"/>
    <mergeCell ref="D69:F6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93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90</v>
      </c>
    </row>
    <row r="4" ht="24.96" customHeight="1">
      <c r="B4" s="17"/>
      <c r="D4" s="125" t="s">
        <v>103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6.5" customHeight="1">
      <c r="B7" s="17"/>
      <c r="E7" s="127" t="str">
        <f>'Rekapitulace stavby'!K6</f>
        <v>Okružní křižovatka v km 1,391.91 u areálu T-sport a SOPO - Modletice včetně chodníku k zastávce</v>
      </c>
      <c r="F7" s="126"/>
      <c r="G7" s="126"/>
      <c r="H7" s="126"/>
      <c r="L7" s="17"/>
    </row>
    <row r="8" s="1" customFormat="1" ht="12" customHeight="1">
      <c r="B8" s="40"/>
      <c r="D8" s="126" t="s">
        <v>104</v>
      </c>
      <c r="I8" s="128"/>
      <c r="L8" s="40"/>
    </row>
    <row r="9" s="1" customFormat="1" ht="36.96" customHeight="1">
      <c r="B9" s="40"/>
      <c r="E9" s="129" t="s">
        <v>768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5. 2. 2018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">
        <v>1</v>
      </c>
      <c r="L14" s="40"/>
    </row>
    <row r="15" s="1" customFormat="1" ht="18" customHeight="1">
      <c r="B15" s="40"/>
      <c r="E15" s="14" t="s">
        <v>21</v>
      </c>
      <c r="I15" s="130" t="s">
        <v>26</v>
      </c>
      <c r="J15" s="14" t="s">
        <v>1</v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27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29</v>
      </c>
      <c r="I20" s="130" t="s">
        <v>25</v>
      </c>
      <c r="J20" s="14" t="s">
        <v>1</v>
      </c>
      <c r="L20" s="40"/>
    </row>
    <row r="21" s="1" customFormat="1" ht="18" customHeight="1">
      <c r="B21" s="40"/>
      <c r="E21" s="14" t="s">
        <v>21</v>
      </c>
      <c r="I21" s="130" t="s">
        <v>26</v>
      </c>
      <c r="J21" s="14" t="s">
        <v>1</v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31</v>
      </c>
      <c r="I23" s="130" t="s">
        <v>25</v>
      </c>
      <c r="J23" s="14" t="s">
        <v>1</v>
      </c>
      <c r="L23" s="40"/>
    </row>
    <row r="24" s="1" customFormat="1" ht="18" customHeight="1">
      <c r="B24" s="40"/>
      <c r="E24" s="14" t="s">
        <v>21</v>
      </c>
      <c r="I24" s="130" t="s">
        <v>26</v>
      </c>
      <c r="J24" s="14" t="s">
        <v>1</v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32</v>
      </c>
      <c r="I26" s="128"/>
      <c r="L26" s="40"/>
    </row>
    <row r="27" s="6" customFormat="1" ht="16.5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14.4" customHeight="1">
      <c r="B30" s="40"/>
      <c r="D30" s="136" t="s">
        <v>106</v>
      </c>
      <c r="I30" s="128"/>
      <c r="J30" s="137">
        <f>J61</f>
        <v>0</v>
      </c>
      <c r="L30" s="40"/>
    </row>
    <row r="31" s="1" customFormat="1" ht="14.4" customHeight="1">
      <c r="B31" s="40"/>
      <c r="D31" s="138" t="s">
        <v>107</v>
      </c>
      <c r="I31" s="128"/>
      <c r="J31" s="137">
        <f>J67</f>
        <v>0</v>
      </c>
      <c r="L31" s="40"/>
    </row>
    <row r="32" s="1" customFormat="1" ht="25.44" customHeight="1">
      <c r="B32" s="40"/>
      <c r="D32" s="139" t="s">
        <v>33</v>
      </c>
      <c r="I32" s="128"/>
      <c r="J32" s="140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5"/>
      <c r="J33" s="68"/>
      <c r="K33" s="68"/>
      <c r="L33" s="40"/>
    </row>
    <row r="34" s="1" customFormat="1" ht="14.4" customHeight="1">
      <c r="B34" s="40"/>
      <c r="F34" s="141" t="s">
        <v>35</v>
      </c>
      <c r="I34" s="142" t="s">
        <v>34</v>
      </c>
      <c r="J34" s="141" t="s">
        <v>36</v>
      </c>
      <c r="L34" s="40"/>
    </row>
    <row r="35" s="1" customFormat="1" ht="14.4" customHeight="1">
      <c r="B35" s="40"/>
      <c r="D35" s="126" t="s">
        <v>37</v>
      </c>
      <c r="E35" s="126" t="s">
        <v>38</v>
      </c>
      <c r="F35" s="143">
        <f>ROUND((SUM(BE67:BE74) + SUM(BE94:BE107)),  2)</f>
        <v>0</v>
      </c>
      <c r="I35" s="144">
        <v>0.20999999999999999</v>
      </c>
      <c r="J35" s="143">
        <f>ROUND(((SUM(BE67:BE74) + SUM(BE94:BE107))*I35),  2)</f>
        <v>0</v>
      </c>
      <c r="L35" s="40"/>
    </row>
    <row r="36" s="1" customFormat="1" ht="14.4" customHeight="1">
      <c r="B36" s="40"/>
      <c r="E36" s="126" t="s">
        <v>39</v>
      </c>
      <c r="F36" s="143">
        <f>ROUND((SUM(BF67:BF74) + SUM(BF94:BF107)),  2)</f>
        <v>0</v>
      </c>
      <c r="I36" s="144">
        <v>0.14999999999999999</v>
      </c>
      <c r="J36" s="143">
        <f>ROUND(((SUM(BF67:BF74) + SUM(BF94:BF107))*I36),  2)</f>
        <v>0</v>
      </c>
      <c r="L36" s="40"/>
    </row>
    <row r="37" hidden="1" s="1" customFormat="1" ht="14.4" customHeight="1">
      <c r="B37" s="40"/>
      <c r="E37" s="126" t="s">
        <v>40</v>
      </c>
      <c r="F37" s="143">
        <f>ROUND((SUM(BG67:BG74) + SUM(BG94:BG107)),  2)</f>
        <v>0</v>
      </c>
      <c r="I37" s="144">
        <v>0.20999999999999999</v>
      </c>
      <c r="J37" s="143">
        <f>0</f>
        <v>0</v>
      </c>
      <c r="L37" s="40"/>
    </row>
    <row r="38" hidden="1" s="1" customFormat="1" ht="14.4" customHeight="1">
      <c r="B38" s="40"/>
      <c r="E38" s="126" t="s">
        <v>41</v>
      </c>
      <c r="F38" s="143">
        <f>ROUND((SUM(BH67:BH74) + SUM(BH94:BH107)),  2)</f>
        <v>0</v>
      </c>
      <c r="I38" s="144">
        <v>0.14999999999999999</v>
      </c>
      <c r="J38" s="143">
        <f>0</f>
        <v>0</v>
      </c>
      <c r="L38" s="40"/>
    </row>
    <row r="39" hidden="1" s="1" customFormat="1" ht="14.4" customHeight="1">
      <c r="B39" s="40"/>
      <c r="E39" s="126" t="s">
        <v>42</v>
      </c>
      <c r="F39" s="143">
        <f>ROUND((SUM(BI67:BI74) + SUM(BI94:BI107)),  2)</f>
        <v>0</v>
      </c>
      <c r="I39" s="144">
        <v>0</v>
      </c>
      <c r="J39" s="143">
        <f>0</f>
        <v>0</v>
      </c>
      <c r="L39" s="40"/>
    </row>
    <row r="40" s="1" customFormat="1" ht="6.96" customHeight="1">
      <c r="B40" s="40"/>
      <c r="I40" s="128"/>
      <c r="L40" s="40"/>
    </row>
    <row r="41" s="1" customFormat="1" ht="25.44" customHeight="1">
      <c r="B41" s="40"/>
      <c r="C41" s="145"/>
      <c r="D41" s="146" t="s">
        <v>43</v>
      </c>
      <c r="E41" s="147"/>
      <c r="F41" s="147"/>
      <c r="G41" s="148" t="s">
        <v>44</v>
      </c>
      <c r="H41" s="149" t="s">
        <v>45</v>
      </c>
      <c r="I41" s="150"/>
      <c r="J41" s="151">
        <f>SUM(J32:J39)</f>
        <v>0</v>
      </c>
      <c r="K41" s="152"/>
      <c r="L41" s="40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5"/>
      <c r="J42" s="154"/>
      <c r="K42" s="154"/>
      <c r="L42" s="40"/>
    </row>
    <row r="46" s="1" customFormat="1" ht="6.96" customHeight="1">
      <c r="B46" s="156"/>
      <c r="C46" s="157"/>
      <c r="D46" s="157"/>
      <c r="E46" s="157"/>
      <c r="F46" s="157"/>
      <c r="G46" s="157"/>
      <c r="H46" s="157"/>
      <c r="I46" s="158"/>
      <c r="J46" s="157"/>
      <c r="K46" s="157"/>
      <c r="L46" s="40"/>
    </row>
    <row r="47" s="1" customFormat="1" ht="24.96" customHeight="1">
      <c r="B47" s="35"/>
      <c r="C47" s="20" t="s">
        <v>108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8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6.5" customHeight="1">
      <c r="B50" s="35"/>
      <c r="C50" s="36"/>
      <c r="D50" s="36"/>
      <c r="E50" s="159" t="str">
        <f>E7</f>
        <v>Okružní křižovatka v km 1,391.91 u areálu T-sport a SOPO - Modletice včetně chodníku k zastávce</v>
      </c>
      <c r="F50" s="29"/>
      <c r="G50" s="29"/>
      <c r="H50" s="29"/>
      <c r="I50" s="128"/>
      <c r="J50" s="36"/>
      <c r="K50" s="36"/>
      <c r="L50" s="40"/>
    </row>
    <row r="51" s="1" customFormat="1" ht="12" customHeight="1">
      <c r="B51" s="35"/>
      <c r="C51" s="29" t="s">
        <v>104</v>
      </c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421 - Technická ochrana kabelů slaboproudu u okružní křižovatky</v>
      </c>
      <c r="F52" s="36"/>
      <c r="G52" s="36"/>
      <c r="H52" s="36"/>
      <c r="I52" s="128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0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8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0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0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9.28" customHeight="1">
      <c r="B59" s="35"/>
      <c r="C59" s="160" t="s">
        <v>109</v>
      </c>
      <c r="D59" s="161"/>
      <c r="E59" s="161"/>
      <c r="F59" s="161"/>
      <c r="G59" s="161"/>
      <c r="H59" s="161"/>
      <c r="I59" s="162"/>
      <c r="J59" s="163" t="s">
        <v>110</v>
      </c>
      <c r="K59" s="161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8"/>
      <c r="J60" s="36"/>
      <c r="K60" s="36"/>
      <c r="L60" s="40"/>
    </row>
    <row r="61" s="1" customFormat="1" ht="22.8" customHeight="1">
      <c r="B61" s="35"/>
      <c r="C61" s="164" t="s">
        <v>111</v>
      </c>
      <c r="D61" s="36"/>
      <c r="E61" s="36"/>
      <c r="F61" s="36"/>
      <c r="G61" s="36"/>
      <c r="H61" s="36"/>
      <c r="I61" s="128"/>
      <c r="J61" s="95">
        <f>J94</f>
        <v>0</v>
      </c>
      <c r="K61" s="36"/>
      <c r="L61" s="40"/>
      <c r="AU61" s="14" t="s">
        <v>77</v>
      </c>
    </row>
    <row r="62" s="7" customFormat="1" ht="24.96" customHeight="1">
      <c r="B62" s="165"/>
      <c r="C62" s="166"/>
      <c r="D62" s="167" t="s">
        <v>769</v>
      </c>
      <c r="E62" s="168"/>
      <c r="F62" s="168"/>
      <c r="G62" s="168"/>
      <c r="H62" s="168"/>
      <c r="I62" s="169"/>
      <c r="J62" s="170">
        <f>J101</f>
        <v>0</v>
      </c>
      <c r="K62" s="166"/>
      <c r="L62" s="171"/>
    </row>
    <row r="63" s="12" customFormat="1" ht="19.92" customHeight="1">
      <c r="B63" s="262"/>
      <c r="C63" s="263"/>
      <c r="D63" s="264" t="s">
        <v>770</v>
      </c>
      <c r="E63" s="265"/>
      <c r="F63" s="265"/>
      <c r="G63" s="265"/>
      <c r="H63" s="265"/>
      <c r="I63" s="266"/>
      <c r="J63" s="267">
        <f>J102</f>
        <v>0</v>
      </c>
      <c r="K63" s="263"/>
      <c r="L63" s="268"/>
    </row>
    <row r="64" s="12" customFormat="1" ht="19.92" customHeight="1">
      <c r="B64" s="262"/>
      <c r="C64" s="263"/>
      <c r="D64" s="264" t="s">
        <v>771</v>
      </c>
      <c r="E64" s="265"/>
      <c r="F64" s="265"/>
      <c r="G64" s="265"/>
      <c r="H64" s="265"/>
      <c r="I64" s="266"/>
      <c r="J64" s="267">
        <f>J104</f>
        <v>0</v>
      </c>
      <c r="K64" s="263"/>
      <c r="L64" s="268"/>
    </row>
    <row r="65" s="1" customFormat="1" ht="21.84" customHeight="1">
      <c r="B65" s="35"/>
      <c r="C65" s="36"/>
      <c r="D65" s="36"/>
      <c r="E65" s="36"/>
      <c r="F65" s="36"/>
      <c r="G65" s="36"/>
      <c r="H65" s="36"/>
      <c r="I65" s="128"/>
      <c r="J65" s="36"/>
      <c r="K65" s="36"/>
      <c r="L65" s="40"/>
    </row>
    <row r="66" s="1" customFormat="1" ht="6.96" customHeight="1">
      <c r="B66" s="35"/>
      <c r="C66" s="36"/>
      <c r="D66" s="36"/>
      <c r="E66" s="36"/>
      <c r="F66" s="36"/>
      <c r="G66" s="36"/>
      <c r="H66" s="36"/>
      <c r="I66" s="128"/>
      <c r="J66" s="36"/>
      <c r="K66" s="36"/>
      <c r="L66" s="40"/>
    </row>
    <row r="67" s="1" customFormat="1" ht="29.28" customHeight="1">
      <c r="B67" s="35"/>
      <c r="C67" s="164" t="s">
        <v>113</v>
      </c>
      <c r="D67" s="36"/>
      <c r="E67" s="36"/>
      <c r="F67" s="36"/>
      <c r="G67" s="36"/>
      <c r="H67" s="36"/>
      <c r="I67" s="128"/>
      <c r="J67" s="172">
        <f>ROUND(J68 + J69 + J70 + J71 + J72 + J73,2)</f>
        <v>0</v>
      </c>
      <c r="K67" s="36"/>
      <c r="L67" s="40"/>
      <c r="N67" s="173" t="s">
        <v>37</v>
      </c>
    </row>
    <row r="68" s="1" customFormat="1" ht="18" customHeight="1">
      <c r="B68" s="35"/>
      <c r="C68" s="36"/>
      <c r="D68" s="174" t="s">
        <v>114</v>
      </c>
      <c r="E68" s="175"/>
      <c r="F68" s="175"/>
      <c r="G68" s="36"/>
      <c r="H68" s="36"/>
      <c r="I68" s="128"/>
      <c r="J68" s="176">
        <v>0</v>
      </c>
      <c r="K68" s="36"/>
      <c r="L68" s="177"/>
      <c r="M68" s="128"/>
      <c r="N68" s="178" t="s">
        <v>38</v>
      </c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79" t="s">
        <v>115</v>
      </c>
      <c r="AZ68" s="128"/>
      <c r="BA68" s="128"/>
      <c r="BB68" s="128"/>
      <c r="BC68" s="128"/>
      <c r="BD68" s="128"/>
      <c r="BE68" s="180">
        <f>IF(N68="základní",J68,0)</f>
        <v>0</v>
      </c>
      <c r="BF68" s="180">
        <f>IF(N68="snížená",J68,0)</f>
        <v>0</v>
      </c>
      <c r="BG68" s="180">
        <f>IF(N68="zákl. přenesená",J68,0)</f>
        <v>0</v>
      </c>
      <c r="BH68" s="180">
        <f>IF(N68="sníž. přenesená",J68,0)</f>
        <v>0</v>
      </c>
      <c r="BI68" s="180">
        <f>IF(N68="nulová",J68,0)</f>
        <v>0</v>
      </c>
      <c r="BJ68" s="179" t="s">
        <v>75</v>
      </c>
      <c r="BK68" s="128"/>
      <c r="BL68" s="128"/>
      <c r="BM68" s="128"/>
    </row>
    <row r="69" s="1" customFormat="1" ht="18" customHeight="1">
      <c r="B69" s="35"/>
      <c r="C69" s="36"/>
      <c r="D69" s="174" t="s">
        <v>686</v>
      </c>
      <c r="E69" s="175"/>
      <c r="F69" s="175"/>
      <c r="G69" s="36"/>
      <c r="H69" s="36"/>
      <c r="I69" s="128"/>
      <c r="J69" s="176">
        <v>0</v>
      </c>
      <c r="K69" s="36"/>
      <c r="L69" s="177"/>
      <c r="M69" s="128"/>
      <c r="N69" s="178" t="s">
        <v>38</v>
      </c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79" t="s">
        <v>115</v>
      </c>
      <c r="AZ69" s="128"/>
      <c r="BA69" s="128"/>
      <c r="BB69" s="128"/>
      <c r="BC69" s="128"/>
      <c r="BD69" s="128"/>
      <c r="BE69" s="180">
        <f>IF(N69="základní",J69,0)</f>
        <v>0</v>
      </c>
      <c r="BF69" s="180">
        <f>IF(N69="snížená",J69,0)</f>
        <v>0</v>
      </c>
      <c r="BG69" s="180">
        <f>IF(N69="zákl. přenesená",J69,0)</f>
        <v>0</v>
      </c>
      <c r="BH69" s="180">
        <f>IF(N69="sníž. přenesená",J69,0)</f>
        <v>0</v>
      </c>
      <c r="BI69" s="180">
        <f>IF(N69="nulová",J69,0)</f>
        <v>0</v>
      </c>
      <c r="BJ69" s="179" t="s">
        <v>75</v>
      </c>
      <c r="BK69" s="128"/>
      <c r="BL69" s="128"/>
      <c r="BM69" s="128"/>
    </row>
    <row r="70" s="1" customFormat="1" ht="18" customHeight="1">
      <c r="B70" s="35"/>
      <c r="C70" s="36"/>
      <c r="D70" s="174" t="s">
        <v>117</v>
      </c>
      <c r="E70" s="175"/>
      <c r="F70" s="175"/>
      <c r="G70" s="36"/>
      <c r="H70" s="36"/>
      <c r="I70" s="128"/>
      <c r="J70" s="176">
        <v>0</v>
      </c>
      <c r="K70" s="36"/>
      <c r="L70" s="177"/>
      <c r="M70" s="128"/>
      <c r="N70" s="178" t="s">
        <v>38</v>
      </c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79" t="s">
        <v>115</v>
      </c>
      <c r="AZ70" s="128"/>
      <c r="BA70" s="128"/>
      <c r="BB70" s="128"/>
      <c r="BC70" s="128"/>
      <c r="BD70" s="128"/>
      <c r="BE70" s="180">
        <f>IF(N70="základní",J70,0)</f>
        <v>0</v>
      </c>
      <c r="BF70" s="180">
        <f>IF(N70="snížená",J70,0)</f>
        <v>0</v>
      </c>
      <c r="BG70" s="180">
        <f>IF(N70="zákl. přenesená",J70,0)</f>
        <v>0</v>
      </c>
      <c r="BH70" s="180">
        <f>IF(N70="sníž. přenesená",J70,0)</f>
        <v>0</v>
      </c>
      <c r="BI70" s="180">
        <f>IF(N70="nulová",J70,0)</f>
        <v>0</v>
      </c>
      <c r="BJ70" s="179" t="s">
        <v>75</v>
      </c>
      <c r="BK70" s="128"/>
      <c r="BL70" s="128"/>
      <c r="BM70" s="128"/>
    </row>
    <row r="71" s="1" customFormat="1" ht="18" customHeight="1">
      <c r="B71" s="35"/>
      <c r="C71" s="36"/>
      <c r="D71" s="174" t="s">
        <v>118</v>
      </c>
      <c r="E71" s="175"/>
      <c r="F71" s="175"/>
      <c r="G71" s="36"/>
      <c r="H71" s="36"/>
      <c r="I71" s="128"/>
      <c r="J71" s="176">
        <v>0</v>
      </c>
      <c r="K71" s="36"/>
      <c r="L71" s="177"/>
      <c r="M71" s="128"/>
      <c r="N71" s="178" t="s">
        <v>38</v>
      </c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79" t="s">
        <v>115</v>
      </c>
      <c r="AZ71" s="128"/>
      <c r="BA71" s="128"/>
      <c r="BB71" s="128"/>
      <c r="BC71" s="128"/>
      <c r="BD71" s="128"/>
      <c r="BE71" s="180">
        <f>IF(N71="základní",J71,0)</f>
        <v>0</v>
      </c>
      <c r="BF71" s="180">
        <f>IF(N71="snížená",J71,0)</f>
        <v>0</v>
      </c>
      <c r="BG71" s="180">
        <f>IF(N71="zákl. přenesená",J71,0)</f>
        <v>0</v>
      </c>
      <c r="BH71" s="180">
        <f>IF(N71="sníž. přenesená",J71,0)</f>
        <v>0</v>
      </c>
      <c r="BI71" s="180">
        <f>IF(N71="nulová",J71,0)</f>
        <v>0</v>
      </c>
      <c r="BJ71" s="179" t="s">
        <v>75</v>
      </c>
      <c r="BK71" s="128"/>
      <c r="BL71" s="128"/>
      <c r="BM71" s="128"/>
    </row>
    <row r="72" s="1" customFormat="1" ht="18" customHeight="1">
      <c r="B72" s="35"/>
      <c r="C72" s="36"/>
      <c r="D72" s="174" t="s">
        <v>687</v>
      </c>
      <c r="E72" s="175"/>
      <c r="F72" s="175"/>
      <c r="G72" s="36"/>
      <c r="H72" s="36"/>
      <c r="I72" s="128"/>
      <c r="J72" s="176">
        <v>0</v>
      </c>
      <c r="K72" s="36"/>
      <c r="L72" s="177"/>
      <c r="M72" s="128"/>
      <c r="N72" s="178" t="s">
        <v>38</v>
      </c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79" t="s">
        <v>115</v>
      </c>
      <c r="AZ72" s="128"/>
      <c r="BA72" s="128"/>
      <c r="BB72" s="128"/>
      <c r="BC72" s="128"/>
      <c r="BD72" s="128"/>
      <c r="BE72" s="180">
        <f>IF(N72="základní",J72,0)</f>
        <v>0</v>
      </c>
      <c r="BF72" s="180">
        <f>IF(N72="snížená",J72,0)</f>
        <v>0</v>
      </c>
      <c r="BG72" s="180">
        <f>IF(N72="zákl. přenesená",J72,0)</f>
        <v>0</v>
      </c>
      <c r="BH72" s="180">
        <f>IF(N72="sníž. přenesená",J72,0)</f>
        <v>0</v>
      </c>
      <c r="BI72" s="180">
        <f>IF(N72="nulová",J72,0)</f>
        <v>0</v>
      </c>
      <c r="BJ72" s="179" t="s">
        <v>75</v>
      </c>
      <c r="BK72" s="128"/>
      <c r="BL72" s="128"/>
      <c r="BM72" s="128"/>
    </row>
    <row r="73" s="1" customFormat="1" ht="18" customHeight="1">
      <c r="B73" s="35"/>
      <c r="C73" s="36"/>
      <c r="D73" s="175" t="s">
        <v>120</v>
      </c>
      <c r="E73" s="36"/>
      <c r="F73" s="36"/>
      <c r="G73" s="36"/>
      <c r="H73" s="36"/>
      <c r="I73" s="128"/>
      <c r="J73" s="176">
        <f>ROUND(J30*T73,2)</f>
        <v>0</v>
      </c>
      <c r="K73" s="36"/>
      <c r="L73" s="177"/>
      <c r="M73" s="128"/>
      <c r="N73" s="178" t="s">
        <v>38</v>
      </c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79" t="s">
        <v>121</v>
      </c>
      <c r="AZ73" s="128"/>
      <c r="BA73" s="128"/>
      <c r="BB73" s="128"/>
      <c r="BC73" s="128"/>
      <c r="BD73" s="128"/>
      <c r="BE73" s="180">
        <f>IF(N73="základní",J73,0)</f>
        <v>0</v>
      </c>
      <c r="BF73" s="180">
        <f>IF(N73="snížená",J73,0)</f>
        <v>0</v>
      </c>
      <c r="BG73" s="180">
        <f>IF(N73="zákl. přenesená",J73,0)</f>
        <v>0</v>
      </c>
      <c r="BH73" s="180">
        <f>IF(N73="sníž. přenesená",J73,0)</f>
        <v>0</v>
      </c>
      <c r="BI73" s="180">
        <f>IF(N73="nulová",J73,0)</f>
        <v>0</v>
      </c>
      <c r="BJ73" s="179" t="s">
        <v>75</v>
      </c>
      <c r="BK73" s="128"/>
      <c r="BL73" s="128"/>
      <c r="BM73" s="128"/>
    </row>
    <row r="74" s="1" customFormat="1">
      <c r="B74" s="35"/>
      <c r="C74" s="36"/>
      <c r="D74" s="36"/>
      <c r="E74" s="36"/>
      <c r="F74" s="36"/>
      <c r="G74" s="36"/>
      <c r="H74" s="36"/>
      <c r="I74" s="128"/>
      <c r="J74" s="36"/>
      <c r="K74" s="36"/>
      <c r="L74" s="40"/>
    </row>
    <row r="75" s="1" customFormat="1" ht="29.28" customHeight="1">
      <c r="B75" s="35"/>
      <c r="C75" s="181" t="s">
        <v>122</v>
      </c>
      <c r="D75" s="161"/>
      <c r="E75" s="161"/>
      <c r="F75" s="161"/>
      <c r="G75" s="161"/>
      <c r="H75" s="161"/>
      <c r="I75" s="162"/>
      <c r="J75" s="182">
        <f>ROUND(J61+J67,2)</f>
        <v>0</v>
      </c>
      <c r="K75" s="161"/>
      <c r="L75" s="40"/>
    </row>
    <row r="76" s="1" customFormat="1" ht="6.96" customHeight="1">
      <c r="B76" s="54"/>
      <c r="C76" s="55"/>
      <c r="D76" s="55"/>
      <c r="E76" s="55"/>
      <c r="F76" s="55"/>
      <c r="G76" s="55"/>
      <c r="H76" s="55"/>
      <c r="I76" s="155"/>
      <c r="J76" s="55"/>
      <c r="K76" s="55"/>
      <c r="L76" s="40"/>
    </row>
    <row r="80" s="1" customFormat="1" ht="6.96" customHeight="1">
      <c r="B80" s="56"/>
      <c r="C80" s="57"/>
      <c r="D80" s="57"/>
      <c r="E80" s="57"/>
      <c r="F80" s="57"/>
      <c r="G80" s="57"/>
      <c r="H80" s="57"/>
      <c r="I80" s="158"/>
      <c r="J80" s="57"/>
      <c r="K80" s="57"/>
      <c r="L80" s="40"/>
    </row>
    <row r="81" s="1" customFormat="1" ht="24.96" customHeight="1">
      <c r="B81" s="35"/>
      <c r="C81" s="20" t="s">
        <v>123</v>
      </c>
      <c r="D81" s="36"/>
      <c r="E81" s="36"/>
      <c r="F81" s="36"/>
      <c r="G81" s="36"/>
      <c r="H81" s="36"/>
      <c r="I81" s="128"/>
      <c r="J81" s="36"/>
      <c r="K81" s="36"/>
      <c r="L81" s="40"/>
    </row>
    <row r="82" s="1" customFormat="1" ht="6.96" customHeight="1">
      <c r="B82" s="35"/>
      <c r="C82" s="36"/>
      <c r="D82" s="36"/>
      <c r="E82" s="36"/>
      <c r="F82" s="36"/>
      <c r="G82" s="36"/>
      <c r="H82" s="36"/>
      <c r="I82" s="128"/>
      <c r="J82" s="36"/>
      <c r="K82" s="36"/>
      <c r="L82" s="40"/>
    </row>
    <row r="83" s="1" customFormat="1" ht="12" customHeight="1">
      <c r="B83" s="35"/>
      <c r="C83" s="29" t="s">
        <v>16</v>
      </c>
      <c r="D83" s="36"/>
      <c r="E83" s="36"/>
      <c r="F83" s="36"/>
      <c r="G83" s="36"/>
      <c r="H83" s="36"/>
      <c r="I83" s="128"/>
      <c r="J83" s="36"/>
      <c r="K83" s="36"/>
      <c r="L83" s="40"/>
    </row>
    <row r="84" s="1" customFormat="1" ht="16.5" customHeight="1">
      <c r="B84" s="35"/>
      <c r="C84" s="36"/>
      <c r="D84" s="36"/>
      <c r="E84" s="159" t="str">
        <f>E7</f>
        <v>Okružní křižovatka v km 1,391.91 u areálu T-sport a SOPO - Modletice včetně chodníku k zastávce</v>
      </c>
      <c r="F84" s="29"/>
      <c r="G84" s="29"/>
      <c r="H84" s="29"/>
      <c r="I84" s="128"/>
      <c r="J84" s="36"/>
      <c r="K84" s="36"/>
      <c r="L84" s="40"/>
    </row>
    <row r="85" s="1" customFormat="1" ht="12" customHeight="1">
      <c r="B85" s="35"/>
      <c r="C85" s="29" t="s">
        <v>104</v>
      </c>
      <c r="D85" s="36"/>
      <c r="E85" s="36"/>
      <c r="F85" s="36"/>
      <c r="G85" s="36"/>
      <c r="H85" s="36"/>
      <c r="I85" s="128"/>
      <c r="J85" s="36"/>
      <c r="K85" s="36"/>
      <c r="L85" s="40"/>
    </row>
    <row r="86" s="1" customFormat="1" ht="16.5" customHeight="1">
      <c r="B86" s="35"/>
      <c r="C86" s="36"/>
      <c r="D86" s="36"/>
      <c r="E86" s="61" t="str">
        <f>E9</f>
        <v>SO 421 - Technická ochrana kabelů slaboproudu u okružní křižovatky</v>
      </c>
      <c r="F86" s="36"/>
      <c r="G86" s="36"/>
      <c r="H86" s="36"/>
      <c r="I86" s="128"/>
      <c r="J86" s="36"/>
      <c r="K86" s="36"/>
      <c r="L86" s="40"/>
    </row>
    <row r="87" s="1" customFormat="1" ht="6.96" customHeight="1">
      <c r="B87" s="35"/>
      <c r="C87" s="36"/>
      <c r="D87" s="36"/>
      <c r="E87" s="36"/>
      <c r="F87" s="36"/>
      <c r="G87" s="36"/>
      <c r="H87" s="36"/>
      <c r="I87" s="128"/>
      <c r="J87" s="36"/>
      <c r="K87" s="36"/>
      <c r="L87" s="40"/>
    </row>
    <row r="88" s="1" customFormat="1" ht="12" customHeight="1">
      <c r="B88" s="35"/>
      <c r="C88" s="29" t="s">
        <v>20</v>
      </c>
      <c r="D88" s="36"/>
      <c r="E88" s="36"/>
      <c r="F88" s="24" t="str">
        <f>F12</f>
        <v xml:space="preserve"> </v>
      </c>
      <c r="G88" s="36"/>
      <c r="H88" s="36"/>
      <c r="I88" s="130" t="s">
        <v>22</v>
      </c>
      <c r="J88" s="64" t="str">
        <f>IF(J12="","",J12)</f>
        <v>5. 2. 2018</v>
      </c>
      <c r="K88" s="36"/>
      <c r="L88" s="40"/>
    </row>
    <row r="89" s="1" customFormat="1" ht="6.96" customHeight="1">
      <c r="B89" s="35"/>
      <c r="C89" s="36"/>
      <c r="D89" s="36"/>
      <c r="E89" s="36"/>
      <c r="F89" s="36"/>
      <c r="G89" s="36"/>
      <c r="H89" s="36"/>
      <c r="I89" s="128"/>
      <c r="J89" s="36"/>
      <c r="K89" s="36"/>
      <c r="L89" s="40"/>
    </row>
    <row r="90" s="1" customFormat="1" ht="13.65" customHeight="1">
      <c r="B90" s="35"/>
      <c r="C90" s="29" t="s">
        <v>24</v>
      </c>
      <c r="D90" s="36"/>
      <c r="E90" s="36"/>
      <c r="F90" s="24" t="str">
        <f>E15</f>
        <v xml:space="preserve"> </v>
      </c>
      <c r="G90" s="36"/>
      <c r="H90" s="36"/>
      <c r="I90" s="130" t="s">
        <v>29</v>
      </c>
      <c r="J90" s="33" t="str">
        <f>E21</f>
        <v xml:space="preserve"> </v>
      </c>
      <c r="K90" s="36"/>
      <c r="L90" s="40"/>
    </row>
    <row r="91" s="1" customFormat="1" ht="13.65" customHeight="1">
      <c r="B91" s="35"/>
      <c r="C91" s="29" t="s">
        <v>27</v>
      </c>
      <c r="D91" s="36"/>
      <c r="E91" s="36"/>
      <c r="F91" s="24" t="str">
        <f>IF(E18="","",E18)</f>
        <v>Vyplň údaj</v>
      </c>
      <c r="G91" s="36"/>
      <c r="H91" s="36"/>
      <c r="I91" s="130" t="s">
        <v>31</v>
      </c>
      <c r="J91" s="33" t="str">
        <f>E24</f>
        <v xml:space="preserve"> </v>
      </c>
      <c r="K91" s="36"/>
      <c r="L91" s="40"/>
    </row>
    <row r="92" s="1" customFormat="1" ht="10.32" customHeight="1">
      <c r="B92" s="35"/>
      <c r="C92" s="36"/>
      <c r="D92" s="36"/>
      <c r="E92" s="36"/>
      <c r="F92" s="36"/>
      <c r="G92" s="36"/>
      <c r="H92" s="36"/>
      <c r="I92" s="128"/>
      <c r="J92" s="36"/>
      <c r="K92" s="36"/>
      <c r="L92" s="40"/>
    </row>
    <row r="93" s="8" customFormat="1" ht="29.28" customHeight="1">
      <c r="B93" s="183"/>
      <c r="C93" s="184" t="s">
        <v>124</v>
      </c>
      <c r="D93" s="185" t="s">
        <v>52</v>
      </c>
      <c r="E93" s="185" t="s">
        <v>48</v>
      </c>
      <c r="F93" s="185" t="s">
        <v>49</v>
      </c>
      <c r="G93" s="185" t="s">
        <v>125</v>
      </c>
      <c r="H93" s="185" t="s">
        <v>126</v>
      </c>
      <c r="I93" s="186" t="s">
        <v>127</v>
      </c>
      <c r="J93" s="187" t="s">
        <v>110</v>
      </c>
      <c r="K93" s="188" t="s">
        <v>128</v>
      </c>
      <c r="L93" s="189"/>
      <c r="M93" s="85" t="s">
        <v>1</v>
      </c>
      <c r="N93" s="86" t="s">
        <v>37</v>
      </c>
      <c r="O93" s="86" t="s">
        <v>129</v>
      </c>
      <c r="P93" s="86" t="s">
        <v>130</v>
      </c>
      <c r="Q93" s="86" t="s">
        <v>131</v>
      </c>
      <c r="R93" s="86" t="s">
        <v>132</v>
      </c>
      <c r="S93" s="86" t="s">
        <v>133</v>
      </c>
      <c r="T93" s="87" t="s">
        <v>134</v>
      </c>
    </row>
    <row r="94" s="1" customFormat="1" ht="22.8" customHeight="1">
      <c r="B94" s="35"/>
      <c r="C94" s="92" t="s">
        <v>135</v>
      </c>
      <c r="D94" s="36"/>
      <c r="E94" s="36"/>
      <c r="F94" s="36"/>
      <c r="G94" s="36"/>
      <c r="H94" s="36"/>
      <c r="I94" s="128"/>
      <c r="J94" s="190">
        <f>BK94</f>
        <v>0</v>
      </c>
      <c r="K94" s="36"/>
      <c r="L94" s="40"/>
      <c r="M94" s="88"/>
      <c r="N94" s="89"/>
      <c r="O94" s="89"/>
      <c r="P94" s="191">
        <f>P95+SUM(P96:P101)</f>
        <v>0</v>
      </c>
      <c r="Q94" s="89"/>
      <c r="R94" s="191">
        <f>R95+SUM(R96:R101)</f>
        <v>0</v>
      </c>
      <c r="S94" s="89"/>
      <c r="T94" s="192">
        <f>T95+SUM(T96:T101)</f>
        <v>0</v>
      </c>
      <c r="AT94" s="14" t="s">
        <v>66</v>
      </c>
      <c r="AU94" s="14" t="s">
        <v>77</v>
      </c>
      <c r="BK94" s="193">
        <f>BK95+SUM(BK96:BK101)</f>
        <v>0</v>
      </c>
    </row>
    <row r="95" s="1" customFormat="1" ht="16.5" customHeight="1">
      <c r="B95" s="35"/>
      <c r="C95" s="208" t="s">
        <v>75</v>
      </c>
      <c r="D95" s="208" t="s">
        <v>138</v>
      </c>
      <c r="E95" s="209" t="s">
        <v>772</v>
      </c>
      <c r="F95" s="210" t="s">
        <v>773</v>
      </c>
      <c r="G95" s="211" t="s">
        <v>727</v>
      </c>
      <c r="H95" s="212">
        <v>25.5</v>
      </c>
      <c r="I95" s="213"/>
      <c r="J95" s="214">
        <f>ROUND(I95*H95,2)</f>
        <v>0</v>
      </c>
      <c r="K95" s="210" t="s">
        <v>691</v>
      </c>
      <c r="L95" s="40"/>
      <c r="M95" s="215" t="s">
        <v>1</v>
      </c>
      <c r="N95" s="216" t="s">
        <v>38</v>
      </c>
      <c r="O95" s="7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AR95" s="14" t="s">
        <v>142</v>
      </c>
      <c r="AT95" s="14" t="s">
        <v>138</v>
      </c>
      <c r="AU95" s="14" t="s">
        <v>67</v>
      </c>
      <c r="AY95" s="14" t="s">
        <v>137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4" t="s">
        <v>75</v>
      </c>
      <c r="BK95" s="219">
        <f>ROUND(I95*H95,2)</f>
        <v>0</v>
      </c>
      <c r="BL95" s="14" t="s">
        <v>142</v>
      </c>
      <c r="BM95" s="14" t="s">
        <v>774</v>
      </c>
    </row>
    <row r="96" s="1" customFormat="1" ht="16.5" customHeight="1">
      <c r="B96" s="35"/>
      <c r="C96" s="208" t="s">
        <v>90</v>
      </c>
      <c r="D96" s="208" t="s">
        <v>138</v>
      </c>
      <c r="E96" s="209" t="s">
        <v>775</v>
      </c>
      <c r="F96" s="210" t="s">
        <v>776</v>
      </c>
      <c r="G96" s="211" t="s">
        <v>727</v>
      </c>
      <c r="H96" s="212">
        <v>25.5</v>
      </c>
      <c r="I96" s="213"/>
      <c r="J96" s="214">
        <f>ROUND(I96*H96,2)</f>
        <v>0</v>
      </c>
      <c r="K96" s="210" t="s">
        <v>691</v>
      </c>
      <c r="L96" s="40"/>
      <c r="M96" s="215" t="s">
        <v>1</v>
      </c>
      <c r="N96" s="216" t="s">
        <v>38</v>
      </c>
      <c r="O96" s="7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AR96" s="14" t="s">
        <v>142</v>
      </c>
      <c r="AT96" s="14" t="s">
        <v>138</v>
      </c>
      <c r="AU96" s="14" t="s">
        <v>67</v>
      </c>
      <c r="AY96" s="14" t="s">
        <v>137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4" t="s">
        <v>75</v>
      </c>
      <c r="BK96" s="219">
        <f>ROUND(I96*H96,2)</f>
        <v>0</v>
      </c>
      <c r="BL96" s="14" t="s">
        <v>142</v>
      </c>
      <c r="BM96" s="14" t="s">
        <v>777</v>
      </c>
    </row>
    <row r="97" s="1" customFormat="1" ht="16.5" customHeight="1">
      <c r="B97" s="35"/>
      <c r="C97" s="208" t="s">
        <v>146</v>
      </c>
      <c r="D97" s="208" t="s">
        <v>138</v>
      </c>
      <c r="E97" s="209" t="s">
        <v>778</v>
      </c>
      <c r="F97" s="210" t="s">
        <v>779</v>
      </c>
      <c r="G97" s="211" t="s">
        <v>690</v>
      </c>
      <c r="H97" s="212">
        <v>30</v>
      </c>
      <c r="I97" s="213"/>
      <c r="J97" s="214">
        <f>ROUND(I97*H97,2)</f>
        <v>0</v>
      </c>
      <c r="K97" s="210" t="s">
        <v>691</v>
      </c>
      <c r="L97" s="40"/>
      <c r="M97" s="215" t="s">
        <v>1</v>
      </c>
      <c r="N97" s="216" t="s">
        <v>38</v>
      </c>
      <c r="O97" s="7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AR97" s="14" t="s">
        <v>142</v>
      </c>
      <c r="AT97" s="14" t="s">
        <v>138</v>
      </c>
      <c r="AU97" s="14" t="s">
        <v>67</v>
      </c>
      <c r="AY97" s="14" t="s">
        <v>137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4" t="s">
        <v>75</v>
      </c>
      <c r="BK97" s="219">
        <f>ROUND(I97*H97,2)</f>
        <v>0</v>
      </c>
      <c r="BL97" s="14" t="s">
        <v>142</v>
      </c>
      <c r="BM97" s="14" t="s">
        <v>780</v>
      </c>
    </row>
    <row r="98" s="1" customFormat="1" ht="16.5" customHeight="1">
      <c r="B98" s="35"/>
      <c r="C98" s="208" t="s">
        <v>142</v>
      </c>
      <c r="D98" s="208" t="s">
        <v>138</v>
      </c>
      <c r="E98" s="209" t="s">
        <v>781</v>
      </c>
      <c r="F98" s="210" t="s">
        <v>782</v>
      </c>
      <c r="G98" s="211" t="s">
        <v>690</v>
      </c>
      <c r="H98" s="212">
        <v>30</v>
      </c>
      <c r="I98" s="213"/>
      <c r="J98" s="214">
        <f>ROUND(I98*H98,2)</f>
        <v>0</v>
      </c>
      <c r="K98" s="210" t="s">
        <v>691</v>
      </c>
      <c r="L98" s="40"/>
      <c r="M98" s="215" t="s">
        <v>1</v>
      </c>
      <c r="N98" s="216" t="s">
        <v>38</v>
      </c>
      <c r="O98" s="76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AR98" s="14" t="s">
        <v>142</v>
      </c>
      <c r="AT98" s="14" t="s">
        <v>138</v>
      </c>
      <c r="AU98" s="14" t="s">
        <v>67</v>
      </c>
      <c r="AY98" s="14" t="s">
        <v>137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4" t="s">
        <v>75</v>
      </c>
      <c r="BK98" s="219">
        <f>ROUND(I98*H98,2)</f>
        <v>0</v>
      </c>
      <c r="BL98" s="14" t="s">
        <v>142</v>
      </c>
      <c r="BM98" s="14" t="s">
        <v>783</v>
      </c>
    </row>
    <row r="99" s="1" customFormat="1" ht="16.5" customHeight="1">
      <c r="B99" s="35"/>
      <c r="C99" s="208" t="s">
        <v>153</v>
      </c>
      <c r="D99" s="208" t="s">
        <v>138</v>
      </c>
      <c r="E99" s="209" t="s">
        <v>784</v>
      </c>
      <c r="F99" s="210" t="s">
        <v>785</v>
      </c>
      <c r="G99" s="211" t="s">
        <v>690</v>
      </c>
      <c r="H99" s="212">
        <v>30</v>
      </c>
      <c r="I99" s="213"/>
      <c r="J99" s="214">
        <f>ROUND(I99*H99,2)</f>
        <v>0</v>
      </c>
      <c r="K99" s="210" t="s">
        <v>691</v>
      </c>
      <c r="L99" s="40"/>
      <c r="M99" s="215" t="s">
        <v>1</v>
      </c>
      <c r="N99" s="216" t="s">
        <v>38</v>
      </c>
      <c r="O99" s="7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AR99" s="14" t="s">
        <v>142</v>
      </c>
      <c r="AT99" s="14" t="s">
        <v>138</v>
      </c>
      <c r="AU99" s="14" t="s">
        <v>67</v>
      </c>
      <c r="AY99" s="14" t="s">
        <v>137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4" t="s">
        <v>75</v>
      </c>
      <c r="BK99" s="219">
        <f>ROUND(I99*H99,2)</f>
        <v>0</v>
      </c>
      <c r="BL99" s="14" t="s">
        <v>142</v>
      </c>
      <c r="BM99" s="14" t="s">
        <v>786</v>
      </c>
    </row>
    <row r="100" s="1" customFormat="1" ht="16.5" customHeight="1">
      <c r="B100" s="35"/>
      <c r="C100" s="208" t="s">
        <v>157</v>
      </c>
      <c r="D100" s="208" t="s">
        <v>138</v>
      </c>
      <c r="E100" s="209" t="s">
        <v>787</v>
      </c>
      <c r="F100" s="210" t="s">
        <v>788</v>
      </c>
      <c r="G100" s="211" t="s">
        <v>439</v>
      </c>
      <c r="H100" s="212">
        <v>30</v>
      </c>
      <c r="I100" s="213"/>
      <c r="J100" s="214">
        <f>ROUND(I100*H100,2)</f>
        <v>0</v>
      </c>
      <c r="K100" s="210" t="s">
        <v>691</v>
      </c>
      <c r="L100" s="40"/>
      <c r="M100" s="215" t="s">
        <v>1</v>
      </c>
      <c r="N100" s="216" t="s">
        <v>38</v>
      </c>
      <c r="O100" s="7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AR100" s="14" t="s">
        <v>142</v>
      </c>
      <c r="AT100" s="14" t="s">
        <v>138</v>
      </c>
      <c r="AU100" s="14" t="s">
        <v>67</v>
      </c>
      <c r="AY100" s="14" t="s">
        <v>137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4" t="s">
        <v>75</v>
      </c>
      <c r="BK100" s="219">
        <f>ROUND(I100*H100,2)</f>
        <v>0</v>
      </c>
      <c r="BL100" s="14" t="s">
        <v>142</v>
      </c>
      <c r="BM100" s="14" t="s">
        <v>789</v>
      </c>
    </row>
    <row r="101" s="9" customFormat="1" ht="25.92" customHeight="1">
      <c r="B101" s="194"/>
      <c r="C101" s="195"/>
      <c r="D101" s="196" t="s">
        <v>66</v>
      </c>
      <c r="E101" s="197" t="s">
        <v>790</v>
      </c>
      <c r="F101" s="197" t="s">
        <v>791</v>
      </c>
      <c r="G101" s="195"/>
      <c r="H101" s="195"/>
      <c r="I101" s="198"/>
      <c r="J101" s="199">
        <f>BK101</f>
        <v>0</v>
      </c>
      <c r="K101" s="195"/>
      <c r="L101" s="200"/>
      <c r="M101" s="201"/>
      <c r="N101" s="202"/>
      <c r="O101" s="202"/>
      <c r="P101" s="203">
        <f>P102+P104</f>
        <v>0</v>
      </c>
      <c r="Q101" s="202"/>
      <c r="R101" s="203">
        <f>R102+R104</f>
        <v>0</v>
      </c>
      <c r="S101" s="202"/>
      <c r="T101" s="204">
        <f>T102+T104</f>
        <v>0</v>
      </c>
      <c r="AR101" s="205" t="s">
        <v>90</v>
      </c>
      <c r="AT101" s="206" t="s">
        <v>66</v>
      </c>
      <c r="AU101" s="206" t="s">
        <v>67</v>
      </c>
      <c r="AY101" s="205" t="s">
        <v>137</v>
      </c>
      <c r="BK101" s="207">
        <f>BK102+BK104</f>
        <v>0</v>
      </c>
    </row>
    <row r="102" s="9" customFormat="1" ht="22.8" customHeight="1">
      <c r="B102" s="194"/>
      <c r="C102" s="195"/>
      <c r="D102" s="196" t="s">
        <v>66</v>
      </c>
      <c r="E102" s="269" t="s">
        <v>792</v>
      </c>
      <c r="F102" s="269" t="s">
        <v>793</v>
      </c>
      <c r="G102" s="195"/>
      <c r="H102" s="195"/>
      <c r="I102" s="198"/>
      <c r="J102" s="270">
        <f>BK102</f>
        <v>0</v>
      </c>
      <c r="K102" s="195"/>
      <c r="L102" s="200"/>
      <c r="M102" s="201"/>
      <c r="N102" s="202"/>
      <c r="O102" s="202"/>
      <c r="P102" s="203">
        <f>P103</f>
        <v>0</v>
      </c>
      <c r="Q102" s="202"/>
      <c r="R102" s="203">
        <f>R103</f>
        <v>0</v>
      </c>
      <c r="S102" s="202"/>
      <c r="T102" s="204">
        <f>T103</f>
        <v>0</v>
      </c>
      <c r="AR102" s="205" t="s">
        <v>90</v>
      </c>
      <c r="AT102" s="206" t="s">
        <v>66</v>
      </c>
      <c r="AU102" s="206" t="s">
        <v>75</v>
      </c>
      <c r="AY102" s="205" t="s">
        <v>137</v>
      </c>
      <c r="BK102" s="207">
        <f>BK103</f>
        <v>0</v>
      </c>
    </row>
    <row r="103" s="1" customFormat="1" ht="16.5" customHeight="1">
      <c r="B103" s="35"/>
      <c r="C103" s="208" t="s">
        <v>161</v>
      </c>
      <c r="D103" s="208" t="s">
        <v>138</v>
      </c>
      <c r="E103" s="209" t="s">
        <v>794</v>
      </c>
      <c r="F103" s="210" t="s">
        <v>795</v>
      </c>
      <c r="G103" s="211" t="s">
        <v>690</v>
      </c>
      <c r="H103" s="212">
        <v>30</v>
      </c>
      <c r="I103" s="213"/>
      <c r="J103" s="214">
        <f>ROUND(I103*H103,2)</f>
        <v>0</v>
      </c>
      <c r="K103" s="210" t="s">
        <v>691</v>
      </c>
      <c r="L103" s="40"/>
      <c r="M103" s="215" t="s">
        <v>1</v>
      </c>
      <c r="N103" s="216" t="s">
        <v>38</v>
      </c>
      <c r="O103" s="7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AR103" s="14" t="s">
        <v>262</v>
      </c>
      <c r="AT103" s="14" t="s">
        <v>138</v>
      </c>
      <c r="AU103" s="14" t="s">
        <v>90</v>
      </c>
      <c r="AY103" s="14" t="s">
        <v>137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4" t="s">
        <v>75</v>
      </c>
      <c r="BK103" s="219">
        <f>ROUND(I103*H103,2)</f>
        <v>0</v>
      </c>
      <c r="BL103" s="14" t="s">
        <v>262</v>
      </c>
      <c r="BM103" s="14" t="s">
        <v>796</v>
      </c>
    </row>
    <row r="104" s="9" customFormat="1" ht="22.8" customHeight="1">
      <c r="B104" s="194"/>
      <c r="C104" s="195"/>
      <c r="D104" s="196" t="s">
        <v>66</v>
      </c>
      <c r="E104" s="269" t="s">
        <v>797</v>
      </c>
      <c r="F104" s="269" t="s">
        <v>793</v>
      </c>
      <c r="G104" s="195"/>
      <c r="H104" s="195"/>
      <c r="I104" s="198"/>
      <c r="J104" s="270">
        <f>BK104</f>
        <v>0</v>
      </c>
      <c r="K104" s="195"/>
      <c r="L104" s="200"/>
      <c r="M104" s="201"/>
      <c r="N104" s="202"/>
      <c r="O104" s="202"/>
      <c r="P104" s="203">
        <f>SUM(P105:P107)</f>
        <v>0</v>
      </c>
      <c r="Q104" s="202"/>
      <c r="R104" s="203">
        <f>SUM(R105:R107)</f>
        <v>0</v>
      </c>
      <c r="S104" s="202"/>
      <c r="T104" s="204">
        <f>SUM(T105:T107)</f>
        <v>0</v>
      </c>
      <c r="AR104" s="205" t="s">
        <v>90</v>
      </c>
      <c r="AT104" s="206" t="s">
        <v>66</v>
      </c>
      <c r="AU104" s="206" t="s">
        <v>75</v>
      </c>
      <c r="AY104" s="205" t="s">
        <v>137</v>
      </c>
      <c r="BK104" s="207">
        <f>SUM(BK105:BK107)</f>
        <v>0</v>
      </c>
    </row>
    <row r="105" s="1" customFormat="1" ht="16.5" customHeight="1">
      <c r="B105" s="35"/>
      <c r="C105" s="208" t="s">
        <v>164</v>
      </c>
      <c r="D105" s="208" t="s">
        <v>138</v>
      </c>
      <c r="E105" s="209" t="s">
        <v>798</v>
      </c>
      <c r="F105" s="210" t="s">
        <v>799</v>
      </c>
      <c r="G105" s="211" t="s">
        <v>690</v>
      </c>
      <c r="H105" s="212">
        <v>30</v>
      </c>
      <c r="I105" s="213"/>
      <c r="J105" s="214">
        <f>ROUND(I105*H105,2)</f>
        <v>0</v>
      </c>
      <c r="K105" s="210" t="s">
        <v>691</v>
      </c>
      <c r="L105" s="40"/>
      <c r="M105" s="215" t="s">
        <v>1</v>
      </c>
      <c r="N105" s="216" t="s">
        <v>38</v>
      </c>
      <c r="O105" s="76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AR105" s="14" t="s">
        <v>262</v>
      </c>
      <c r="AT105" s="14" t="s">
        <v>138</v>
      </c>
      <c r="AU105" s="14" t="s">
        <v>90</v>
      </c>
      <c r="AY105" s="14" t="s">
        <v>137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4" t="s">
        <v>75</v>
      </c>
      <c r="BK105" s="219">
        <f>ROUND(I105*H105,2)</f>
        <v>0</v>
      </c>
      <c r="BL105" s="14" t="s">
        <v>262</v>
      </c>
      <c r="BM105" s="14" t="s">
        <v>800</v>
      </c>
    </row>
    <row r="106" s="1" customFormat="1" ht="16.5" customHeight="1">
      <c r="B106" s="35"/>
      <c r="C106" s="252" t="s">
        <v>172</v>
      </c>
      <c r="D106" s="252" t="s">
        <v>236</v>
      </c>
      <c r="E106" s="253" t="s">
        <v>801</v>
      </c>
      <c r="F106" s="254" t="s">
        <v>802</v>
      </c>
      <c r="G106" s="255" t="s">
        <v>750</v>
      </c>
      <c r="H106" s="256">
        <v>10</v>
      </c>
      <c r="I106" s="257"/>
      <c r="J106" s="258">
        <f>ROUND(I106*H106,2)</f>
        <v>0</v>
      </c>
      <c r="K106" s="254" t="s">
        <v>1</v>
      </c>
      <c r="L106" s="259"/>
      <c r="M106" s="260" t="s">
        <v>1</v>
      </c>
      <c r="N106" s="261" t="s">
        <v>38</v>
      </c>
      <c r="O106" s="7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AR106" s="14" t="s">
        <v>343</v>
      </c>
      <c r="AT106" s="14" t="s">
        <v>236</v>
      </c>
      <c r="AU106" s="14" t="s">
        <v>90</v>
      </c>
      <c r="AY106" s="14" t="s">
        <v>137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4" t="s">
        <v>75</v>
      </c>
      <c r="BK106" s="219">
        <f>ROUND(I106*H106,2)</f>
        <v>0</v>
      </c>
      <c r="BL106" s="14" t="s">
        <v>262</v>
      </c>
      <c r="BM106" s="14" t="s">
        <v>803</v>
      </c>
    </row>
    <row r="107" s="1" customFormat="1" ht="16.5" customHeight="1">
      <c r="B107" s="35"/>
      <c r="C107" s="208" t="s">
        <v>174</v>
      </c>
      <c r="D107" s="208" t="s">
        <v>138</v>
      </c>
      <c r="E107" s="209" t="s">
        <v>804</v>
      </c>
      <c r="F107" s="210" t="s">
        <v>805</v>
      </c>
      <c r="G107" s="211" t="s">
        <v>690</v>
      </c>
      <c r="H107" s="212">
        <v>30</v>
      </c>
      <c r="I107" s="213"/>
      <c r="J107" s="214">
        <f>ROUND(I107*H107,2)</f>
        <v>0</v>
      </c>
      <c r="K107" s="210" t="s">
        <v>691</v>
      </c>
      <c r="L107" s="40"/>
      <c r="M107" s="220" t="s">
        <v>1</v>
      </c>
      <c r="N107" s="221" t="s">
        <v>38</v>
      </c>
      <c r="O107" s="222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AR107" s="14" t="s">
        <v>262</v>
      </c>
      <c r="AT107" s="14" t="s">
        <v>138</v>
      </c>
      <c r="AU107" s="14" t="s">
        <v>90</v>
      </c>
      <c r="AY107" s="14" t="s">
        <v>137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4" t="s">
        <v>75</v>
      </c>
      <c r="BK107" s="219">
        <f>ROUND(I107*H107,2)</f>
        <v>0</v>
      </c>
      <c r="BL107" s="14" t="s">
        <v>262</v>
      </c>
      <c r="BM107" s="14" t="s">
        <v>806</v>
      </c>
    </row>
    <row r="108" s="1" customFormat="1" ht="6.96" customHeight="1">
      <c r="B108" s="54"/>
      <c r="C108" s="55"/>
      <c r="D108" s="55"/>
      <c r="E108" s="55"/>
      <c r="F108" s="55"/>
      <c r="G108" s="55"/>
      <c r="H108" s="55"/>
      <c r="I108" s="155"/>
      <c r="J108" s="55"/>
      <c r="K108" s="55"/>
      <c r="L108" s="40"/>
    </row>
  </sheetData>
  <sheetProtection sheet="1" autoFilter="0" formatColumns="0" formatRows="0" objects="1" scenarios="1" spinCount="100000" saltValue="6KLauAHYZHtDxgdE4jlmLLv7HFDdV9QsJVrma8/erBqixaDbSkicy3YDgQ6Q0wgQy/XnVdNqQgUUToVth0HM+g==" hashValue="FlPZRkVX1xC4YMl/Cx3TcsHLlecJHTqIJbKZmnP1A8rY8xO1yhtXIboFw8i3h3HM4TTPRz3F2hdYgefiajn0pA==" algorithmName="SHA-512" password="CC35"/>
  <autoFilter ref="C93:K107"/>
  <mergeCells count="14">
    <mergeCell ref="E7:H7"/>
    <mergeCell ref="E9:H9"/>
    <mergeCell ref="E18:H18"/>
    <mergeCell ref="E27:H27"/>
    <mergeCell ref="E50:H50"/>
    <mergeCell ref="E52:H52"/>
    <mergeCell ref="D68:F68"/>
    <mergeCell ref="D69:F69"/>
    <mergeCell ref="D70:F70"/>
    <mergeCell ref="D71:F71"/>
    <mergeCell ref="D72:F7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96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90</v>
      </c>
    </row>
    <row r="4" ht="24.96" customHeight="1">
      <c r="B4" s="17"/>
      <c r="D4" s="125" t="s">
        <v>103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6.5" customHeight="1">
      <c r="B7" s="17"/>
      <c r="E7" s="127" t="str">
        <f>'Rekapitulace stavby'!K6</f>
        <v>Okružní křižovatka v km 1,391.91 u areálu T-sport a SOPO - Modletice včetně chodníku k zastávce</v>
      </c>
      <c r="F7" s="126"/>
      <c r="G7" s="126"/>
      <c r="H7" s="126"/>
      <c r="L7" s="17"/>
    </row>
    <row r="8" s="1" customFormat="1" ht="12" customHeight="1">
      <c r="B8" s="40"/>
      <c r="D8" s="126" t="s">
        <v>104</v>
      </c>
      <c r="I8" s="128"/>
      <c r="L8" s="40"/>
    </row>
    <row r="9" s="1" customFormat="1" ht="36.96" customHeight="1">
      <c r="B9" s="40"/>
      <c r="E9" s="129" t="s">
        <v>807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5. 2. 2018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">
        <v>1</v>
      </c>
      <c r="L14" s="40"/>
    </row>
    <row r="15" s="1" customFormat="1" ht="18" customHeight="1">
      <c r="B15" s="40"/>
      <c r="E15" s="14" t="s">
        <v>21</v>
      </c>
      <c r="I15" s="130" t="s">
        <v>26</v>
      </c>
      <c r="J15" s="14" t="s">
        <v>1</v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27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29</v>
      </c>
      <c r="I20" s="130" t="s">
        <v>25</v>
      </c>
      <c r="J20" s="14" t="s">
        <v>1</v>
      </c>
      <c r="L20" s="40"/>
    </row>
    <row r="21" s="1" customFormat="1" ht="18" customHeight="1">
      <c r="B21" s="40"/>
      <c r="E21" s="14" t="s">
        <v>21</v>
      </c>
      <c r="I21" s="130" t="s">
        <v>26</v>
      </c>
      <c r="J21" s="14" t="s">
        <v>1</v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31</v>
      </c>
      <c r="I23" s="130" t="s">
        <v>25</v>
      </c>
      <c r="J23" s="14" t="s">
        <v>1</v>
      </c>
      <c r="L23" s="40"/>
    </row>
    <row r="24" s="1" customFormat="1" ht="18" customHeight="1">
      <c r="B24" s="40"/>
      <c r="E24" s="14" t="s">
        <v>21</v>
      </c>
      <c r="I24" s="130" t="s">
        <v>26</v>
      </c>
      <c r="J24" s="14" t="s">
        <v>1</v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32</v>
      </c>
      <c r="I26" s="128"/>
      <c r="L26" s="40"/>
    </row>
    <row r="27" s="6" customFormat="1" ht="16.5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14.4" customHeight="1">
      <c r="B30" s="40"/>
      <c r="D30" s="136" t="s">
        <v>106</v>
      </c>
      <c r="I30" s="128"/>
      <c r="J30" s="137">
        <f>J61</f>
        <v>0</v>
      </c>
      <c r="L30" s="40"/>
    </row>
    <row r="31" s="1" customFormat="1" ht="14.4" customHeight="1">
      <c r="B31" s="40"/>
      <c r="D31" s="138" t="s">
        <v>107</v>
      </c>
      <c r="I31" s="128"/>
      <c r="J31" s="137">
        <f>J66</f>
        <v>0</v>
      </c>
      <c r="L31" s="40"/>
    </row>
    <row r="32" s="1" customFormat="1" ht="25.44" customHeight="1">
      <c r="B32" s="40"/>
      <c r="D32" s="139" t="s">
        <v>33</v>
      </c>
      <c r="I32" s="128"/>
      <c r="J32" s="140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5"/>
      <c r="J33" s="68"/>
      <c r="K33" s="68"/>
      <c r="L33" s="40"/>
    </row>
    <row r="34" s="1" customFormat="1" ht="14.4" customHeight="1">
      <c r="B34" s="40"/>
      <c r="F34" s="141" t="s">
        <v>35</v>
      </c>
      <c r="I34" s="142" t="s">
        <v>34</v>
      </c>
      <c r="J34" s="141" t="s">
        <v>36</v>
      </c>
      <c r="L34" s="40"/>
    </row>
    <row r="35" s="1" customFormat="1" ht="14.4" customHeight="1">
      <c r="B35" s="40"/>
      <c r="D35" s="126" t="s">
        <v>37</v>
      </c>
      <c r="E35" s="126" t="s">
        <v>38</v>
      </c>
      <c r="F35" s="143">
        <f>ROUND((SUM(BE66:BE73) + SUM(BE93:BE121)),  2)</f>
        <v>0</v>
      </c>
      <c r="I35" s="144">
        <v>0.20999999999999999</v>
      </c>
      <c r="J35" s="143">
        <f>ROUND(((SUM(BE66:BE73) + SUM(BE93:BE121))*I35),  2)</f>
        <v>0</v>
      </c>
      <c r="L35" s="40"/>
    </row>
    <row r="36" s="1" customFormat="1" ht="14.4" customHeight="1">
      <c r="B36" s="40"/>
      <c r="E36" s="126" t="s">
        <v>39</v>
      </c>
      <c r="F36" s="143">
        <f>ROUND((SUM(BF66:BF73) + SUM(BF93:BF121)),  2)</f>
        <v>0</v>
      </c>
      <c r="I36" s="144">
        <v>0.14999999999999999</v>
      </c>
      <c r="J36" s="143">
        <f>ROUND(((SUM(BF66:BF73) + SUM(BF93:BF121))*I36),  2)</f>
        <v>0</v>
      </c>
      <c r="L36" s="40"/>
    </row>
    <row r="37" hidden="1" s="1" customFormat="1" ht="14.4" customHeight="1">
      <c r="B37" s="40"/>
      <c r="E37" s="126" t="s">
        <v>40</v>
      </c>
      <c r="F37" s="143">
        <f>ROUND((SUM(BG66:BG73) + SUM(BG93:BG121)),  2)</f>
        <v>0</v>
      </c>
      <c r="I37" s="144">
        <v>0.20999999999999999</v>
      </c>
      <c r="J37" s="143">
        <f>0</f>
        <v>0</v>
      </c>
      <c r="L37" s="40"/>
    </row>
    <row r="38" hidden="1" s="1" customFormat="1" ht="14.4" customHeight="1">
      <c r="B38" s="40"/>
      <c r="E38" s="126" t="s">
        <v>41</v>
      </c>
      <c r="F38" s="143">
        <f>ROUND((SUM(BH66:BH73) + SUM(BH93:BH121)),  2)</f>
        <v>0</v>
      </c>
      <c r="I38" s="144">
        <v>0.14999999999999999</v>
      </c>
      <c r="J38" s="143">
        <f>0</f>
        <v>0</v>
      </c>
      <c r="L38" s="40"/>
    </row>
    <row r="39" hidden="1" s="1" customFormat="1" ht="14.4" customHeight="1">
      <c r="B39" s="40"/>
      <c r="E39" s="126" t="s">
        <v>42</v>
      </c>
      <c r="F39" s="143">
        <f>ROUND((SUM(BI66:BI73) + SUM(BI93:BI121)),  2)</f>
        <v>0</v>
      </c>
      <c r="I39" s="144">
        <v>0</v>
      </c>
      <c r="J39" s="143">
        <f>0</f>
        <v>0</v>
      </c>
      <c r="L39" s="40"/>
    </row>
    <row r="40" s="1" customFormat="1" ht="6.96" customHeight="1">
      <c r="B40" s="40"/>
      <c r="I40" s="128"/>
      <c r="L40" s="40"/>
    </row>
    <row r="41" s="1" customFormat="1" ht="25.44" customHeight="1">
      <c r="B41" s="40"/>
      <c r="C41" s="145"/>
      <c r="D41" s="146" t="s">
        <v>43</v>
      </c>
      <c r="E41" s="147"/>
      <c r="F41" s="147"/>
      <c r="G41" s="148" t="s">
        <v>44</v>
      </c>
      <c r="H41" s="149" t="s">
        <v>45</v>
      </c>
      <c r="I41" s="150"/>
      <c r="J41" s="151">
        <f>SUM(J32:J39)</f>
        <v>0</v>
      </c>
      <c r="K41" s="152"/>
      <c r="L41" s="40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5"/>
      <c r="J42" s="154"/>
      <c r="K42" s="154"/>
      <c r="L42" s="40"/>
    </row>
    <row r="46" s="1" customFormat="1" ht="6.96" customHeight="1">
      <c r="B46" s="156"/>
      <c r="C46" s="157"/>
      <c r="D46" s="157"/>
      <c r="E46" s="157"/>
      <c r="F46" s="157"/>
      <c r="G46" s="157"/>
      <c r="H46" s="157"/>
      <c r="I46" s="158"/>
      <c r="J46" s="157"/>
      <c r="K46" s="157"/>
      <c r="L46" s="40"/>
    </row>
    <row r="47" s="1" customFormat="1" ht="24.96" customHeight="1">
      <c r="B47" s="35"/>
      <c r="C47" s="20" t="s">
        <v>108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8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6.5" customHeight="1">
      <c r="B50" s="35"/>
      <c r="C50" s="36"/>
      <c r="D50" s="36"/>
      <c r="E50" s="159" t="str">
        <f>E7</f>
        <v>Okružní křižovatka v km 1,391.91 u areálu T-sport a SOPO - Modletice včetně chodníku k zastávce</v>
      </c>
      <c r="F50" s="29"/>
      <c r="G50" s="29"/>
      <c r="H50" s="29"/>
      <c r="I50" s="128"/>
      <c r="J50" s="36"/>
      <c r="K50" s="36"/>
      <c r="L50" s="40"/>
    </row>
    <row r="51" s="1" customFormat="1" ht="12" customHeight="1">
      <c r="B51" s="35"/>
      <c r="C51" s="29" t="s">
        <v>104</v>
      </c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431 - Technická ochrana kabelů VN u okružní křižovatky</v>
      </c>
      <c r="F52" s="36"/>
      <c r="G52" s="36"/>
      <c r="H52" s="36"/>
      <c r="I52" s="128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0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8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0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0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9.28" customHeight="1">
      <c r="B59" s="35"/>
      <c r="C59" s="160" t="s">
        <v>109</v>
      </c>
      <c r="D59" s="161"/>
      <c r="E59" s="161"/>
      <c r="F59" s="161"/>
      <c r="G59" s="161"/>
      <c r="H59" s="161"/>
      <c r="I59" s="162"/>
      <c r="J59" s="163" t="s">
        <v>110</v>
      </c>
      <c r="K59" s="161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8"/>
      <c r="J60" s="36"/>
      <c r="K60" s="36"/>
      <c r="L60" s="40"/>
    </row>
    <row r="61" s="1" customFormat="1" ht="22.8" customHeight="1">
      <c r="B61" s="35"/>
      <c r="C61" s="164" t="s">
        <v>111</v>
      </c>
      <c r="D61" s="36"/>
      <c r="E61" s="36"/>
      <c r="F61" s="36"/>
      <c r="G61" s="36"/>
      <c r="H61" s="36"/>
      <c r="I61" s="128"/>
      <c r="J61" s="95">
        <f>J93</f>
        <v>0</v>
      </c>
      <c r="K61" s="36"/>
      <c r="L61" s="40"/>
      <c r="AU61" s="14" t="s">
        <v>77</v>
      </c>
    </row>
    <row r="62" s="7" customFormat="1" ht="24.96" customHeight="1">
      <c r="B62" s="165"/>
      <c r="C62" s="166"/>
      <c r="D62" s="167" t="s">
        <v>808</v>
      </c>
      <c r="E62" s="168"/>
      <c r="F62" s="168"/>
      <c r="G62" s="168"/>
      <c r="H62" s="168"/>
      <c r="I62" s="169"/>
      <c r="J62" s="170">
        <f>J109</f>
        <v>0</v>
      </c>
      <c r="K62" s="166"/>
      <c r="L62" s="171"/>
    </row>
    <row r="63" s="12" customFormat="1" ht="19.92" customHeight="1">
      <c r="B63" s="262"/>
      <c r="C63" s="263"/>
      <c r="D63" s="264" t="s">
        <v>809</v>
      </c>
      <c r="E63" s="265"/>
      <c r="F63" s="265"/>
      <c r="G63" s="265"/>
      <c r="H63" s="265"/>
      <c r="I63" s="266"/>
      <c r="J63" s="267">
        <f>J110</f>
        <v>0</v>
      </c>
      <c r="K63" s="263"/>
      <c r="L63" s="268"/>
    </row>
    <row r="64" s="1" customFormat="1" ht="21.84" customHeight="1">
      <c r="B64" s="35"/>
      <c r="C64" s="36"/>
      <c r="D64" s="36"/>
      <c r="E64" s="36"/>
      <c r="F64" s="36"/>
      <c r="G64" s="36"/>
      <c r="H64" s="36"/>
      <c r="I64" s="128"/>
      <c r="J64" s="36"/>
      <c r="K64" s="36"/>
      <c r="L64" s="40"/>
    </row>
    <row r="65" s="1" customFormat="1" ht="6.96" customHeight="1">
      <c r="B65" s="35"/>
      <c r="C65" s="36"/>
      <c r="D65" s="36"/>
      <c r="E65" s="36"/>
      <c r="F65" s="36"/>
      <c r="G65" s="36"/>
      <c r="H65" s="36"/>
      <c r="I65" s="128"/>
      <c r="J65" s="36"/>
      <c r="K65" s="36"/>
      <c r="L65" s="40"/>
    </row>
    <row r="66" s="1" customFormat="1" ht="29.28" customHeight="1">
      <c r="B66" s="35"/>
      <c r="C66" s="164" t="s">
        <v>113</v>
      </c>
      <c r="D66" s="36"/>
      <c r="E66" s="36"/>
      <c r="F66" s="36"/>
      <c r="G66" s="36"/>
      <c r="H66" s="36"/>
      <c r="I66" s="128"/>
      <c r="J66" s="172">
        <f>ROUND(J67 + J68 + J69 + J70 + J71 + J72,2)</f>
        <v>0</v>
      </c>
      <c r="K66" s="36"/>
      <c r="L66" s="40"/>
      <c r="N66" s="173" t="s">
        <v>37</v>
      </c>
    </row>
    <row r="67" s="1" customFormat="1" ht="18" customHeight="1">
      <c r="B67" s="35"/>
      <c r="C67" s="36"/>
      <c r="D67" s="174" t="s">
        <v>114</v>
      </c>
      <c r="E67" s="175"/>
      <c r="F67" s="175"/>
      <c r="G67" s="36"/>
      <c r="H67" s="36"/>
      <c r="I67" s="128"/>
      <c r="J67" s="176">
        <v>0</v>
      </c>
      <c r="K67" s="36"/>
      <c r="L67" s="177"/>
      <c r="M67" s="128"/>
      <c r="N67" s="178" t="s">
        <v>38</v>
      </c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79" t="s">
        <v>115</v>
      </c>
      <c r="AZ67" s="128"/>
      <c r="BA67" s="128"/>
      <c r="BB67" s="128"/>
      <c r="BC67" s="128"/>
      <c r="BD67" s="128"/>
      <c r="BE67" s="180">
        <f>IF(N67="základní",J67,0)</f>
        <v>0</v>
      </c>
      <c r="BF67" s="180">
        <f>IF(N67="snížená",J67,0)</f>
        <v>0</v>
      </c>
      <c r="BG67" s="180">
        <f>IF(N67="zákl. přenesená",J67,0)</f>
        <v>0</v>
      </c>
      <c r="BH67" s="180">
        <f>IF(N67="sníž. přenesená",J67,0)</f>
        <v>0</v>
      </c>
      <c r="BI67" s="180">
        <f>IF(N67="nulová",J67,0)</f>
        <v>0</v>
      </c>
      <c r="BJ67" s="179" t="s">
        <v>75</v>
      </c>
      <c r="BK67" s="128"/>
      <c r="BL67" s="128"/>
      <c r="BM67" s="128"/>
    </row>
    <row r="68" s="1" customFormat="1" ht="18" customHeight="1">
      <c r="B68" s="35"/>
      <c r="C68" s="36"/>
      <c r="D68" s="174" t="s">
        <v>686</v>
      </c>
      <c r="E68" s="175"/>
      <c r="F68" s="175"/>
      <c r="G68" s="36"/>
      <c r="H68" s="36"/>
      <c r="I68" s="128"/>
      <c r="J68" s="176">
        <v>0</v>
      </c>
      <c r="K68" s="36"/>
      <c r="L68" s="177"/>
      <c r="M68" s="128"/>
      <c r="N68" s="178" t="s">
        <v>38</v>
      </c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79" t="s">
        <v>115</v>
      </c>
      <c r="AZ68" s="128"/>
      <c r="BA68" s="128"/>
      <c r="BB68" s="128"/>
      <c r="BC68" s="128"/>
      <c r="BD68" s="128"/>
      <c r="BE68" s="180">
        <f>IF(N68="základní",J68,0)</f>
        <v>0</v>
      </c>
      <c r="BF68" s="180">
        <f>IF(N68="snížená",J68,0)</f>
        <v>0</v>
      </c>
      <c r="BG68" s="180">
        <f>IF(N68="zákl. přenesená",J68,0)</f>
        <v>0</v>
      </c>
      <c r="BH68" s="180">
        <f>IF(N68="sníž. přenesená",J68,0)</f>
        <v>0</v>
      </c>
      <c r="BI68" s="180">
        <f>IF(N68="nulová",J68,0)</f>
        <v>0</v>
      </c>
      <c r="BJ68" s="179" t="s">
        <v>75</v>
      </c>
      <c r="BK68" s="128"/>
      <c r="BL68" s="128"/>
      <c r="BM68" s="128"/>
    </row>
    <row r="69" s="1" customFormat="1" ht="18" customHeight="1">
      <c r="B69" s="35"/>
      <c r="C69" s="36"/>
      <c r="D69" s="174" t="s">
        <v>117</v>
      </c>
      <c r="E69" s="175"/>
      <c r="F69" s="175"/>
      <c r="G69" s="36"/>
      <c r="H69" s="36"/>
      <c r="I69" s="128"/>
      <c r="J69" s="176">
        <v>0</v>
      </c>
      <c r="K69" s="36"/>
      <c r="L69" s="177"/>
      <c r="M69" s="128"/>
      <c r="N69" s="178" t="s">
        <v>38</v>
      </c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79" t="s">
        <v>115</v>
      </c>
      <c r="AZ69" s="128"/>
      <c r="BA69" s="128"/>
      <c r="BB69" s="128"/>
      <c r="BC69" s="128"/>
      <c r="BD69" s="128"/>
      <c r="BE69" s="180">
        <f>IF(N69="základní",J69,0)</f>
        <v>0</v>
      </c>
      <c r="BF69" s="180">
        <f>IF(N69="snížená",J69,0)</f>
        <v>0</v>
      </c>
      <c r="BG69" s="180">
        <f>IF(N69="zákl. přenesená",J69,0)</f>
        <v>0</v>
      </c>
      <c r="BH69" s="180">
        <f>IF(N69="sníž. přenesená",J69,0)</f>
        <v>0</v>
      </c>
      <c r="BI69" s="180">
        <f>IF(N69="nulová",J69,0)</f>
        <v>0</v>
      </c>
      <c r="BJ69" s="179" t="s">
        <v>75</v>
      </c>
      <c r="BK69" s="128"/>
      <c r="BL69" s="128"/>
      <c r="BM69" s="128"/>
    </row>
    <row r="70" s="1" customFormat="1" ht="18" customHeight="1">
      <c r="B70" s="35"/>
      <c r="C70" s="36"/>
      <c r="D70" s="174" t="s">
        <v>118</v>
      </c>
      <c r="E70" s="175"/>
      <c r="F70" s="175"/>
      <c r="G70" s="36"/>
      <c r="H70" s="36"/>
      <c r="I70" s="128"/>
      <c r="J70" s="176">
        <v>0</v>
      </c>
      <c r="K70" s="36"/>
      <c r="L70" s="177"/>
      <c r="M70" s="128"/>
      <c r="N70" s="178" t="s">
        <v>38</v>
      </c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79" t="s">
        <v>115</v>
      </c>
      <c r="AZ70" s="128"/>
      <c r="BA70" s="128"/>
      <c r="BB70" s="128"/>
      <c r="BC70" s="128"/>
      <c r="BD70" s="128"/>
      <c r="BE70" s="180">
        <f>IF(N70="základní",J70,0)</f>
        <v>0</v>
      </c>
      <c r="BF70" s="180">
        <f>IF(N70="snížená",J70,0)</f>
        <v>0</v>
      </c>
      <c r="BG70" s="180">
        <f>IF(N70="zákl. přenesená",J70,0)</f>
        <v>0</v>
      </c>
      <c r="BH70" s="180">
        <f>IF(N70="sníž. přenesená",J70,0)</f>
        <v>0</v>
      </c>
      <c r="BI70" s="180">
        <f>IF(N70="nulová",J70,0)</f>
        <v>0</v>
      </c>
      <c r="BJ70" s="179" t="s">
        <v>75</v>
      </c>
      <c r="BK70" s="128"/>
      <c r="BL70" s="128"/>
      <c r="BM70" s="128"/>
    </row>
    <row r="71" s="1" customFormat="1" ht="18" customHeight="1">
      <c r="B71" s="35"/>
      <c r="C71" s="36"/>
      <c r="D71" s="174" t="s">
        <v>687</v>
      </c>
      <c r="E71" s="175"/>
      <c r="F71" s="175"/>
      <c r="G71" s="36"/>
      <c r="H71" s="36"/>
      <c r="I71" s="128"/>
      <c r="J71" s="176">
        <v>0</v>
      </c>
      <c r="K71" s="36"/>
      <c r="L71" s="177"/>
      <c r="M71" s="128"/>
      <c r="N71" s="178" t="s">
        <v>38</v>
      </c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79" t="s">
        <v>115</v>
      </c>
      <c r="AZ71" s="128"/>
      <c r="BA71" s="128"/>
      <c r="BB71" s="128"/>
      <c r="BC71" s="128"/>
      <c r="BD71" s="128"/>
      <c r="BE71" s="180">
        <f>IF(N71="základní",J71,0)</f>
        <v>0</v>
      </c>
      <c r="BF71" s="180">
        <f>IF(N71="snížená",J71,0)</f>
        <v>0</v>
      </c>
      <c r="BG71" s="180">
        <f>IF(N71="zákl. přenesená",J71,0)</f>
        <v>0</v>
      </c>
      <c r="BH71" s="180">
        <f>IF(N71="sníž. přenesená",J71,0)</f>
        <v>0</v>
      </c>
      <c r="BI71" s="180">
        <f>IF(N71="nulová",J71,0)</f>
        <v>0</v>
      </c>
      <c r="BJ71" s="179" t="s">
        <v>75</v>
      </c>
      <c r="BK71" s="128"/>
      <c r="BL71" s="128"/>
      <c r="BM71" s="128"/>
    </row>
    <row r="72" s="1" customFormat="1" ht="18" customHeight="1">
      <c r="B72" s="35"/>
      <c r="C72" s="36"/>
      <c r="D72" s="175" t="s">
        <v>120</v>
      </c>
      <c r="E72" s="36"/>
      <c r="F72" s="36"/>
      <c r="G72" s="36"/>
      <c r="H72" s="36"/>
      <c r="I72" s="128"/>
      <c r="J72" s="176">
        <f>ROUND(J30*T72,2)</f>
        <v>0</v>
      </c>
      <c r="K72" s="36"/>
      <c r="L72" s="177"/>
      <c r="M72" s="128"/>
      <c r="N72" s="178" t="s">
        <v>38</v>
      </c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79" t="s">
        <v>121</v>
      </c>
      <c r="AZ72" s="128"/>
      <c r="BA72" s="128"/>
      <c r="BB72" s="128"/>
      <c r="BC72" s="128"/>
      <c r="BD72" s="128"/>
      <c r="BE72" s="180">
        <f>IF(N72="základní",J72,0)</f>
        <v>0</v>
      </c>
      <c r="BF72" s="180">
        <f>IF(N72="snížená",J72,0)</f>
        <v>0</v>
      </c>
      <c r="BG72" s="180">
        <f>IF(N72="zákl. přenesená",J72,0)</f>
        <v>0</v>
      </c>
      <c r="BH72" s="180">
        <f>IF(N72="sníž. přenesená",J72,0)</f>
        <v>0</v>
      </c>
      <c r="BI72" s="180">
        <f>IF(N72="nulová",J72,0)</f>
        <v>0</v>
      </c>
      <c r="BJ72" s="179" t="s">
        <v>75</v>
      </c>
      <c r="BK72" s="128"/>
      <c r="BL72" s="128"/>
      <c r="BM72" s="128"/>
    </row>
    <row r="73" s="1" customFormat="1">
      <c r="B73" s="35"/>
      <c r="C73" s="36"/>
      <c r="D73" s="36"/>
      <c r="E73" s="36"/>
      <c r="F73" s="36"/>
      <c r="G73" s="36"/>
      <c r="H73" s="36"/>
      <c r="I73" s="128"/>
      <c r="J73" s="36"/>
      <c r="K73" s="36"/>
      <c r="L73" s="40"/>
    </row>
    <row r="74" s="1" customFormat="1" ht="29.28" customHeight="1">
      <c r="B74" s="35"/>
      <c r="C74" s="181" t="s">
        <v>122</v>
      </c>
      <c r="D74" s="161"/>
      <c r="E74" s="161"/>
      <c r="F74" s="161"/>
      <c r="G74" s="161"/>
      <c r="H74" s="161"/>
      <c r="I74" s="162"/>
      <c r="J74" s="182">
        <f>ROUND(J61+J66,2)</f>
        <v>0</v>
      </c>
      <c r="K74" s="161"/>
      <c r="L74" s="40"/>
    </row>
    <row r="75" s="1" customFormat="1" ht="6.96" customHeight="1">
      <c r="B75" s="54"/>
      <c r="C75" s="55"/>
      <c r="D75" s="55"/>
      <c r="E75" s="55"/>
      <c r="F75" s="55"/>
      <c r="G75" s="55"/>
      <c r="H75" s="55"/>
      <c r="I75" s="155"/>
      <c r="J75" s="55"/>
      <c r="K75" s="55"/>
      <c r="L75" s="40"/>
    </row>
    <row r="79" s="1" customFormat="1" ht="6.96" customHeight="1">
      <c r="B79" s="56"/>
      <c r="C79" s="57"/>
      <c r="D79" s="57"/>
      <c r="E79" s="57"/>
      <c r="F79" s="57"/>
      <c r="G79" s="57"/>
      <c r="H79" s="57"/>
      <c r="I79" s="158"/>
      <c r="J79" s="57"/>
      <c r="K79" s="57"/>
      <c r="L79" s="40"/>
    </row>
    <row r="80" s="1" customFormat="1" ht="24.96" customHeight="1">
      <c r="B80" s="35"/>
      <c r="C80" s="20" t="s">
        <v>123</v>
      </c>
      <c r="D80" s="36"/>
      <c r="E80" s="36"/>
      <c r="F80" s="36"/>
      <c r="G80" s="36"/>
      <c r="H80" s="36"/>
      <c r="I80" s="128"/>
      <c r="J80" s="36"/>
      <c r="K80" s="36"/>
      <c r="L80" s="40"/>
    </row>
    <row r="81" s="1" customFormat="1" ht="6.96" customHeight="1">
      <c r="B81" s="35"/>
      <c r="C81" s="36"/>
      <c r="D81" s="36"/>
      <c r="E81" s="36"/>
      <c r="F81" s="36"/>
      <c r="G81" s="36"/>
      <c r="H81" s="36"/>
      <c r="I81" s="128"/>
      <c r="J81" s="36"/>
      <c r="K81" s="36"/>
      <c r="L81" s="40"/>
    </row>
    <row r="82" s="1" customFormat="1" ht="12" customHeight="1">
      <c r="B82" s="35"/>
      <c r="C82" s="29" t="s">
        <v>16</v>
      </c>
      <c r="D82" s="36"/>
      <c r="E82" s="36"/>
      <c r="F82" s="36"/>
      <c r="G82" s="36"/>
      <c r="H82" s="36"/>
      <c r="I82" s="128"/>
      <c r="J82" s="36"/>
      <c r="K82" s="36"/>
      <c r="L82" s="40"/>
    </row>
    <row r="83" s="1" customFormat="1" ht="16.5" customHeight="1">
      <c r="B83" s="35"/>
      <c r="C83" s="36"/>
      <c r="D83" s="36"/>
      <c r="E83" s="159" t="str">
        <f>E7</f>
        <v>Okružní křižovatka v km 1,391.91 u areálu T-sport a SOPO - Modletice včetně chodníku k zastávce</v>
      </c>
      <c r="F83" s="29"/>
      <c r="G83" s="29"/>
      <c r="H83" s="29"/>
      <c r="I83" s="128"/>
      <c r="J83" s="36"/>
      <c r="K83" s="36"/>
      <c r="L83" s="40"/>
    </row>
    <row r="84" s="1" customFormat="1" ht="12" customHeight="1">
      <c r="B84" s="35"/>
      <c r="C84" s="29" t="s">
        <v>104</v>
      </c>
      <c r="D84" s="36"/>
      <c r="E84" s="36"/>
      <c r="F84" s="36"/>
      <c r="G84" s="36"/>
      <c r="H84" s="36"/>
      <c r="I84" s="128"/>
      <c r="J84" s="36"/>
      <c r="K84" s="36"/>
      <c r="L84" s="40"/>
    </row>
    <row r="85" s="1" customFormat="1" ht="16.5" customHeight="1">
      <c r="B85" s="35"/>
      <c r="C85" s="36"/>
      <c r="D85" s="36"/>
      <c r="E85" s="61" t="str">
        <f>E9</f>
        <v>SO 431 - Technická ochrana kabelů VN u okružní křižovatky</v>
      </c>
      <c r="F85" s="36"/>
      <c r="G85" s="36"/>
      <c r="H85" s="36"/>
      <c r="I85" s="128"/>
      <c r="J85" s="36"/>
      <c r="K85" s="36"/>
      <c r="L85" s="40"/>
    </row>
    <row r="86" s="1" customFormat="1" ht="6.96" customHeight="1">
      <c r="B86" s="35"/>
      <c r="C86" s="36"/>
      <c r="D86" s="36"/>
      <c r="E86" s="36"/>
      <c r="F86" s="36"/>
      <c r="G86" s="36"/>
      <c r="H86" s="36"/>
      <c r="I86" s="128"/>
      <c r="J86" s="36"/>
      <c r="K86" s="36"/>
      <c r="L86" s="40"/>
    </row>
    <row r="87" s="1" customFormat="1" ht="12" customHeight="1">
      <c r="B87" s="35"/>
      <c r="C87" s="29" t="s">
        <v>20</v>
      </c>
      <c r="D87" s="36"/>
      <c r="E87" s="36"/>
      <c r="F87" s="24" t="str">
        <f>F12</f>
        <v xml:space="preserve"> </v>
      </c>
      <c r="G87" s="36"/>
      <c r="H87" s="36"/>
      <c r="I87" s="130" t="s">
        <v>22</v>
      </c>
      <c r="J87" s="64" t="str">
        <f>IF(J12="","",J12)</f>
        <v>5. 2. 2018</v>
      </c>
      <c r="K87" s="36"/>
      <c r="L87" s="40"/>
    </row>
    <row r="88" s="1" customFormat="1" ht="6.96" customHeight="1">
      <c r="B88" s="35"/>
      <c r="C88" s="36"/>
      <c r="D88" s="36"/>
      <c r="E88" s="36"/>
      <c r="F88" s="36"/>
      <c r="G88" s="36"/>
      <c r="H88" s="36"/>
      <c r="I88" s="128"/>
      <c r="J88" s="36"/>
      <c r="K88" s="36"/>
      <c r="L88" s="40"/>
    </row>
    <row r="89" s="1" customFormat="1" ht="13.65" customHeight="1">
      <c r="B89" s="35"/>
      <c r="C89" s="29" t="s">
        <v>24</v>
      </c>
      <c r="D89" s="36"/>
      <c r="E89" s="36"/>
      <c r="F89" s="24" t="str">
        <f>E15</f>
        <v xml:space="preserve"> </v>
      </c>
      <c r="G89" s="36"/>
      <c r="H89" s="36"/>
      <c r="I89" s="130" t="s">
        <v>29</v>
      </c>
      <c r="J89" s="33" t="str">
        <f>E21</f>
        <v xml:space="preserve"> </v>
      </c>
      <c r="K89" s="36"/>
      <c r="L89" s="40"/>
    </row>
    <row r="90" s="1" customFormat="1" ht="13.65" customHeight="1">
      <c r="B90" s="35"/>
      <c r="C90" s="29" t="s">
        <v>27</v>
      </c>
      <c r="D90" s="36"/>
      <c r="E90" s="36"/>
      <c r="F90" s="24" t="str">
        <f>IF(E18="","",E18)</f>
        <v>Vyplň údaj</v>
      </c>
      <c r="G90" s="36"/>
      <c r="H90" s="36"/>
      <c r="I90" s="130" t="s">
        <v>31</v>
      </c>
      <c r="J90" s="33" t="str">
        <f>E24</f>
        <v xml:space="preserve"> </v>
      </c>
      <c r="K90" s="36"/>
      <c r="L90" s="40"/>
    </row>
    <row r="91" s="1" customFormat="1" ht="10.32" customHeight="1">
      <c r="B91" s="35"/>
      <c r="C91" s="36"/>
      <c r="D91" s="36"/>
      <c r="E91" s="36"/>
      <c r="F91" s="36"/>
      <c r="G91" s="36"/>
      <c r="H91" s="36"/>
      <c r="I91" s="128"/>
      <c r="J91" s="36"/>
      <c r="K91" s="36"/>
      <c r="L91" s="40"/>
    </row>
    <row r="92" s="8" customFormat="1" ht="29.28" customHeight="1">
      <c r="B92" s="183"/>
      <c r="C92" s="184" t="s">
        <v>124</v>
      </c>
      <c r="D92" s="185" t="s">
        <v>52</v>
      </c>
      <c r="E92" s="185" t="s">
        <v>48</v>
      </c>
      <c r="F92" s="185" t="s">
        <v>49</v>
      </c>
      <c r="G92" s="185" t="s">
        <v>125</v>
      </c>
      <c r="H92" s="185" t="s">
        <v>126</v>
      </c>
      <c r="I92" s="186" t="s">
        <v>127</v>
      </c>
      <c r="J92" s="187" t="s">
        <v>110</v>
      </c>
      <c r="K92" s="188" t="s">
        <v>128</v>
      </c>
      <c r="L92" s="189"/>
      <c r="M92" s="85" t="s">
        <v>1</v>
      </c>
      <c r="N92" s="86" t="s">
        <v>37</v>
      </c>
      <c r="O92" s="86" t="s">
        <v>129</v>
      </c>
      <c r="P92" s="86" t="s">
        <v>130</v>
      </c>
      <c r="Q92" s="86" t="s">
        <v>131</v>
      </c>
      <c r="R92" s="86" t="s">
        <v>132</v>
      </c>
      <c r="S92" s="86" t="s">
        <v>133</v>
      </c>
      <c r="T92" s="87" t="s">
        <v>134</v>
      </c>
    </row>
    <row r="93" s="1" customFormat="1" ht="22.8" customHeight="1">
      <c r="B93" s="35"/>
      <c r="C93" s="92" t="s">
        <v>135</v>
      </c>
      <c r="D93" s="36"/>
      <c r="E93" s="36"/>
      <c r="F93" s="36"/>
      <c r="G93" s="36"/>
      <c r="H93" s="36"/>
      <c r="I93" s="128"/>
      <c r="J93" s="190">
        <f>BK93</f>
        <v>0</v>
      </c>
      <c r="K93" s="36"/>
      <c r="L93" s="40"/>
      <c r="M93" s="88"/>
      <c r="N93" s="89"/>
      <c r="O93" s="89"/>
      <c r="P93" s="191">
        <f>P94+SUM(P95:P109)</f>
        <v>0</v>
      </c>
      <c r="Q93" s="89"/>
      <c r="R93" s="191">
        <f>R94+SUM(R95:R109)</f>
        <v>0</v>
      </c>
      <c r="S93" s="89"/>
      <c r="T93" s="192">
        <f>T94+SUM(T95:T109)</f>
        <v>0</v>
      </c>
      <c r="AT93" s="14" t="s">
        <v>66</v>
      </c>
      <c r="AU93" s="14" t="s">
        <v>77</v>
      </c>
      <c r="BK93" s="193">
        <f>BK94+SUM(BK95:BK109)</f>
        <v>0</v>
      </c>
    </row>
    <row r="94" s="1" customFormat="1" ht="16.5" customHeight="1">
      <c r="B94" s="35"/>
      <c r="C94" s="208" t="s">
        <v>75</v>
      </c>
      <c r="D94" s="208" t="s">
        <v>138</v>
      </c>
      <c r="E94" s="209" t="s">
        <v>772</v>
      </c>
      <c r="F94" s="210" t="s">
        <v>773</v>
      </c>
      <c r="G94" s="211" t="s">
        <v>727</v>
      </c>
      <c r="H94" s="212">
        <v>60.350000000000001</v>
      </c>
      <c r="I94" s="213"/>
      <c r="J94" s="214">
        <f>ROUND(I94*H94,2)</f>
        <v>0</v>
      </c>
      <c r="K94" s="210" t="s">
        <v>691</v>
      </c>
      <c r="L94" s="40"/>
      <c r="M94" s="215" t="s">
        <v>1</v>
      </c>
      <c r="N94" s="216" t="s">
        <v>38</v>
      </c>
      <c r="O94" s="76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AR94" s="14" t="s">
        <v>142</v>
      </c>
      <c r="AT94" s="14" t="s">
        <v>138</v>
      </c>
      <c r="AU94" s="14" t="s">
        <v>67</v>
      </c>
      <c r="AY94" s="14" t="s">
        <v>137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4" t="s">
        <v>75</v>
      </c>
      <c r="BK94" s="219">
        <f>ROUND(I94*H94,2)</f>
        <v>0</v>
      </c>
      <c r="BL94" s="14" t="s">
        <v>142</v>
      </c>
      <c r="BM94" s="14" t="s">
        <v>810</v>
      </c>
    </row>
    <row r="95" s="1" customFormat="1" ht="16.5" customHeight="1">
      <c r="B95" s="35"/>
      <c r="C95" s="208" t="s">
        <v>90</v>
      </c>
      <c r="D95" s="208" t="s">
        <v>138</v>
      </c>
      <c r="E95" s="209" t="s">
        <v>775</v>
      </c>
      <c r="F95" s="210" t="s">
        <v>776</v>
      </c>
      <c r="G95" s="211" t="s">
        <v>727</v>
      </c>
      <c r="H95" s="212">
        <v>60.350000000000001</v>
      </c>
      <c r="I95" s="213"/>
      <c r="J95" s="214">
        <f>ROUND(I95*H95,2)</f>
        <v>0</v>
      </c>
      <c r="K95" s="210" t="s">
        <v>691</v>
      </c>
      <c r="L95" s="40"/>
      <c r="M95" s="215" t="s">
        <v>1</v>
      </c>
      <c r="N95" s="216" t="s">
        <v>38</v>
      </c>
      <c r="O95" s="7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AR95" s="14" t="s">
        <v>142</v>
      </c>
      <c r="AT95" s="14" t="s">
        <v>138</v>
      </c>
      <c r="AU95" s="14" t="s">
        <v>67</v>
      </c>
      <c r="AY95" s="14" t="s">
        <v>137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4" t="s">
        <v>75</v>
      </c>
      <c r="BK95" s="219">
        <f>ROUND(I95*H95,2)</f>
        <v>0</v>
      </c>
      <c r="BL95" s="14" t="s">
        <v>142</v>
      </c>
      <c r="BM95" s="14" t="s">
        <v>811</v>
      </c>
    </row>
    <row r="96" s="1" customFormat="1" ht="16.5" customHeight="1">
      <c r="B96" s="35"/>
      <c r="C96" s="208" t="s">
        <v>146</v>
      </c>
      <c r="D96" s="208" t="s">
        <v>138</v>
      </c>
      <c r="E96" s="209" t="s">
        <v>812</v>
      </c>
      <c r="F96" s="210" t="s">
        <v>813</v>
      </c>
      <c r="G96" s="211" t="s">
        <v>690</v>
      </c>
      <c r="H96" s="212">
        <v>51</v>
      </c>
      <c r="I96" s="213"/>
      <c r="J96" s="214">
        <f>ROUND(I96*H96,2)</f>
        <v>0</v>
      </c>
      <c r="K96" s="210" t="s">
        <v>691</v>
      </c>
      <c r="L96" s="40"/>
      <c r="M96" s="215" t="s">
        <v>1</v>
      </c>
      <c r="N96" s="216" t="s">
        <v>38</v>
      </c>
      <c r="O96" s="7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AR96" s="14" t="s">
        <v>142</v>
      </c>
      <c r="AT96" s="14" t="s">
        <v>138</v>
      </c>
      <c r="AU96" s="14" t="s">
        <v>67</v>
      </c>
      <c r="AY96" s="14" t="s">
        <v>137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4" t="s">
        <v>75</v>
      </c>
      <c r="BK96" s="219">
        <f>ROUND(I96*H96,2)</f>
        <v>0</v>
      </c>
      <c r="BL96" s="14" t="s">
        <v>142</v>
      </c>
      <c r="BM96" s="14" t="s">
        <v>814</v>
      </c>
    </row>
    <row r="97" s="1" customFormat="1" ht="16.5" customHeight="1">
      <c r="B97" s="35"/>
      <c r="C97" s="252" t="s">
        <v>142</v>
      </c>
      <c r="D97" s="252" t="s">
        <v>236</v>
      </c>
      <c r="E97" s="253" t="s">
        <v>815</v>
      </c>
      <c r="F97" s="254" t="s">
        <v>816</v>
      </c>
      <c r="G97" s="255" t="s">
        <v>690</v>
      </c>
      <c r="H97" s="256">
        <v>25</v>
      </c>
      <c r="I97" s="257"/>
      <c r="J97" s="258">
        <f>ROUND(I97*H97,2)</f>
        <v>0</v>
      </c>
      <c r="K97" s="254" t="s">
        <v>691</v>
      </c>
      <c r="L97" s="259"/>
      <c r="M97" s="260" t="s">
        <v>1</v>
      </c>
      <c r="N97" s="261" t="s">
        <v>38</v>
      </c>
      <c r="O97" s="7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AR97" s="14" t="s">
        <v>164</v>
      </c>
      <c r="AT97" s="14" t="s">
        <v>236</v>
      </c>
      <c r="AU97" s="14" t="s">
        <v>67</v>
      </c>
      <c r="AY97" s="14" t="s">
        <v>137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4" t="s">
        <v>75</v>
      </c>
      <c r="BK97" s="219">
        <f>ROUND(I97*H97,2)</f>
        <v>0</v>
      </c>
      <c r="BL97" s="14" t="s">
        <v>142</v>
      </c>
      <c r="BM97" s="14" t="s">
        <v>817</v>
      </c>
    </row>
    <row r="98" s="1" customFormat="1" ht="16.5" customHeight="1">
      <c r="B98" s="35"/>
      <c r="C98" s="252" t="s">
        <v>153</v>
      </c>
      <c r="D98" s="252" t="s">
        <v>236</v>
      </c>
      <c r="E98" s="253" t="s">
        <v>801</v>
      </c>
      <c r="F98" s="254" t="s">
        <v>802</v>
      </c>
      <c r="G98" s="255" t="s">
        <v>750</v>
      </c>
      <c r="H98" s="256">
        <v>26</v>
      </c>
      <c r="I98" s="257"/>
      <c r="J98" s="258">
        <f>ROUND(I98*H98,2)</f>
        <v>0</v>
      </c>
      <c r="K98" s="254" t="s">
        <v>1</v>
      </c>
      <c r="L98" s="259"/>
      <c r="M98" s="260" t="s">
        <v>1</v>
      </c>
      <c r="N98" s="261" t="s">
        <v>38</v>
      </c>
      <c r="O98" s="76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AR98" s="14" t="s">
        <v>164</v>
      </c>
      <c r="AT98" s="14" t="s">
        <v>236</v>
      </c>
      <c r="AU98" s="14" t="s">
        <v>67</v>
      </c>
      <c r="AY98" s="14" t="s">
        <v>137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4" t="s">
        <v>75</v>
      </c>
      <c r="BK98" s="219">
        <f>ROUND(I98*H98,2)</f>
        <v>0</v>
      </c>
      <c r="BL98" s="14" t="s">
        <v>142</v>
      </c>
      <c r="BM98" s="14" t="s">
        <v>818</v>
      </c>
    </row>
    <row r="99" s="1" customFormat="1" ht="16.5" customHeight="1">
      <c r="B99" s="35"/>
      <c r="C99" s="208" t="s">
        <v>157</v>
      </c>
      <c r="D99" s="208" t="s">
        <v>138</v>
      </c>
      <c r="E99" s="209" t="s">
        <v>778</v>
      </c>
      <c r="F99" s="210" t="s">
        <v>779</v>
      </c>
      <c r="G99" s="211" t="s">
        <v>690</v>
      </c>
      <c r="H99" s="212">
        <v>16</v>
      </c>
      <c r="I99" s="213"/>
      <c r="J99" s="214">
        <f>ROUND(I99*H99,2)</f>
        <v>0</v>
      </c>
      <c r="K99" s="210" t="s">
        <v>691</v>
      </c>
      <c r="L99" s="40"/>
      <c r="M99" s="215" t="s">
        <v>1</v>
      </c>
      <c r="N99" s="216" t="s">
        <v>38</v>
      </c>
      <c r="O99" s="7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AR99" s="14" t="s">
        <v>142</v>
      </c>
      <c r="AT99" s="14" t="s">
        <v>138</v>
      </c>
      <c r="AU99" s="14" t="s">
        <v>67</v>
      </c>
      <c r="AY99" s="14" t="s">
        <v>137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4" t="s">
        <v>75</v>
      </c>
      <c r="BK99" s="219">
        <f>ROUND(I99*H99,2)</f>
        <v>0</v>
      </c>
      <c r="BL99" s="14" t="s">
        <v>142</v>
      </c>
      <c r="BM99" s="14" t="s">
        <v>819</v>
      </c>
    </row>
    <row r="100" s="1" customFormat="1" ht="16.5" customHeight="1">
      <c r="B100" s="35"/>
      <c r="C100" s="208" t="s">
        <v>161</v>
      </c>
      <c r="D100" s="208" t="s">
        <v>138</v>
      </c>
      <c r="E100" s="209" t="s">
        <v>781</v>
      </c>
      <c r="F100" s="210" t="s">
        <v>782</v>
      </c>
      <c r="G100" s="211" t="s">
        <v>690</v>
      </c>
      <c r="H100" s="212">
        <v>71</v>
      </c>
      <c r="I100" s="213"/>
      <c r="J100" s="214">
        <f>ROUND(I100*H100,2)</f>
        <v>0</v>
      </c>
      <c r="K100" s="210" t="s">
        <v>691</v>
      </c>
      <c r="L100" s="40"/>
      <c r="M100" s="215" t="s">
        <v>1</v>
      </c>
      <c r="N100" s="216" t="s">
        <v>38</v>
      </c>
      <c r="O100" s="7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AR100" s="14" t="s">
        <v>142</v>
      </c>
      <c r="AT100" s="14" t="s">
        <v>138</v>
      </c>
      <c r="AU100" s="14" t="s">
        <v>67</v>
      </c>
      <c r="AY100" s="14" t="s">
        <v>137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4" t="s">
        <v>75</v>
      </c>
      <c r="BK100" s="219">
        <f>ROUND(I100*H100,2)</f>
        <v>0</v>
      </c>
      <c r="BL100" s="14" t="s">
        <v>142</v>
      </c>
      <c r="BM100" s="14" t="s">
        <v>820</v>
      </c>
    </row>
    <row r="101" s="1" customFormat="1" ht="16.5" customHeight="1">
      <c r="B101" s="35"/>
      <c r="C101" s="208" t="s">
        <v>164</v>
      </c>
      <c r="D101" s="208" t="s">
        <v>138</v>
      </c>
      <c r="E101" s="209" t="s">
        <v>784</v>
      </c>
      <c r="F101" s="210" t="s">
        <v>785</v>
      </c>
      <c r="G101" s="211" t="s">
        <v>690</v>
      </c>
      <c r="H101" s="212">
        <v>71</v>
      </c>
      <c r="I101" s="213"/>
      <c r="J101" s="214">
        <f>ROUND(I101*H101,2)</f>
        <v>0</v>
      </c>
      <c r="K101" s="210" t="s">
        <v>691</v>
      </c>
      <c r="L101" s="40"/>
      <c r="M101" s="215" t="s">
        <v>1</v>
      </c>
      <c r="N101" s="216" t="s">
        <v>38</v>
      </c>
      <c r="O101" s="7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AR101" s="14" t="s">
        <v>142</v>
      </c>
      <c r="AT101" s="14" t="s">
        <v>138</v>
      </c>
      <c r="AU101" s="14" t="s">
        <v>67</v>
      </c>
      <c r="AY101" s="14" t="s">
        <v>137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4" t="s">
        <v>75</v>
      </c>
      <c r="BK101" s="219">
        <f>ROUND(I101*H101,2)</f>
        <v>0</v>
      </c>
      <c r="BL101" s="14" t="s">
        <v>142</v>
      </c>
      <c r="BM101" s="14" t="s">
        <v>821</v>
      </c>
    </row>
    <row r="102" s="1" customFormat="1" ht="16.5" customHeight="1">
      <c r="B102" s="35"/>
      <c r="C102" s="208" t="s">
        <v>172</v>
      </c>
      <c r="D102" s="208" t="s">
        <v>138</v>
      </c>
      <c r="E102" s="209" t="s">
        <v>787</v>
      </c>
      <c r="F102" s="210" t="s">
        <v>788</v>
      </c>
      <c r="G102" s="211" t="s">
        <v>439</v>
      </c>
      <c r="H102" s="212">
        <v>71</v>
      </c>
      <c r="I102" s="213"/>
      <c r="J102" s="214">
        <f>ROUND(I102*H102,2)</f>
        <v>0</v>
      </c>
      <c r="K102" s="210" t="s">
        <v>691</v>
      </c>
      <c r="L102" s="40"/>
      <c r="M102" s="215" t="s">
        <v>1</v>
      </c>
      <c r="N102" s="216" t="s">
        <v>38</v>
      </c>
      <c r="O102" s="76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AR102" s="14" t="s">
        <v>142</v>
      </c>
      <c r="AT102" s="14" t="s">
        <v>138</v>
      </c>
      <c r="AU102" s="14" t="s">
        <v>67</v>
      </c>
      <c r="AY102" s="14" t="s">
        <v>137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4" t="s">
        <v>75</v>
      </c>
      <c r="BK102" s="219">
        <f>ROUND(I102*H102,2)</f>
        <v>0</v>
      </c>
      <c r="BL102" s="14" t="s">
        <v>142</v>
      </c>
      <c r="BM102" s="14" t="s">
        <v>822</v>
      </c>
    </row>
    <row r="103" s="1" customFormat="1" ht="16.5" customHeight="1">
      <c r="B103" s="35"/>
      <c r="C103" s="208" t="s">
        <v>174</v>
      </c>
      <c r="D103" s="208" t="s">
        <v>138</v>
      </c>
      <c r="E103" s="209" t="s">
        <v>823</v>
      </c>
      <c r="F103" s="210" t="s">
        <v>824</v>
      </c>
      <c r="G103" s="211" t="s">
        <v>439</v>
      </c>
      <c r="H103" s="212">
        <v>4</v>
      </c>
      <c r="I103" s="213"/>
      <c r="J103" s="214">
        <f>ROUND(I103*H103,2)</f>
        <v>0</v>
      </c>
      <c r="K103" s="210" t="s">
        <v>691</v>
      </c>
      <c r="L103" s="40"/>
      <c r="M103" s="215" t="s">
        <v>1</v>
      </c>
      <c r="N103" s="216" t="s">
        <v>38</v>
      </c>
      <c r="O103" s="7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AR103" s="14" t="s">
        <v>142</v>
      </c>
      <c r="AT103" s="14" t="s">
        <v>138</v>
      </c>
      <c r="AU103" s="14" t="s">
        <v>67</v>
      </c>
      <c r="AY103" s="14" t="s">
        <v>137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4" t="s">
        <v>75</v>
      </c>
      <c r="BK103" s="219">
        <f>ROUND(I103*H103,2)</f>
        <v>0</v>
      </c>
      <c r="BL103" s="14" t="s">
        <v>142</v>
      </c>
      <c r="BM103" s="14" t="s">
        <v>825</v>
      </c>
    </row>
    <row r="104" s="1" customFormat="1" ht="16.5" customHeight="1">
      <c r="B104" s="35"/>
      <c r="C104" s="208" t="s">
        <v>238</v>
      </c>
      <c r="D104" s="208" t="s">
        <v>138</v>
      </c>
      <c r="E104" s="209" t="s">
        <v>826</v>
      </c>
      <c r="F104" s="210" t="s">
        <v>827</v>
      </c>
      <c r="G104" s="211" t="s">
        <v>690</v>
      </c>
      <c r="H104" s="212">
        <v>4</v>
      </c>
      <c r="I104" s="213"/>
      <c r="J104" s="214">
        <f>ROUND(I104*H104,2)</f>
        <v>0</v>
      </c>
      <c r="K104" s="210" t="s">
        <v>691</v>
      </c>
      <c r="L104" s="40"/>
      <c r="M104" s="215" t="s">
        <v>1</v>
      </c>
      <c r="N104" s="216" t="s">
        <v>38</v>
      </c>
      <c r="O104" s="76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AR104" s="14" t="s">
        <v>142</v>
      </c>
      <c r="AT104" s="14" t="s">
        <v>138</v>
      </c>
      <c r="AU104" s="14" t="s">
        <v>67</v>
      </c>
      <c r="AY104" s="14" t="s">
        <v>137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4" t="s">
        <v>75</v>
      </c>
      <c r="BK104" s="219">
        <f>ROUND(I104*H104,2)</f>
        <v>0</v>
      </c>
      <c r="BL104" s="14" t="s">
        <v>142</v>
      </c>
      <c r="BM104" s="14" t="s">
        <v>828</v>
      </c>
    </row>
    <row r="105" s="1" customFormat="1" ht="16.5" customHeight="1">
      <c r="B105" s="35"/>
      <c r="C105" s="252" t="s">
        <v>170</v>
      </c>
      <c r="D105" s="252" t="s">
        <v>236</v>
      </c>
      <c r="E105" s="253" t="s">
        <v>829</v>
      </c>
      <c r="F105" s="254" t="s">
        <v>830</v>
      </c>
      <c r="G105" s="255" t="s">
        <v>704</v>
      </c>
      <c r="H105" s="256">
        <v>4</v>
      </c>
      <c r="I105" s="257"/>
      <c r="J105" s="258">
        <f>ROUND(I105*H105,2)</f>
        <v>0</v>
      </c>
      <c r="K105" s="254" t="s">
        <v>1</v>
      </c>
      <c r="L105" s="259"/>
      <c r="M105" s="260" t="s">
        <v>1</v>
      </c>
      <c r="N105" s="261" t="s">
        <v>38</v>
      </c>
      <c r="O105" s="76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AR105" s="14" t="s">
        <v>164</v>
      </c>
      <c r="AT105" s="14" t="s">
        <v>236</v>
      </c>
      <c r="AU105" s="14" t="s">
        <v>67</v>
      </c>
      <c r="AY105" s="14" t="s">
        <v>137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4" t="s">
        <v>75</v>
      </c>
      <c r="BK105" s="219">
        <f>ROUND(I105*H105,2)</f>
        <v>0</v>
      </c>
      <c r="BL105" s="14" t="s">
        <v>142</v>
      </c>
      <c r="BM105" s="14" t="s">
        <v>831</v>
      </c>
    </row>
    <row r="106" s="1" customFormat="1" ht="16.5" customHeight="1">
      <c r="B106" s="35"/>
      <c r="C106" s="208" t="s">
        <v>249</v>
      </c>
      <c r="D106" s="208" t="s">
        <v>138</v>
      </c>
      <c r="E106" s="209" t="s">
        <v>832</v>
      </c>
      <c r="F106" s="210" t="s">
        <v>833</v>
      </c>
      <c r="G106" s="211" t="s">
        <v>734</v>
      </c>
      <c r="H106" s="212">
        <v>4</v>
      </c>
      <c r="I106" s="213"/>
      <c r="J106" s="214">
        <f>ROUND(I106*H106,2)</f>
        <v>0</v>
      </c>
      <c r="K106" s="210" t="s">
        <v>691</v>
      </c>
      <c r="L106" s="40"/>
      <c r="M106" s="215" t="s">
        <v>1</v>
      </c>
      <c r="N106" s="216" t="s">
        <v>38</v>
      </c>
      <c r="O106" s="7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AR106" s="14" t="s">
        <v>142</v>
      </c>
      <c r="AT106" s="14" t="s">
        <v>138</v>
      </c>
      <c r="AU106" s="14" t="s">
        <v>67</v>
      </c>
      <c r="AY106" s="14" t="s">
        <v>137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4" t="s">
        <v>75</v>
      </c>
      <c r="BK106" s="219">
        <f>ROUND(I106*H106,2)</f>
        <v>0</v>
      </c>
      <c r="BL106" s="14" t="s">
        <v>142</v>
      </c>
      <c r="BM106" s="14" t="s">
        <v>834</v>
      </c>
    </row>
    <row r="107" s="1" customFormat="1" ht="16.5" customHeight="1">
      <c r="B107" s="35"/>
      <c r="C107" s="208" t="s">
        <v>254</v>
      </c>
      <c r="D107" s="208" t="s">
        <v>138</v>
      </c>
      <c r="E107" s="209" t="s">
        <v>835</v>
      </c>
      <c r="F107" s="210" t="s">
        <v>836</v>
      </c>
      <c r="G107" s="211" t="s">
        <v>439</v>
      </c>
      <c r="H107" s="212">
        <v>4</v>
      </c>
      <c r="I107" s="213"/>
      <c r="J107" s="214">
        <f>ROUND(I107*H107,2)</f>
        <v>0</v>
      </c>
      <c r="K107" s="210" t="s">
        <v>691</v>
      </c>
      <c r="L107" s="40"/>
      <c r="M107" s="215" t="s">
        <v>1</v>
      </c>
      <c r="N107" s="216" t="s">
        <v>38</v>
      </c>
      <c r="O107" s="76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AR107" s="14" t="s">
        <v>142</v>
      </c>
      <c r="AT107" s="14" t="s">
        <v>138</v>
      </c>
      <c r="AU107" s="14" t="s">
        <v>67</v>
      </c>
      <c r="AY107" s="14" t="s">
        <v>137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4" t="s">
        <v>75</v>
      </c>
      <c r="BK107" s="219">
        <f>ROUND(I107*H107,2)</f>
        <v>0</v>
      </c>
      <c r="BL107" s="14" t="s">
        <v>142</v>
      </c>
      <c r="BM107" s="14" t="s">
        <v>837</v>
      </c>
    </row>
    <row r="108" s="1" customFormat="1" ht="16.5" customHeight="1">
      <c r="B108" s="35"/>
      <c r="C108" s="252" t="s">
        <v>8</v>
      </c>
      <c r="D108" s="252" t="s">
        <v>236</v>
      </c>
      <c r="E108" s="253" t="s">
        <v>838</v>
      </c>
      <c r="F108" s="254" t="s">
        <v>839</v>
      </c>
      <c r="G108" s="255" t="s">
        <v>717</v>
      </c>
      <c r="H108" s="256">
        <v>0.12</v>
      </c>
      <c r="I108" s="257"/>
      <c r="J108" s="258">
        <f>ROUND(I108*H108,2)</f>
        <v>0</v>
      </c>
      <c r="K108" s="254" t="s">
        <v>691</v>
      </c>
      <c r="L108" s="259"/>
      <c r="M108" s="260" t="s">
        <v>1</v>
      </c>
      <c r="N108" s="261" t="s">
        <v>38</v>
      </c>
      <c r="O108" s="7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AR108" s="14" t="s">
        <v>164</v>
      </c>
      <c r="AT108" s="14" t="s">
        <v>236</v>
      </c>
      <c r="AU108" s="14" t="s">
        <v>67</v>
      </c>
      <c r="AY108" s="14" t="s">
        <v>137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4" t="s">
        <v>75</v>
      </c>
      <c r="BK108" s="219">
        <f>ROUND(I108*H108,2)</f>
        <v>0</v>
      </c>
      <c r="BL108" s="14" t="s">
        <v>142</v>
      </c>
      <c r="BM108" s="14" t="s">
        <v>840</v>
      </c>
    </row>
    <row r="109" s="9" customFormat="1" ht="25.92" customHeight="1">
      <c r="B109" s="194"/>
      <c r="C109" s="195"/>
      <c r="D109" s="196" t="s">
        <v>66</v>
      </c>
      <c r="E109" s="197" t="s">
        <v>236</v>
      </c>
      <c r="F109" s="197" t="s">
        <v>841</v>
      </c>
      <c r="G109" s="195"/>
      <c r="H109" s="195"/>
      <c r="I109" s="198"/>
      <c r="J109" s="199">
        <f>BK109</f>
        <v>0</v>
      </c>
      <c r="K109" s="195"/>
      <c r="L109" s="200"/>
      <c r="M109" s="201"/>
      <c r="N109" s="202"/>
      <c r="O109" s="202"/>
      <c r="P109" s="203">
        <f>P110</f>
        <v>0</v>
      </c>
      <c r="Q109" s="202"/>
      <c r="R109" s="203">
        <f>R110</f>
        <v>0</v>
      </c>
      <c r="S109" s="202"/>
      <c r="T109" s="204">
        <f>T110</f>
        <v>0</v>
      </c>
      <c r="AR109" s="205" t="s">
        <v>146</v>
      </c>
      <c r="AT109" s="206" t="s">
        <v>66</v>
      </c>
      <c r="AU109" s="206" t="s">
        <v>67</v>
      </c>
      <c r="AY109" s="205" t="s">
        <v>137</v>
      </c>
      <c r="BK109" s="207">
        <f>BK110</f>
        <v>0</v>
      </c>
    </row>
    <row r="110" s="9" customFormat="1" ht="22.8" customHeight="1">
      <c r="B110" s="194"/>
      <c r="C110" s="195"/>
      <c r="D110" s="196" t="s">
        <v>66</v>
      </c>
      <c r="E110" s="269" t="s">
        <v>842</v>
      </c>
      <c r="F110" s="269" t="s">
        <v>843</v>
      </c>
      <c r="G110" s="195"/>
      <c r="H110" s="195"/>
      <c r="I110" s="198"/>
      <c r="J110" s="270">
        <f>BK110</f>
        <v>0</v>
      </c>
      <c r="K110" s="195"/>
      <c r="L110" s="200"/>
      <c r="M110" s="201"/>
      <c r="N110" s="202"/>
      <c r="O110" s="202"/>
      <c r="P110" s="203">
        <f>SUM(P111:P121)</f>
        <v>0</v>
      </c>
      <c r="Q110" s="202"/>
      <c r="R110" s="203">
        <f>SUM(R111:R121)</f>
        <v>0</v>
      </c>
      <c r="S110" s="202"/>
      <c r="T110" s="204">
        <f>SUM(T111:T121)</f>
        <v>0</v>
      </c>
      <c r="AR110" s="205" t="s">
        <v>146</v>
      </c>
      <c r="AT110" s="206" t="s">
        <v>66</v>
      </c>
      <c r="AU110" s="206" t="s">
        <v>75</v>
      </c>
      <c r="AY110" s="205" t="s">
        <v>137</v>
      </c>
      <c r="BK110" s="207">
        <f>SUM(BK111:BK121)</f>
        <v>0</v>
      </c>
    </row>
    <row r="111" s="1" customFormat="1" ht="16.5" customHeight="1">
      <c r="B111" s="35"/>
      <c r="C111" s="208" t="s">
        <v>262</v>
      </c>
      <c r="D111" s="208" t="s">
        <v>138</v>
      </c>
      <c r="E111" s="209" t="s">
        <v>844</v>
      </c>
      <c r="F111" s="210" t="s">
        <v>845</v>
      </c>
      <c r="G111" s="211" t="s">
        <v>704</v>
      </c>
      <c r="H111" s="212">
        <v>2</v>
      </c>
      <c r="I111" s="213"/>
      <c r="J111" s="214">
        <f>ROUND(I111*H111,2)</f>
        <v>0</v>
      </c>
      <c r="K111" s="210" t="s">
        <v>691</v>
      </c>
      <c r="L111" s="40"/>
      <c r="M111" s="215" t="s">
        <v>1</v>
      </c>
      <c r="N111" s="216" t="s">
        <v>38</v>
      </c>
      <c r="O111" s="7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AR111" s="14" t="s">
        <v>511</v>
      </c>
      <c r="AT111" s="14" t="s">
        <v>138</v>
      </c>
      <c r="AU111" s="14" t="s">
        <v>90</v>
      </c>
      <c r="AY111" s="14" t="s">
        <v>137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4" t="s">
        <v>75</v>
      </c>
      <c r="BK111" s="219">
        <f>ROUND(I111*H111,2)</f>
        <v>0</v>
      </c>
      <c r="BL111" s="14" t="s">
        <v>511</v>
      </c>
      <c r="BM111" s="14" t="s">
        <v>846</v>
      </c>
    </row>
    <row r="112" s="1" customFormat="1" ht="16.5" customHeight="1">
      <c r="B112" s="35"/>
      <c r="C112" s="208" t="s">
        <v>269</v>
      </c>
      <c r="D112" s="208" t="s">
        <v>138</v>
      </c>
      <c r="E112" s="209" t="s">
        <v>847</v>
      </c>
      <c r="F112" s="210" t="s">
        <v>848</v>
      </c>
      <c r="G112" s="211" t="s">
        <v>704</v>
      </c>
      <c r="H112" s="212">
        <v>2</v>
      </c>
      <c r="I112" s="213"/>
      <c r="J112" s="214">
        <f>ROUND(I112*H112,2)</f>
        <v>0</v>
      </c>
      <c r="K112" s="210" t="s">
        <v>691</v>
      </c>
      <c r="L112" s="40"/>
      <c r="M112" s="215" t="s">
        <v>1</v>
      </c>
      <c r="N112" s="216" t="s">
        <v>38</v>
      </c>
      <c r="O112" s="7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AR112" s="14" t="s">
        <v>511</v>
      </c>
      <c r="AT112" s="14" t="s">
        <v>138</v>
      </c>
      <c r="AU112" s="14" t="s">
        <v>90</v>
      </c>
      <c r="AY112" s="14" t="s">
        <v>137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4" t="s">
        <v>75</v>
      </c>
      <c r="BK112" s="219">
        <f>ROUND(I112*H112,2)</f>
        <v>0</v>
      </c>
      <c r="BL112" s="14" t="s">
        <v>511</v>
      </c>
      <c r="BM112" s="14" t="s">
        <v>849</v>
      </c>
    </row>
    <row r="113" s="1" customFormat="1" ht="16.5" customHeight="1">
      <c r="B113" s="35"/>
      <c r="C113" s="208" t="s">
        <v>273</v>
      </c>
      <c r="D113" s="208" t="s">
        <v>138</v>
      </c>
      <c r="E113" s="209" t="s">
        <v>850</v>
      </c>
      <c r="F113" s="210" t="s">
        <v>851</v>
      </c>
      <c r="G113" s="211" t="s">
        <v>750</v>
      </c>
      <c r="H113" s="212">
        <v>2</v>
      </c>
      <c r="I113" s="213"/>
      <c r="J113" s="214">
        <f>ROUND(I113*H113,2)</f>
        <v>0</v>
      </c>
      <c r="K113" s="210" t="s">
        <v>1</v>
      </c>
      <c r="L113" s="40"/>
      <c r="M113" s="215" t="s">
        <v>1</v>
      </c>
      <c r="N113" s="216" t="s">
        <v>38</v>
      </c>
      <c r="O113" s="76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AR113" s="14" t="s">
        <v>511</v>
      </c>
      <c r="AT113" s="14" t="s">
        <v>138</v>
      </c>
      <c r="AU113" s="14" t="s">
        <v>90</v>
      </c>
      <c r="AY113" s="14" t="s">
        <v>137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4" t="s">
        <v>75</v>
      </c>
      <c r="BK113" s="219">
        <f>ROUND(I113*H113,2)</f>
        <v>0</v>
      </c>
      <c r="BL113" s="14" t="s">
        <v>511</v>
      </c>
      <c r="BM113" s="14" t="s">
        <v>852</v>
      </c>
    </row>
    <row r="114" s="1" customFormat="1" ht="16.5" customHeight="1">
      <c r="B114" s="35"/>
      <c r="C114" s="252" t="s">
        <v>277</v>
      </c>
      <c r="D114" s="252" t="s">
        <v>236</v>
      </c>
      <c r="E114" s="253" t="s">
        <v>853</v>
      </c>
      <c r="F114" s="254" t="s">
        <v>854</v>
      </c>
      <c r="G114" s="255" t="s">
        <v>750</v>
      </c>
      <c r="H114" s="256">
        <v>2</v>
      </c>
      <c r="I114" s="257"/>
      <c r="J114" s="258">
        <f>ROUND(I114*H114,2)</f>
        <v>0</v>
      </c>
      <c r="K114" s="254" t="s">
        <v>1</v>
      </c>
      <c r="L114" s="259"/>
      <c r="M114" s="260" t="s">
        <v>1</v>
      </c>
      <c r="N114" s="261" t="s">
        <v>38</v>
      </c>
      <c r="O114" s="76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AR114" s="14" t="s">
        <v>855</v>
      </c>
      <c r="AT114" s="14" t="s">
        <v>236</v>
      </c>
      <c r="AU114" s="14" t="s">
        <v>90</v>
      </c>
      <c r="AY114" s="14" t="s">
        <v>137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4" t="s">
        <v>75</v>
      </c>
      <c r="BK114" s="219">
        <f>ROUND(I114*H114,2)</f>
        <v>0</v>
      </c>
      <c r="BL114" s="14" t="s">
        <v>511</v>
      </c>
      <c r="BM114" s="14" t="s">
        <v>856</v>
      </c>
    </row>
    <row r="115" s="1" customFormat="1" ht="16.5" customHeight="1">
      <c r="B115" s="35"/>
      <c r="C115" s="252" t="s">
        <v>281</v>
      </c>
      <c r="D115" s="252" t="s">
        <v>236</v>
      </c>
      <c r="E115" s="253" t="s">
        <v>857</v>
      </c>
      <c r="F115" s="254" t="s">
        <v>858</v>
      </c>
      <c r="G115" s="255" t="s">
        <v>690</v>
      </c>
      <c r="H115" s="256">
        <v>117</v>
      </c>
      <c r="I115" s="257"/>
      <c r="J115" s="258">
        <f>ROUND(I115*H115,2)</f>
        <v>0</v>
      </c>
      <c r="K115" s="254" t="s">
        <v>691</v>
      </c>
      <c r="L115" s="259"/>
      <c r="M115" s="260" t="s">
        <v>1</v>
      </c>
      <c r="N115" s="261" t="s">
        <v>38</v>
      </c>
      <c r="O115" s="76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AR115" s="14" t="s">
        <v>855</v>
      </c>
      <c r="AT115" s="14" t="s">
        <v>236</v>
      </c>
      <c r="AU115" s="14" t="s">
        <v>90</v>
      </c>
      <c r="AY115" s="14" t="s">
        <v>137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4" t="s">
        <v>75</v>
      </c>
      <c r="BK115" s="219">
        <f>ROUND(I115*H115,2)</f>
        <v>0</v>
      </c>
      <c r="BL115" s="14" t="s">
        <v>511</v>
      </c>
      <c r="BM115" s="14" t="s">
        <v>859</v>
      </c>
    </row>
    <row r="116" s="1" customFormat="1" ht="16.5" customHeight="1">
      <c r="B116" s="35"/>
      <c r="C116" s="208" t="s">
        <v>7</v>
      </c>
      <c r="D116" s="208" t="s">
        <v>138</v>
      </c>
      <c r="E116" s="209" t="s">
        <v>755</v>
      </c>
      <c r="F116" s="210" t="s">
        <v>756</v>
      </c>
      <c r="G116" s="211" t="s">
        <v>757</v>
      </c>
      <c r="H116" s="212">
        <v>0.10000000000000001</v>
      </c>
      <c r="I116" s="213"/>
      <c r="J116" s="214">
        <f>ROUND(I116*H116,2)</f>
        <v>0</v>
      </c>
      <c r="K116" s="210" t="s">
        <v>691</v>
      </c>
      <c r="L116" s="40"/>
      <c r="M116" s="215" t="s">
        <v>1</v>
      </c>
      <c r="N116" s="216" t="s">
        <v>38</v>
      </c>
      <c r="O116" s="76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AR116" s="14" t="s">
        <v>511</v>
      </c>
      <c r="AT116" s="14" t="s">
        <v>138</v>
      </c>
      <c r="AU116" s="14" t="s">
        <v>90</v>
      </c>
      <c r="AY116" s="14" t="s">
        <v>137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4" t="s">
        <v>75</v>
      </c>
      <c r="BK116" s="219">
        <f>ROUND(I116*H116,2)</f>
        <v>0</v>
      </c>
      <c r="BL116" s="14" t="s">
        <v>511</v>
      </c>
      <c r="BM116" s="14" t="s">
        <v>860</v>
      </c>
    </row>
    <row r="117" s="1" customFormat="1" ht="16.5" customHeight="1">
      <c r="B117" s="35"/>
      <c r="C117" s="208" t="s">
        <v>288</v>
      </c>
      <c r="D117" s="208" t="s">
        <v>138</v>
      </c>
      <c r="E117" s="209" t="s">
        <v>759</v>
      </c>
      <c r="F117" s="210" t="s">
        <v>760</v>
      </c>
      <c r="G117" s="211" t="s">
        <v>757</v>
      </c>
      <c r="H117" s="212">
        <v>0.10000000000000001</v>
      </c>
      <c r="I117" s="213"/>
      <c r="J117" s="214">
        <f>ROUND(I117*H117,2)</f>
        <v>0</v>
      </c>
      <c r="K117" s="210" t="s">
        <v>691</v>
      </c>
      <c r="L117" s="40"/>
      <c r="M117" s="215" t="s">
        <v>1</v>
      </c>
      <c r="N117" s="216" t="s">
        <v>38</v>
      </c>
      <c r="O117" s="76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AR117" s="14" t="s">
        <v>511</v>
      </c>
      <c r="AT117" s="14" t="s">
        <v>138</v>
      </c>
      <c r="AU117" s="14" t="s">
        <v>90</v>
      </c>
      <c r="AY117" s="14" t="s">
        <v>137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4" t="s">
        <v>75</v>
      </c>
      <c r="BK117" s="219">
        <f>ROUND(I117*H117,2)</f>
        <v>0</v>
      </c>
      <c r="BL117" s="14" t="s">
        <v>511</v>
      </c>
      <c r="BM117" s="14" t="s">
        <v>861</v>
      </c>
    </row>
    <row r="118" s="1" customFormat="1" ht="16.5" customHeight="1">
      <c r="B118" s="35"/>
      <c r="C118" s="208" t="s">
        <v>295</v>
      </c>
      <c r="D118" s="208" t="s">
        <v>138</v>
      </c>
      <c r="E118" s="209" t="s">
        <v>862</v>
      </c>
      <c r="F118" s="210" t="s">
        <v>863</v>
      </c>
      <c r="G118" s="211" t="s">
        <v>750</v>
      </c>
      <c r="H118" s="212">
        <v>1</v>
      </c>
      <c r="I118" s="213"/>
      <c r="J118" s="214">
        <f>ROUND(I118*H118,2)</f>
        <v>0</v>
      </c>
      <c r="K118" s="210" t="s">
        <v>691</v>
      </c>
      <c r="L118" s="40"/>
      <c r="M118" s="215" t="s">
        <v>1</v>
      </c>
      <c r="N118" s="216" t="s">
        <v>38</v>
      </c>
      <c r="O118" s="76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AR118" s="14" t="s">
        <v>511</v>
      </c>
      <c r="AT118" s="14" t="s">
        <v>138</v>
      </c>
      <c r="AU118" s="14" t="s">
        <v>90</v>
      </c>
      <c r="AY118" s="14" t="s">
        <v>137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4" t="s">
        <v>75</v>
      </c>
      <c r="BK118" s="219">
        <f>ROUND(I118*H118,2)</f>
        <v>0</v>
      </c>
      <c r="BL118" s="14" t="s">
        <v>511</v>
      </c>
      <c r="BM118" s="14" t="s">
        <v>864</v>
      </c>
    </row>
    <row r="119" s="1" customFormat="1" ht="16.5" customHeight="1">
      <c r="B119" s="35"/>
      <c r="C119" s="208" t="s">
        <v>301</v>
      </c>
      <c r="D119" s="208" t="s">
        <v>138</v>
      </c>
      <c r="E119" s="209" t="s">
        <v>865</v>
      </c>
      <c r="F119" s="210" t="s">
        <v>866</v>
      </c>
      <c r="G119" s="211" t="s">
        <v>750</v>
      </c>
      <c r="H119" s="212">
        <v>1</v>
      </c>
      <c r="I119" s="213"/>
      <c r="J119" s="214">
        <f>ROUND(I119*H119,2)</f>
        <v>0</v>
      </c>
      <c r="K119" s="210" t="s">
        <v>691</v>
      </c>
      <c r="L119" s="40"/>
      <c r="M119" s="215" t="s">
        <v>1</v>
      </c>
      <c r="N119" s="216" t="s">
        <v>38</v>
      </c>
      <c r="O119" s="76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AR119" s="14" t="s">
        <v>511</v>
      </c>
      <c r="AT119" s="14" t="s">
        <v>138</v>
      </c>
      <c r="AU119" s="14" t="s">
        <v>90</v>
      </c>
      <c r="AY119" s="14" t="s">
        <v>137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4" t="s">
        <v>75</v>
      </c>
      <c r="BK119" s="219">
        <f>ROUND(I119*H119,2)</f>
        <v>0</v>
      </c>
      <c r="BL119" s="14" t="s">
        <v>511</v>
      </c>
      <c r="BM119" s="14" t="s">
        <v>867</v>
      </c>
    </row>
    <row r="120" s="1" customFormat="1" ht="16.5" customHeight="1">
      <c r="B120" s="35"/>
      <c r="C120" s="208" t="s">
        <v>305</v>
      </c>
      <c r="D120" s="208" t="s">
        <v>138</v>
      </c>
      <c r="E120" s="209" t="s">
        <v>762</v>
      </c>
      <c r="F120" s="210" t="s">
        <v>763</v>
      </c>
      <c r="G120" s="211" t="s">
        <v>750</v>
      </c>
      <c r="H120" s="212">
        <v>1</v>
      </c>
      <c r="I120" s="213"/>
      <c r="J120" s="214">
        <f>ROUND(I120*H120,2)</f>
        <v>0</v>
      </c>
      <c r="K120" s="210" t="s">
        <v>691</v>
      </c>
      <c r="L120" s="40"/>
      <c r="M120" s="215" t="s">
        <v>1</v>
      </c>
      <c r="N120" s="216" t="s">
        <v>38</v>
      </c>
      <c r="O120" s="76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AR120" s="14" t="s">
        <v>511</v>
      </c>
      <c r="AT120" s="14" t="s">
        <v>138</v>
      </c>
      <c r="AU120" s="14" t="s">
        <v>90</v>
      </c>
      <c r="AY120" s="14" t="s">
        <v>137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4" t="s">
        <v>75</v>
      </c>
      <c r="BK120" s="219">
        <f>ROUND(I120*H120,2)</f>
        <v>0</v>
      </c>
      <c r="BL120" s="14" t="s">
        <v>511</v>
      </c>
      <c r="BM120" s="14" t="s">
        <v>868</v>
      </c>
    </row>
    <row r="121" s="1" customFormat="1" ht="16.5" customHeight="1">
      <c r="B121" s="35"/>
      <c r="C121" s="208" t="s">
        <v>311</v>
      </c>
      <c r="D121" s="208" t="s">
        <v>138</v>
      </c>
      <c r="E121" s="209" t="s">
        <v>765</v>
      </c>
      <c r="F121" s="210" t="s">
        <v>766</v>
      </c>
      <c r="G121" s="211" t="s">
        <v>750</v>
      </c>
      <c r="H121" s="212">
        <v>1</v>
      </c>
      <c r="I121" s="213"/>
      <c r="J121" s="214">
        <f>ROUND(I121*H121,2)</f>
        <v>0</v>
      </c>
      <c r="K121" s="210" t="s">
        <v>691</v>
      </c>
      <c r="L121" s="40"/>
      <c r="M121" s="220" t="s">
        <v>1</v>
      </c>
      <c r="N121" s="221" t="s">
        <v>38</v>
      </c>
      <c r="O121" s="222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AR121" s="14" t="s">
        <v>511</v>
      </c>
      <c r="AT121" s="14" t="s">
        <v>138</v>
      </c>
      <c r="AU121" s="14" t="s">
        <v>90</v>
      </c>
      <c r="AY121" s="14" t="s">
        <v>137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4" t="s">
        <v>75</v>
      </c>
      <c r="BK121" s="219">
        <f>ROUND(I121*H121,2)</f>
        <v>0</v>
      </c>
      <c r="BL121" s="14" t="s">
        <v>511</v>
      </c>
      <c r="BM121" s="14" t="s">
        <v>869</v>
      </c>
    </row>
    <row r="122" s="1" customFormat="1" ht="6.96" customHeight="1">
      <c r="B122" s="54"/>
      <c r="C122" s="55"/>
      <c r="D122" s="55"/>
      <c r="E122" s="55"/>
      <c r="F122" s="55"/>
      <c r="G122" s="55"/>
      <c r="H122" s="55"/>
      <c r="I122" s="155"/>
      <c r="J122" s="55"/>
      <c r="K122" s="55"/>
      <c r="L122" s="40"/>
    </row>
  </sheetData>
  <sheetProtection sheet="1" autoFilter="0" formatColumns="0" formatRows="0" objects="1" scenarios="1" spinCount="100000" saltValue="NU7skBV3L/IEC9U/6zW34GqxqSQ1c5W5tlYsD93HJ1gDcnWIGqm+xBA979Frnxs8OOihnCF0tziaVK6BvEYGEg==" hashValue="e0k2qEmzY20vnJIhoJ/3haCu/bEiPv0w7S1Mz7a5Ldqi/4hfertOH5Hvy6S21gMrneLLHTrXRlhxf4uu5Lobug==" algorithmName="SHA-512" password="CC35"/>
  <autoFilter ref="C92:K121"/>
  <mergeCells count="14">
    <mergeCell ref="E7:H7"/>
    <mergeCell ref="E9:H9"/>
    <mergeCell ref="E18:H18"/>
    <mergeCell ref="E27:H27"/>
    <mergeCell ref="E50:H50"/>
    <mergeCell ref="E52:H52"/>
    <mergeCell ref="D67:F67"/>
    <mergeCell ref="D68:F68"/>
    <mergeCell ref="D69:F69"/>
    <mergeCell ref="D70:F70"/>
    <mergeCell ref="D71:F7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99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90</v>
      </c>
    </row>
    <row r="4" ht="24.96" customHeight="1">
      <c r="B4" s="17"/>
      <c r="D4" s="125" t="s">
        <v>103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6.5" customHeight="1">
      <c r="B7" s="17"/>
      <c r="E7" s="127" t="str">
        <f>'Rekapitulace stavby'!K6</f>
        <v>Okružní křižovatka v km 1,391.91 u areálu T-sport a SOPO - Modletice včetně chodníku k zastávce</v>
      </c>
      <c r="F7" s="126"/>
      <c r="G7" s="126"/>
      <c r="H7" s="126"/>
      <c r="L7" s="17"/>
    </row>
    <row r="8" s="1" customFormat="1" ht="12" customHeight="1">
      <c r="B8" s="40"/>
      <c r="D8" s="126" t="s">
        <v>104</v>
      </c>
      <c r="I8" s="128"/>
      <c r="L8" s="40"/>
    </row>
    <row r="9" s="1" customFormat="1" ht="36.96" customHeight="1">
      <c r="B9" s="40"/>
      <c r="E9" s="129" t="s">
        <v>870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5. 2. 2018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30" t="s">
        <v>26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27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29</v>
      </c>
      <c r="I20" s="130" t="s">
        <v>25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30" t="s">
        <v>26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31</v>
      </c>
      <c r="I23" s="130" t="s">
        <v>25</v>
      </c>
      <c r="J23" s="14" t="str">
        <f>IF('Rekapitulace stavby'!AN19="","",'Rekapitulace stavby'!AN19)</f>
        <v/>
      </c>
      <c r="L23" s="40"/>
    </row>
    <row r="24" s="1" customFormat="1" ht="18" customHeight="1">
      <c r="B24" s="40"/>
      <c r="E24" s="14" t="str">
        <f>IF('Rekapitulace stavby'!E20="","",'Rekapitulace stavby'!E20)</f>
        <v xml:space="preserve"> </v>
      </c>
      <c r="I24" s="130" t="s">
        <v>26</v>
      </c>
      <c r="J24" s="14" t="str">
        <f>IF('Rekapitulace stavby'!AN20="","",'Rekapitulace stavby'!AN20)</f>
        <v/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32</v>
      </c>
      <c r="I26" s="128"/>
      <c r="L26" s="40"/>
    </row>
    <row r="27" s="6" customFormat="1" ht="16.5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14.4" customHeight="1">
      <c r="B30" s="40"/>
      <c r="D30" s="136" t="s">
        <v>106</v>
      </c>
      <c r="I30" s="128"/>
      <c r="J30" s="137">
        <f>J61</f>
        <v>0</v>
      </c>
      <c r="L30" s="40"/>
    </row>
    <row r="31" s="1" customFormat="1" ht="14.4" customHeight="1">
      <c r="B31" s="40"/>
      <c r="D31" s="138" t="s">
        <v>107</v>
      </c>
      <c r="I31" s="128"/>
      <c r="J31" s="137">
        <f>J67</f>
        <v>0</v>
      </c>
      <c r="L31" s="40"/>
    </row>
    <row r="32" s="1" customFormat="1" ht="25.44" customHeight="1">
      <c r="B32" s="40"/>
      <c r="D32" s="139" t="s">
        <v>33</v>
      </c>
      <c r="I32" s="128"/>
      <c r="J32" s="140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5"/>
      <c r="J33" s="68"/>
      <c r="K33" s="68"/>
      <c r="L33" s="40"/>
    </row>
    <row r="34" s="1" customFormat="1" ht="14.4" customHeight="1">
      <c r="B34" s="40"/>
      <c r="F34" s="141" t="s">
        <v>35</v>
      </c>
      <c r="I34" s="142" t="s">
        <v>34</v>
      </c>
      <c r="J34" s="141" t="s">
        <v>36</v>
      </c>
      <c r="L34" s="40"/>
    </row>
    <row r="35" s="1" customFormat="1" ht="14.4" customHeight="1">
      <c r="B35" s="40"/>
      <c r="D35" s="126" t="s">
        <v>37</v>
      </c>
      <c r="E35" s="126" t="s">
        <v>38</v>
      </c>
      <c r="F35" s="143">
        <f>ROUND((SUM(BE67:BE74) + SUM(BE94:BE145)),  2)</f>
        <v>0</v>
      </c>
      <c r="I35" s="144">
        <v>0.20999999999999999</v>
      </c>
      <c r="J35" s="143">
        <f>ROUND(((SUM(BE67:BE74) + SUM(BE94:BE145))*I35),  2)</f>
        <v>0</v>
      </c>
      <c r="L35" s="40"/>
    </row>
    <row r="36" s="1" customFormat="1" ht="14.4" customHeight="1">
      <c r="B36" s="40"/>
      <c r="E36" s="126" t="s">
        <v>39</v>
      </c>
      <c r="F36" s="143">
        <f>ROUND((SUM(BF67:BF74) + SUM(BF94:BF145)),  2)</f>
        <v>0</v>
      </c>
      <c r="I36" s="144">
        <v>0.14999999999999999</v>
      </c>
      <c r="J36" s="143">
        <f>ROUND(((SUM(BF67:BF74) + SUM(BF94:BF145))*I36),  2)</f>
        <v>0</v>
      </c>
      <c r="L36" s="40"/>
    </row>
    <row r="37" hidden="1" s="1" customFormat="1" ht="14.4" customHeight="1">
      <c r="B37" s="40"/>
      <c r="E37" s="126" t="s">
        <v>40</v>
      </c>
      <c r="F37" s="143">
        <f>ROUND((SUM(BG67:BG74) + SUM(BG94:BG145)),  2)</f>
        <v>0</v>
      </c>
      <c r="I37" s="144">
        <v>0.20999999999999999</v>
      </c>
      <c r="J37" s="143">
        <f>0</f>
        <v>0</v>
      </c>
      <c r="L37" s="40"/>
    </row>
    <row r="38" hidden="1" s="1" customFormat="1" ht="14.4" customHeight="1">
      <c r="B38" s="40"/>
      <c r="E38" s="126" t="s">
        <v>41</v>
      </c>
      <c r="F38" s="143">
        <f>ROUND((SUM(BH67:BH74) + SUM(BH94:BH145)),  2)</f>
        <v>0</v>
      </c>
      <c r="I38" s="144">
        <v>0.14999999999999999</v>
      </c>
      <c r="J38" s="143">
        <f>0</f>
        <v>0</v>
      </c>
      <c r="L38" s="40"/>
    </row>
    <row r="39" hidden="1" s="1" customFormat="1" ht="14.4" customHeight="1">
      <c r="B39" s="40"/>
      <c r="E39" s="126" t="s">
        <v>42</v>
      </c>
      <c r="F39" s="143">
        <f>ROUND((SUM(BI67:BI74) + SUM(BI94:BI145)),  2)</f>
        <v>0</v>
      </c>
      <c r="I39" s="144">
        <v>0</v>
      </c>
      <c r="J39" s="143">
        <f>0</f>
        <v>0</v>
      </c>
      <c r="L39" s="40"/>
    </row>
    <row r="40" s="1" customFormat="1" ht="6.96" customHeight="1">
      <c r="B40" s="40"/>
      <c r="I40" s="128"/>
      <c r="L40" s="40"/>
    </row>
    <row r="41" s="1" customFormat="1" ht="25.44" customHeight="1">
      <c r="B41" s="40"/>
      <c r="C41" s="145"/>
      <c r="D41" s="146" t="s">
        <v>43</v>
      </c>
      <c r="E41" s="147"/>
      <c r="F41" s="147"/>
      <c r="G41" s="148" t="s">
        <v>44</v>
      </c>
      <c r="H41" s="149" t="s">
        <v>45</v>
      </c>
      <c r="I41" s="150"/>
      <c r="J41" s="151">
        <f>SUM(J32:J39)</f>
        <v>0</v>
      </c>
      <c r="K41" s="152"/>
      <c r="L41" s="40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5"/>
      <c r="J42" s="154"/>
      <c r="K42" s="154"/>
      <c r="L42" s="40"/>
    </row>
    <row r="46" s="1" customFormat="1" ht="6.96" customHeight="1">
      <c r="B46" s="156"/>
      <c r="C46" s="157"/>
      <c r="D46" s="157"/>
      <c r="E46" s="157"/>
      <c r="F46" s="157"/>
      <c r="G46" s="157"/>
      <c r="H46" s="157"/>
      <c r="I46" s="158"/>
      <c r="J46" s="157"/>
      <c r="K46" s="157"/>
      <c r="L46" s="40"/>
    </row>
    <row r="47" s="1" customFormat="1" ht="24.96" customHeight="1">
      <c r="B47" s="35"/>
      <c r="C47" s="20" t="s">
        <v>108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8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6.5" customHeight="1">
      <c r="B50" s="35"/>
      <c r="C50" s="36"/>
      <c r="D50" s="36"/>
      <c r="E50" s="159" t="str">
        <f>E7</f>
        <v>Okružní křižovatka v km 1,391.91 u areálu T-sport a SOPO - Modletice včetně chodníku k zastávce</v>
      </c>
      <c r="F50" s="29"/>
      <c r="G50" s="29"/>
      <c r="H50" s="29"/>
      <c r="I50" s="128"/>
      <c r="J50" s="36"/>
      <c r="K50" s="36"/>
      <c r="L50" s="40"/>
    </row>
    <row r="51" s="1" customFormat="1" ht="12" customHeight="1">
      <c r="B51" s="35"/>
      <c r="C51" s="29" t="s">
        <v>104</v>
      </c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502 - Přeložka plynovodu</v>
      </c>
      <c r="F52" s="36"/>
      <c r="G52" s="36"/>
      <c r="H52" s="36"/>
      <c r="I52" s="128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0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8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0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0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9.28" customHeight="1">
      <c r="B59" s="35"/>
      <c r="C59" s="160" t="s">
        <v>109</v>
      </c>
      <c r="D59" s="161"/>
      <c r="E59" s="161"/>
      <c r="F59" s="161"/>
      <c r="G59" s="161"/>
      <c r="H59" s="161"/>
      <c r="I59" s="162"/>
      <c r="J59" s="163" t="s">
        <v>110</v>
      </c>
      <c r="K59" s="161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8"/>
      <c r="J60" s="36"/>
      <c r="K60" s="36"/>
      <c r="L60" s="40"/>
    </row>
    <row r="61" s="1" customFormat="1" ht="22.8" customHeight="1">
      <c r="B61" s="35"/>
      <c r="C61" s="164" t="s">
        <v>111</v>
      </c>
      <c r="D61" s="36"/>
      <c r="E61" s="36"/>
      <c r="F61" s="36"/>
      <c r="G61" s="36"/>
      <c r="H61" s="36"/>
      <c r="I61" s="128"/>
      <c r="J61" s="95">
        <f>J94</f>
        <v>0</v>
      </c>
      <c r="K61" s="36"/>
      <c r="L61" s="40"/>
      <c r="AU61" s="14" t="s">
        <v>77</v>
      </c>
    </row>
    <row r="62" s="7" customFormat="1" ht="24.96" customHeight="1">
      <c r="B62" s="165"/>
      <c r="C62" s="166"/>
      <c r="D62" s="167" t="s">
        <v>871</v>
      </c>
      <c r="E62" s="168"/>
      <c r="F62" s="168"/>
      <c r="G62" s="168"/>
      <c r="H62" s="168"/>
      <c r="I62" s="169"/>
      <c r="J62" s="170">
        <f>J95</f>
        <v>0</v>
      </c>
      <c r="K62" s="166"/>
      <c r="L62" s="171"/>
    </row>
    <row r="63" s="7" customFormat="1" ht="24.96" customHeight="1">
      <c r="B63" s="165"/>
      <c r="C63" s="166"/>
      <c r="D63" s="167" t="s">
        <v>872</v>
      </c>
      <c r="E63" s="168"/>
      <c r="F63" s="168"/>
      <c r="G63" s="168"/>
      <c r="H63" s="168"/>
      <c r="I63" s="169"/>
      <c r="J63" s="170">
        <f>J115</f>
        <v>0</v>
      </c>
      <c r="K63" s="166"/>
      <c r="L63" s="171"/>
    </row>
    <row r="64" s="7" customFormat="1" ht="24.96" customHeight="1">
      <c r="B64" s="165"/>
      <c r="C64" s="166"/>
      <c r="D64" s="167" t="s">
        <v>873</v>
      </c>
      <c r="E64" s="168"/>
      <c r="F64" s="168"/>
      <c r="G64" s="168"/>
      <c r="H64" s="168"/>
      <c r="I64" s="169"/>
      <c r="J64" s="170">
        <f>J128</f>
        <v>0</v>
      </c>
      <c r="K64" s="166"/>
      <c r="L64" s="171"/>
    </row>
    <row r="65" s="1" customFormat="1" ht="21.84" customHeight="1">
      <c r="B65" s="35"/>
      <c r="C65" s="36"/>
      <c r="D65" s="36"/>
      <c r="E65" s="36"/>
      <c r="F65" s="36"/>
      <c r="G65" s="36"/>
      <c r="H65" s="36"/>
      <c r="I65" s="128"/>
      <c r="J65" s="36"/>
      <c r="K65" s="36"/>
      <c r="L65" s="40"/>
    </row>
    <row r="66" s="1" customFormat="1" ht="6.96" customHeight="1">
      <c r="B66" s="35"/>
      <c r="C66" s="36"/>
      <c r="D66" s="36"/>
      <c r="E66" s="36"/>
      <c r="F66" s="36"/>
      <c r="G66" s="36"/>
      <c r="H66" s="36"/>
      <c r="I66" s="128"/>
      <c r="J66" s="36"/>
      <c r="K66" s="36"/>
      <c r="L66" s="40"/>
    </row>
    <row r="67" s="1" customFormat="1" ht="29.28" customHeight="1">
      <c r="B67" s="35"/>
      <c r="C67" s="164" t="s">
        <v>113</v>
      </c>
      <c r="D67" s="36"/>
      <c r="E67" s="36"/>
      <c r="F67" s="36"/>
      <c r="G67" s="36"/>
      <c r="H67" s="36"/>
      <c r="I67" s="128"/>
      <c r="J67" s="172">
        <f>ROUND(J68 + J69 + J70 + J71 + J72 + J73,2)</f>
        <v>0</v>
      </c>
      <c r="K67" s="36"/>
      <c r="L67" s="40"/>
      <c r="N67" s="173" t="s">
        <v>37</v>
      </c>
    </row>
    <row r="68" s="1" customFormat="1" ht="18" customHeight="1">
      <c r="B68" s="35"/>
      <c r="C68" s="36"/>
      <c r="D68" s="174" t="s">
        <v>114</v>
      </c>
      <c r="E68" s="175"/>
      <c r="F68" s="175"/>
      <c r="G68" s="36"/>
      <c r="H68" s="36"/>
      <c r="I68" s="128"/>
      <c r="J68" s="176">
        <v>0</v>
      </c>
      <c r="K68" s="36"/>
      <c r="L68" s="177"/>
      <c r="M68" s="128"/>
      <c r="N68" s="178" t="s">
        <v>38</v>
      </c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79" t="s">
        <v>115</v>
      </c>
      <c r="AZ68" s="128"/>
      <c r="BA68" s="128"/>
      <c r="BB68" s="128"/>
      <c r="BC68" s="128"/>
      <c r="BD68" s="128"/>
      <c r="BE68" s="180">
        <f>IF(N68="základní",J68,0)</f>
        <v>0</v>
      </c>
      <c r="BF68" s="180">
        <f>IF(N68="snížená",J68,0)</f>
        <v>0</v>
      </c>
      <c r="BG68" s="180">
        <f>IF(N68="zákl. přenesená",J68,0)</f>
        <v>0</v>
      </c>
      <c r="BH68" s="180">
        <f>IF(N68="sníž. přenesená",J68,0)</f>
        <v>0</v>
      </c>
      <c r="BI68" s="180">
        <f>IF(N68="nulová",J68,0)</f>
        <v>0</v>
      </c>
      <c r="BJ68" s="179" t="s">
        <v>75</v>
      </c>
      <c r="BK68" s="128"/>
      <c r="BL68" s="128"/>
      <c r="BM68" s="128"/>
    </row>
    <row r="69" s="1" customFormat="1" ht="18" customHeight="1">
      <c r="B69" s="35"/>
      <c r="C69" s="36"/>
      <c r="D69" s="174" t="s">
        <v>116</v>
      </c>
      <c r="E69" s="175"/>
      <c r="F69" s="175"/>
      <c r="G69" s="36"/>
      <c r="H69" s="36"/>
      <c r="I69" s="128"/>
      <c r="J69" s="176">
        <v>0</v>
      </c>
      <c r="K69" s="36"/>
      <c r="L69" s="177"/>
      <c r="M69" s="128"/>
      <c r="N69" s="178" t="s">
        <v>38</v>
      </c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79" t="s">
        <v>115</v>
      </c>
      <c r="AZ69" s="128"/>
      <c r="BA69" s="128"/>
      <c r="BB69" s="128"/>
      <c r="BC69" s="128"/>
      <c r="BD69" s="128"/>
      <c r="BE69" s="180">
        <f>IF(N69="základní",J69,0)</f>
        <v>0</v>
      </c>
      <c r="BF69" s="180">
        <f>IF(N69="snížená",J69,0)</f>
        <v>0</v>
      </c>
      <c r="BG69" s="180">
        <f>IF(N69="zákl. přenesená",J69,0)</f>
        <v>0</v>
      </c>
      <c r="BH69" s="180">
        <f>IF(N69="sníž. přenesená",J69,0)</f>
        <v>0</v>
      </c>
      <c r="BI69" s="180">
        <f>IF(N69="nulová",J69,0)</f>
        <v>0</v>
      </c>
      <c r="BJ69" s="179" t="s">
        <v>75</v>
      </c>
      <c r="BK69" s="128"/>
      <c r="BL69" s="128"/>
      <c r="BM69" s="128"/>
    </row>
    <row r="70" s="1" customFormat="1" ht="18" customHeight="1">
      <c r="B70" s="35"/>
      <c r="C70" s="36"/>
      <c r="D70" s="174" t="s">
        <v>117</v>
      </c>
      <c r="E70" s="175"/>
      <c r="F70" s="175"/>
      <c r="G70" s="36"/>
      <c r="H70" s="36"/>
      <c r="I70" s="128"/>
      <c r="J70" s="176">
        <v>0</v>
      </c>
      <c r="K70" s="36"/>
      <c r="L70" s="177"/>
      <c r="M70" s="128"/>
      <c r="N70" s="178" t="s">
        <v>38</v>
      </c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79" t="s">
        <v>115</v>
      </c>
      <c r="AZ70" s="128"/>
      <c r="BA70" s="128"/>
      <c r="BB70" s="128"/>
      <c r="BC70" s="128"/>
      <c r="BD70" s="128"/>
      <c r="BE70" s="180">
        <f>IF(N70="základní",J70,0)</f>
        <v>0</v>
      </c>
      <c r="BF70" s="180">
        <f>IF(N70="snížená",J70,0)</f>
        <v>0</v>
      </c>
      <c r="BG70" s="180">
        <f>IF(N70="zákl. přenesená",J70,0)</f>
        <v>0</v>
      </c>
      <c r="BH70" s="180">
        <f>IF(N70="sníž. přenesená",J70,0)</f>
        <v>0</v>
      </c>
      <c r="BI70" s="180">
        <f>IF(N70="nulová",J70,0)</f>
        <v>0</v>
      </c>
      <c r="BJ70" s="179" t="s">
        <v>75</v>
      </c>
      <c r="BK70" s="128"/>
      <c r="BL70" s="128"/>
      <c r="BM70" s="128"/>
    </row>
    <row r="71" s="1" customFormat="1" ht="18" customHeight="1">
      <c r="B71" s="35"/>
      <c r="C71" s="36"/>
      <c r="D71" s="174" t="s">
        <v>118</v>
      </c>
      <c r="E71" s="175"/>
      <c r="F71" s="175"/>
      <c r="G71" s="36"/>
      <c r="H71" s="36"/>
      <c r="I71" s="128"/>
      <c r="J71" s="176">
        <v>0</v>
      </c>
      <c r="K71" s="36"/>
      <c r="L71" s="177"/>
      <c r="M71" s="128"/>
      <c r="N71" s="178" t="s">
        <v>38</v>
      </c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79" t="s">
        <v>115</v>
      </c>
      <c r="AZ71" s="128"/>
      <c r="BA71" s="128"/>
      <c r="BB71" s="128"/>
      <c r="BC71" s="128"/>
      <c r="BD71" s="128"/>
      <c r="BE71" s="180">
        <f>IF(N71="základní",J71,0)</f>
        <v>0</v>
      </c>
      <c r="BF71" s="180">
        <f>IF(N71="snížená",J71,0)</f>
        <v>0</v>
      </c>
      <c r="BG71" s="180">
        <f>IF(N71="zákl. přenesená",J71,0)</f>
        <v>0</v>
      </c>
      <c r="BH71" s="180">
        <f>IF(N71="sníž. přenesená",J71,0)</f>
        <v>0</v>
      </c>
      <c r="BI71" s="180">
        <f>IF(N71="nulová",J71,0)</f>
        <v>0</v>
      </c>
      <c r="BJ71" s="179" t="s">
        <v>75</v>
      </c>
      <c r="BK71" s="128"/>
      <c r="BL71" s="128"/>
      <c r="BM71" s="128"/>
    </row>
    <row r="72" s="1" customFormat="1" ht="18" customHeight="1">
      <c r="B72" s="35"/>
      <c r="C72" s="36"/>
      <c r="D72" s="174" t="s">
        <v>119</v>
      </c>
      <c r="E72" s="175"/>
      <c r="F72" s="175"/>
      <c r="G72" s="36"/>
      <c r="H72" s="36"/>
      <c r="I72" s="128"/>
      <c r="J72" s="176">
        <v>0</v>
      </c>
      <c r="K72" s="36"/>
      <c r="L72" s="177"/>
      <c r="M72" s="128"/>
      <c r="N72" s="178" t="s">
        <v>38</v>
      </c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79" t="s">
        <v>115</v>
      </c>
      <c r="AZ72" s="128"/>
      <c r="BA72" s="128"/>
      <c r="BB72" s="128"/>
      <c r="BC72" s="128"/>
      <c r="BD72" s="128"/>
      <c r="BE72" s="180">
        <f>IF(N72="základní",J72,0)</f>
        <v>0</v>
      </c>
      <c r="BF72" s="180">
        <f>IF(N72="snížená",J72,0)</f>
        <v>0</v>
      </c>
      <c r="BG72" s="180">
        <f>IF(N72="zákl. přenesená",J72,0)</f>
        <v>0</v>
      </c>
      <c r="BH72" s="180">
        <f>IF(N72="sníž. přenesená",J72,0)</f>
        <v>0</v>
      </c>
      <c r="BI72" s="180">
        <f>IF(N72="nulová",J72,0)</f>
        <v>0</v>
      </c>
      <c r="BJ72" s="179" t="s">
        <v>75</v>
      </c>
      <c r="BK72" s="128"/>
      <c r="BL72" s="128"/>
      <c r="BM72" s="128"/>
    </row>
    <row r="73" s="1" customFormat="1" ht="18" customHeight="1">
      <c r="B73" s="35"/>
      <c r="C73" s="36"/>
      <c r="D73" s="175" t="s">
        <v>120</v>
      </c>
      <c r="E73" s="36"/>
      <c r="F73" s="36"/>
      <c r="G73" s="36"/>
      <c r="H73" s="36"/>
      <c r="I73" s="128"/>
      <c r="J73" s="176">
        <f>ROUND(J30*T73,2)</f>
        <v>0</v>
      </c>
      <c r="K73" s="36"/>
      <c r="L73" s="177"/>
      <c r="M73" s="128"/>
      <c r="N73" s="178" t="s">
        <v>38</v>
      </c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79" t="s">
        <v>121</v>
      </c>
      <c r="AZ73" s="128"/>
      <c r="BA73" s="128"/>
      <c r="BB73" s="128"/>
      <c r="BC73" s="128"/>
      <c r="BD73" s="128"/>
      <c r="BE73" s="180">
        <f>IF(N73="základní",J73,0)</f>
        <v>0</v>
      </c>
      <c r="BF73" s="180">
        <f>IF(N73="snížená",J73,0)</f>
        <v>0</v>
      </c>
      <c r="BG73" s="180">
        <f>IF(N73="zákl. přenesená",J73,0)</f>
        <v>0</v>
      </c>
      <c r="BH73" s="180">
        <f>IF(N73="sníž. přenesená",J73,0)</f>
        <v>0</v>
      </c>
      <c r="BI73" s="180">
        <f>IF(N73="nulová",J73,0)</f>
        <v>0</v>
      </c>
      <c r="BJ73" s="179" t="s">
        <v>75</v>
      </c>
      <c r="BK73" s="128"/>
      <c r="BL73" s="128"/>
      <c r="BM73" s="128"/>
    </row>
    <row r="74" s="1" customFormat="1">
      <c r="B74" s="35"/>
      <c r="C74" s="36"/>
      <c r="D74" s="36"/>
      <c r="E74" s="36"/>
      <c r="F74" s="36"/>
      <c r="G74" s="36"/>
      <c r="H74" s="36"/>
      <c r="I74" s="128"/>
      <c r="J74" s="36"/>
      <c r="K74" s="36"/>
      <c r="L74" s="40"/>
    </row>
    <row r="75" s="1" customFormat="1" ht="29.28" customHeight="1">
      <c r="B75" s="35"/>
      <c r="C75" s="181" t="s">
        <v>122</v>
      </c>
      <c r="D75" s="161"/>
      <c r="E75" s="161"/>
      <c r="F75" s="161"/>
      <c r="G75" s="161"/>
      <c r="H75" s="161"/>
      <c r="I75" s="162"/>
      <c r="J75" s="182">
        <f>ROUND(J61+J67,2)</f>
        <v>0</v>
      </c>
      <c r="K75" s="161"/>
      <c r="L75" s="40"/>
    </row>
    <row r="76" s="1" customFormat="1" ht="6.96" customHeight="1">
      <c r="B76" s="54"/>
      <c r="C76" s="55"/>
      <c r="D76" s="55"/>
      <c r="E76" s="55"/>
      <c r="F76" s="55"/>
      <c r="G76" s="55"/>
      <c r="H76" s="55"/>
      <c r="I76" s="155"/>
      <c r="J76" s="55"/>
      <c r="K76" s="55"/>
      <c r="L76" s="40"/>
    </row>
    <row r="80" s="1" customFormat="1" ht="6.96" customHeight="1">
      <c r="B80" s="56"/>
      <c r="C80" s="57"/>
      <c r="D80" s="57"/>
      <c r="E80" s="57"/>
      <c r="F80" s="57"/>
      <c r="G80" s="57"/>
      <c r="H80" s="57"/>
      <c r="I80" s="158"/>
      <c r="J80" s="57"/>
      <c r="K80" s="57"/>
      <c r="L80" s="40"/>
    </row>
    <row r="81" s="1" customFormat="1" ht="24.96" customHeight="1">
      <c r="B81" s="35"/>
      <c r="C81" s="20" t="s">
        <v>123</v>
      </c>
      <c r="D81" s="36"/>
      <c r="E81" s="36"/>
      <c r="F81" s="36"/>
      <c r="G81" s="36"/>
      <c r="H81" s="36"/>
      <c r="I81" s="128"/>
      <c r="J81" s="36"/>
      <c r="K81" s="36"/>
      <c r="L81" s="40"/>
    </row>
    <row r="82" s="1" customFormat="1" ht="6.96" customHeight="1">
      <c r="B82" s="35"/>
      <c r="C82" s="36"/>
      <c r="D82" s="36"/>
      <c r="E82" s="36"/>
      <c r="F82" s="36"/>
      <c r="G82" s="36"/>
      <c r="H82" s="36"/>
      <c r="I82" s="128"/>
      <c r="J82" s="36"/>
      <c r="K82" s="36"/>
      <c r="L82" s="40"/>
    </row>
    <row r="83" s="1" customFormat="1" ht="12" customHeight="1">
      <c r="B83" s="35"/>
      <c r="C83" s="29" t="s">
        <v>16</v>
      </c>
      <c r="D83" s="36"/>
      <c r="E83" s="36"/>
      <c r="F83" s="36"/>
      <c r="G83" s="36"/>
      <c r="H83" s="36"/>
      <c r="I83" s="128"/>
      <c r="J83" s="36"/>
      <c r="K83" s="36"/>
      <c r="L83" s="40"/>
    </row>
    <row r="84" s="1" customFormat="1" ht="16.5" customHeight="1">
      <c r="B84" s="35"/>
      <c r="C84" s="36"/>
      <c r="D84" s="36"/>
      <c r="E84" s="159" t="str">
        <f>E7</f>
        <v>Okružní křižovatka v km 1,391.91 u areálu T-sport a SOPO - Modletice včetně chodníku k zastávce</v>
      </c>
      <c r="F84" s="29"/>
      <c r="G84" s="29"/>
      <c r="H84" s="29"/>
      <c r="I84" s="128"/>
      <c r="J84" s="36"/>
      <c r="K84" s="36"/>
      <c r="L84" s="40"/>
    </row>
    <row r="85" s="1" customFormat="1" ht="12" customHeight="1">
      <c r="B85" s="35"/>
      <c r="C85" s="29" t="s">
        <v>104</v>
      </c>
      <c r="D85" s="36"/>
      <c r="E85" s="36"/>
      <c r="F85" s="36"/>
      <c r="G85" s="36"/>
      <c r="H85" s="36"/>
      <c r="I85" s="128"/>
      <c r="J85" s="36"/>
      <c r="K85" s="36"/>
      <c r="L85" s="40"/>
    </row>
    <row r="86" s="1" customFormat="1" ht="16.5" customHeight="1">
      <c r="B86" s="35"/>
      <c r="C86" s="36"/>
      <c r="D86" s="36"/>
      <c r="E86" s="61" t="str">
        <f>E9</f>
        <v>SO 502 - Přeložka plynovodu</v>
      </c>
      <c r="F86" s="36"/>
      <c r="G86" s="36"/>
      <c r="H86" s="36"/>
      <c r="I86" s="128"/>
      <c r="J86" s="36"/>
      <c r="K86" s="36"/>
      <c r="L86" s="40"/>
    </row>
    <row r="87" s="1" customFormat="1" ht="6.96" customHeight="1">
      <c r="B87" s="35"/>
      <c r="C87" s="36"/>
      <c r="D87" s="36"/>
      <c r="E87" s="36"/>
      <c r="F87" s="36"/>
      <c r="G87" s="36"/>
      <c r="H87" s="36"/>
      <c r="I87" s="128"/>
      <c r="J87" s="36"/>
      <c r="K87" s="36"/>
      <c r="L87" s="40"/>
    </row>
    <row r="88" s="1" customFormat="1" ht="12" customHeight="1">
      <c r="B88" s="35"/>
      <c r="C88" s="29" t="s">
        <v>20</v>
      </c>
      <c r="D88" s="36"/>
      <c r="E88" s="36"/>
      <c r="F88" s="24" t="str">
        <f>F12</f>
        <v xml:space="preserve"> </v>
      </c>
      <c r="G88" s="36"/>
      <c r="H88" s="36"/>
      <c r="I88" s="130" t="s">
        <v>22</v>
      </c>
      <c r="J88" s="64" t="str">
        <f>IF(J12="","",J12)</f>
        <v>5. 2. 2018</v>
      </c>
      <c r="K88" s="36"/>
      <c r="L88" s="40"/>
    </row>
    <row r="89" s="1" customFormat="1" ht="6.96" customHeight="1">
      <c r="B89" s="35"/>
      <c r="C89" s="36"/>
      <c r="D89" s="36"/>
      <c r="E89" s="36"/>
      <c r="F89" s="36"/>
      <c r="G89" s="36"/>
      <c r="H89" s="36"/>
      <c r="I89" s="128"/>
      <c r="J89" s="36"/>
      <c r="K89" s="36"/>
      <c r="L89" s="40"/>
    </row>
    <row r="90" s="1" customFormat="1" ht="13.65" customHeight="1">
      <c r="B90" s="35"/>
      <c r="C90" s="29" t="s">
        <v>24</v>
      </c>
      <c r="D90" s="36"/>
      <c r="E90" s="36"/>
      <c r="F90" s="24" t="str">
        <f>E15</f>
        <v xml:space="preserve"> </v>
      </c>
      <c r="G90" s="36"/>
      <c r="H90" s="36"/>
      <c r="I90" s="130" t="s">
        <v>29</v>
      </c>
      <c r="J90" s="33" t="str">
        <f>E21</f>
        <v xml:space="preserve"> </v>
      </c>
      <c r="K90" s="36"/>
      <c r="L90" s="40"/>
    </row>
    <row r="91" s="1" customFormat="1" ht="13.65" customHeight="1">
      <c r="B91" s="35"/>
      <c r="C91" s="29" t="s">
        <v>27</v>
      </c>
      <c r="D91" s="36"/>
      <c r="E91" s="36"/>
      <c r="F91" s="24" t="str">
        <f>IF(E18="","",E18)</f>
        <v>Vyplň údaj</v>
      </c>
      <c r="G91" s="36"/>
      <c r="H91" s="36"/>
      <c r="I91" s="130" t="s">
        <v>31</v>
      </c>
      <c r="J91" s="33" t="str">
        <f>E24</f>
        <v xml:space="preserve"> </v>
      </c>
      <c r="K91" s="36"/>
      <c r="L91" s="40"/>
    </row>
    <row r="92" s="1" customFormat="1" ht="10.32" customHeight="1">
      <c r="B92" s="35"/>
      <c r="C92" s="36"/>
      <c r="D92" s="36"/>
      <c r="E92" s="36"/>
      <c r="F92" s="36"/>
      <c r="G92" s="36"/>
      <c r="H92" s="36"/>
      <c r="I92" s="128"/>
      <c r="J92" s="36"/>
      <c r="K92" s="36"/>
      <c r="L92" s="40"/>
    </row>
    <row r="93" s="8" customFormat="1" ht="29.28" customHeight="1">
      <c r="B93" s="183"/>
      <c r="C93" s="184" t="s">
        <v>124</v>
      </c>
      <c r="D93" s="185" t="s">
        <v>52</v>
      </c>
      <c r="E93" s="185" t="s">
        <v>48</v>
      </c>
      <c r="F93" s="185" t="s">
        <v>49</v>
      </c>
      <c r="G93" s="185" t="s">
        <v>125</v>
      </c>
      <c r="H93" s="185" t="s">
        <v>126</v>
      </c>
      <c r="I93" s="186" t="s">
        <v>127</v>
      </c>
      <c r="J93" s="187" t="s">
        <v>110</v>
      </c>
      <c r="K93" s="188" t="s">
        <v>128</v>
      </c>
      <c r="L93" s="189"/>
      <c r="M93" s="85" t="s">
        <v>1</v>
      </c>
      <c r="N93" s="86" t="s">
        <v>37</v>
      </c>
      <c r="O93" s="86" t="s">
        <v>129</v>
      </c>
      <c r="P93" s="86" t="s">
        <v>130</v>
      </c>
      <c r="Q93" s="86" t="s">
        <v>131</v>
      </c>
      <c r="R93" s="86" t="s">
        <v>132</v>
      </c>
      <c r="S93" s="86" t="s">
        <v>133</v>
      </c>
      <c r="T93" s="87" t="s">
        <v>134</v>
      </c>
    </row>
    <row r="94" s="1" customFormat="1" ht="22.8" customHeight="1">
      <c r="B94" s="35"/>
      <c r="C94" s="92" t="s">
        <v>135</v>
      </c>
      <c r="D94" s="36"/>
      <c r="E94" s="36"/>
      <c r="F94" s="36"/>
      <c r="G94" s="36"/>
      <c r="H94" s="36"/>
      <c r="I94" s="128"/>
      <c r="J94" s="190">
        <f>BK94</f>
        <v>0</v>
      </c>
      <c r="K94" s="36"/>
      <c r="L94" s="40"/>
      <c r="M94" s="88"/>
      <c r="N94" s="89"/>
      <c r="O94" s="89"/>
      <c r="P94" s="191">
        <f>P95+P115+P128</f>
        <v>0</v>
      </c>
      <c r="Q94" s="89"/>
      <c r="R94" s="191">
        <f>R95+R115+R128</f>
        <v>0</v>
      </c>
      <c r="S94" s="89"/>
      <c r="T94" s="192">
        <f>T95+T115+T128</f>
        <v>0</v>
      </c>
      <c r="AT94" s="14" t="s">
        <v>66</v>
      </c>
      <c r="AU94" s="14" t="s">
        <v>77</v>
      </c>
      <c r="BK94" s="193">
        <f>BK95+BK115+BK128</f>
        <v>0</v>
      </c>
    </row>
    <row r="95" s="9" customFormat="1" ht="25.92" customHeight="1">
      <c r="B95" s="194"/>
      <c r="C95" s="195"/>
      <c r="D95" s="196" t="s">
        <v>66</v>
      </c>
      <c r="E95" s="197" t="s">
        <v>874</v>
      </c>
      <c r="F95" s="197" t="s">
        <v>875</v>
      </c>
      <c r="G95" s="195"/>
      <c r="H95" s="195"/>
      <c r="I95" s="198"/>
      <c r="J95" s="199">
        <f>BK95</f>
        <v>0</v>
      </c>
      <c r="K95" s="195"/>
      <c r="L95" s="200"/>
      <c r="M95" s="201"/>
      <c r="N95" s="202"/>
      <c r="O95" s="202"/>
      <c r="P95" s="203">
        <f>SUM(P96:P114)</f>
        <v>0</v>
      </c>
      <c r="Q95" s="202"/>
      <c r="R95" s="203">
        <f>SUM(R96:R114)</f>
        <v>0</v>
      </c>
      <c r="S95" s="202"/>
      <c r="T95" s="204">
        <f>SUM(T96:T114)</f>
        <v>0</v>
      </c>
      <c r="AR95" s="205" t="s">
        <v>75</v>
      </c>
      <c r="AT95" s="206" t="s">
        <v>66</v>
      </c>
      <c r="AU95" s="206" t="s">
        <v>67</v>
      </c>
      <c r="AY95" s="205" t="s">
        <v>137</v>
      </c>
      <c r="BK95" s="207">
        <f>SUM(BK96:BK114)</f>
        <v>0</v>
      </c>
    </row>
    <row r="96" s="1" customFormat="1" ht="16.5" customHeight="1">
      <c r="B96" s="35"/>
      <c r="C96" s="208" t="s">
        <v>75</v>
      </c>
      <c r="D96" s="208" t="s">
        <v>138</v>
      </c>
      <c r="E96" s="209" t="s">
        <v>75</v>
      </c>
      <c r="F96" s="210" t="s">
        <v>876</v>
      </c>
      <c r="G96" s="211" t="s">
        <v>690</v>
      </c>
      <c r="H96" s="212">
        <v>13.5</v>
      </c>
      <c r="I96" s="213"/>
      <c r="J96" s="214">
        <f>ROUND(I96*H96,2)</f>
        <v>0</v>
      </c>
      <c r="K96" s="210" t="s">
        <v>1</v>
      </c>
      <c r="L96" s="40"/>
      <c r="M96" s="215" t="s">
        <v>1</v>
      </c>
      <c r="N96" s="216" t="s">
        <v>38</v>
      </c>
      <c r="O96" s="7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AR96" s="14" t="s">
        <v>142</v>
      </c>
      <c r="AT96" s="14" t="s">
        <v>138</v>
      </c>
      <c r="AU96" s="14" t="s">
        <v>75</v>
      </c>
      <c r="AY96" s="14" t="s">
        <v>137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4" t="s">
        <v>75</v>
      </c>
      <c r="BK96" s="219">
        <f>ROUND(I96*H96,2)</f>
        <v>0</v>
      </c>
      <c r="BL96" s="14" t="s">
        <v>142</v>
      </c>
      <c r="BM96" s="14" t="s">
        <v>90</v>
      </c>
    </row>
    <row r="97" s="1" customFormat="1" ht="16.5" customHeight="1">
      <c r="B97" s="35"/>
      <c r="C97" s="208" t="s">
        <v>90</v>
      </c>
      <c r="D97" s="208" t="s">
        <v>138</v>
      </c>
      <c r="E97" s="209" t="s">
        <v>90</v>
      </c>
      <c r="F97" s="210" t="s">
        <v>877</v>
      </c>
      <c r="G97" s="211" t="s">
        <v>734</v>
      </c>
      <c r="H97" s="212">
        <v>18.649999999999999</v>
      </c>
      <c r="I97" s="213"/>
      <c r="J97" s="214">
        <f>ROUND(I97*H97,2)</f>
        <v>0</v>
      </c>
      <c r="K97" s="210" t="s">
        <v>1</v>
      </c>
      <c r="L97" s="40"/>
      <c r="M97" s="215" t="s">
        <v>1</v>
      </c>
      <c r="N97" s="216" t="s">
        <v>38</v>
      </c>
      <c r="O97" s="7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AR97" s="14" t="s">
        <v>142</v>
      </c>
      <c r="AT97" s="14" t="s">
        <v>138</v>
      </c>
      <c r="AU97" s="14" t="s">
        <v>75</v>
      </c>
      <c r="AY97" s="14" t="s">
        <v>137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4" t="s">
        <v>75</v>
      </c>
      <c r="BK97" s="219">
        <f>ROUND(I97*H97,2)</f>
        <v>0</v>
      </c>
      <c r="BL97" s="14" t="s">
        <v>142</v>
      </c>
      <c r="BM97" s="14" t="s">
        <v>142</v>
      </c>
    </row>
    <row r="98" s="1" customFormat="1" ht="16.5" customHeight="1">
      <c r="B98" s="35"/>
      <c r="C98" s="208" t="s">
        <v>146</v>
      </c>
      <c r="D98" s="208" t="s">
        <v>138</v>
      </c>
      <c r="E98" s="209" t="s">
        <v>153</v>
      </c>
      <c r="F98" s="210" t="s">
        <v>878</v>
      </c>
      <c r="G98" s="211" t="s">
        <v>734</v>
      </c>
      <c r="H98" s="212">
        <v>33.409999999999997</v>
      </c>
      <c r="I98" s="213"/>
      <c r="J98" s="214">
        <f>ROUND(I98*H98,2)</f>
        <v>0</v>
      </c>
      <c r="K98" s="210" t="s">
        <v>1</v>
      </c>
      <c r="L98" s="40"/>
      <c r="M98" s="215" t="s">
        <v>1</v>
      </c>
      <c r="N98" s="216" t="s">
        <v>38</v>
      </c>
      <c r="O98" s="76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AR98" s="14" t="s">
        <v>142</v>
      </c>
      <c r="AT98" s="14" t="s">
        <v>138</v>
      </c>
      <c r="AU98" s="14" t="s">
        <v>75</v>
      </c>
      <c r="AY98" s="14" t="s">
        <v>137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4" t="s">
        <v>75</v>
      </c>
      <c r="BK98" s="219">
        <f>ROUND(I98*H98,2)</f>
        <v>0</v>
      </c>
      <c r="BL98" s="14" t="s">
        <v>142</v>
      </c>
      <c r="BM98" s="14" t="s">
        <v>174</v>
      </c>
    </row>
    <row r="99" s="1" customFormat="1" ht="16.5" customHeight="1">
      <c r="B99" s="35"/>
      <c r="C99" s="208" t="s">
        <v>142</v>
      </c>
      <c r="D99" s="208" t="s">
        <v>138</v>
      </c>
      <c r="E99" s="209" t="s">
        <v>157</v>
      </c>
      <c r="F99" s="210" t="s">
        <v>879</v>
      </c>
      <c r="G99" s="211" t="s">
        <v>734</v>
      </c>
      <c r="H99" s="212">
        <v>18.649999999999999</v>
      </c>
      <c r="I99" s="213"/>
      <c r="J99" s="214">
        <f>ROUND(I99*H99,2)</f>
        <v>0</v>
      </c>
      <c r="K99" s="210" t="s">
        <v>1</v>
      </c>
      <c r="L99" s="40"/>
      <c r="M99" s="215" t="s">
        <v>1</v>
      </c>
      <c r="N99" s="216" t="s">
        <v>38</v>
      </c>
      <c r="O99" s="7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AR99" s="14" t="s">
        <v>142</v>
      </c>
      <c r="AT99" s="14" t="s">
        <v>138</v>
      </c>
      <c r="AU99" s="14" t="s">
        <v>75</v>
      </c>
      <c r="AY99" s="14" t="s">
        <v>137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4" t="s">
        <v>75</v>
      </c>
      <c r="BK99" s="219">
        <f>ROUND(I99*H99,2)</f>
        <v>0</v>
      </c>
      <c r="BL99" s="14" t="s">
        <v>142</v>
      </c>
      <c r="BM99" s="14" t="s">
        <v>170</v>
      </c>
    </row>
    <row r="100" s="1" customFormat="1" ht="16.5" customHeight="1">
      <c r="B100" s="35"/>
      <c r="C100" s="208" t="s">
        <v>153</v>
      </c>
      <c r="D100" s="208" t="s">
        <v>138</v>
      </c>
      <c r="E100" s="209" t="s">
        <v>161</v>
      </c>
      <c r="F100" s="210" t="s">
        <v>880</v>
      </c>
      <c r="G100" s="211" t="s">
        <v>734</v>
      </c>
      <c r="H100" s="212">
        <v>33.409999999999997</v>
      </c>
      <c r="I100" s="213"/>
      <c r="J100" s="214">
        <f>ROUND(I100*H100,2)</f>
        <v>0</v>
      </c>
      <c r="K100" s="210" t="s">
        <v>1</v>
      </c>
      <c r="L100" s="40"/>
      <c r="M100" s="215" t="s">
        <v>1</v>
      </c>
      <c r="N100" s="216" t="s">
        <v>38</v>
      </c>
      <c r="O100" s="7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AR100" s="14" t="s">
        <v>142</v>
      </c>
      <c r="AT100" s="14" t="s">
        <v>138</v>
      </c>
      <c r="AU100" s="14" t="s">
        <v>75</v>
      </c>
      <c r="AY100" s="14" t="s">
        <v>137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4" t="s">
        <v>75</v>
      </c>
      <c r="BK100" s="219">
        <f>ROUND(I100*H100,2)</f>
        <v>0</v>
      </c>
      <c r="BL100" s="14" t="s">
        <v>142</v>
      </c>
      <c r="BM100" s="14" t="s">
        <v>254</v>
      </c>
    </row>
    <row r="101" s="1" customFormat="1" ht="16.5" customHeight="1">
      <c r="B101" s="35"/>
      <c r="C101" s="208" t="s">
        <v>157</v>
      </c>
      <c r="D101" s="208" t="s">
        <v>138</v>
      </c>
      <c r="E101" s="209" t="s">
        <v>164</v>
      </c>
      <c r="F101" s="210" t="s">
        <v>881</v>
      </c>
      <c r="G101" s="211" t="s">
        <v>439</v>
      </c>
      <c r="H101" s="212">
        <v>16.140000000000001</v>
      </c>
      <c r="I101" s="213"/>
      <c r="J101" s="214">
        <f>ROUND(I101*H101,2)</f>
        <v>0</v>
      </c>
      <c r="K101" s="210" t="s">
        <v>1</v>
      </c>
      <c r="L101" s="40"/>
      <c r="M101" s="215" t="s">
        <v>1</v>
      </c>
      <c r="N101" s="216" t="s">
        <v>38</v>
      </c>
      <c r="O101" s="7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AR101" s="14" t="s">
        <v>142</v>
      </c>
      <c r="AT101" s="14" t="s">
        <v>138</v>
      </c>
      <c r="AU101" s="14" t="s">
        <v>75</v>
      </c>
      <c r="AY101" s="14" t="s">
        <v>137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4" t="s">
        <v>75</v>
      </c>
      <c r="BK101" s="219">
        <f>ROUND(I101*H101,2)</f>
        <v>0</v>
      </c>
      <c r="BL101" s="14" t="s">
        <v>142</v>
      </c>
      <c r="BM101" s="14" t="s">
        <v>262</v>
      </c>
    </row>
    <row r="102" s="1" customFormat="1" ht="16.5" customHeight="1">
      <c r="B102" s="35"/>
      <c r="C102" s="208" t="s">
        <v>161</v>
      </c>
      <c r="D102" s="208" t="s">
        <v>138</v>
      </c>
      <c r="E102" s="209" t="s">
        <v>172</v>
      </c>
      <c r="F102" s="210" t="s">
        <v>882</v>
      </c>
      <c r="G102" s="211" t="s">
        <v>734</v>
      </c>
      <c r="H102" s="212">
        <v>26.100999999999999</v>
      </c>
      <c r="I102" s="213"/>
      <c r="J102" s="214">
        <f>ROUND(I102*H102,2)</f>
        <v>0</v>
      </c>
      <c r="K102" s="210" t="s">
        <v>1</v>
      </c>
      <c r="L102" s="40"/>
      <c r="M102" s="215" t="s">
        <v>1</v>
      </c>
      <c r="N102" s="216" t="s">
        <v>38</v>
      </c>
      <c r="O102" s="76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AR102" s="14" t="s">
        <v>142</v>
      </c>
      <c r="AT102" s="14" t="s">
        <v>138</v>
      </c>
      <c r="AU102" s="14" t="s">
        <v>75</v>
      </c>
      <c r="AY102" s="14" t="s">
        <v>137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4" t="s">
        <v>75</v>
      </c>
      <c r="BK102" s="219">
        <f>ROUND(I102*H102,2)</f>
        <v>0</v>
      </c>
      <c r="BL102" s="14" t="s">
        <v>142</v>
      </c>
      <c r="BM102" s="14" t="s">
        <v>273</v>
      </c>
    </row>
    <row r="103" s="10" customFormat="1">
      <c r="B103" s="226"/>
      <c r="C103" s="227"/>
      <c r="D103" s="228" t="s">
        <v>186</v>
      </c>
      <c r="E103" s="229" t="s">
        <v>1</v>
      </c>
      <c r="F103" s="230" t="s">
        <v>883</v>
      </c>
      <c r="G103" s="227"/>
      <c r="H103" s="231">
        <v>6.7759999999999998</v>
      </c>
      <c r="I103" s="232"/>
      <c r="J103" s="227"/>
      <c r="K103" s="227"/>
      <c r="L103" s="233"/>
      <c r="M103" s="234"/>
      <c r="N103" s="235"/>
      <c r="O103" s="235"/>
      <c r="P103" s="235"/>
      <c r="Q103" s="235"/>
      <c r="R103" s="235"/>
      <c r="S103" s="235"/>
      <c r="T103" s="236"/>
      <c r="AT103" s="237" t="s">
        <v>186</v>
      </c>
      <c r="AU103" s="237" t="s">
        <v>75</v>
      </c>
      <c r="AV103" s="10" t="s">
        <v>90</v>
      </c>
      <c r="AW103" s="10" t="s">
        <v>30</v>
      </c>
      <c r="AX103" s="10" t="s">
        <v>67</v>
      </c>
      <c r="AY103" s="237" t="s">
        <v>137</v>
      </c>
    </row>
    <row r="104" s="10" customFormat="1">
      <c r="B104" s="226"/>
      <c r="C104" s="227"/>
      <c r="D104" s="228" t="s">
        <v>186</v>
      </c>
      <c r="E104" s="229" t="s">
        <v>1</v>
      </c>
      <c r="F104" s="230" t="s">
        <v>884</v>
      </c>
      <c r="G104" s="227"/>
      <c r="H104" s="231">
        <v>20.327999999999999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AT104" s="237" t="s">
        <v>186</v>
      </c>
      <c r="AU104" s="237" t="s">
        <v>75</v>
      </c>
      <c r="AV104" s="10" t="s">
        <v>90</v>
      </c>
      <c r="AW104" s="10" t="s">
        <v>30</v>
      </c>
      <c r="AX104" s="10" t="s">
        <v>67</v>
      </c>
      <c r="AY104" s="237" t="s">
        <v>137</v>
      </c>
    </row>
    <row r="105" s="10" customFormat="1">
      <c r="B105" s="226"/>
      <c r="C105" s="227"/>
      <c r="D105" s="228" t="s">
        <v>186</v>
      </c>
      <c r="E105" s="229" t="s">
        <v>1</v>
      </c>
      <c r="F105" s="230" t="s">
        <v>885</v>
      </c>
      <c r="G105" s="227"/>
      <c r="H105" s="231">
        <v>-1.0029999999999999</v>
      </c>
      <c r="I105" s="232"/>
      <c r="J105" s="227"/>
      <c r="K105" s="227"/>
      <c r="L105" s="233"/>
      <c r="M105" s="234"/>
      <c r="N105" s="235"/>
      <c r="O105" s="235"/>
      <c r="P105" s="235"/>
      <c r="Q105" s="235"/>
      <c r="R105" s="235"/>
      <c r="S105" s="235"/>
      <c r="T105" s="236"/>
      <c r="AT105" s="237" t="s">
        <v>186</v>
      </c>
      <c r="AU105" s="237" t="s">
        <v>75</v>
      </c>
      <c r="AV105" s="10" t="s">
        <v>90</v>
      </c>
      <c r="AW105" s="10" t="s">
        <v>30</v>
      </c>
      <c r="AX105" s="10" t="s">
        <v>67</v>
      </c>
      <c r="AY105" s="237" t="s">
        <v>137</v>
      </c>
    </row>
    <row r="106" s="11" customFormat="1">
      <c r="B106" s="238"/>
      <c r="C106" s="239"/>
      <c r="D106" s="228" t="s">
        <v>186</v>
      </c>
      <c r="E106" s="240" t="s">
        <v>1</v>
      </c>
      <c r="F106" s="241" t="s">
        <v>193</v>
      </c>
      <c r="G106" s="239"/>
      <c r="H106" s="242">
        <v>26.100999999999999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AT106" s="248" t="s">
        <v>186</v>
      </c>
      <c r="AU106" s="248" t="s">
        <v>75</v>
      </c>
      <c r="AV106" s="11" t="s">
        <v>142</v>
      </c>
      <c r="AW106" s="11" t="s">
        <v>30</v>
      </c>
      <c r="AX106" s="11" t="s">
        <v>75</v>
      </c>
      <c r="AY106" s="248" t="s">
        <v>137</v>
      </c>
    </row>
    <row r="107" s="1" customFormat="1" ht="16.5" customHeight="1">
      <c r="B107" s="35"/>
      <c r="C107" s="208" t="s">
        <v>164</v>
      </c>
      <c r="D107" s="208" t="s">
        <v>138</v>
      </c>
      <c r="E107" s="209" t="s">
        <v>238</v>
      </c>
      <c r="F107" s="210" t="s">
        <v>886</v>
      </c>
      <c r="G107" s="211" t="s">
        <v>734</v>
      </c>
      <c r="H107" s="212">
        <v>26.100999999999999</v>
      </c>
      <c r="I107" s="213"/>
      <c r="J107" s="214">
        <f>ROUND(I107*H107,2)</f>
        <v>0</v>
      </c>
      <c r="K107" s="210" t="s">
        <v>1</v>
      </c>
      <c r="L107" s="40"/>
      <c r="M107" s="215" t="s">
        <v>1</v>
      </c>
      <c r="N107" s="216" t="s">
        <v>38</v>
      </c>
      <c r="O107" s="76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AR107" s="14" t="s">
        <v>142</v>
      </c>
      <c r="AT107" s="14" t="s">
        <v>138</v>
      </c>
      <c r="AU107" s="14" t="s">
        <v>75</v>
      </c>
      <c r="AY107" s="14" t="s">
        <v>137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4" t="s">
        <v>75</v>
      </c>
      <c r="BK107" s="219">
        <f>ROUND(I107*H107,2)</f>
        <v>0</v>
      </c>
      <c r="BL107" s="14" t="s">
        <v>142</v>
      </c>
      <c r="BM107" s="14" t="s">
        <v>288</v>
      </c>
    </row>
    <row r="108" s="1" customFormat="1" ht="16.5" customHeight="1">
      <c r="B108" s="35"/>
      <c r="C108" s="208" t="s">
        <v>172</v>
      </c>
      <c r="D108" s="208" t="s">
        <v>138</v>
      </c>
      <c r="E108" s="209" t="s">
        <v>170</v>
      </c>
      <c r="F108" s="210" t="s">
        <v>887</v>
      </c>
      <c r="G108" s="211" t="s">
        <v>734</v>
      </c>
      <c r="H108" s="212">
        <v>42.840000000000003</v>
      </c>
      <c r="I108" s="213"/>
      <c r="J108" s="214">
        <f>ROUND(I108*H108,2)</f>
        <v>0</v>
      </c>
      <c r="K108" s="210" t="s">
        <v>1</v>
      </c>
      <c r="L108" s="40"/>
      <c r="M108" s="215" t="s">
        <v>1</v>
      </c>
      <c r="N108" s="216" t="s">
        <v>38</v>
      </c>
      <c r="O108" s="7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AR108" s="14" t="s">
        <v>142</v>
      </c>
      <c r="AT108" s="14" t="s">
        <v>138</v>
      </c>
      <c r="AU108" s="14" t="s">
        <v>75</v>
      </c>
      <c r="AY108" s="14" t="s">
        <v>137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4" t="s">
        <v>75</v>
      </c>
      <c r="BK108" s="219">
        <f>ROUND(I108*H108,2)</f>
        <v>0</v>
      </c>
      <c r="BL108" s="14" t="s">
        <v>142</v>
      </c>
      <c r="BM108" s="14" t="s">
        <v>301</v>
      </c>
    </row>
    <row r="109" s="1" customFormat="1" ht="16.5" customHeight="1">
      <c r="B109" s="35"/>
      <c r="C109" s="208" t="s">
        <v>174</v>
      </c>
      <c r="D109" s="208" t="s">
        <v>138</v>
      </c>
      <c r="E109" s="209" t="s">
        <v>249</v>
      </c>
      <c r="F109" s="210" t="s">
        <v>888</v>
      </c>
      <c r="G109" s="211" t="s">
        <v>734</v>
      </c>
      <c r="H109" s="212">
        <v>7.0499999999999998</v>
      </c>
      <c r="I109" s="213"/>
      <c r="J109" s="214">
        <f>ROUND(I109*H109,2)</f>
        <v>0</v>
      </c>
      <c r="K109" s="210" t="s">
        <v>1</v>
      </c>
      <c r="L109" s="40"/>
      <c r="M109" s="215" t="s">
        <v>1</v>
      </c>
      <c r="N109" s="216" t="s">
        <v>38</v>
      </c>
      <c r="O109" s="76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AR109" s="14" t="s">
        <v>142</v>
      </c>
      <c r="AT109" s="14" t="s">
        <v>138</v>
      </c>
      <c r="AU109" s="14" t="s">
        <v>75</v>
      </c>
      <c r="AY109" s="14" t="s">
        <v>137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4" t="s">
        <v>75</v>
      </c>
      <c r="BK109" s="219">
        <f>ROUND(I109*H109,2)</f>
        <v>0</v>
      </c>
      <c r="BL109" s="14" t="s">
        <v>142</v>
      </c>
      <c r="BM109" s="14" t="s">
        <v>311</v>
      </c>
    </row>
    <row r="110" s="1" customFormat="1" ht="16.5" customHeight="1">
      <c r="B110" s="35"/>
      <c r="C110" s="208" t="s">
        <v>238</v>
      </c>
      <c r="D110" s="208" t="s">
        <v>138</v>
      </c>
      <c r="E110" s="209" t="s">
        <v>254</v>
      </c>
      <c r="F110" s="210" t="s">
        <v>889</v>
      </c>
      <c r="G110" s="211" t="s">
        <v>734</v>
      </c>
      <c r="H110" s="212">
        <v>6.7699999999999996</v>
      </c>
      <c r="I110" s="213"/>
      <c r="J110" s="214">
        <f>ROUND(I110*H110,2)</f>
        <v>0</v>
      </c>
      <c r="K110" s="210" t="s">
        <v>1</v>
      </c>
      <c r="L110" s="40"/>
      <c r="M110" s="215" t="s">
        <v>1</v>
      </c>
      <c r="N110" s="216" t="s">
        <v>38</v>
      </c>
      <c r="O110" s="76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AR110" s="14" t="s">
        <v>142</v>
      </c>
      <c r="AT110" s="14" t="s">
        <v>138</v>
      </c>
      <c r="AU110" s="14" t="s">
        <v>75</v>
      </c>
      <c r="AY110" s="14" t="s">
        <v>137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4" t="s">
        <v>75</v>
      </c>
      <c r="BK110" s="219">
        <f>ROUND(I110*H110,2)</f>
        <v>0</v>
      </c>
      <c r="BL110" s="14" t="s">
        <v>142</v>
      </c>
      <c r="BM110" s="14" t="s">
        <v>322</v>
      </c>
    </row>
    <row r="111" s="1" customFormat="1" ht="16.5" customHeight="1">
      <c r="B111" s="35"/>
      <c r="C111" s="208" t="s">
        <v>170</v>
      </c>
      <c r="D111" s="208" t="s">
        <v>138</v>
      </c>
      <c r="E111" s="209" t="s">
        <v>8</v>
      </c>
      <c r="F111" s="210" t="s">
        <v>890</v>
      </c>
      <c r="G111" s="211" t="s">
        <v>734</v>
      </c>
      <c r="H111" s="212">
        <v>19.309999999999999</v>
      </c>
      <c r="I111" s="213"/>
      <c r="J111" s="214">
        <f>ROUND(I111*H111,2)</f>
        <v>0</v>
      </c>
      <c r="K111" s="210" t="s">
        <v>1</v>
      </c>
      <c r="L111" s="40"/>
      <c r="M111" s="215" t="s">
        <v>1</v>
      </c>
      <c r="N111" s="216" t="s">
        <v>38</v>
      </c>
      <c r="O111" s="7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AR111" s="14" t="s">
        <v>142</v>
      </c>
      <c r="AT111" s="14" t="s">
        <v>138</v>
      </c>
      <c r="AU111" s="14" t="s">
        <v>75</v>
      </c>
      <c r="AY111" s="14" t="s">
        <v>137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4" t="s">
        <v>75</v>
      </c>
      <c r="BK111" s="219">
        <f>ROUND(I111*H111,2)</f>
        <v>0</v>
      </c>
      <c r="BL111" s="14" t="s">
        <v>142</v>
      </c>
      <c r="BM111" s="14" t="s">
        <v>335</v>
      </c>
    </row>
    <row r="112" s="1" customFormat="1" ht="16.5" customHeight="1">
      <c r="B112" s="35"/>
      <c r="C112" s="208" t="s">
        <v>249</v>
      </c>
      <c r="D112" s="208" t="s">
        <v>138</v>
      </c>
      <c r="E112" s="209" t="s">
        <v>262</v>
      </c>
      <c r="F112" s="210" t="s">
        <v>891</v>
      </c>
      <c r="G112" s="211" t="s">
        <v>690</v>
      </c>
      <c r="H112" s="212">
        <v>84.700000000000003</v>
      </c>
      <c r="I112" s="213"/>
      <c r="J112" s="214">
        <f>ROUND(I112*H112,2)</f>
        <v>0</v>
      </c>
      <c r="K112" s="210" t="s">
        <v>1</v>
      </c>
      <c r="L112" s="40"/>
      <c r="M112" s="215" t="s">
        <v>1</v>
      </c>
      <c r="N112" s="216" t="s">
        <v>38</v>
      </c>
      <c r="O112" s="7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AR112" s="14" t="s">
        <v>142</v>
      </c>
      <c r="AT112" s="14" t="s">
        <v>138</v>
      </c>
      <c r="AU112" s="14" t="s">
        <v>75</v>
      </c>
      <c r="AY112" s="14" t="s">
        <v>137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4" t="s">
        <v>75</v>
      </c>
      <c r="BK112" s="219">
        <f>ROUND(I112*H112,2)</f>
        <v>0</v>
      </c>
      <c r="BL112" s="14" t="s">
        <v>142</v>
      </c>
      <c r="BM112" s="14" t="s">
        <v>343</v>
      </c>
    </row>
    <row r="113" s="1" customFormat="1" ht="16.5" customHeight="1">
      <c r="B113" s="35"/>
      <c r="C113" s="208" t="s">
        <v>254</v>
      </c>
      <c r="D113" s="208" t="s">
        <v>138</v>
      </c>
      <c r="E113" s="209" t="s">
        <v>269</v>
      </c>
      <c r="F113" s="210" t="s">
        <v>892</v>
      </c>
      <c r="G113" s="211" t="s">
        <v>734</v>
      </c>
      <c r="H113" s="212">
        <v>26.079999999999998</v>
      </c>
      <c r="I113" s="213"/>
      <c r="J113" s="214">
        <f>ROUND(I113*H113,2)</f>
        <v>0</v>
      </c>
      <c r="K113" s="210" t="s">
        <v>1</v>
      </c>
      <c r="L113" s="40"/>
      <c r="M113" s="215" t="s">
        <v>1</v>
      </c>
      <c r="N113" s="216" t="s">
        <v>38</v>
      </c>
      <c r="O113" s="76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AR113" s="14" t="s">
        <v>142</v>
      </c>
      <c r="AT113" s="14" t="s">
        <v>138</v>
      </c>
      <c r="AU113" s="14" t="s">
        <v>75</v>
      </c>
      <c r="AY113" s="14" t="s">
        <v>137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4" t="s">
        <v>75</v>
      </c>
      <c r="BK113" s="219">
        <f>ROUND(I113*H113,2)</f>
        <v>0</v>
      </c>
      <c r="BL113" s="14" t="s">
        <v>142</v>
      </c>
      <c r="BM113" s="14" t="s">
        <v>357</v>
      </c>
    </row>
    <row r="114" s="1" customFormat="1" ht="16.5" customHeight="1">
      <c r="B114" s="35"/>
      <c r="C114" s="208" t="s">
        <v>8</v>
      </c>
      <c r="D114" s="208" t="s">
        <v>138</v>
      </c>
      <c r="E114" s="209" t="s">
        <v>273</v>
      </c>
      <c r="F114" s="210" t="s">
        <v>893</v>
      </c>
      <c r="G114" s="211" t="s">
        <v>894</v>
      </c>
      <c r="H114" s="212">
        <v>1</v>
      </c>
      <c r="I114" s="213"/>
      <c r="J114" s="214">
        <f>ROUND(I114*H114,2)</f>
        <v>0</v>
      </c>
      <c r="K114" s="210" t="s">
        <v>1</v>
      </c>
      <c r="L114" s="40"/>
      <c r="M114" s="215" t="s">
        <v>1</v>
      </c>
      <c r="N114" s="216" t="s">
        <v>38</v>
      </c>
      <c r="O114" s="76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AR114" s="14" t="s">
        <v>142</v>
      </c>
      <c r="AT114" s="14" t="s">
        <v>138</v>
      </c>
      <c r="AU114" s="14" t="s">
        <v>75</v>
      </c>
      <c r="AY114" s="14" t="s">
        <v>137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4" t="s">
        <v>75</v>
      </c>
      <c r="BK114" s="219">
        <f>ROUND(I114*H114,2)</f>
        <v>0</v>
      </c>
      <c r="BL114" s="14" t="s">
        <v>142</v>
      </c>
      <c r="BM114" s="14" t="s">
        <v>365</v>
      </c>
    </row>
    <row r="115" s="9" customFormat="1" ht="25.92" customHeight="1">
      <c r="B115" s="194"/>
      <c r="C115" s="195"/>
      <c r="D115" s="196" t="s">
        <v>66</v>
      </c>
      <c r="E115" s="197" t="s">
        <v>895</v>
      </c>
      <c r="F115" s="197" t="s">
        <v>896</v>
      </c>
      <c r="G115" s="195"/>
      <c r="H115" s="195"/>
      <c r="I115" s="198"/>
      <c r="J115" s="199">
        <f>BK115</f>
        <v>0</v>
      </c>
      <c r="K115" s="195"/>
      <c r="L115" s="200"/>
      <c r="M115" s="201"/>
      <c r="N115" s="202"/>
      <c r="O115" s="202"/>
      <c r="P115" s="203">
        <f>SUM(P116:P127)</f>
        <v>0</v>
      </c>
      <c r="Q115" s="202"/>
      <c r="R115" s="203">
        <f>SUM(R116:R127)</f>
        <v>0</v>
      </c>
      <c r="S115" s="202"/>
      <c r="T115" s="204">
        <f>SUM(T116:T127)</f>
        <v>0</v>
      </c>
      <c r="AR115" s="205" t="s">
        <v>75</v>
      </c>
      <c r="AT115" s="206" t="s">
        <v>66</v>
      </c>
      <c r="AU115" s="206" t="s">
        <v>67</v>
      </c>
      <c r="AY115" s="205" t="s">
        <v>137</v>
      </c>
      <c r="BK115" s="207">
        <f>SUM(BK116:BK127)</f>
        <v>0</v>
      </c>
    </row>
    <row r="116" s="1" customFormat="1" ht="16.5" customHeight="1">
      <c r="B116" s="35"/>
      <c r="C116" s="208" t="s">
        <v>262</v>
      </c>
      <c r="D116" s="208" t="s">
        <v>138</v>
      </c>
      <c r="E116" s="209" t="s">
        <v>277</v>
      </c>
      <c r="F116" s="210" t="s">
        <v>897</v>
      </c>
      <c r="G116" s="211" t="s">
        <v>750</v>
      </c>
      <c r="H116" s="212">
        <v>4</v>
      </c>
      <c r="I116" s="213"/>
      <c r="J116" s="214">
        <f>ROUND(I116*H116,2)</f>
        <v>0</v>
      </c>
      <c r="K116" s="210" t="s">
        <v>1</v>
      </c>
      <c r="L116" s="40"/>
      <c r="M116" s="215" t="s">
        <v>1</v>
      </c>
      <c r="N116" s="216" t="s">
        <v>38</v>
      </c>
      <c r="O116" s="76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AR116" s="14" t="s">
        <v>142</v>
      </c>
      <c r="AT116" s="14" t="s">
        <v>138</v>
      </c>
      <c r="AU116" s="14" t="s">
        <v>75</v>
      </c>
      <c r="AY116" s="14" t="s">
        <v>137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4" t="s">
        <v>75</v>
      </c>
      <c r="BK116" s="219">
        <f>ROUND(I116*H116,2)</f>
        <v>0</v>
      </c>
      <c r="BL116" s="14" t="s">
        <v>142</v>
      </c>
      <c r="BM116" s="14" t="s">
        <v>373</v>
      </c>
    </row>
    <row r="117" s="1" customFormat="1" ht="16.5" customHeight="1">
      <c r="B117" s="35"/>
      <c r="C117" s="208" t="s">
        <v>269</v>
      </c>
      <c r="D117" s="208" t="s">
        <v>138</v>
      </c>
      <c r="E117" s="209" t="s">
        <v>281</v>
      </c>
      <c r="F117" s="210" t="s">
        <v>898</v>
      </c>
      <c r="G117" s="211" t="s">
        <v>690</v>
      </c>
      <c r="H117" s="212">
        <v>90</v>
      </c>
      <c r="I117" s="213"/>
      <c r="J117" s="214">
        <f>ROUND(I117*H117,2)</f>
        <v>0</v>
      </c>
      <c r="K117" s="210" t="s">
        <v>1</v>
      </c>
      <c r="L117" s="40"/>
      <c r="M117" s="215" t="s">
        <v>1</v>
      </c>
      <c r="N117" s="216" t="s">
        <v>38</v>
      </c>
      <c r="O117" s="76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AR117" s="14" t="s">
        <v>142</v>
      </c>
      <c r="AT117" s="14" t="s">
        <v>138</v>
      </c>
      <c r="AU117" s="14" t="s">
        <v>75</v>
      </c>
      <c r="AY117" s="14" t="s">
        <v>137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4" t="s">
        <v>75</v>
      </c>
      <c r="BK117" s="219">
        <f>ROUND(I117*H117,2)</f>
        <v>0</v>
      </c>
      <c r="BL117" s="14" t="s">
        <v>142</v>
      </c>
      <c r="BM117" s="14" t="s">
        <v>386</v>
      </c>
    </row>
    <row r="118" s="1" customFormat="1" ht="16.5" customHeight="1">
      <c r="B118" s="35"/>
      <c r="C118" s="208" t="s">
        <v>273</v>
      </c>
      <c r="D118" s="208" t="s">
        <v>138</v>
      </c>
      <c r="E118" s="209" t="s">
        <v>7</v>
      </c>
      <c r="F118" s="210" t="s">
        <v>899</v>
      </c>
      <c r="G118" s="211" t="s">
        <v>750</v>
      </c>
      <c r="H118" s="212">
        <v>3</v>
      </c>
      <c r="I118" s="213"/>
      <c r="J118" s="214">
        <f>ROUND(I118*H118,2)</f>
        <v>0</v>
      </c>
      <c r="K118" s="210" t="s">
        <v>1</v>
      </c>
      <c r="L118" s="40"/>
      <c r="M118" s="215" t="s">
        <v>1</v>
      </c>
      <c r="N118" s="216" t="s">
        <v>38</v>
      </c>
      <c r="O118" s="76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AR118" s="14" t="s">
        <v>142</v>
      </c>
      <c r="AT118" s="14" t="s">
        <v>138</v>
      </c>
      <c r="AU118" s="14" t="s">
        <v>75</v>
      </c>
      <c r="AY118" s="14" t="s">
        <v>137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4" t="s">
        <v>75</v>
      </c>
      <c r="BK118" s="219">
        <f>ROUND(I118*H118,2)</f>
        <v>0</v>
      </c>
      <c r="BL118" s="14" t="s">
        <v>142</v>
      </c>
      <c r="BM118" s="14" t="s">
        <v>398</v>
      </c>
    </row>
    <row r="119" s="1" customFormat="1" ht="16.5" customHeight="1">
      <c r="B119" s="35"/>
      <c r="C119" s="208" t="s">
        <v>277</v>
      </c>
      <c r="D119" s="208" t="s">
        <v>138</v>
      </c>
      <c r="E119" s="209" t="s">
        <v>288</v>
      </c>
      <c r="F119" s="210" t="s">
        <v>900</v>
      </c>
      <c r="G119" s="211" t="s">
        <v>690</v>
      </c>
      <c r="H119" s="212">
        <v>85</v>
      </c>
      <c r="I119" s="213"/>
      <c r="J119" s="214">
        <f>ROUND(I119*H119,2)</f>
        <v>0</v>
      </c>
      <c r="K119" s="210" t="s">
        <v>1</v>
      </c>
      <c r="L119" s="40"/>
      <c r="M119" s="215" t="s">
        <v>1</v>
      </c>
      <c r="N119" s="216" t="s">
        <v>38</v>
      </c>
      <c r="O119" s="76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AR119" s="14" t="s">
        <v>142</v>
      </c>
      <c r="AT119" s="14" t="s">
        <v>138</v>
      </c>
      <c r="AU119" s="14" t="s">
        <v>75</v>
      </c>
      <c r="AY119" s="14" t="s">
        <v>137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4" t="s">
        <v>75</v>
      </c>
      <c r="BK119" s="219">
        <f>ROUND(I119*H119,2)</f>
        <v>0</v>
      </c>
      <c r="BL119" s="14" t="s">
        <v>142</v>
      </c>
      <c r="BM119" s="14" t="s">
        <v>408</v>
      </c>
    </row>
    <row r="120" s="1" customFormat="1" ht="16.5" customHeight="1">
      <c r="B120" s="35"/>
      <c r="C120" s="208" t="s">
        <v>281</v>
      </c>
      <c r="D120" s="208" t="s">
        <v>138</v>
      </c>
      <c r="E120" s="209" t="s">
        <v>295</v>
      </c>
      <c r="F120" s="210" t="s">
        <v>901</v>
      </c>
      <c r="G120" s="211" t="s">
        <v>690</v>
      </c>
      <c r="H120" s="212">
        <v>30</v>
      </c>
      <c r="I120" s="213"/>
      <c r="J120" s="214">
        <f>ROUND(I120*H120,2)</f>
        <v>0</v>
      </c>
      <c r="K120" s="210" t="s">
        <v>1</v>
      </c>
      <c r="L120" s="40"/>
      <c r="M120" s="215" t="s">
        <v>1</v>
      </c>
      <c r="N120" s="216" t="s">
        <v>38</v>
      </c>
      <c r="O120" s="76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AR120" s="14" t="s">
        <v>142</v>
      </c>
      <c r="AT120" s="14" t="s">
        <v>138</v>
      </c>
      <c r="AU120" s="14" t="s">
        <v>75</v>
      </c>
      <c r="AY120" s="14" t="s">
        <v>137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4" t="s">
        <v>75</v>
      </c>
      <c r="BK120" s="219">
        <f>ROUND(I120*H120,2)</f>
        <v>0</v>
      </c>
      <c r="BL120" s="14" t="s">
        <v>142</v>
      </c>
      <c r="BM120" s="14" t="s">
        <v>419</v>
      </c>
    </row>
    <row r="121" s="1" customFormat="1" ht="16.5" customHeight="1">
      <c r="B121" s="35"/>
      <c r="C121" s="208" t="s">
        <v>7</v>
      </c>
      <c r="D121" s="208" t="s">
        <v>138</v>
      </c>
      <c r="E121" s="209" t="s">
        <v>305</v>
      </c>
      <c r="F121" s="210" t="s">
        <v>902</v>
      </c>
      <c r="G121" s="211" t="s">
        <v>750</v>
      </c>
      <c r="H121" s="212">
        <v>14</v>
      </c>
      <c r="I121" s="213"/>
      <c r="J121" s="214">
        <f>ROUND(I121*H121,2)</f>
        <v>0</v>
      </c>
      <c r="K121" s="210" t="s">
        <v>1</v>
      </c>
      <c r="L121" s="40"/>
      <c r="M121" s="215" t="s">
        <v>1</v>
      </c>
      <c r="N121" s="216" t="s">
        <v>38</v>
      </c>
      <c r="O121" s="76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AR121" s="14" t="s">
        <v>142</v>
      </c>
      <c r="AT121" s="14" t="s">
        <v>138</v>
      </c>
      <c r="AU121" s="14" t="s">
        <v>75</v>
      </c>
      <c r="AY121" s="14" t="s">
        <v>137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4" t="s">
        <v>75</v>
      </c>
      <c r="BK121" s="219">
        <f>ROUND(I121*H121,2)</f>
        <v>0</v>
      </c>
      <c r="BL121" s="14" t="s">
        <v>142</v>
      </c>
      <c r="BM121" s="14" t="s">
        <v>442</v>
      </c>
    </row>
    <row r="122" s="1" customFormat="1" ht="16.5" customHeight="1">
      <c r="B122" s="35"/>
      <c r="C122" s="208" t="s">
        <v>288</v>
      </c>
      <c r="D122" s="208" t="s">
        <v>138</v>
      </c>
      <c r="E122" s="209" t="s">
        <v>311</v>
      </c>
      <c r="F122" s="210" t="s">
        <v>903</v>
      </c>
      <c r="G122" s="211" t="s">
        <v>750</v>
      </c>
      <c r="H122" s="212">
        <v>12</v>
      </c>
      <c r="I122" s="213"/>
      <c r="J122" s="214">
        <f>ROUND(I122*H122,2)</f>
        <v>0</v>
      </c>
      <c r="K122" s="210" t="s">
        <v>1</v>
      </c>
      <c r="L122" s="40"/>
      <c r="M122" s="215" t="s">
        <v>1</v>
      </c>
      <c r="N122" s="216" t="s">
        <v>38</v>
      </c>
      <c r="O122" s="76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AR122" s="14" t="s">
        <v>142</v>
      </c>
      <c r="AT122" s="14" t="s">
        <v>138</v>
      </c>
      <c r="AU122" s="14" t="s">
        <v>75</v>
      </c>
      <c r="AY122" s="14" t="s">
        <v>137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4" t="s">
        <v>75</v>
      </c>
      <c r="BK122" s="219">
        <f>ROUND(I122*H122,2)</f>
        <v>0</v>
      </c>
      <c r="BL122" s="14" t="s">
        <v>142</v>
      </c>
      <c r="BM122" s="14" t="s">
        <v>451</v>
      </c>
    </row>
    <row r="123" s="1" customFormat="1" ht="16.5" customHeight="1">
      <c r="B123" s="35"/>
      <c r="C123" s="208" t="s">
        <v>295</v>
      </c>
      <c r="D123" s="208" t="s">
        <v>138</v>
      </c>
      <c r="E123" s="209" t="s">
        <v>318</v>
      </c>
      <c r="F123" s="210" t="s">
        <v>904</v>
      </c>
      <c r="G123" s="211" t="s">
        <v>690</v>
      </c>
      <c r="H123" s="212">
        <v>41</v>
      </c>
      <c r="I123" s="213"/>
      <c r="J123" s="214">
        <f>ROUND(I123*H123,2)</f>
        <v>0</v>
      </c>
      <c r="K123" s="210" t="s">
        <v>1</v>
      </c>
      <c r="L123" s="40"/>
      <c r="M123" s="215" t="s">
        <v>1</v>
      </c>
      <c r="N123" s="216" t="s">
        <v>38</v>
      </c>
      <c r="O123" s="76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AR123" s="14" t="s">
        <v>142</v>
      </c>
      <c r="AT123" s="14" t="s">
        <v>138</v>
      </c>
      <c r="AU123" s="14" t="s">
        <v>75</v>
      </c>
      <c r="AY123" s="14" t="s">
        <v>137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4" t="s">
        <v>75</v>
      </c>
      <c r="BK123" s="219">
        <f>ROUND(I123*H123,2)</f>
        <v>0</v>
      </c>
      <c r="BL123" s="14" t="s">
        <v>142</v>
      </c>
      <c r="BM123" s="14" t="s">
        <v>463</v>
      </c>
    </row>
    <row r="124" s="1" customFormat="1" ht="16.5" customHeight="1">
      <c r="B124" s="35"/>
      <c r="C124" s="208" t="s">
        <v>301</v>
      </c>
      <c r="D124" s="208" t="s">
        <v>138</v>
      </c>
      <c r="E124" s="209" t="s">
        <v>322</v>
      </c>
      <c r="F124" s="210" t="s">
        <v>905</v>
      </c>
      <c r="G124" s="211" t="s">
        <v>750</v>
      </c>
      <c r="H124" s="212">
        <v>3</v>
      </c>
      <c r="I124" s="213"/>
      <c r="J124" s="214">
        <f>ROUND(I124*H124,2)</f>
        <v>0</v>
      </c>
      <c r="K124" s="210" t="s">
        <v>1</v>
      </c>
      <c r="L124" s="40"/>
      <c r="M124" s="215" t="s">
        <v>1</v>
      </c>
      <c r="N124" s="216" t="s">
        <v>38</v>
      </c>
      <c r="O124" s="76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AR124" s="14" t="s">
        <v>142</v>
      </c>
      <c r="AT124" s="14" t="s">
        <v>138</v>
      </c>
      <c r="AU124" s="14" t="s">
        <v>75</v>
      </c>
      <c r="AY124" s="14" t="s">
        <v>137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4" t="s">
        <v>75</v>
      </c>
      <c r="BK124" s="219">
        <f>ROUND(I124*H124,2)</f>
        <v>0</v>
      </c>
      <c r="BL124" s="14" t="s">
        <v>142</v>
      </c>
      <c r="BM124" s="14" t="s">
        <v>474</v>
      </c>
    </row>
    <row r="125" s="1" customFormat="1" ht="16.5" customHeight="1">
      <c r="B125" s="35"/>
      <c r="C125" s="208" t="s">
        <v>305</v>
      </c>
      <c r="D125" s="208" t="s">
        <v>138</v>
      </c>
      <c r="E125" s="209" t="s">
        <v>328</v>
      </c>
      <c r="F125" s="210" t="s">
        <v>906</v>
      </c>
      <c r="G125" s="211" t="s">
        <v>750</v>
      </c>
      <c r="H125" s="212">
        <v>3</v>
      </c>
      <c r="I125" s="213"/>
      <c r="J125" s="214">
        <f>ROUND(I125*H125,2)</f>
        <v>0</v>
      </c>
      <c r="K125" s="210" t="s">
        <v>1</v>
      </c>
      <c r="L125" s="40"/>
      <c r="M125" s="215" t="s">
        <v>1</v>
      </c>
      <c r="N125" s="216" t="s">
        <v>38</v>
      </c>
      <c r="O125" s="76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AR125" s="14" t="s">
        <v>142</v>
      </c>
      <c r="AT125" s="14" t="s">
        <v>138</v>
      </c>
      <c r="AU125" s="14" t="s">
        <v>75</v>
      </c>
      <c r="AY125" s="14" t="s">
        <v>137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4" t="s">
        <v>75</v>
      </c>
      <c r="BK125" s="219">
        <f>ROUND(I125*H125,2)</f>
        <v>0</v>
      </c>
      <c r="BL125" s="14" t="s">
        <v>142</v>
      </c>
      <c r="BM125" s="14" t="s">
        <v>483</v>
      </c>
    </row>
    <row r="126" s="1" customFormat="1" ht="16.5" customHeight="1">
      <c r="B126" s="35"/>
      <c r="C126" s="208" t="s">
        <v>311</v>
      </c>
      <c r="D126" s="208" t="s">
        <v>138</v>
      </c>
      <c r="E126" s="209" t="s">
        <v>335</v>
      </c>
      <c r="F126" s="210" t="s">
        <v>907</v>
      </c>
      <c r="G126" s="211" t="s">
        <v>908</v>
      </c>
      <c r="H126" s="212">
        <v>1</v>
      </c>
      <c r="I126" s="213"/>
      <c r="J126" s="214">
        <f>ROUND(I126*H126,2)</f>
        <v>0</v>
      </c>
      <c r="K126" s="210" t="s">
        <v>1</v>
      </c>
      <c r="L126" s="40"/>
      <c r="M126" s="215" t="s">
        <v>1</v>
      </c>
      <c r="N126" s="216" t="s">
        <v>38</v>
      </c>
      <c r="O126" s="76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AR126" s="14" t="s">
        <v>142</v>
      </c>
      <c r="AT126" s="14" t="s">
        <v>138</v>
      </c>
      <c r="AU126" s="14" t="s">
        <v>75</v>
      </c>
      <c r="AY126" s="14" t="s">
        <v>137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4" t="s">
        <v>75</v>
      </c>
      <c r="BK126" s="219">
        <f>ROUND(I126*H126,2)</f>
        <v>0</v>
      </c>
      <c r="BL126" s="14" t="s">
        <v>142</v>
      </c>
      <c r="BM126" s="14" t="s">
        <v>493</v>
      </c>
    </row>
    <row r="127" s="1" customFormat="1" ht="16.5" customHeight="1">
      <c r="B127" s="35"/>
      <c r="C127" s="208" t="s">
        <v>318</v>
      </c>
      <c r="D127" s="208" t="s">
        <v>138</v>
      </c>
      <c r="E127" s="209" t="s">
        <v>339</v>
      </c>
      <c r="F127" s="210" t="s">
        <v>909</v>
      </c>
      <c r="G127" s="211" t="s">
        <v>690</v>
      </c>
      <c r="H127" s="212">
        <v>85</v>
      </c>
      <c r="I127" s="213"/>
      <c r="J127" s="214">
        <f>ROUND(I127*H127,2)</f>
        <v>0</v>
      </c>
      <c r="K127" s="210" t="s">
        <v>1</v>
      </c>
      <c r="L127" s="40"/>
      <c r="M127" s="215" t="s">
        <v>1</v>
      </c>
      <c r="N127" s="216" t="s">
        <v>38</v>
      </c>
      <c r="O127" s="76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AR127" s="14" t="s">
        <v>142</v>
      </c>
      <c r="AT127" s="14" t="s">
        <v>138</v>
      </c>
      <c r="AU127" s="14" t="s">
        <v>75</v>
      </c>
      <c r="AY127" s="14" t="s">
        <v>137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4" t="s">
        <v>75</v>
      </c>
      <c r="BK127" s="219">
        <f>ROUND(I127*H127,2)</f>
        <v>0</v>
      </c>
      <c r="BL127" s="14" t="s">
        <v>142</v>
      </c>
      <c r="BM127" s="14" t="s">
        <v>501</v>
      </c>
    </row>
    <row r="128" s="9" customFormat="1" ht="25.92" customHeight="1">
      <c r="B128" s="194"/>
      <c r="C128" s="195"/>
      <c r="D128" s="196" t="s">
        <v>66</v>
      </c>
      <c r="E128" s="197" t="s">
        <v>910</v>
      </c>
      <c r="F128" s="197" t="s">
        <v>911</v>
      </c>
      <c r="G128" s="195"/>
      <c r="H128" s="195"/>
      <c r="I128" s="198"/>
      <c r="J128" s="199">
        <f>BK128</f>
        <v>0</v>
      </c>
      <c r="K128" s="195"/>
      <c r="L128" s="200"/>
      <c r="M128" s="201"/>
      <c r="N128" s="202"/>
      <c r="O128" s="202"/>
      <c r="P128" s="203">
        <f>SUM(P129:P145)</f>
        <v>0</v>
      </c>
      <c r="Q128" s="202"/>
      <c r="R128" s="203">
        <f>SUM(R129:R145)</f>
        <v>0</v>
      </c>
      <c r="S128" s="202"/>
      <c r="T128" s="204">
        <f>SUM(T129:T145)</f>
        <v>0</v>
      </c>
      <c r="AR128" s="205" t="s">
        <v>75</v>
      </c>
      <c r="AT128" s="206" t="s">
        <v>66</v>
      </c>
      <c r="AU128" s="206" t="s">
        <v>67</v>
      </c>
      <c r="AY128" s="205" t="s">
        <v>137</v>
      </c>
      <c r="BK128" s="207">
        <f>SUM(BK129:BK145)</f>
        <v>0</v>
      </c>
    </row>
    <row r="129" s="1" customFormat="1" ht="16.5" customHeight="1">
      <c r="B129" s="35"/>
      <c r="C129" s="252" t="s">
        <v>322</v>
      </c>
      <c r="D129" s="252" t="s">
        <v>236</v>
      </c>
      <c r="E129" s="253" t="s">
        <v>343</v>
      </c>
      <c r="F129" s="254" t="s">
        <v>912</v>
      </c>
      <c r="G129" s="255" t="s">
        <v>690</v>
      </c>
      <c r="H129" s="256">
        <v>30</v>
      </c>
      <c r="I129" s="257"/>
      <c r="J129" s="258">
        <f>ROUND(I129*H129,2)</f>
        <v>0</v>
      </c>
      <c r="K129" s="254" t="s">
        <v>1</v>
      </c>
      <c r="L129" s="259"/>
      <c r="M129" s="260" t="s">
        <v>1</v>
      </c>
      <c r="N129" s="261" t="s">
        <v>38</v>
      </c>
      <c r="O129" s="76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AR129" s="14" t="s">
        <v>164</v>
      </c>
      <c r="AT129" s="14" t="s">
        <v>236</v>
      </c>
      <c r="AU129" s="14" t="s">
        <v>75</v>
      </c>
      <c r="AY129" s="14" t="s">
        <v>137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4" t="s">
        <v>75</v>
      </c>
      <c r="BK129" s="219">
        <f>ROUND(I129*H129,2)</f>
        <v>0</v>
      </c>
      <c r="BL129" s="14" t="s">
        <v>142</v>
      </c>
      <c r="BM129" s="14" t="s">
        <v>511</v>
      </c>
    </row>
    <row r="130" s="1" customFormat="1" ht="16.5" customHeight="1">
      <c r="B130" s="35"/>
      <c r="C130" s="252" t="s">
        <v>328</v>
      </c>
      <c r="D130" s="252" t="s">
        <v>236</v>
      </c>
      <c r="E130" s="253" t="s">
        <v>349</v>
      </c>
      <c r="F130" s="254" t="s">
        <v>913</v>
      </c>
      <c r="G130" s="255" t="s">
        <v>690</v>
      </c>
      <c r="H130" s="256">
        <v>85</v>
      </c>
      <c r="I130" s="257"/>
      <c r="J130" s="258">
        <f>ROUND(I130*H130,2)</f>
        <v>0</v>
      </c>
      <c r="K130" s="254" t="s">
        <v>1</v>
      </c>
      <c r="L130" s="259"/>
      <c r="M130" s="260" t="s">
        <v>1</v>
      </c>
      <c r="N130" s="261" t="s">
        <v>38</v>
      </c>
      <c r="O130" s="76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AR130" s="14" t="s">
        <v>164</v>
      </c>
      <c r="AT130" s="14" t="s">
        <v>236</v>
      </c>
      <c r="AU130" s="14" t="s">
        <v>75</v>
      </c>
      <c r="AY130" s="14" t="s">
        <v>137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4" t="s">
        <v>75</v>
      </c>
      <c r="BK130" s="219">
        <f>ROUND(I130*H130,2)</f>
        <v>0</v>
      </c>
      <c r="BL130" s="14" t="s">
        <v>142</v>
      </c>
      <c r="BM130" s="14" t="s">
        <v>523</v>
      </c>
    </row>
    <row r="131" s="1" customFormat="1" ht="16.5" customHeight="1">
      <c r="B131" s="35"/>
      <c r="C131" s="252" t="s">
        <v>335</v>
      </c>
      <c r="D131" s="252" t="s">
        <v>236</v>
      </c>
      <c r="E131" s="253" t="s">
        <v>357</v>
      </c>
      <c r="F131" s="254" t="s">
        <v>914</v>
      </c>
      <c r="G131" s="255" t="s">
        <v>690</v>
      </c>
      <c r="H131" s="256">
        <v>41</v>
      </c>
      <c r="I131" s="257"/>
      <c r="J131" s="258">
        <f>ROUND(I131*H131,2)</f>
        <v>0</v>
      </c>
      <c r="K131" s="254" t="s">
        <v>1</v>
      </c>
      <c r="L131" s="259"/>
      <c r="M131" s="260" t="s">
        <v>1</v>
      </c>
      <c r="N131" s="261" t="s">
        <v>38</v>
      </c>
      <c r="O131" s="76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AR131" s="14" t="s">
        <v>164</v>
      </c>
      <c r="AT131" s="14" t="s">
        <v>236</v>
      </c>
      <c r="AU131" s="14" t="s">
        <v>75</v>
      </c>
      <c r="AY131" s="14" t="s">
        <v>137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4" t="s">
        <v>75</v>
      </c>
      <c r="BK131" s="219">
        <f>ROUND(I131*H131,2)</f>
        <v>0</v>
      </c>
      <c r="BL131" s="14" t="s">
        <v>142</v>
      </c>
      <c r="BM131" s="14" t="s">
        <v>531</v>
      </c>
    </row>
    <row r="132" s="1" customFormat="1" ht="16.5" customHeight="1">
      <c r="B132" s="35"/>
      <c r="C132" s="252" t="s">
        <v>339</v>
      </c>
      <c r="D132" s="252" t="s">
        <v>236</v>
      </c>
      <c r="E132" s="253" t="s">
        <v>361</v>
      </c>
      <c r="F132" s="254" t="s">
        <v>915</v>
      </c>
      <c r="G132" s="255" t="s">
        <v>750</v>
      </c>
      <c r="H132" s="256">
        <v>7</v>
      </c>
      <c r="I132" s="257"/>
      <c r="J132" s="258">
        <f>ROUND(I132*H132,2)</f>
        <v>0</v>
      </c>
      <c r="K132" s="254" t="s">
        <v>1</v>
      </c>
      <c r="L132" s="259"/>
      <c r="M132" s="260" t="s">
        <v>1</v>
      </c>
      <c r="N132" s="261" t="s">
        <v>38</v>
      </c>
      <c r="O132" s="76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AR132" s="14" t="s">
        <v>164</v>
      </c>
      <c r="AT132" s="14" t="s">
        <v>236</v>
      </c>
      <c r="AU132" s="14" t="s">
        <v>75</v>
      </c>
      <c r="AY132" s="14" t="s">
        <v>137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4" t="s">
        <v>75</v>
      </c>
      <c r="BK132" s="219">
        <f>ROUND(I132*H132,2)</f>
        <v>0</v>
      </c>
      <c r="BL132" s="14" t="s">
        <v>142</v>
      </c>
      <c r="BM132" s="14" t="s">
        <v>542</v>
      </c>
    </row>
    <row r="133" s="1" customFormat="1" ht="16.5" customHeight="1">
      <c r="B133" s="35"/>
      <c r="C133" s="252" t="s">
        <v>343</v>
      </c>
      <c r="D133" s="252" t="s">
        <v>236</v>
      </c>
      <c r="E133" s="253" t="s">
        <v>365</v>
      </c>
      <c r="F133" s="254" t="s">
        <v>916</v>
      </c>
      <c r="G133" s="255" t="s">
        <v>750</v>
      </c>
      <c r="H133" s="256">
        <v>14</v>
      </c>
      <c r="I133" s="257"/>
      <c r="J133" s="258">
        <f>ROUND(I133*H133,2)</f>
        <v>0</v>
      </c>
      <c r="K133" s="254" t="s">
        <v>1</v>
      </c>
      <c r="L133" s="259"/>
      <c r="M133" s="260" t="s">
        <v>1</v>
      </c>
      <c r="N133" s="261" t="s">
        <v>38</v>
      </c>
      <c r="O133" s="76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AR133" s="14" t="s">
        <v>164</v>
      </c>
      <c r="AT133" s="14" t="s">
        <v>236</v>
      </c>
      <c r="AU133" s="14" t="s">
        <v>75</v>
      </c>
      <c r="AY133" s="14" t="s">
        <v>137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4" t="s">
        <v>75</v>
      </c>
      <c r="BK133" s="219">
        <f>ROUND(I133*H133,2)</f>
        <v>0</v>
      </c>
      <c r="BL133" s="14" t="s">
        <v>142</v>
      </c>
      <c r="BM133" s="14" t="s">
        <v>550</v>
      </c>
    </row>
    <row r="134" s="1" customFormat="1" ht="16.5" customHeight="1">
      <c r="B134" s="35"/>
      <c r="C134" s="252" t="s">
        <v>349</v>
      </c>
      <c r="D134" s="252" t="s">
        <v>236</v>
      </c>
      <c r="E134" s="253" t="s">
        <v>369</v>
      </c>
      <c r="F134" s="254" t="s">
        <v>917</v>
      </c>
      <c r="G134" s="255" t="s">
        <v>750</v>
      </c>
      <c r="H134" s="256">
        <v>5</v>
      </c>
      <c r="I134" s="257"/>
      <c r="J134" s="258">
        <f>ROUND(I134*H134,2)</f>
        <v>0</v>
      </c>
      <c r="K134" s="254" t="s">
        <v>1</v>
      </c>
      <c r="L134" s="259"/>
      <c r="M134" s="260" t="s">
        <v>1</v>
      </c>
      <c r="N134" s="261" t="s">
        <v>38</v>
      </c>
      <c r="O134" s="76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AR134" s="14" t="s">
        <v>164</v>
      </c>
      <c r="AT134" s="14" t="s">
        <v>236</v>
      </c>
      <c r="AU134" s="14" t="s">
        <v>75</v>
      </c>
      <c r="AY134" s="14" t="s">
        <v>137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4" t="s">
        <v>75</v>
      </c>
      <c r="BK134" s="219">
        <f>ROUND(I134*H134,2)</f>
        <v>0</v>
      </c>
      <c r="BL134" s="14" t="s">
        <v>142</v>
      </c>
      <c r="BM134" s="14" t="s">
        <v>560</v>
      </c>
    </row>
    <row r="135" s="1" customFormat="1" ht="16.5" customHeight="1">
      <c r="B135" s="35"/>
      <c r="C135" s="252" t="s">
        <v>357</v>
      </c>
      <c r="D135" s="252" t="s">
        <v>236</v>
      </c>
      <c r="E135" s="253" t="s">
        <v>373</v>
      </c>
      <c r="F135" s="254" t="s">
        <v>918</v>
      </c>
      <c r="G135" s="255" t="s">
        <v>750</v>
      </c>
      <c r="H135" s="256">
        <v>1</v>
      </c>
      <c r="I135" s="257"/>
      <c r="J135" s="258">
        <f>ROUND(I135*H135,2)</f>
        <v>0</v>
      </c>
      <c r="K135" s="254" t="s">
        <v>1</v>
      </c>
      <c r="L135" s="259"/>
      <c r="M135" s="260" t="s">
        <v>1</v>
      </c>
      <c r="N135" s="261" t="s">
        <v>38</v>
      </c>
      <c r="O135" s="76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AR135" s="14" t="s">
        <v>164</v>
      </c>
      <c r="AT135" s="14" t="s">
        <v>236</v>
      </c>
      <c r="AU135" s="14" t="s">
        <v>75</v>
      </c>
      <c r="AY135" s="14" t="s">
        <v>137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4" t="s">
        <v>75</v>
      </c>
      <c r="BK135" s="219">
        <f>ROUND(I135*H135,2)</f>
        <v>0</v>
      </c>
      <c r="BL135" s="14" t="s">
        <v>142</v>
      </c>
      <c r="BM135" s="14" t="s">
        <v>203</v>
      </c>
    </row>
    <row r="136" s="1" customFormat="1" ht="16.5" customHeight="1">
      <c r="B136" s="35"/>
      <c r="C136" s="252" t="s">
        <v>361</v>
      </c>
      <c r="D136" s="252" t="s">
        <v>236</v>
      </c>
      <c r="E136" s="253" t="s">
        <v>380</v>
      </c>
      <c r="F136" s="254" t="s">
        <v>919</v>
      </c>
      <c r="G136" s="255" t="s">
        <v>750</v>
      </c>
      <c r="H136" s="256">
        <v>1</v>
      </c>
      <c r="I136" s="257"/>
      <c r="J136" s="258">
        <f>ROUND(I136*H136,2)</f>
        <v>0</v>
      </c>
      <c r="K136" s="254" t="s">
        <v>1</v>
      </c>
      <c r="L136" s="259"/>
      <c r="M136" s="260" t="s">
        <v>1</v>
      </c>
      <c r="N136" s="261" t="s">
        <v>38</v>
      </c>
      <c r="O136" s="76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AR136" s="14" t="s">
        <v>164</v>
      </c>
      <c r="AT136" s="14" t="s">
        <v>236</v>
      </c>
      <c r="AU136" s="14" t="s">
        <v>75</v>
      </c>
      <c r="AY136" s="14" t="s">
        <v>137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75</v>
      </c>
      <c r="BK136" s="219">
        <f>ROUND(I136*H136,2)</f>
        <v>0</v>
      </c>
      <c r="BL136" s="14" t="s">
        <v>142</v>
      </c>
      <c r="BM136" s="14" t="s">
        <v>920</v>
      </c>
    </row>
    <row r="137" s="1" customFormat="1" ht="16.5" customHeight="1">
      <c r="B137" s="35"/>
      <c r="C137" s="252" t="s">
        <v>365</v>
      </c>
      <c r="D137" s="252" t="s">
        <v>236</v>
      </c>
      <c r="E137" s="253" t="s">
        <v>386</v>
      </c>
      <c r="F137" s="254" t="s">
        <v>921</v>
      </c>
      <c r="G137" s="255" t="s">
        <v>750</v>
      </c>
      <c r="H137" s="256">
        <v>4</v>
      </c>
      <c r="I137" s="257"/>
      <c r="J137" s="258">
        <f>ROUND(I137*H137,2)</f>
        <v>0</v>
      </c>
      <c r="K137" s="254" t="s">
        <v>1</v>
      </c>
      <c r="L137" s="259"/>
      <c r="M137" s="260" t="s">
        <v>1</v>
      </c>
      <c r="N137" s="261" t="s">
        <v>38</v>
      </c>
      <c r="O137" s="76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AR137" s="14" t="s">
        <v>164</v>
      </c>
      <c r="AT137" s="14" t="s">
        <v>236</v>
      </c>
      <c r="AU137" s="14" t="s">
        <v>75</v>
      </c>
      <c r="AY137" s="14" t="s">
        <v>137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4" t="s">
        <v>75</v>
      </c>
      <c r="BK137" s="219">
        <f>ROUND(I137*H137,2)</f>
        <v>0</v>
      </c>
      <c r="BL137" s="14" t="s">
        <v>142</v>
      </c>
      <c r="BM137" s="14" t="s">
        <v>922</v>
      </c>
    </row>
    <row r="138" s="1" customFormat="1" ht="16.5" customHeight="1">
      <c r="B138" s="35"/>
      <c r="C138" s="252" t="s">
        <v>369</v>
      </c>
      <c r="D138" s="252" t="s">
        <v>236</v>
      </c>
      <c r="E138" s="253" t="s">
        <v>390</v>
      </c>
      <c r="F138" s="254" t="s">
        <v>923</v>
      </c>
      <c r="G138" s="255" t="s">
        <v>750</v>
      </c>
      <c r="H138" s="256">
        <v>5</v>
      </c>
      <c r="I138" s="257"/>
      <c r="J138" s="258">
        <f>ROUND(I138*H138,2)</f>
        <v>0</v>
      </c>
      <c r="K138" s="254" t="s">
        <v>1</v>
      </c>
      <c r="L138" s="259"/>
      <c r="M138" s="260" t="s">
        <v>1</v>
      </c>
      <c r="N138" s="261" t="s">
        <v>38</v>
      </c>
      <c r="O138" s="76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AR138" s="14" t="s">
        <v>164</v>
      </c>
      <c r="AT138" s="14" t="s">
        <v>236</v>
      </c>
      <c r="AU138" s="14" t="s">
        <v>75</v>
      </c>
      <c r="AY138" s="14" t="s">
        <v>137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4" t="s">
        <v>75</v>
      </c>
      <c r="BK138" s="219">
        <f>ROUND(I138*H138,2)</f>
        <v>0</v>
      </c>
      <c r="BL138" s="14" t="s">
        <v>142</v>
      </c>
      <c r="BM138" s="14" t="s">
        <v>924</v>
      </c>
    </row>
    <row r="139" s="1" customFormat="1" ht="16.5" customHeight="1">
      <c r="B139" s="35"/>
      <c r="C139" s="252" t="s">
        <v>373</v>
      </c>
      <c r="D139" s="252" t="s">
        <v>236</v>
      </c>
      <c r="E139" s="253" t="s">
        <v>398</v>
      </c>
      <c r="F139" s="254" t="s">
        <v>925</v>
      </c>
      <c r="G139" s="255" t="s">
        <v>750</v>
      </c>
      <c r="H139" s="256">
        <v>1</v>
      </c>
      <c r="I139" s="257"/>
      <c r="J139" s="258">
        <f>ROUND(I139*H139,2)</f>
        <v>0</v>
      </c>
      <c r="K139" s="254" t="s">
        <v>1</v>
      </c>
      <c r="L139" s="259"/>
      <c r="M139" s="260" t="s">
        <v>1</v>
      </c>
      <c r="N139" s="261" t="s">
        <v>38</v>
      </c>
      <c r="O139" s="76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AR139" s="14" t="s">
        <v>164</v>
      </c>
      <c r="AT139" s="14" t="s">
        <v>236</v>
      </c>
      <c r="AU139" s="14" t="s">
        <v>75</v>
      </c>
      <c r="AY139" s="14" t="s">
        <v>137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4" t="s">
        <v>75</v>
      </c>
      <c r="BK139" s="219">
        <f>ROUND(I139*H139,2)</f>
        <v>0</v>
      </c>
      <c r="BL139" s="14" t="s">
        <v>142</v>
      </c>
      <c r="BM139" s="14" t="s">
        <v>926</v>
      </c>
    </row>
    <row r="140" s="1" customFormat="1" ht="16.5" customHeight="1">
      <c r="B140" s="35"/>
      <c r="C140" s="252" t="s">
        <v>380</v>
      </c>
      <c r="D140" s="252" t="s">
        <v>236</v>
      </c>
      <c r="E140" s="253" t="s">
        <v>403</v>
      </c>
      <c r="F140" s="254" t="s">
        <v>927</v>
      </c>
      <c r="G140" s="255" t="s">
        <v>750</v>
      </c>
      <c r="H140" s="256">
        <v>6</v>
      </c>
      <c r="I140" s="257"/>
      <c r="J140" s="258">
        <f>ROUND(I140*H140,2)</f>
        <v>0</v>
      </c>
      <c r="K140" s="254" t="s">
        <v>1</v>
      </c>
      <c r="L140" s="259"/>
      <c r="M140" s="260" t="s">
        <v>1</v>
      </c>
      <c r="N140" s="261" t="s">
        <v>38</v>
      </c>
      <c r="O140" s="76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AR140" s="14" t="s">
        <v>164</v>
      </c>
      <c r="AT140" s="14" t="s">
        <v>236</v>
      </c>
      <c r="AU140" s="14" t="s">
        <v>75</v>
      </c>
      <c r="AY140" s="14" t="s">
        <v>137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75</v>
      </c>
      <c r="BK140" s="219">
        <f>ROUND(I140*H140,2)</f>
        <v>0</v>
      </c>
      <c r="BL140" s="14" t="s">
        <v>142</v>
      </c>
      <c r="BM140" s="14" t="s">
        <v>928</v>
      </c>
    </row>
    <row r="141" s="1" customFormat="1" ht="16.5" customHeight="1">
      <c r="B141" s="35"/>
      <c r="C141" s="252" t="s">
        <v>386</v>
      </c>
      <c r="D141" s="252" t="s">
        <v>236</v>
      </c>
      <c r="E141" s="253" t="s">
        <v>408</v>
      </c>
      <c r="F141" s="254" t="s">
        <v>929</v>
      </c>
      <c r="G141" s="255" t="s">
        <v>750</v>
      </c>
      <c r="H141" s="256">
        <v>3</v>
      </c>
      <c r="I141" s="257"/>
      <c r="J141" s="258">
        <f>ROUND(I141*H141,2)</f>
        <v>0</v>
      </c>
      <c r="K141" s="254" t="s">
        <v>1</v>
      </c>
      <c r="L141" s="259"/>
      <c r="M141" s="260" t="s">
        <v>1</v>
      </c>
      <c r="N141" s="261" t="s">
        <v>38</v>
      </c>
      <c r="O141" s="76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AR141" s="14" t="s">
        <v>164</v>
      </c>
      <c r="AT141" s="14" t="s">
        <v>236</v>
      </c>
      <c r="AU141" s="14" t="s">
        <v>75</v>
      </c>
      <c r="AY141" s="14" t="s">
        <v>137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4" t="s">
        <v>75</v>
      </c>
      <c r="BK141" s="219">
        <f>ROUND(I141*H141,2)</f>
        <v>0</v>
      </c>
      <c r="BL141" s="14" t="s">
        <v>142</v>
      </c>
      <c r="BM141" s="14" t="s">
        <v>930</v>
      </c>
    </row>
    <row r="142" s="1" customFormat="1" ht="16.5" customHeight="1">
      <c r="B142" s="35"/>
      <c r="C142" s="252" t="s">
        <v>390</v>
      </c>
      <c r="D142" s="252" t="s">
        <v>236</v>
      </c>
      <c r="E142" s="253" t="s">
        <v>414</v>
      </c>
      <c r="F142" s="254" t="s">
        <v>931</v>
      </c>
      <c r="G142" s="255" t="s">
        <v>750</v>
      </c>
      <c r="H142" s="256">
        <v>4</v>
      </c>
      <c r="I142" s="257"/>
      <c r="J142" s="258">
        <f>ROUND(I142*H142,2)</f>
        <v>0</v>
      </c>
      <c r="K142" s="254" t="s">
        <v>1</v>
      </c>
      <c r="L142" s="259"/>
      <c r="M142" s="260" t="s">
        <v>1</v>
      </c>
      <c r="N142" s="261" t="s">
        <v>38</v>
      </c>
      <c r="O142" s="76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AR142" s="14" t="s">
        <v>164</v>
      </c>
      <c r="AT142" s="14" t="s">
        <v>236</v>
      </c>
      <c r="AU142" s="14" t="s">
        <v>75</v>
      </c>
      <c r="AY142" s="14" t="s">
        <v>137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4" t="s">
        <v>75</v>
      </c>
      <c r="BK142" s="219">
        <f>ROUND(I142*H142,2)</f>
        <v>0</v>
      </c>
      <c r="BL142" s="14" t="s">
        <v>142</v>
      </c>
      <c r="BM142" s="14" t="s">
        <v>932</v>
      </c>
    </row>
    <row r="143" s="1" customFormat="1" ht="16.5" customHeight="1">
      <c r="B143" s="35"/>
      <c r="C143" s="252" t="s">
        <v>398</v>
      </c>
      <c r="D143" s="252" t="s">
        <v>236</v>
      </c>
      <c r="E143" s="253" t="s">
        <v>419</v>
      </c>
      <c r="F143" s="254" t="s">
        <v>933</v>
      </c>
      <c r="G143" s="255" t="s">
        <v>750</v>
      </c>
      <c r="H143" s="256">
        <v>4</v>
      </c>
      <c r="I143" s="257"/>
      <c r="J143" s="258">
        <f>ROUND(I143*H143,2)</f>
        <v>0</v>
      </c>
      <c r="K143" s="254" t="s">
        <v>1</v>
      </c>
      <c r="L143" s="259"/>
      <c r="M143" s="260" t="s">
        <v>1</v>
      </c>
      <c r="N143" s="261" t="s">
        <v>38</v>
      </c>
      <c r="O143" s="76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AR143" s="14" t="s">
        <v>164</v>
      </c>
      <c r="AT143" s="14" t="s">
        <v>236</v>
      </c>
      <c r="AU143" s="14" t="s">
        <v>75</v>
      </c>
      <c r="AY143" s="14" t="s">
        <v>137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75</v>
      </c>
      <c r="BK143" s="219">
        <f>ROUND(I143*H143,2)</f>
        <v>0</v>
      </c>
      <c r="BL143" s="14" t="s">
        <v>142</v>
      </c>
      <c r="BM143" s="14" t="s">
        <v>934</v>
      </c>
    </row>
    <row r="144" s="1" customFormat="1" ht="16.5" customHeight="1">
      <c r="B144" s="35"/>
      <c r="C144" s="252" t="s">
        <v>403</v>
      </c>
      <c r="D144" s="252" t="s">
        <v>236</v>
      </c>
      <c r="E144" s="253" t="s">
        <v>424</v>
      </c>
      <c r="F144" s="254" t="s">
        <v>935</v>
      </c>
      <c r="G144" s="255" t="s">
        <v>690</v>
      </c>
      <c r="H144" s="256">
        <v>90</v>
      </c>
      <c r="I144" s="257"/>
      <c r="J144" s="258">
        <f>ROUND(I144*H144,2)</f>
        <v>0</v>
      </c>
      <c r="K144" s="254" t="s">
        <v>1</v>
      </c>
      <c r="L144" s="259"/>
      <c r="M144" s="260" t="s">
        <v>1</v>
      </c>
      <c r="N144" s="261" t="s">
        <v>38</v>
      </c>
      <c r="O144" s="76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AR144" s="14" t="s">
        <v>164</v>
      </c>
      <c r="AT144" s="14" t="s">
        <v>236</v>
      </c>
      <c r="AU144" s="14" t="s">
        <v>75</v>
      </c>
      <c r="AY144" s="14" t="s">
        <v>137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4" t="s">
        <v>75</v>
      </c>
      <c r="BK144" s="219">
        <f>ROUND(I144*H144,2)</f>
        <v>0</v>
      </c>
      <c r="BL144" s="14" t="s">
        <v>142</v>
      </c>
      <c r="BM144" s="14" t="s">
        <v>936</v>
      </c>
    </row>
    <row r="145" s="1" customFormat="1" ht="16.5" customHeight="1">
      <c r="B145" s="35"/>
      <c r="C145" s="252" t="s">
        <v>408</v>
      </c>
      <c r="D145" s="252" t="s">
        <v>236</v>
      </c>
      <c r="E145" s="253" t="s">
        <v>430</v>
      </c>
      <c r="F145" s="254" t="s">
        <v>937</v>
      </c>
      <c r="G145" s="255" t="s">
        <v>750</v>
      </c>
      <c r="H145" s="256">
        <v>4</v>
      </c>
      <c r="I145" s="257"/>
      <c r="J145" s="258">
        <f>ROUND(I145*H145,2)</f>
        <v>0</v>
      </c>
      <c r="K145" s="254" t="s">
        <v>1</v>
      </c>
      <c r="L145" s="259"/>
      <c r="M145" s="271" t="s">
        <v>1</v>
      </c>
      <c r="N145" s="272" t="s">
        <v>38</v>
      </c>
      <c r="O145" s="222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AR145" s="14" t="s">
        <v>164</v>
      </c>
      <c r="AT145" s="14" t="s">
        <v>236</v>
      </c>
      <c r="AU145" s="14" t="s">
        <v>75</v>
      </c>
      <c r="AY145" s="14" t="s">
        <v>137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4" t="s">
        <v>75</v>
      </c>
      <c r="BK145" s="219">
        <f>ROUND(I145*H145,2)</f>
        <v>0</v>
      </c>
      <c r="BL145" s="14" t="s">
        <v>142</v>
      </c>
      <c r="BM145" s="14" t="s">
        <v>938</v>
      </c>
    </row>
    <row r="146" s="1" customFormat="1" ht="6.96" customHeight="1">
      <c r="B146" s="54"/>
      <c r="C146" s="55"/>
      <c r="D146" s="55"/>
      <c r="E146" s="55"/>
      <c r="F146" s="55"/>
      <c r="G146" s="55"/>
      <c r="H146" s="55"/>
      <c r="I146" s="155"/>
      <c r="J146" s="55"/>
      <c r="K146" s="55"/>
      <c r="L146" s="40"/>
    </row>
  </sheetData>
  <sheetProtection sheet="1" autoFilter="0" formatColumns="0" formatRows="0" objects="1" scenarios="1" spinCount="100000" saltValue="Uoa1wxF5zz0ETNsxxVGb/OBfZPS1yP+3wxvcdmDOxtWEr2aY7T26W4armKsgt+u0tyc7Sg5ZRzvcdCGnb2It+Q==" hashValue="4d3Z7gSwCEmlfdXjzvU2WdzB4j7JqbjqNA8x51fQmTkhNYsQjMTBdbVEjpT4ZDN9P8twQ9Re3fXE4aguL0vFMQ==" algorithmName="SHA-512" password="CC35"/>
  <autoFilter ref="C93:K145"/>
  <mergeCells count="14">
    <mergeCell ref="E7:H7"/>
    <mergeCell ref="E9:H9"/>
    <mergeCell ref="E18:H18"/>
    <mergeCell ref="E27:H27"/>
    <mergeCell ref="E50:H50"/>
    <mergeCell ref="E52:H52"/>
    <mergeCell ref="D68:F68"/>
    <mergeCell ref="D69:F69"/>
    <mergeCell ref="D70:F70"/>
    <mergeCell ref="D71:F71"/>
    <mergeCell ref="D72:F7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102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90</v>
      </c>
    </row>
    <row r="4" ht="24.96" customHeight="1">
      <c r="B4" s="17"/>
      <c r="D4" s="125" t="s">
        <v>103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6.5" customHeight="1">
      <c r="B7" s="17"/>
      <c r="E7" s="127" t="str">
        <f>'Rekapitulace stavby'!K6</f>
        <v>Okružní křižovatka v km 1,391.91 u areálu T-sport a SOPO - Modletice včetně chodníku k zastávce</v>
      </c>
      <c r="F7" s="126"/>
      <c r="G7" s="126"/>
      <c r="H7" s="126"/>
      <c r="L7" s="17"/>
    </row>
    <row r="8" s="1" customFormat="1" ht="12" customHeight="1">
      <c r="B8" s="40"/>
      <c r="D8" s="126" t="s">
        <v>104</v>
      </c>
      <c r="I8" s="128"/>
      <c r="L8" s="40"/>
    </row>
    <row r="9" s="1" customFormat="1" ht="36.96" customHeight="1">
      <c r="B9" s="40"/>
      <c r="E9" s="129" t="s">
        <v>939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5. 2. 2018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30" t="s">
        <v>26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27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29</v>
      </c>
      <c r="I20" s="130" t="s">
        <v>25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30" t="s">
        <v>26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31</v>
      </c>
      <c r="I23" s="130" t="s">
        <v>25</v>
      </c>
      <c r="J23" s="14" t="str">
        <f>IF('Rekapitulace stavby'!AN19="","",'Rekapitulace stavby'!AN19)</f>
        <v/>
      </c>
      <c r="L23" s="40"/>
    </row>
    <row r="24" s="1" customFormat="1" ht="18" customHeight="1">
      <c r="B24" s="40"/>
      <c r="E24" s="14" t="str">
        <f>IF('Rekapitulace stavby'!E20="","",'Rekapitulace stavby'!E20)</f>
        <v xml:space="preserve"> </v>
      </c>
      <c r="I24" s="130" t="s">
        <v>26</v>
      </c>
      <c r="J24" s="14" t="str">
        <f>IF('Rekapitulace stavby'!AN20="","",'Rekapitulace stavby'!AN20)</f>
        <v/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32</v>
      </c>
      <c r="I26" s="128"/>
      <c r="L26" s="40"/>
    </row>
    <row r="27" s="6" customFormat="1" ht="16.5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14.4" customHeight="1">
      <c r="B30" s="40"/>
      <c r="D30" s="136" t="s">
        <v>106</v>
      </c>
      <c r="I30" s="128"/>
      <c r="J30" s="137">
        <f>J61</f>
        <v>0</v>
      </c>
      <c r="L30" s="40"/>
    </row>
    <row r="31" s="1" customFormat="1" ht="14.4" customHeight="1">
      <c r="B31" s="40"/>
      <c r="D31" s="138" t="s">
        <v>107</v>
      </c>
      <c r="I31" s="128"/>
      <c r="J31" s="137">
        <f>J64</f>
        <v>0</v>
      </c>
      <c r="L31" s="40"/>
    </row>
    <row r="32" s="1" customFormat="1" ht="25.44" customHeight="1">
      <c r="B32" s="40"/>
      <c r="D32" s="139" t="s">
        <v>33</v>
      </c>
      <c r="I32" s="128"/>
      <c r="J32" s="140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5"/>
      <c r="J33" s="68"/>
      <c r="K33" s="68"/>
      <c r="L33" s="40"/>
    </row>
    <row r="34" s="1" customFormat="1" ht="14.4" customHeight="1">
      <c r="B34" s="40"/>
      <c r="F34" s="141" t="s">
        <v>35</v>
      </c>
      <c r="I34" s="142" t="s">
        <v>34</v>
      </c>
      <c r="J34" s="141" t="s">
        <v>36</v>
      </c>
      <c r="L34" s="40"/>
    </row>
    <row r="35" s="1" customFormat="1" ht="14.4" customHeight="1">
      <c r="B35" s="40"/>
      <c r="D35" s="126" t="s">
        <v>37</v>
      </c>
      <c r="E35" s="126" t="s">
        <v>38</v>
      </c>
      <c r="F35" s="143">
        <f>ROUND((SUM(BE64:BE71) + SUM(BE91:BE120)),  2)</f>
        <v>0</v>
      </c>
      <c r="I35" s="144">
        <v>0.20999999999999999</v>
      </c>
      <c r="J35" s="143">
        <f>ROUND(((SUM(BE64:BE71) + SUM(BE91:BE120))*I35),  2)</f>
        <v>0</v>
      </c>
      <c r="L35" s="40"/>
    </row>
    <row r="36" s="1" customFormat="1" ht="14.4" customHeight="1">
      <c r="B36" s="40"/>
      <c r="E36" s="126" t="s">
        <v>39</v>
      </c>
      <c r="F36" s="143">
        <f>ROUND((SUM(BF64:BF71) + SUM(BF91:BF120)),  2)</f>
        <v>0</v>
      </c>
      <c r="I36" s="144">
        <v>0.14999999999999999</v>
      </c>
      <c r="J36" s="143">
        <f>ROUND(((SUM(BF64:BF71) + SUM(BF91:BF120))*I36),  2)</f>
        <v>0</v>
      </c>
      <c r="L36" s="40"/>
    </row>
    <row r="37" hidden="1" s="1" customFormat="1" ht="14.4" customHeight="1">
      <c r="B37" s="40"/>
      <c r="E37" s="126" t="s">
        <v>40</v>
      </c>
      <c r="F37" s="143">
        <f>ROUND((SUM(BG64:BG71) + SUM(BG91:BG120)),  2)</f>
        <v>0</v>
      </c>
      <c r="I37" s="144">
        <v>0.20999999999999999</v>
      </c>
      <c r="J37" s="143">
        <f>0</f>
        <v>0</v>
      </c>
      <c r="L37" s="40"/>
    </row>
    <row r="38" hidden="1" s="1" customFormat="1" ht="14.4" customHeight="1">
      <c r="B38" s="40"/>
      <c r="E38" s="126" t="s">
        <v>41</v>
      </c>
      <c r="F38" s="143">
        <f>ROUND((SUM(BH64:BH71) + SUM(BH91:BH120)),  2)</f>
        <v>0</v>
      </c>
      <c r="I38" s="144">
        <v>0.14999999999999999</v>
      </c>
      <c r="J38" s="143">
        <f>0</f>
        <v>0</v>
      </c>
      <c r="L38" s="40"/>
    </row>
    <row r="39" hidden="1" s="1" customFormat="1" ht="14.4" customHeight="1">
      <c r="B39" s="40"/>
      <c r="E39" s="126" t="s">
        <v>42</v>
      </c>
      <c r="F39" s="143">
        <f>ROUND((SUM(BI64:BI71) + SUM(BI91:BI120)),  2)</f>
        <v>0</v>
      </c>
      <c r="I39" s="144">
        <v>0</v>
      </c>
      <c r="J39" s="143">
        <f>0</f>
        <v>0</v>
      </c>
      <c r="L39" s="40"/>
    </row>
    <row r="40" s="1" customFormat="1" ht="6.96" customHeight="1">
      <c r="B40" s="40"/>
      <c r="I40" s="128"/>
      <c r="L40" s="40"/>
    </row>
    <row r="41" s="1" customFormat="1" ht="25.44" customHeight="1">
      <c r="B41" s="40"/>
      <c r="C41" s="145"/>
      <c r="D41" s="146" t="s">
        <v>43</v>
      </c>
      <c r="E41" s="147"/>
      <c r="F41" s="147"/>
      <c r="G41" s="148" t="s">
        <v>44</v>
      </c>
      <c r="H41" s="149" t="s">
        <v>45</v>
      </c>
      <c r="I41" s="150"/>
      <c r="J41" s="151">
        <f>SUM(J32:J39)</f>
        <v>0</v>
      </c>
      <c r="K41" s="152"/>
      <c r="L41" s="40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5"/>
      <c r="J42" s="154"/>
      <c r="K42" s="154"/>
      <c r="L42" s="40"/>
    </row>
    <row r="46" s="1" customFormat="1" ht="6.96" customHeight="1">
      <c r="B46" s="156"/>
      <c r="C46" s="157"/>
      <c r="D46" s="157"/>
      <c r="E46" s="157"/>
      <c r="F46" s="157"/>
      <c r="G46" s="157"/>
      <c r="H46" s="157"/>
      <c r="I46" s="158"/>
      <c r="J46" s="157"/>
      <c r="K46" s="157"/>
      <c r="L46" s="40"/>
    </row>
    <row r="47" s="1" customFormat="1" ht="24.96" customHeight="1">
      <c r="B47" s="35"/>
      <c r="C47" s="20" t="s">
        <v>108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8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6.5" customHeight="1">
      <c r="B50" s="35"/>
      <c r="C50" s="36"/>
      <c r="D50" s="36"/>
      <c r="E50" s="159" t="str">
        <f>E7</f>
        <v>Okružní křižovatka v km 1,391.91 u areálu T-sport a SOPO - Modletice včetně chodníku k zastávce</v>
      </c>
      <c r="F50" s="29"/>
      <c r="G50" s="29"/>
      <c r="H50" s="29"/>
      <c r="I50" s="128"/>
      <c r="J50" s="36"/>
      <c r="K50" s="36"/>
      <c r="L50" s="40"/>
    </row>
    <row r="51" s="1" customFormat="1" ht="12" customHeight="1">
      <c r="B51" s="35"/>
      <c r="C51" s="29" t="s">
        <v>104</v>
      </c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802.A - Vegetační - SO 802.A - Vegetační úpravy</v>
      </c>
      <c r="F52" s="36"/>
      <c r="G52" s="36"/>
      <c r="H52" s="36"/>
      <c r="I52" s="128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0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8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0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0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9.28" customHeight="1">
      <c r="B59" s="35"/>
      <c r="C59" s="160" t="s">
        <v>109</v>
      </c>
      <c r="D59" s="161"/>
      <c r="E59" s="161"/>
      <c r="F59" s="161"/>
      <c r="G59" s="161"/>
      <c r="H59" s="161"/>
      <c r="I59" s="162"/>
      <c r="J59" s="163" t="s">
        <v>110</v>
      </c>
      <c r="K59" s="161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8"/>
      <c r="J60" s="36"/>
      <c r="K60" s="36"/>
      <c r="L60" s="40"/>
    </row>
    <row r="61" s="1" customFormat="1" ht="22.8" customHeight="1">
      <c r="B61" s="35"/>
      <c r="C61" s="164" t="s">
        <v>111</v>
      </c>
      <c r="D61" s="36"/>
      <c r="E61" s="36"/>
      <c r="F61" s="36"/>
      <c r="G61" s="36"/>
      <c r="H61" s="36"/>
      <c r="I61" s="128"/>
      <c r="J61" s="95">
        <f>J91</f>
        <v>0</v>
      </c>
      <c r="K61" s="36"/>
      <c r="L61" s="40"/>
      <c r="AU61" s="14" t="s">
        <v>77</v>
      </c>
    </row>
    <row r="62" s="1" customFormat="1" ht="21.84" customHeight="1">
      <c r="B62" s="35"/>
      <c r="C62" s="36"/>
      <c r="D62" s="36"/>
      <c r="E62" s="36"/>
      <c r="F62" s="36"/>
      <c r="G62" s="36"/>
      <c r="H62" s="36"/>
      <c r="I62" s="128"/>
      <c r="J62" s="36"/>
      <c r="K62" s="36"/>
      <c r="L62" s="40"/>
    </row>
    <row r="63" s="1" customFormat="1" ht="6.96" customHeight="1">
      <c r="B63" s="35"/>
      <c r="C63" s="36"/>
      <c r="D63" s="36"/>
      <c r="E63" s="36"/>
      <c r="F63" s="36"/>
      <c r="G63" s="36"/>
      <c r="H63" s="36"/>
      <c r="I63" s="128"/>
      <c r="J63" s="36"/>
      <c r="K63" s="36"/>
      <c r="L63" s="40"/>
    </row>
    <row r="64" s="1" customFormat="1" ht="29.28" customHeight="1">
      <c r="B64" s="35"/>
      <c r="C64" s="164" t="s">
        <v>113</v>
      </c>
      <c r="D64" s="36"/>
      <c r="E64" s="36"/>
      <c r="F64" s="36"/>
      <c r="G64" s="36"/>
      <c r="H64" s="36"/>
      <c r="I64" s="128"/>
      <c r="J64" s="172">
        <f>ROUND(J65 + J66 + J67 + J68 + J69 + J70,2)</f>
        <v>0</v>
      </c>
      <c r="K64" s="36"/>
      <c r="L64" s="40"/>
      <c r="N64" s="173" t="s">
        <v>37</v>
      </c>
    </row>
    <row r="65" s="1" customFormat="1" ht="18" customHeight="1">
      <c r="B65" s="35"/>
      <c r="C65" s="36"/>
      <c r="D65" s="174" t="s">
        <v>114</v>
      </c>
      <c r="E65" s="175"/>
      <c r="F65" s="175"/>
      <c r="G65" s="36"/>
      <c r="H65" s="36"/>
      <c r="I65" s="128"/>
      <c r="J65" s="176">
        <v>0</v>
      </c>
      <c r="K65" s="36"/>
      <c r="L65" s="177"/>
      <c r="M65" s="128"/>
      <c r="N65" s="178" t="s">
        <v>38</v>
      </c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79" t="s">
        <v>115</v>
      </c>
      <c r="AZ65" s="128"/>
      <c r="BA65" s="128"/>
      <c r="BB65" s="128"/>
      <c r="BC65" s="128"/>
      <c r="BD65" s="128"/>
      <c r="BE65" s="180">
        <f>IF(N65="základní",J65,0)</f>
        <v>0</v>
      </c>
      <c r="BF65" s="180">
        <f>IF(N65="snížená",J65,0)</f>
        <v>0</v>
      </c>
      <c r="BG65" s="180">
        <f>IF(N65="zákl. přenesená",J65,0)</f>
        <v>0</v>
      </c>
      <c r="BH65" s="180">
        <f>IF(N65="sníž. přenesená",J65,0)</f>
        <v>0</v>
      </c>
      <c r="BI65" s="180">
        <f>IF(N65="nulová",J65,0)</f>
        <v>0</v>
      </c>
      <c r="BJ65" s="179" t="s">
        <v>75</v>
      </c>
      <c r="BK65" s="128"/>
      <c r="BL65" s="128"/>
      <c r="BM65" s="128"/>
    </row>
    <row r="66" s="1" customFormat="1" ht="18" customHeight="1">
      <c r="B66" s="35"/>
      <c r="C66" s="36"/>
      <c r="D66" s="174" t="s">
        <v>116</v>
      </c>
      <c r="E66" s="175"/>
      <c r="F66" s="175"/>
      <c r="G66" s="36"/>
      <c r="H66" s="36"/>
      <c r="I66" s="128"/>
      <c r="J66" s="176">
        <v>0</v>
      </c>
      <c r="K66" s="36"/>
      <c r="L66" s="177"/>
      <c r="M66" s="128"/>
      <c r="N66" s="178" t="s">
        <v>38</v>
      </c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79" t="s">
        <v>115</v>
      </c>
      <c r="AZ66" s="128"/>
      <c r="BA66" s="128"/>
      <c r="BB66" s="128"/>
      <c r="BC66" s="128"/>
      <c r="BD66" s="128"/>
      <c r="BE66" s="180">
        <f>IF(N66="základní",J66,0)</f>
        <v>0</v>
      </c>
      <c r="BF66" s="180">
        <f>IF(N66="snížená",J66,0)</f>
        <v>0</v>
      </c>
      <c r="BG66" s="180">
        <f>IF(N66="zákl. přenesená",J66,0)</f>
        <v>0</v>
      </c>
      <c r="BH66" s="180">
        <f>IF(N66="sníž. přenesená",J66,0)</f>
        <v>0</v>
      </c>
      <c r="BI66" s="180">
        <f>IF(N66="nulová",J66,0)</f>
        <v>0</v>
      </c>
      <c r="BJ66" s="179" t="s">
        <v>75</v>
      </c>
      <c r="BK66" s="128"/>
      <c r="BL66" s="128"/>
      <c r="BM66" s="128"/>
    </row>
    <row r="67" s="1" customFormat="1" ht="18" customHeight="1">
      <c r="B67" s="35"/>
      <c r="C67" s="36"/>
      <c r="D67" s="174" t="s">
        <v>117</v>
      </c>
      <c r="E67" s="175"/>
      <c r="F67" s="175"/>
      <c r="G67" s="36"/>
      <c r="H67" s="36"/>
      <c r="I67" s="128"/>
      <c r="J67" s="176">
        <v>0</v>
      </c>
      <c r="K67" s="36"/>
      <c r="L67" s="177"/>
      <c r="M67" s="128"/>
      <c r="N67" s="178" t="s">
        <v>38</v>
      </c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79" t="s">
        <v>115</v>
      </c>
      <c r="AZ67" s="128"/>
      <c r="BA67" s="128"/>
      <c r="BB67" s="128"/>
      <c r="BC67" s="128"/>
      <c r="BD67" s="128"/>
      <c r="BE67" s="180">
        <f>IF(N67="základní",J67,0)</f>
        <v>0</v>
      </c>
      <c r="BF67" s="180">
        <f>IF(N67="snížená",J67,0)</f>
        <v>0</v>
      </c>
      <c r="BG67" s="180">
        <f>IF(N67="zákl. přenesená",J67,0)</f>
        <v>0</v>
      </c>
      <c r="BH67" s="180">
        <f>IF(N67="sníž. přenesená",J67,0)</f>
        <v>0</v>
      </c>
      <c r="BI67" s="180">
        <f>IF(N67="nulová",J67,0)</f>
        <v>0</v>
      </c>
      <c r="BJ67" s="179" t="s">
        <v>75</v>
      </c>
      <c r="BK67" s="128"/>
      <c r="BL67" s="128"/>
      <c r="BM67" s="128"/>
    </row>
    <row r="68" s="1" customFormat="1" ht="18" customHeight="1">
      <c r="B68" s="35"/>
      <c r="C68" s="36"/>
      <c r="D68" s="174" t="s">
        <v>118</v>
      </c>
      <c r="E68" s="175"/>
      <c r="F68" s="175"/>
      <c r="G68" s="36"/>
      <c r="H68" s="36"/>
      <c r="I68" s="128"/>
      <c r="J68" s="176">
        <v>0</v>
      </c>
      <c r="K68" s="36"/>
      <c r="L68" s="177"/>
      <c r="M68" s="128"/>
      <c r="N68" s="178" t="s">
        <v>38</v>
      </c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79" t="s">
        <v>115</v>
      </c>
      <c r="AZ68" s="128"/>
      <c r="BA68" s="128"/>
      <c r="BB68" s="128"/>
      <c r="BC68" s="128"/>
      <c r="BD68" s="128"/>
      <c r="BE68" s="180">
        <f>IF(N68="základní",J68,0)</f>
        <v>0</v>
      </c>
      <c r="BF68" s="180">
        <f>IF(N68="snížená",J68,0)</f>
        <v>0</v>
      </c>
      <c r="BG68" s="180">
        <f>IF(N68="zákl. přenesená",J68,0)</f>
        <v>0</v>
      </c>
      <c r="BH68" s="180">
        <f>IF(N68="sníž. přenesená",J68,0)</f>
        <v>0</v>
      </c>
      <c r="BI68" s="180">
        <f>IF(N68="nulová",J68,0)</f>
        <v>0</v>
      </c>
      <c r="BJ68" s="179" t="s">
        <v>75</v>
      </c>
      <c r="BK68" s="128"/>
      <c r="BL68" s="128"/>
      <c r="BM68" s="128"/>
    </row>
    <row r="69" s="1" customFormat="1" ht="18" customHeight="1">
      <c r="B69" s="35"/>
      <c r="C69" s="36"/>
      <c r="D69" s="174" t="s">
        <v>119</v>
      </c>
      <c r="E69" s="175"/>
      <c r="F69" s="175"/>
      <c r="G69" s="36"/>
      <c r="H69" s="36"/>
      <c r="I69" s="128"/>
      <c r="J69" s="176">
        <v>0</v>
      </c>
      <c r="K69" s="36"/>
      <c r="L69" s="177"/>
      <c r="M69" s="128"/>
      <c r="N69" s="178" t="s">
        <v>38</v>
      </c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79" t="s">
        <v>115</v>
      </c>
      <c r="AZ69" s="128"/>
      <c r="BA69" s="128"/>
      <c r="BB69" s="128"/>
      <c r="BC69" s="128"/>
      <c r="BD69" s="128"/>
      <c r="BE69" s="180">
        <f>IF(N69="základní",J69,0)</f>
        <v>0</v>
      </c>
      <c r="BF69" s="180">
        <f>IF(N69="snížená",J69,0)</f>
        <v>0</v>
      </c>
      <c r="BG69" s="180">
        <f>IF(N69="zákl. přenesená",J69,0)</f>
        <v>0</v>
      </c>
      <c r="BH69" s="180">
        <f>IF(N69="sníž. přenesená",J69,0)</f>
        <v>0</v>
      </c>
      <c r="BI69" s="180">
        <f>IF(N69="nulová",J69,0)</f>
        <v>0</v>
      </c>
      <c r="BJ69" s="179" t="s">
        <v>75</v>
      </c>
      <c r="BK69" s="128"/>
      <c r="BL69" s="128"/>
      <c r="BM69" s="128"/>
    </row>
    <row r="70" s="1" customFormat="1" ht="18" customHeight="1">
      <c r="B70" s="35"/>
      <c r="C70" s="36"/>
      <c r="D70" s="175" t="s">
        <v>120</v>
      </c>
      <c r="E70" s="36"/>
      <c r="F70" s="36"/>
      <c r="G70" s="36"/>
      <c r="H70" s="36"/>
      <c r="I70" s="128"/>
      <c r="J70" s="176">
        <f>ROUND(J30*T70,2)</f>
        <v>0</v>
      </c>
      <c r="K70" s="36"/>
      <c r="L70" s="177"/>
      <c r="M70" s="128"/>
      <c r="N70" s="178" t="s">
        <v>39</v>
      </c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79" t="s">
        <v>121</v>
      </c>
      <c r="AZ70" s="128"/>
      <c r="BA70" s="128"/>
      <c r="BB70" s="128"/>
      <c r="BC70" s="128"/>
      <c r="BD70" s="128"/>
      <c r="BE70" s="180">
        <f>IF(N70="základní",J70,0)</f>
        <v>0</v>
      </c>
      <c r="BF70" s="180">
        <f>IF(N70="snížená",J70,0)</f>
        <v>0</v>
      </c>
      <c r="BG70" s="180">
        <f>IF(N70="zákl. přenesená",J70,0)</f>
        <v>0</v>
      </c>
      <c r="BH70" s="180">
        <f>IF(N70="sníž. přenesená",J70,0)</f>
        <v>0</v>
      </c>
      <c r="BI70" s="180">
        <f>IF(N70="nulová",J70,0)</f>
        <v>0</v>
      </c>
      <c r="BJ70" s="179" t="s">
        <v>90</v>
      </c>
      <c r="BK70" s="128"/>
      <c r="BL70" s="128"/>
      <c r="BM70" s="128"/>
    </row>
    <row r="71" s="1" customFormat="1">
      <c r="B71" s="35"/>
      <c r="C71" s="36"/>
      <c r="D71" s="36"/>
      <c r="E71" s="36"/>
      <c r="F71" s="36"/>
      <c r="G71" s="36"/>
      <c r="H71" s="36"/>
      <c r="I71" s="128"/>
      <c r="J71" s="36"/>
      <c r="K71" s="36"/>
      <c r="L71" s="40"/>
    </row>
    <row r="72" s="1" customFormat="1" ht="29.28" customHeight="1">
      <c r="B72" s="35"/>
      <c r="C72" s="181" t="s">
        <v>122</v>
      </c>
      <c r="D72" s="161"/>
      <c r="E72" s="161"/>
      <c r="F72" s="161"/>
      <c r="G72" s="161"/>
      <c r="H72" s="161"/>
      <c r="I72" s="162"/>
      <c r="J72" s="182">
        <f>ROUND(J61+J64,2)</f>
        <v>0</v>
      </c>
      <c r="K72" s="161"/>
      <c r="L72" s="40"/>
    </row>
    <row r="73" s="1" customFormat="1" ht="6.96" customHeight="1">
      <c r="B73" s="54"/>
      <c r="C73" s="55"/>
      <c r="D73" s="55"/>
      <c r="E73" s="55"/>
      <c r="F73" s="55"/>
      <c r="G73" s="55"/>
      <c r="H73" s="55"/>
      <c r="I73" s="155"/>
      <c r="J73" s="55"/>
      <c r="K73" s="55"/>
      <c r="L73" s="40"/>
    </row>
    <row r="77" s="1" customFormat="1" ht="6.96" customHeight="1">
      <c r="B77" s="56"/>
      <c r="C77" s="57"/>
      <c r="D77" s="57"/>
      <c r="E77" s="57"/>
      <c r="F77" s="57"/>
      <c r="G77" s="57"/>
      <c r="H77" s="57"/>
      <c r="I77" s="158"/>
      <c r="J77" s="57"/>
      <c r="K77" s="57"/>
      <c r="L77" s="40"/>
    </row>
    <row r="78" s="1" customFormat="1" ht="24.96" customHeight="1">
      <c r="B78" s="35"/>
      <c r="C78" s="20" t="s">
        <v>123</v>
      </c>
      <c r="D78" s="36"/>
      <c r="E78" s="36"/>
      <c r="F78" s="36"/>
      <c r="G78" s="36"/>
      <c r="H78" s="36"/>
      <c r="I78" s="128"/>
      <c r="J78" s="36"/>
      <c r="K78" s="36"/>
      <c r="L78" s="40"/>
    </row>
    <row r="79" s="1" customFormat="1" ht="6.96" customHeight="1">
      <c r="B79" s="35"/>
      <c r="C79" s="36"/>
      <c r="D79" s="36"/>
      <c r="E79" s="36"/>
      <c r="F79" s="36"/>
      <c r="G79" s="36"/>
      <c r="H79" s="36"/>
      <c r="I79" s="128"/>
      <c r="J79" s="36"/>
      <c r="K79" s="36"/>
      <c r="L79" s="40"/>
    </row>
    <row r="80" s="1" customFormat="1" ht="12" customHeight="1">
      <c r="B80" s="35"/>
      <c r="C80" s="29" t="s">
        <v>16</v>
      </c>
      <c r="D80" s="36"/>
      <c r="E80" s="36"/>
      <c r="F80" s="36"/>
      <c r="G80" s="36"/>
      <c r="H80" s="36"/>
      <c r="I80" s="128"/>
      <c r="J80" s="36"/>
      <c r="K80" s="36"/>
      <c r="L80" s="40"/>
    </row>
    <row r="81" s="1" customFormat="1" ht="16.5" customHeight="1">
      <c r="B81" s="35"/>
      <c r="C81" s="36"/>
      <c r="D81" s="36"/>
      <c r="E81" s="159" t="str">
        <f>E7</f>
        <v>Okružní křižovatka v km 1,391.91 u areálu T-sport a SOPO - Modletice včetně chodníku k zastávce</v>
      </c>
      <c r="F81" s="29"/>
      <c r="G81" s="29"/>
      <c r="H81" s="29"/>
      <c r="I81" s="128"/>
      <c r="J81" s="36"/>
      <c r="K81" s="36"/>
      <c r="L81" s="40"/>
    </row>
    <row r="82" s="1" customFormat="1" ht="12" customHeight="1">
      <c r="B82" s="35"/>
      <c r="C82" s="29" t="s">
        <v>104</v>
      </c>
      <c r="D82" s="36"/>
      <c r="E82" s="36"/>
      <c r="F82" s="36"/>
      <c r="G82" s="36"/>
      <c r="H82" s="36"/>
      <c r="I82" s="128"/>
      <c r="J82" s="36"/>
      <c r="K82" s="36"/>
      <c r="L82" s="40"/>
    </row>
    <row r="83" s="1" customFormat="1" ht="16.5" customHeight="1">
      <c r="B83" s="35"/>
      <c r="C83" s="36"/>
      <c r="D83" s="36"/>
      <c r="E83" s="61" t="str">
        <f>E9</f>
        <v>SO 802.A - Vegetační - SO 802.A - Vegetační úpravy</v>
      </c>
      <c r="F83" s="36"/>
      <c r="G83" s="36"/>
      <c r="H83" s="36"/>
      <c r="I83" s="128"/>
      <c r="J83" s="36"/>
      <c r="K83" s="36"/>
      <c r="L83" s="40"/>
    </row>
    <row r="84" s="1" customFormat="1" ht="6.96" customHeight="1">
      <c r="B84" s="35"/>
      <c r="C84" s="36"/>
      <c r="D84" s="36"/>
      <c r="E84" s="36"/>
      <c r="F84" s="36"/>
      <c r="G84" s="36"/>
      <c r="H84" s="36"/>
      <c r="I84" s="128"/>
      <c r="J84" s="36"/>
      <c r="K84" s="36"/>
      <c r="L84" s="40"/>
    </row>
    <row r="85" s="1" customFormat="1" ht="12" customHeight="1">
      <c r="B85" s="35"/>
      <c r="C85" s="29" t="s">
        <v>20</v>
      </c>
      <c r="D85" s="36"/>
      <c r="E85" s="36"/>
      <c r="F85" s="24" t="str">
        <f>F12</f>
        <v xml:space="preserve"> </v>
      </c>
      <c r="G85" s="36"/>
      <c r="H85" s="36"/>
      <c r="I85" s="130" t="s">
        <v>22</v>
      </c>
      <c r="J85" s="64" t="str">
        <f>IF(J12="","",J12)</f>
        <v>5. 2. 2018</v>
      </c>
      <c r="K85" s="36"/>
      <c r="L85" s="40"/>
    </row>
    <row r="86" s="1" customFormat="1" ht="6.96" customHeight="1">
      <c r="B86" s="35"/>
      <c r="C86" s="36"/>
      <c r="D86" s="36"/>
      <c r="E86" s="36"/>
      <c r="F86" s="36"/>
      <c r="G86" s="36"/>
      <c r="H86" s="36"/>
      <c r="I86" s="128"/>
      <c r="J86" s="36"/>
      <c r="K86" s="36"/>
      <c r="L86" s="40"/>
    </row>
    <row r="87" s="1" customFormat="1" ht="13.65" customHeight="1">
      <c r="B87" s="35"/>
      <c r="C87" s="29" t="s">
        <v>24</v>
      </c>
      <c r="D87" s="36"/>
      <c r="E87" s="36"/>
      <c r="F87" s="24" t="str">
        <f>E15</f>
        <v xml:space="preserve"> </v>
      </c>
      <c r="G87" s="36"/>
      <c r="H87" s="36"/>
      <c r="I87" s="130" t="s">
        <v>29</v>
      </c>
      <c r="J87" s="33" t="str">
        <f>E21</f>
        <v xml:space="preserve"> </v>
      </c>
      <c r="K87" s="36"/>
      <c r="L87" s="40"/>
    </row>
    <row r="88" s="1" customFormat="1" ht="13.65" customHeight="1">
      <c r="B88" s="35"/>
      <c r="C88" s="29" t="s">
        <v>27</v>
      </c>
      <c r="D88" s="36"/>
      <c r="E88" s="36"/>
      <c r="F88" s="24" t="str">
        <f>IF(E18="","",E18)</f>
        <v>Vyplň údaj</v>
      </c>
      <c r="G88" s="36"/>
      <c r="H88" s="36"/>
      <c r="I88" s="130" t="s">
        <v>31</v>
      </c>
      <c r="J88" s="33" t="str">
        <f>E24</f>
        <v xml:space="preserve"> </v>
      </c>
      <c r="K88" s="36"/>
      <c r="L88" s="40"/>
    </row>
    <row r="89" s="1" customFormat="1" ht="10.32" customHeight="1">
      <c r="B89" s="35"/>
      <c r="C89" s="36"/>
      <c r="D89" s="36"/>
      <c r="E89" s="36"/>
      <c r="F89" s="36"/>
      <c r="G89" s="36"/>
      <c r="H89" s="36"/>
      <c r="I89" s="128"/>
      <c r="J89" s="36"/>
      <c r="K89" s="36"/>
      <c r="L89" s="40"/>
    </row>
    <row r="90" s="8" customFormat="1" ht="29.28" customHeight="1">
      <c r="B90" s="183"/>
      <c r="C90" s="184" t="s">
        <v>124</v>
      </c>
      <c r="D90" s="185" t="s">
        <v>52</v>
      </c>
      <c r="E90" s="185" t="s">
        <v>48</v>
      </c>
      <c r="F90" s="185" t="s">
        <v>49</v>
      </c>
      <c r="G90" s="185" t="s">
        <v>125</v>
      </c>
      <c r="H90" s="185" t="s">
        <v>126</v>
      </c>
      <c r="I90" s="186" t="s">
        <v>127</v>
      </c>
      <c r="J90" s="187" t="s">
        <v>110</v>
      </c>
      <c r="K90" s="188" t="s">
        <v>128</v>
      </c>
      <c r="L90" s="189"/>
      <c r="M90" s="85" t="s">
        <v>1</v>
      </c>
      <c r="N90" s="86" t="s">
        <v>37</v>
      </c>
      <c r="O90" s="86" t="s">
        <v>129</v>
      </c>
      <c r="P90" s="86" t="s">
        <v>130</v>
      </c>
      <c r="Q90" s="86" t="s">
        <v>131</v>
      </c>
      <c r="R90" s="86" t="s">
        <v>132</v>
      </c>
      <c r="S90" s="86" t="s">
        <v>133</v>
      </c>
      <c r="T90" s="87" t="s">
        <v>134</v>
      </c>
    </row>
    <row r="91" s="1" customFormat="1" ht="22.8" customHeight="1">
      <c r="B91" s="35"/>
      <c r="C91" s="92" t="s">
        <v>135</v>
      </c>
      <c r="D91" s="36"/>
      <c r="E91" s="36"/>
      <c r="F91" s="36"/>
      <c r="G91" s="36"/>
      <c r="H91" s="36"/>
      <c r="I91" s="128"/>
      <c r="J91" s="190">
        <f>BK91</f>
        <v>0</v>
      </c>
      <c r="K91" s="36"/>
      <c r="L91" s="40"/>
      <c r="M91" s="88"/>
      <c r="N91" s="89"/>
      <c r="O91" s="89"/>
      <c r="P91" s="191">
        <f>SUM(P92:P120)</f>
        <v>0</v>
      </c>
      <c r="Q91" s="89"/>
      <c r="R91" s="191">
        <f>SUM(R92:R120)</f>
        <v>0</v>
      </c>
      <c r="S91" s="89"/>
      <c r="T91" s="192">
        <f>SUM(T92:T120)</f>
        <v>0</v>
      </c>
      <c r="AT91" s="14" t="s">
        <v>66</v>
      </c>
      <c r="AU91" s="14" t="s">
        <v>77</v>
      </c>
      <c r="BK91" s="193">
        <f>SUM(BK92:BK120)</f>
        <v>0</v>
      </c>
    </row>
    <row r="92" s="1" customFormat="1" ht="16.5" customHeight="1">
      <c r="B92" s="35"/>
      <c r="C92" s="208" t="s">
        <v>75</v>
      </c>
      <c r="D92" s="208" t="s">
        <v>138</v>
      </c>
      <c r="E92" s="209" t="s">
        <v>940</v>
      </c>
      <c r="F92" s="210" t="s">
        <v>941</v>
      </c>
      <c r="G92" s="211" t="s">
        <v>439</v>
      </c>
      <c r="H92" s="212">
        <v>418</v>
      </c>
      <c r="I92" s="213"/>
      <c r="J92" s="214">
        <f>ROUND(I92*H92,2)</f>
        <v>0</v>
      </c>
      <c r="K92" s="210" t="s">
        <v>1</v>
      </c>
      <c r="L92" s="40"/>
      <c r="M92" s="215" t="s">
        <v>1</v>
      </c>
      <c r="N92" s="216" t="s">
        <v>38</v>
      </c>
      <c r="O92" s="76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AR92" s="14" t="s">
        <v>142</v>
      </c>
      <c r="AT92" s="14" t="s">
        <v>138</v>
      </c>
      <c r="AU92" s="14" t="s">
        <v>67</v>
      </c>
      <c r="AY92" s="14" t="s">
        <v>137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4" t="s">
        <v>75</v>
      </c>
      <c r="BK92" s="219">
        <f>ROUND(I92*H92,2)</f>
        <v>0</v>
      </c>
      <c r="BL92" s="14" t="s">
        <v>142</v>
      </c>
      <c r="BM92" s="14" t="s">
        <v>90</v>
      </c>
    </row>
    <row r="93" s="1" customFormat="1" ht="16.5" customHeight="1">
      <c r="B93" s="35"/>
      <c r="C93" s="208" t="s">
        <v>90</v>
      </c>
      <c r="D93" s="208" t="s">
        <v>138</v>
      </c>
      <c r="E93" s="209" t="s">
        <v>942</v>
      </c>
      <c r="F93" s="210" t="s">
        <v>943</v>
      </c>
      <c r="G93" s="211" t="s">
        <v>439</v>
      </c>
      <c r="H93" s="212">
        <v>418</v>
      </c>
      <c r="I93" s="213"/>
      <c r="J93" s="214">
        <f>ROUND(I93*H93,2)</f>
        <v>0</v>
      </c>
      <c r="K93" s="210" t="s">
        <v>1</v>
      </c>
      <c r="L93" s="40"/>
      <c r="M93" s="215" t="s">
        <v>1</v>
      </c>
      <c r="N93" s="216" t="s">
        <v>38</v>
      </c>
      <c r="O93" s="76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AR93" s="14" t="s">
        <v>142</v>
      </c>
      <c r="AT93" s="14" t="s">
        <v>138</v>
      </c>
      <c r="AU93" s="14" t="s">
        <v>67</v>
      </c>
      <c r="AY93" s="14" t="s">
        <v>137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4" t="s">
        <v>75</v>
      </c>
      <c r="BK93" s="219">
        <f>ROUND(I93*H93,2)</f>
        <v>0</v>
      </c>
      <c r="BL93" s="14" t="s">
        <v>142</v>
      </c>
      <c r="BM93" s="14" t="s">
        <v>142</v>
      </c>
    </row>
    <row r="94" s="1" customFormat="1" ht="16.5" customHeight="1">
      <c r="B94" s="35"/>
      <c r="C94" s="208" t="s">
        <v>146</v>
      </c>
      <c r="D94" s="208" t="s">
        <v>138</v>
      </c>
      <c r="E94" s="209" t="s">
        <v>944</v>
      </c>
      <c r="F94" s="210" t="s">
        <v>945</v>
      </c>
      <c r="G94" s="211" t="s">
        <v>734</v>
      </c>
      <c r="H94" s="212">
        <v>91.959999999999994</v>
      </c>
      <c r="I94" s="213"/>
      <c r="J94" s="214">
        <f>ROUND(I94*H94,2)</f>
        <v>0</v>
      </c>
      <c r="K94" s="210" t="s">
        <v>1</v>
      </c>
      <c r="L94" s="40"/>
      <c r="M94" s="215" t="s">
        <v>1</v>
      </c>
      <c r="N94" s="216" t="s">
        <v>38</v>
      </c>
      <c r="O94" s="76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AR94" s="14" t="s">
        <v>142</v>
      </c>
      <c r="AT94" s="14" t="s">
        <v>138</v>
      </c>
      <c r="AU94" s="14" t="s">
        <v>67</v>
      </c>
      <c r="AY94" s="14" t="s">
        <v>137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4" t="s">
        <v>75</v>
      </c>
      <c r="BK94" s="219">
        <f>ROUND(I94*H94,2)</f>
        <v>0</v>
      </c>
      <c r="BL94" s="14" t="s">
        <v>142</v>
      </c>
      <c r="BM94" s="14" t="s">
        <v>157</v>
      </c>
    </row>
    <row r="95" s="10" customFormat="1">
      <c r="B95" s="226"/>
      <c r="C95" s="227"/>
      <c r="D95" s="228" t="s">
        <v>186</v>
      </c>
      <c r="E95" s="229" t="s">
        <v>1</v>
      </c>
      <c r="F95" s="230" t="s">
        <v>946</v>
      </c>
      <c r="G95" s="227"/>
      <c r="H95" s="231">
        <v>91.959999999999994</v>
      </c>
      <c r="I95" s="232"/>
      <c r="J95" s="227"/>
      <c r="K95" s="227"/>
      <c r="L95" s="233"/>
      <c r="M95" s="234"/>
      <c r="N95" s="235"/>
      <c r="O95" s="235"/>
      <c r="P95" s="235"/>
      <c r="Q95" s="235"/>
      <c r="R95" s="235"/>
      <c r="S95" s="235"/>
      <c r="T95" s="236"/>
      <c r="AT95" s="237" t="s">
        <v>186</v>
      </c>
      <c r="AU95" s="237" t="s">
        <v>67</v>
      </c>
      <c r="AV95" s="10" t="s">
        <v>90</v>
      </c>
      <c r="AW95" s="10" t="s">
        <v>30</v>
      </c>
      <c r="AX95" s="10" t="s">
        <v>75</v>
      </c>
      <c r="AY95" s="237" t="s">
        <v>137</v>
      </c>
    </row>
    <row r="96" s="1" customFormat="1" ht="22.5" customHeight="1">
      <c r="B96" s="35"/>
      <c r="C96" s="208" t="s">
        <v>142</v>
      </c>
      <c r="D96" s="208" t="s">
        <v>138</v>
      </c>
      <c r="E96" s="209" t="s">
        <v>947</v>
      </c>
      <c r="F96" s="210" t="s">
        <v>948</v>
      </c>
      <c r="G96" s="211" t="s">
        <v>734</v>
      </c>
      <c r="H96" s="212">
        <v>50.159999999999997</v>
      </c>
      <c r="I96" s="213"/>
      <c r="J96" s="214">
        <f>ROUND(I96*H96,2)</f>
        <v>0</v>
      </c>
      <c r="K96" s="210" t="s">
        <v>1</v>
      </c>
      <c r="L96" s="40"/>
      <c r="M96" s="215" t="s">
        <v>1</v>
      </c>
      <c r="N96" s="216" t="s">
        <v>38</v>
      </c>
      <c r="O96" s="7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AR96" s="14" t="s">
        <v>142</v>
      </c>
      <c r="AT96" s="14" t="s">
        <v>138</v>
      </c>
      <c r="AU96" s="14" t="s">
        <v>67</v>
      </c>
      <c r="AY96" s="14" t="s">
        <v>137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4" t="s">
        <v>75</v>
      </c>
      <c r="BK96" s="219">
        <f>ROUND(I96*H96,2)</f>
        <v>0</v>
      </c>
      <c r="BL96" s="14" t="s">
        <v>142</v>
      </c>
      <c r="BM96" s="14" t="s">
        <v>164</v>
      </c>
    </row>
    <row r="97" s="10" customFormat="1">
      <c r="B97" s="226"/>
      <c r="C97" s="227"/>
      <c r="D97" s="228" t="s">
        <v>186</v>
      </c>
      <c r="E97" s="229" t="s">
        <v>1</v>
      </c>
      <c r="F97" s="230" t="s">
        <v>949</v>
      </c>
      <c r="G97" s="227"/>
      <c r="H97" s="231">
        <v>50.159999999999997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AT97" s="237" t="s">
        <v>186</v>
      </c>
      <c r="AU97" s="237" t="s">
        <v>67</v>
      </c>
      <c r="AV97" s="10" t="s">
        <v>90</v>
      </c>
      <c r="AW97" s="10" t="s">
        <v>30</v>
      </c>
      <c r="AX97" s="10" t="s">
        <v>75</v>
      </c>
      <c r="AY97" s="237" t="s">
        <v>137</v>
      </c>
    </row>
    <row r="98" s="1" customFormat="1" ht="16.5" customHeight="1">
      <c r="B98" s="35"/>
      <c r="C98" s="208" t="s">
        <v>153</v>
      </c>
      <c r="D98" s="208" t="s">
        <v>138</v>
      </c>
      <c r="E98" s="209" t="s">
        <v>950</v>
      </c>
      <c r="F98" s="210" t="s">
        <v>951</v>
      </c>
      <c r="G98" s="211" t="s">
        <v>750</v>
      </c>
      <c r="H98" s="212">
        <v>222</v>
      </c>
      <c r="I98" s="213"/>
      <c r="J98" s="214">
        <f>ROUND(I98*H98,2)</f>
        <v>0</v>
      </c>
      <c r="K98" s="210" t="s">
        <v>1</v>
      </c>
      <c r="L98" s="40"/>
      <c r="M98" s="215" t="s">
        <v>1</v>
      </c>
      <c r="N98" s="216" t="s">
        <v>38</v>
      </c>
      <c r="O98" s="76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AR98" s="14" t="s">
        <v>142</v>
      </c>
      <c r="AT98" s="14" t="s">
        <v>138</v>
      </c>
      <c r="AU98" s="14" t="s">
        <v>67</v>
      </c>
      <c r="AY98" s="14" t="s">
        <v>137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4" t="s">
        <v>75</v>
      </c>
      <c r="BK98" s="219">
        <f>ROUND(I98*H98,2)</f>
        <v>0</v>
      </c>
      <c r="BL98" s="14" t="s">
        <v>142</v>
      </c>
      <c r="BM98" s="14" t="s">
        <v>174</v>
      </c>
    </row>
    <row r="99" s="1" customFormat="1" ht="16.5" customHeight="1">
      <c r="B99" s="35"/>
      <c r="C99" s="208" t="s">
        <v>157</v>
      </c>
      <c r="D99" s="208" t="s">
        <v>138</v>
      </c>
      <c r="E99" s="209" t="s">
        <v>952</v>
      </c>
      <c r="F99" s="210" t="s">
        <v>953</v>
      </c>
      <c r="G99" s="211" t="s">
        <v>750</v>
      </c>
      <c r="H99" s="212">
        <v>170</v>
      </c>
      <c r="I99" s="213"/>
      <c r="J99" s="214">
        <f>ROUND(I99*H99,2)</f>
        <v>0</v>
      </c>
      <c r="K99" s="210" t="s">
        <v>1</v>
      </c>
      <c r="L99" s="40"/>
      <c r="M99" s="215" t="s">
        <v>1</v>
      </c>
      <c r="N99" s="216" t="s">
        <v>38</v>
      </c>
      <c r="O99" s="7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AR99" s="14" t="s">
        <v>142</v>
      </c>
      <c r="AT99" s="14" t="s">
        <v>138</v>
      </c>
      <c r="AU99" s="14" t="s">
        <v>67</v>
      </c>
      <c r="AY99" s="14" t="s">
        <v>137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4" t="s">
        <v>75</v>
      </c>
      <c r="BK99" s="219">
        <f>ROUND(I99*H99,2)</f>
        <v>0</v>
      </c>
      <c r="BL99" s="14" t="s">
        <v>142</v>
      </c>
      <c r="BM99" s="14" t="s">
        <v>170</v>
      </c>
    </row>
    <row r="100" s="1" customFormat="1" ht="16.5" customHeight="1">
      <c r="B100" s="35"/>
      <c r="C100" s="208" t="s">
        <v>161</v>
      </c>
      <c r="D100" s="208" t="s">
        <v>138</v>
      </c>
      <c r="E100" s="209" t="s">
        <v>954</v>
      </c>
      <c r="F100" s="210" t="s">
        <v>955</v>
      </c>
      <c r="G100" s="211" t="s">
        <v>750</v>
      </c>
      <c r="H100" s="212">
        <v>9</v>
      </c>
      <c r="I100" s="213"/>
      <c r="J100" s="214">
        <f>ROUND(I100*H100,2)</f>
        <v>0</v>
      </c>
      <c r="K100" s="210" t="s">
        <v>1</v>
      </c>
      <c r="L100" s="40"/>
      <c r="M100" s="215" t="s">
        <v>1</v>
      </c>
      <c r="N100" s="216" t="s">
        <v>38</v>
      </c>
      <c r="O100" s="7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AR100" s="14" t="s">
        <v>142</v>
      </c>
      <c r="AT100" s="14" t="s">
        <v>138</v>
      </c>
      <c r="AU100" s="14" t="s">
        <v>67</v>
      </c>
      <c r="AY100" s="14" t="s">
        <v>137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4" t="s">
        <v>75</v>
      </c>
      <c r="BK100" s="219">
        <f>ROUND(I100*H100,2)</f>
        <v>0</v>
      </c>
      <c r="BL100" s="14" t="s">
        <v>142</v>
      </c>
      <c r="BM100" s="14" t="s">
        <v>254</v>
      </c>
    </row>
    <row r="101" s="1" customFormat="1" ht="16.5" customHeight="1">
      <c r="B101" s="35"/>
      <c r="C101" s="208" t="s">
        <v>164</v>
      </c>
      <c r="D101" s="208" t="s">
        <v>138</v>
      </c>
      <c r="E101" s="209" t="s">
        <v>956</v>
      </c>
      <c r="F101" s="210" t="s">
        <v>957</v>
      </c>
      <c r="G101" s="211" t="s">
        <v>750</v>
      </c>
      <c r="H101" s="212">
        <v>15</v>
      </c>
      <c r="I101" s="213"/>
      <c r="J101" s="214">
        <f>ROUND(I101*H101,2)</f>
        <v>0</v>
      </c>
      <c r="K101" s="210" t="s">
        <v>1</v>
      </c>
      <c r="L101" s="40"/>
      <c r="M101" s="215" t="s">
        <v>1</v>
      </c>
      <c r="N101" s="216" t="s">
        <v>38</v>
      </c>
      <c r="O101" s="7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AR101" s="14" t="s">
        <v>142</v>
      </c>
      <c r="AT101" s="14" t="s">
        <v>138</v>
      </c>
      <c r="AU101" s="14" t="s">
        <v>67</v>
      </c>
      <c r="AY101" s="14" t="s">
        <v>137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4" t="s">
        <v>75</v>
      </c>
      <c r="BK101" s="219">
        <f>ROUND(I101*H101,2)</f>
        <v>0</v>
      </c>
      <c r="BL101" s="14" t="s">
        <v>142</v>
      </c>
      <c r="BM101" s="14" t="s">
        <v>262</v>
      </c>
    </row>
    <row r="102" s="1" customFormat="1" ht="16.5" customHeight="1">
      <c r="B102" s="35"/>
      <c r="C102" s="208" t="s">
        <v>172</v>
      </c>
      <c r="D102" s="208" t="s">
        <v>138</v>
      </c>
      <c r="E102" s="209" t="s">
        <v>958</v>
      </c>
      <c r="F102" s="210" t="s">
        <v>959</v>
      </c>
      <c r="G102" s="211" t="s">
        <v>750</v>
      </c>
      <c r="H102" s="212">
        <v>20</v>
      </c>
      <c r="I102" s="213"/>
      <c r="J102" s="214">
        <f>ROUND(I102*H102,2)</f>
        <v>0</v>
      </c>
      <c r="K102" s="210" t="s">
        <v>1</v>
      </c>
      <c r="L102" s="40"/>
      <c r="M102" s="215" t="s">
        <v>1</v>
      </c>
      <c r="N102" s="216" t="s">
        <v>38</v>
      </c>
      <c r="O102" s="76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AR102" s="14" t="s">
        <v>142</v>
      </c>
      <c r="AT102" s="14" t="s">
        <v>138</v>
      </c>
      <c r="AU102" s="14" t="s">
        <v>67</v>
      </c>
      <c r="AY102" s="14" t="s">
        <v>137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4" t="s">
        <v>75</v>
      </c>
      <c r="BK102" s="219">
        <f>ROUND(I102*H102,2)</f>
        <v>0</v>
      </c>
      <c r="BL102" s="14" t="s">
        <v>142</v>
      </c>
      <c r="BM102" s="14" t="s">
        <v>273</v>
      </c>
    </row>
    <row r="103" s="1" customFormat="1" ht="16.5" customHeight="1">
      <c r="B103" s="35"/>
      <c r="C103" s="208" t="s">
        <v>174</v>
      </c>
      <c r="D103" s="208" t="s">
        <v>138</v>
      </c>
      <c r="E103" s="209" t="s">
        <v>960</v>
      </c>
      <c r="F103" s="210" t="s">
        <v>961</v>
      </c>
      <c r="G103" s="211" t="s">
        <v>750</v>
      </c>
      <c r="H103" s="212">
        <v>8</v>
      </c>
      <c r="I103" s="213"/>
      <c r="J103" s="214">
        <f>ROUND(I103*H103,2)</f>
        <v>0</v>
      </c>
      <c r="K103" s="210" t="s">
        <v>1</v>
      </c>
      <c r="L103" s="40"/>
      <c r="M103" s="215" t="s">
        <v>1</v>
      </c>
      <c r="N103" s="216" t="s">
        <v>38</v>
      </c>
      <c r="O103" s="7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AR103" s="14" t="s">
        <v>142</v>
      </c>
      <c r="AT103" s="14" t="s">
        <v>138</v>
      </c>
      <c r="AU103" s="14" t="s">
        <v>67</v>
      </c>
      <c r="AY103" s="14" t="s">
        <v>137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4" t="s">
        <v>75</v>
      </c>
      <c r="BK103" s="219">
        <f>ROUND(I103*H103,2)</f>
        <v>0</v>
      </c>
      <c r="BL103" s="14" t="s">
        <v>142</v>
      </c>
      <c r="BM103" s="14" t="s">
        <v>281</v>
      </c>
    </row>
    <row r="104" s="1" customFormat="1" ht="16.5" customHeight="1">
      <c r="B104" s="35"/>
      <c r="C104" s="208" t="s">
        <v>238</v>
      </c>
      <c r="D104" s="208" t="s">
        <v>138</v>
      </c>
      <c r="E104" s="209" t="s">
        <v>962</v>
      </c>
      <c r="F104" s="210" t="s">
        <v>963</v>
      </c>
      <c r="G104" s="211" t="s">
        <v>750</v>
      </c>
      <c r="H104" s="212">
        <v>222</v>
      </c>
      <c r="I104" s="213"/>
      <c r="J104" s="214">
        <f>ROUND(I104*H104,2)</f>
        <v>0</v>
      </c>
      <c r="K104" s="210" t="s">
        <v>1</v>
      </c>
      <c r="L104" s="40"/>
      <c r="M104" s="215" t="s">
        <v>1</v>
      </c>
      <c r="N104" s="216" t="s">
        <v>38</v>
      </c>
      <c r="O104" s="76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AR104" s="14" t="s">
        <v>142</v>
      </c>
      <c r="AT104" s="14" t="s">
        <v>138</v>
      </c>
      <c r="AU104" s="14" t="s">
        <v>67</v>
      </c>
      <c r="AY104" s="14" t="s">
        <v>137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4" t="s">
        <v>75</v>
      </c>
      <c r="BK104" s="219">
        <f>ROUND(I104*H104,2)</f>
        <v>0</v>
      </c>
      <c r="BL104" s="14" t="s">
        <v>142</v>
      </c>
      <c r="BM104" s="14" t="s">
        <v>288</v>
      </c>
    </row>
    <row r="105" s="1" customFormat="1" ht="16.5" customHeight="1">
      <c r="B105" s="35"/>
      <c r="C105" s="208" t="s">
        <v>170</v>
      </c>
      <c r="D105" s="208" t="s">
        <v>138</v>
      </c>
      <c r="E105" s="209" t="s">
        <v>964</v>
      </c>
      <c r="F105" s="210" t="s">
        <v>965</v>
      </c>
      <c r="G105" s="211" t="s">
        <v>750</v>
      </c>
      <c r="H105" s="212">
        <v>222</v>
      </c>
      <c r="I105" s="213"/>
      <c r="J105" s="214">
        <f>ROUND(I105*H105,2)</f>
        <v>0</v>
      </c>
      <c r="K105" s="210" t="s">
        <v>1</v>
      </c>
      <c r="L105" s="40"/>
      <c r="M105" s="215" t="s">
        <v>1</v>
      </c>
      <c r="N105" s="216" t="s">
        <v>38</v>
      </c>
      <c r="O105" s="76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AR105" s="14" t="s">
        <v>142</v>
      </c>
      <c r="AT105" s="14" t="s">
        <v>138</v>
      </c>
      <c r="AU105" s="14" t="s">
        <v>67</v>
      </c>
      <c r="AY105" s="14" t="s">
        <v>137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4" t="s">
        <v>75</v>
      </c>
      <c r="BK105" s="219">
        <f>ROUND(I105*H105,2)</f>
        <v>0</v>
      </c>
      <c r="BL105" s="14" t="s">
        <v>142</v>
      </c>
      <c r="BM105" s="14" t="s">
        <v>301</v>
      </c>
    </row>
    <row r="106" s="1" customFormat="1" ht="16.5" customHeight="1">
      <c r="B106" s="35"/>
      <c r="C106" s="208" t="s">
        <v>249</v>
      </c>
      <c r="D106" s="208" t="s">
        <v>138</v>
      </c>
      <c r="E106" s="209" t="s">
        <v>966</v>
      </c>
      <c r="F106" s="210" t="s">
        <v>967</v>
      </c>
      <c r="G106" s="211" t="s">
        <v>734</v>
      </c>
      <c r="H106" s="212">
        <v>1.5540000000000001</v>
      </c>
      <c r="I106" s="213"/>
      <c r="J106" s="214">
        <f>ROUND(I106*H106,2)</f>
        <v>0</v>
      </c>
      <c r="K106" s="210" t="s">
        <v>1</v>
      </c>
      <c r="L106" s="40"/>
      <c r="M106" s="215" t="s">
        <v>1</v>
      </c>
      <c r="N106" s="216" t="s">
        <v>38</v>
      </c>
      <c r="O106" s="7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AR106" s="14" t="s">
        <v>142</v>
      </c>
      <c r="AT106" s="14" t="s">
        <v>138</v>
      </c>
      <c r="AU106" s="14" t="s">
        <v>67</v>
      </c>
      <c r="AY106" s="14" t="s">
        <v>137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4" t="s">
        <v>75</v>
      </c>
      <c r="BK106" s="219">
        <f>ROUND(I106*H106,2)</f>
        <v>0</v>
      </c>
      <c r="BL106" s="14" t="s">
        <v>142</v>
      </c>
      <c r="BM106" s="14" t="s">
        <v>311</v>
      </c>
    </row>
    <row r="107" s="10" customFormat="1">
      <c r="B107" s="226"/>
      <c r="C107" s="227"/>
      <c r="D107" s="228" t="s">
        <v>186</v>
      </c>
      <c r="E107" s="229" t="s">
        <v>1</v>
      </c>
      <c r="F107" s="230" t="s">
        <v>968</v>
      </c>
      <c r="G107" s="227"/>
      <c r="H107" s="231">
        <v>1.5540000000000001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186</v>
      </c>
      <c r="AU107" s="237" t="s">
        <v>67</v>
      </c>
      <c r="AV107" s="10" t="s">
        <v>90</v>
      </c>
      <c r="AW107" s="10" t="s">
        <v>30</v>
      </c>
      <c r="AX107" s="10" t="s">
        <v>75</v>
      </c>
      <c r="AY107" s="237" t="s">
        <v>137</v>
      </c>
    </row>
    <row r="108" s="1" customFormat="1" ht="16.5" customHeight="1">
      <c r="B108" s="35"/>
      <c r="C108" s="208" t="s">
        <v>254</v>
      </c>
      <c r="D108" s="208" t="s">
        <v>138</v>
      </c>
      <c r="E108" s="209" t="s">
        <v>969</v>
      </c>
      <c r="F108" s="210" t="s">
        <v>970</v>
      </c>
      <c r="G108" s="211" t="s">
        <v>717</v>
      </c>
      <c r="H108" s="212">
        <v>1.5540000000000001</v>
      </c>
      <c r="I108" s="213"/>
      <c r="J108" s="214">
        <f>ROUND(I108*H108,2)</f>
        <v>0</v>
      </c>
      <c r="K108" s="210" t="s">
        <v>1</v>
      </c>
      <c r="L108" s="40"/>
      <c r="M108" s="215" t="s">
        <v>1</v>
      </c>
      <c r="N108" s="216" t="s">
        <v>38</v>
      </c>
      <c r="O108" s="7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AR108" s="14" t="s">
        <v>142</v>
      </c>
      <c r="AT108" s="14" t="s">
        <v>138</v>
      </c>
      <c r="AU108" s="14" t="s">
        <v>67</v>
      </c>
      <c r="AY108" s="14" t="s">
        <v>137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4" t="s">
        <v>75</v>
      </c>
      <c r="BK108" s="219">
        <f>ROUND(I108*H108,2)</f>
        <v>0</v>
      </c>
      <c r="BL108" s="14" t="s">
        <v>142</v>
      </c>
      <c r="BM108" s="14" t="s">
        <v>322</v>
      </c>
    </row>
    <row r="109" s="10" customFormat="1">
      <c r="B109" s="226"/>
      <c r="C109" s="227"/>
      <c r="D109" s="228" t="s">
        <v>186</v>
      </c>
      <c r="E109" s="229" t="s">
        <v>1</v>
      </c>
      <c r="F109" s="230" t="s">
        <v>968</v>
      </c>
      <c r="G109" s="227"/>
      <c r="H109" s="231">
        <v>1.5540000000000001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186</v>
      </c>
      <c r="AU109" s="237" t="s">
        <v>67</v>
      </c>
      <c r="AV109" s="10" t="s">
        <v>90</v>
      </c>
      <c r="AW109" s="10" t="s">
        <v>30</v>
      </c>
      <c r="AX109" s="10" t="s">
        <v>75</v>
      </c>
      <c r="AY109" s="237" t="s">
        <v>137</v>
      </c>
    </row>
    <row r="110" s="1" customFormat="1" ht="16.5" customHeight="1">
      <c r="B110" s="35"/>
      <c r="C110" s="208" t="s">
        <v>8</v>
      </c>
      <c r="D110" s="208" t="s">
        <v>138</v>
      </c>
      <c r="E110" s="209" t="s">
        <v>971</v>
      </c>
      <c r="F110" s="210" t="s">
        <v>972</v>
      </c>
      <c r="G110" s="211" t="s">
        <v>750</v>
      </c>
      <c r="H110" s="212">
        <v>222</v>
      </c>
      <c r="I110" s="213"/>
      <c r="J110" s="214">
        <f>ROUND(I110*H110,2)</f>
        <v>0</v>
      </c>
      <c r="K110" s="210" t="s">
        <v>1</v>
      </c>
      <c r="L110" s="40"/>
      <c r="M110" s="215" t="s">
        <v>1</v>
      </c>
      <c r="N110" s="216" t="s">
        <v>38</v>
      </c>
      <c r="O110" s="76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AR110" s="14" t="s">
        <v>142</v>
      </c>
      <c r="AT110" s="14" t="s">
        <v>138</v>
      </c>
      <c r="AU110" s="14" t="s">
        <v>67</v>
      </c>
      <c r="AY110" s="14" t="s">
        <v>137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4" t="s">
        <v>75</v>
      </c>
      <c r="BK110" s="219">
        <f>ROUND(I110*H110,2)</f>
        <v>0</v>
      </c>
      <c r="BL110" s="14" t="s">
        <v>142</v>
      </c>
      <c r="BM110" s="14" t="s">
        <v>335</v>
      </c>
    </row>
    <row r="111" s="1" customFormat="1" ht="16.5" customHeight="1">
      <c r="B111" s="35"/>
      <c r="C111" s="208" t="s">
        <v>262</v>
      </c>
      <c r="D111" s="208" t="s">
        <v>138</v>
      </c>
      <c r="E111" s="209" t="s">
        <v>973</v>
      </c>
      <c r="F111" s="210" t="s">
        <v>974</v>
      </c>
      <c r="G111" s="211" t="s">
        <v>750</v>
      </c>
      <c r="H111" s="212">
        <v>1003</v>
      </c>
      <c r="I111" s="213"/>
      <c r="J111" s="214">
        <f>ROUND(I111*H111,2)</f>
        <v>0</v>
      </c>
      <c r="K111" s="210" t="s">
        <v>1</v>
      </c>
      <c r="L111" s="40"/>
      <c r="M111" s="215" t="s">
        <v>1</v>
      </c>
      <c r="N111" s="216" t="s">
        <v>38</v>
      </c>
      <c r="O111" s="7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AR111" s="14" t="s">
        <v>142</v>
      </c>
      <c r="AT111" s="14" t="s">
        <v>138</v>
      </c>
      <c r="AU111" s="14" t="s">
        <v>67</v>
      </c>
      <c r="AY111" s="14" t="s">
        <v>137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4" t="s">
        <v>75</v>
      </c>
      <c r="BK111" s="219">
        <f>ROUND(I111*H111,2)</f>
        <v>0</v>
      </c>
      <c r="BL111" s="14" t="s">
        <v>142</v>
      </c>
      <c r="BM111" s="14" t="s">
        <v>343</v>
      </c>
    </row>
    <row r="112" s="1" customFormat="1" ht="16.5" customHeight="1">
      <c r="B112" s="35"/>
      <c r="C112" s="208" t="s">
        <v>269</v>
      </c>
      <c r="D112" s="208" t="s">
        <v>138</v>
      </c>
      <c r="E112" s="209" t="s">
        <v>975</v>
      </c>
      <c r="F112" s="210" t="s">
        <v>976</v>
      </c>
      <c r="G112" s="211" t="s">
        <v>750</v>
      </c>
      <c r="H112" s="212">
        <v>1003</v>
      </c>
      <c r="I112" s="213"/>
      <c r="J112" s="214">
        <f>ROUND(I112*H112,2)</f>
        <v>0</v>
      </c>
      <c r="K112" s="210" t="s">
        <v>1</v>
      </c>
      <c r="L112" s="40"/>
      <c r="M112" s="215" t="s">
        <v>1</v>
      </c>
      <c r="N112" s="216" t="s">
        <v>38</v>
      </c>
      <c r="O112" s="7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AR112" s="14" t="s">
        <v>142</v>
      </c>
      <c r="AT112" s="14" t="s">
        <v>138</v>
      </c>
      <c r="AU112" s="14" t="s">
        <v>67</v>
      </c>
      <c r="AY112" s="14" t="s">
        <v>137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4" t="s">
        <v>75</v>
      </c>
      <c r="BK112" s="219">
        <f>ROUND(I112*H112,2)</f>
        <v>0</v>
      </c>
      <c r="BL112" s="14" t="s">
        <v>142</v>
      </c>
      <c r="BM112" s="14" t="s">
        <v>357</v>
      </c>
    </row>
    <row r="113" s="1" customFormat="1" ht="16.5" customHeight="1">
      <c r="B113" s="35"/>
      <c r="C113" s="208" t="s">
        <v>273</v>
      </c>
      <c r="D113" s="208" t="s">
        <v>138</v>
      </c>
      <c r="E113" s="209" t="s">
        <v>977</v>
      </c>
      <c r="F113" s="210" t="s">
        <v>965</v>
      </c>
      <c r="G113" s="211" t="s">
        <v>750</v>
      </c>
      <c r="H113" s="212">
        <v>1003</v>
      </c>
      <c r="I113" s="213"/>
      <c r="J113" s="214">
        <f>ROUND(I113*H113,2)</f>
        <v>0</v>
      </c>
      <c r="K113" s="210" t="s">
        <v>1</v>
      </c>
      <c r="L113" s="40"/>
      <c r="M113" s="215" t="s">
        <v>1</v>
      </c>
      <c r="N113" s="216" t="s">
        <v>38</v>
      </c>
      <c r="O113" s="76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AR113" s="14" t="s">
        <v>142</v>
      </c>
      <c r="AT113" s="14" t="s">
        <v>138</v>
      </c>
      <c r="AU113" s="14" t="s">
        <v>67</v>
      </c>
      <c r="AY113" s="14" t="s">
        <v>137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4" t="s">
        <v>75</v>
      </c>
      <c r="BK113" s="219">
        <f>ROUND(I113*H113,2)</f>
        <v>0</v>
      </c>
      <c r="BL113" s="14" t="s">
        <v>142</v>
      </c>
      <c r="BM113" s="14" t="s">
        <v>365</v>
      </c>
    </row>
    <row r="114" s="1" customFormat="1" ht="16.5" customHeight="1">
      <c r="B114" s="35"/>
      <c r="C114" s="208" t="s">
        <v>277</v>
      </c>
      <c r="D114" s="208" t="s">
        <v>138</v>
      </c>
      <c r="E114" s="209" t="s">
        <v>978</v>
      </c>
      <c r="F114" s="210" t="s">
        <v>979</v>
      </c>
      <c r="G114" s="211" t="s">
        <v>750</v>
      </c>
      <c r="H114" s="212">
        <v>1003</v>
      </c>
      <c r="I114" s="213"/>
      <c r="J114" s="214">
        <f>ROUND(I114*H114,2)</f>
        <v>0</v>
      </c>
      <c r="K114" s="210" t="s">
        <v>1</v>
      </c>
      <c r="L114" s="40"/>
      <c r="M114" s="215" t="s">
        <v>1</v>
      </c>
      <c r="N114" s="216" t="s">
        <v>38</v>
      </c>
      <c r="O114" s="76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AR114" s="14" t="s">
        <v>142</v>
      </c>
      <c r="AT114" s="14" t="s">
        <v>138</v>
      </c>
      <c r="AU114" s="14" t="s">
        <v>67</v>
      </c>
      <c r="AY114" s="14" t="s">
        <v>137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4" t="s">
        <v>75</v>
      </c>
      <c r="BK114" s="219">
        <f>ROUND(I114*H114,2)</f>
        <v>0</v>
      </c>
      <c r="BL114" s="14" t="s">
        <v>142</v>
      </c>
      <c r="BM114" s="14" t="s">
        <v>373</v>
      </c>
    </row>
    <row r="115" s="1" customFormat="1" ht="16.5" customHeight="1">
      <c r="B115" s="35"/>
      <c r="C115" s="208" t="s">
        <v>281</v>
      </c>
      <c r="D115" s="208" t="s">
        <v>138</v>
      </c>
      <c r="E115" s="209" t="s">
        <v>980</v>
      </c>
      <c r="F115" s="210" t="s">
        <v>981</v>
      </c>
      <c r="G115" s="211" t="s">
        <v>734</v>
      </c>
      <c r="H115" s="212">
        <v>33.439999999999998</v>
      </c>
      <c r="I115" s="213"/>
      <c r="J115" s="214">
        <f>ROUND(I115*H115,2)</f>
        <v>0</v>
      </c>
      <c r="K115" s="210" t="s">
        <v>1</v>
      </c>
      <c r="L115" s="40"/>
      <c r="M115" s="215" t="s">
        <v>1</v>
      </c>
      <c r="N115" s="216" t="s">
        <v>38</v>
      </c>
      <c r="O115" s="76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AR115" s="14" t="s">
        <v>142</v>
      </c>
      <c r="AT115" s="14" t="s">
        <v>138</v>
      </c>
      <c r="AU115" s="14" t="s">
        <v>67</v>
      </c>
      <c r="AY115" s="14" t="s">
        <v>137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4" t="s">
        <v>75</v>
      </c>
      <c r="BK115" s="219">
        <f>ROUND(I115*H115,2)</f>
        <v>0</v>
      </c>
      <c r="BL115" s="14" t="s">
        <v>142</v>
      </c>
      <c r="BM115" s="14" t="s">
        <v>386</v>
      </c>
    </row>
    <row r="116" s="10" customFormat="1">
      <c r="B116" s="226"/>
      <c r="C116" s="227"/>
      <c r="D116" s="228" t="s">
        <v>186</v>
      </c>
      <c r="E116" s="229" t="s">
        <v>1</v>
      </c>
      <c r="F116" s="230" t="s">
        <v>982</v>
      </c>
      <c r="G116" s="227"/>
      <c r="H116" s="231">
        <v>33.439999999999998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186</v>
      </c>
      <c r="AU116" s="237" t="s">
        <v>67</v>
      </c>
      <c r="AV116" s="10" t="s">
        <v>90</v>
      </c>
      <c r="AW116" s="10" t="s">
        <v>30</v>
      </c>
      <c r="AX116" s="10" t="s">
        <v>75</v>
      </c>
      <c r="AY116" s="237" t="s">
        <v>137</v>
      </c>
    </row>
    <row r="117" s="1" customFormat="1" ht="22.5" customHeight="1">
      <c r="B117" s="35"/>
      <c r="C117" s="208" t="s">
        <v>7</v>
      </c>
      <c r="D117" s="208" t="s">
        <v>138</v>
      </c>
      <c r="E117" s="209" t="s">
        <v>983</v>
      </c>
      <c r="F117" s="210" t="s">
        <v>984</v>
      </c>
      <c r="G117" s="211" t="s">
        <v>439</v>
      </c>
      <c r="H117" s="212">
        <v>418</v>
      </c>
      <c r="I117" s="213"/>
      <c r="J117" s="214">
        <f>ROUND(I117*H117,2)</f>
        <v>0</v>
      </c>
      <c r="K117" s="210" t="s">
        <v>1</v>
      </c>
      <c r="L117" s="40"/>
      <c r="M117" s="215" t="s">
        <v>1</v>
      </c>
      <c r="N117" s="216" t="s">
        <v>38</v>
      </c>
      <c r="O117" s="76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AR117" s="14" t="s">
        <v>142</v>
      </c>
      <c r="AT117" s="14" t="s">
        <v>138</v>
      </c>
      <c r="AU117" s="14" t="s">
        <v>67</v>
      </c>
      <c r="AY117" s="14" t="s">
        <v>137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4" t="s">
        <v>75</v>
      </c>
      <c r="BK117" s="219">
        <f>ROUND(I117*H117,2)</f>
        <v>0</v>
      </c>
      <c r="BL117" s="14" t="s">
        <v>142</v>
      </c>
      <c r="BM117" s="14" t="s">
        <v>398</v>
      </c>
    </row>
    <row r="118" s="1" customFormat="1" ht="16.5" customHeight="1">
      <c r="B118" s="35"/>
      <c r="C118" s="208" t="s">
        <v>288</v>
      </c>
      <c r="D118" s="208" t="s">
        <v>138</v>
      </c>
      <c r="E118" s="209" t="s">
        <v>985</v>
      </c>
      <c r="F118" s="210" t="s">
        <v>986</v>
      </c>
      <c r="G118" s="211" t="s">
        <v>750</v>
      </c>
      <c r="H118" s="212">
        <v>1380</v>
      </c>
      <c r="I118" s="213"/>
      <c r="J118" s="214">
        <f>ROUND(I118*H118,2)</f>
        <v>0</v>
      </c>
      <c r="K118" s="210" t="s">
        <v>1</v>
      </c>
      <c r="L118" s="40"/>
      <c r="M118" s="215" t="s">
        <v>1</v>
      </c>
      <c r="N118" s="216" t="s">
        <v>38</v>
      </c>
      <c r="O118" s="76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AR118" s="14" t="s">
        <v>142</v>
      </c>
      <c r="AT118" s="14" t="s">
        <v>138</v>
      </c>
      <c r="AU118" s="14" t="s">
        <v>67</v>
      </c>
      <c r="AY118" s="14" t="s">
        <v>137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4" t="s">
        <v>75</v>
      </c>
      <c r="BK118" s="219">
        <f>ROUND(I118*H118,2)</f>
        <v>0</v>
      </c>
      <c r="BL118" s="14" t="s">
        <v>142</v>
      </c>
      <c r="BM118" s="14" t="s">
        <v>408</v>
      </c>
    </row>
    <row r="119" s="1" customFormat="1" ht="16.5" customHeight="1">
      <c r="B119" s="35"/>
      <c r="C119" s="208" t="s">
        <v>295</v>
      </c>
      <c r="D119" s="208" t="s">
        <v>138</v>
      </c>
      <c r="E119" s="209" t="s">
        <v>987</v>
      </c>
      <c r="F119" s="210" t="s">
        <v>988</v>
      </c>
      <c r="G119" s="211" t="s">
        <v>439</v>
      </c>
      <c r="H119" s="212">
        <v>60</v>
      </c>
      <c r="I119" s="213"/>
      <c r="J119" s="214">
        <f>ROUND(I119*H119,2)</f>
        <v>0</v>
      </c>
      <c r="K119" s="210" t="s">
        <v>1</v>
      </c>
      <c r="L119" s="40"/>
      <c r="M119" s="215" t="s">
        <v>1</v>
      </c>
      <c r="N119" s="216" t="s">
        <v>38</v>
      </c>
      <c r="O119" s="76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AR119" s="14" t="s">
        <v>142</v>
      </c>
      <c r="AT119" s="14" t="s">
        <v>138</v>
      </c>
      <c r="AU119" s="14" t="s">
        <v>67</v>
      </c>
      <c r="AY119" s="14" t="s">
        <v>137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4" t="s">
        <v>75</v>
      </c>
      <c r="BK119" s="219">
        <f>ROUND(I119*H119,2)</f>
        <v>0</v>
      </c>
      <c r="BL119" s="14" t="s">
        <v>142</v>
      </c>
      <c r="BM119" s="14" t="s">
        <v>419</v>
      </c>
    </row>
    <row r="120" s="1" customFormat="1" ht="16.5" customHeight="1">
      <c r="B120" s="35"/>
      <c r="C120" s="208" t="s">
        <v>301</v>
      </c>
      <c r="D120" s="208" t="s">
        <v>138</v>
      </c>
      <c r="E120" s="209" t="s">
        <v>989</v>
      </c>
      <c r="F120" s="210" t="s">
        <v>990</v>
      </c>
      <c r="G120" s="211" t="s">
        <v>750</v>
      </c>
      <c r="H120" s="212">
        <v>1380</v>
      </c>
      <c r="I120" s="213"/>
      <c r="J120" s="214">
        <f>ROUND(I120*H120,2)</f>
        <v>0</v>
      </c>
      <c r="K120" s="210" t="s">
        <v>1</v>
      </c>
      <c r="L120" s="40"/>
      <c r="M120" s="220" t="s">
        <v>1</v>
      </c>
      <c r="N120" s="221" t="s">
        <v>38</v>
      </c>
      <c r="O120" s="222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AR120" s="14" t="s">
        <v>142</v>
      </c>
      <c r="AT120" s="14" t="s">
        <v>138</v>
      </c>
      <c r="AU120" s="14" t="s">
        <v>67</v>
      </c>
      <c r="AY120" s="14" t="s">
        <v>137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4" t="s">
        <v>75</v>
      </c>
      <c r="BK120" s="219">
        <f>ROUND(I120*H120,2)</f>
        <v>0</v>
      </c>
      <c r="BL120" s="14" t="s">
        <v>142</v>
      </c>
      <c r="BM120" s="14" t="s">
        <v>430</v>
      </c>
    </row>
    <row r="121" s="1" customFormat="1" ht="6.96" customHeight="1">
      <c r="B121" s="54"/>
      <c r="C121" s="55"/>
      <c r="D121" s="55"/>
      <c r="E121" s="55"/>
      <c r="F121" s="55"/>
      <c r="G121" s="55"/>
      <c r="H121" s="55"/>
      <c r="I121" s="155"/>
      <c r="J121" s="55"/>
      <c r="K121" s="55"/>
      <c r="L121" s="40"/>
    </row>
  </sheetData>
  <sheetProtection sheet="1" autoFilter="0" formatColumns="0" formatRows="0" objects="1" scenarios="1" spinCount="100000" saltValue="3nzcbsAYvzSTGFmZjz6vo7+Y3ammeSp/xoBzC463VYRExeuqodHQ1/k14iBf8IB08jt0KKXSGbtiouoxA9sKUw==" hashValue="2J9rxUZlqwOCAjPON6McpASoCuJpywCJ6lntujgRaM/GsZr+mrkhgaeOGsGRaf513fdrGJ481oKKFU+nfdyjJA==" algorithmName="SHA-512" password="CC35"/>
  <autoFilter ref="C90:K120"/>
  <mergeCells count="14">
    <mergeCell ref="E7:H7"/>
    <mergeCell ref="E9:H9"/>
    <mergeCell ref="E18:H18"/>
    <mergeCell ref="E27:H27"/>
    <mergeCell ref="E50:H50"/>
    <mergeCell ref="E52:H52"/>
    <mergeCell ref="D65:F65"/>
    <mergeCell ref="D66:F66"/>
    <mergeCell ref="D67:F67"/>
    <mergeCell ref="D68:F68"/>
    <mergeCell ref="D69:F6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Doležal Stanislav</dc:creator>
  <cp:lastModifiedBy>Doležal Stanislav</cp:lastModifiedBy>
  <dcterms:created xsi:type="dcterms:W3CDTF">2019-08-28T22:05:45Z</dcterms:created>
  <dcterms:modified xsi:type="dcterms:W3CDTF">2019-08-28T22:05:54Z</dcterms:modified>
</cp:coreProperties>
</file>