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SO 000_000" sheetId="2" r:id="rId2"/>
    <sheet name="SO 022_022" sheetId="3" r:id="rId3"/>
    <sheet name="SO 181_181" sheetId="4" r:id="rId4"/>
    <sheet name="SO 201_201" sheetId="5" r:id="rId5"/>
    <sheet name="SO 801_801" sheetId="6" r:id="rId6"/>
  </sheets>
  <definedNames/>
  <calcPr fullCalcOnLoad="1"/>
</workbook>
</file>

<file path=xl/sharedStrings.xml><?xml version="1.0" encoding="utf-8"?>
<sst xmlns="http://schemas.openxmlformats.org/spreadsheetml/2006/main" count="1722" uniqueCount="591">
  <si>
    <t>Firma: Pontex, spol. s r.o. (Pontex Consulting Engineers, Ltd.)</t>
  </si>
  <si>
    <t>Soupis objektů s DPH</t>
  </si>
  <si>
    <t>Stavba: Milicov - III/20125 Milíčov, most ev.č.20125-1 přes potok Javornice - PD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</si>
  <si>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</si>
  <si>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</si>
  <si>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</si>
  <si>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</si>
  <si>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</si>
  <si>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</si>
  <si>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</si>
  <si>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</si>
  <si>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</si>
  <si>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</si>
  <si>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</si>
  <si>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>Stavba:</t>
  </si>
  <si>
    <t>Milicov</t>
  </si>
  <si>
    <t>III/20125 Milíčov, most ev.č.20125-1 přes potok Javornice - PD</t>
  </si>
  <si>
    <t>O</t>
  </si>
  <si>
    <t>Objekt:</t>
  </si>
  <si>
    <t>SO 000</t>
  </si>
  <si>
    <t>Vedlejší a ostatní náklady</t>
  </si>
  <si>
    <t>O1</t>
  </si>
  <si>
    <t>Rozpočet:</t>
  </si>
  <si>
    <t>0,00</t>
  </si>
  <si>
    <t>15,00</t>
  </si>
  <si>
    <t>21,00</t>
  </si>
  <si>
    <t>3</t>
  </si>
  <si>
    <t>2</t>
  </si>
  <si>
    <t>000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</si>
  <si>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</si>
  <si>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</si>
  <si>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</si>
  <si>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</si>
  <si>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</si>
  <si>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</si>
  <si>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</si>
  <si>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</si>
  <si>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</si>
  <si>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</si>
  <si>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</si>
  <si>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</si>
  <si>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</si>
  <si>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</si>
  <si>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</si>
  <si>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</si>
  <si>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</si>
  <si>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</si>
  <si>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</si>
  <si>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</si>
  <si>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02520</t>
  </si>
  <si>
    <t/>
  </si>
  <si>
    <t>ZKOUŠENÍ MATERIÁLŮ NEZÁVISLOU ZKUŠEBNOU</t>
  </si>
  <si>
    <t>KPL</t>
  </si>
  <si>
    <t>PP</t>
  </si>
  <si>
    <t>dle TKP</t>
  </si>
  <si>
    <t>VV</t>
  </si>
  <si>
    <t>02620</t>
  </si>
  <si>
    <t>ZKOUŠENÍ KONSTRUKCÍ A PRACÍ NEZÁVISLOU ZKUŠEBNOU</t>
  </si>
  <si>
    <t>02910</t>
  </si>
  <si>
    <t>OSTATNÍ POŽADAVKY - ZEMĚMĚŘIČSKÁ MĚŘENÍ</t>
  </si>
  <si>
    <t>029113</t>
  </si>
  <si>
    <t>OSTATNÍ POŽADAVKY - GEODETICKÉ ZAMĚŘENÍ - CELKY</t>
  </si>
  <si>
    <t>KUS</t>
  </si>
  <si>
    <t>Zaměření skutečného stavu po dokončení stavby vč.zákresu do katastrální mapy a její digitalizace</t>
  </si>
  <si>
    <t>02940</t>
  </si>
  <si>
    <t>OSTATNÍ POŽADAVKY - VYPRACOVÁNÍ DOKUMENTACE</t>
  </si>
  <si>
    <t>plán sledování a údržby mostu - 2ks</t>
  </si>
  <si>
    <t>02943</t>
  </si>
  <si>
    <t>OSTATNÍ POŽADAVKY - VYPRACOVÁNÍ RDS</t>
  </si>
  <si>
    <t>Pro celou stavbu</t>
  </si>
  <si>
    <t>7</t>
  </si>
  <si>
    <t>02944</t>
  </si>
  <si>
    <t>OSTAT POŽADAVKY - DOKUMENTACE SKUTEČ PROVEDENÍ V DIGIT FORMĚ</t>
  </si>
  <si>
    <t>8</t>
  </si>
  <si>
    <t>02945</t>
  </si>
  <si>
    <t>OSTAT POŽADAVKY - GEOMETRICKÝ PLÁN</t>
  </si>
  <si>
    <t>Ve 12-ti vyhotoveních</t>
  </si>
  <si>
    <t>02946</t>
  </si>
  <si>
    <t>OSTAT POŽADAVKY - FOTODOKUMENTACE</t>
  </si>
  <si>
    <t>02960</t>
  </si>
  <si>
    <t>OSTATNÍ POŽADAVKY - ODBORNÝ DOZOR</t>
  </si>
  <si>
    <t>Technicko inženýrská činnost projektanta</t>
  </si>
  <si>
    <t>11</t>
  </si>
  <si>
    <t>02991</t>
  </si>
  <si>
    <t>OSTATNÍ POŽADAVKY - INFORMAČNÍ TABULE</t>
  </si>
  <si>
    <t>SO 022</t>
  </si>
  <si>
    <t>Příprava území</t>
  </si>
  <si>
    <t>022</t>
  </si>
  <si>
    <t>014102</t>
  </si>
  <si>
    <t>a</t>
  </si>
  <si>
    <t>POPLATKY ZA SKLÁDKU</t>
  </si>
  <si>
    <t>T</t>
  </si>
  <si>
    <t>zemina a kamenivo, kameny</t>
  </si>
  <si>
    <t>drn  2,0*0,2*1133=453,200 [C]</t>
  </si>
  <si>
    <t>03100</t>
  </si>
  <si>
    <t>ZAŘÍZENÍ STAVENIŠTĚ - ZŘÍZENÍ, PROVOZ, DEMONTÁŽ</t>
  </si>
  <si>
    <t>vč.případného nájmu pozemku, vč.ohraničení stavby</t>
  </si>
  <si>
    <t>Zemní práce</t>
  </si>
  <si>
    <t>11130</t>
  </si>
  <si>
    <t>SEJMUTÍ DRNU</t>
  </si>
  <si>
    <t>M2</t>
  </si>
  <si>
    <t>vč.odvozu na skládku a uložení</t>
  </si>
  <si>
    <t>41,0*10,0+24,0*1,5+19,0*9,0+50,0*7,0+31,0*4,0+28,0*1,5=1 133,000 [A]</t>
  </si>
  <si>
    <t>SO 181</t>
  </si>
  <si>
    <t>Dopravně inženýrská opatření</t>
  </si>
  <si>
    <t>181</t>
  </si>
  <si>
    <t>Komunikace</t>
  </si>
  <si>
    <t>57790R</t>
  </si>
  <si>
    <t>VÝSPRAVA VÝTLUKŮ NA OBJÍZDNÝCH TRASÁCH</t>
  </si>
  <si>
    <t>provedeno na konci stavebních prací 
1=1,000 [A]</t>
  </si>
  <si>
    <t>Ostatní konstrukce a práce</t>
  </si>
  <si>
    <t>91400</t>
  </si>
  <si>
    <t>DOČASNÉ ZAKRYTÍ NEBO OTOČENÍ STÁVAJÍCÍCH DOPRAVNÍCH ZNAČEK</t>
  </si>
  <si>
    <t>zakrytí a následné odkrytí</t>
  </si>
  <si>
    <t>odhad    10=10,000 [A]</t>
  </si>
  <si>
    <t>914122</t>
  </si>
  <si>
    <t>DOPRAVNÍ ZNAČKY ZÁKLADNÍ VELIKOSTI OCELOVÉ FÓLIE TŘ 1 - MONTÁŽ S PŘEMÍSTĚNÍM</t>
  </si>
  <si>
    <t>dočasné dopravní značky kompletních  vč. podstavce a sloupku</t>
  </si>
  <si>
    <t>dlouhodobé značení během celé stavby  
B1 + E13 + IS 11b + IS 11c + ostatní 
3+2+11+15+8=39,000 [A]</t>
  </si>
  <si>
    <t>914123</t>
  </si>
  <si>
    <t>DOPRAVNÍ ZNAČKY ZÁKLADNÍ VELIKOSTI OCELOVÉ FÓLIE TŘ 1 - DEMONTÁŽ</t>
  </si>
  <si>
    <t>914129</t>
  </si>
  <si>
    <t>DOPRAV ZNAČKY ZÁKLAD VEL OCEL FÓLIE TŘ 1 - NÁJEMNÉ</t>
  </si>
  <si>
    <t>KSDEN</t>
  </si>
  <si>
    <t>dočasné dopravní značky kompletních  vč. podstavce a sloupku  
vč. kontroly úplnosti během výstavby</t>
  </si>
  <si>
    <t>předpoklad trvání 30 týdnů = 210 dní 
210*39=8 190,000 [A]</t>
  </si>
  <si>
    <t>914422</t>
  </si>
  <si>
    <t>DOPRAVNÍ ZNAČKY 100X150CM OCELOVÉ FÓLIE TŘ 1 - MONTÁŽ S PŘEMÍSTĚNÍM</t>
  </si>
  <si>
    <t>dočasné dopravní značky kompletních  vč. podstavce a sloupku základní</t>
  </si>
  <si>
    <t>dlouhodobé značení během celé stavby  
IS 11a 
3=3,000 [A]</t>
  </si>
  <si>
    <t>914423</t>
  </si>
  <si>
    <t>DOPRAVNÍ ZNAČKY 100X150CM OCELOVÉ FÓLIE TŘ 1 - DEMONTÁŽ</t>
  </si>
  <si>
    <t>914429</t>
  </si>
  <si>
    <t>DOPRAV ZNAČ 100X150CM OCEL FÓLIE TŘ 1 - NÁJEMNÉ</t>
  </si>
  <si>
    <t>dočasné dopravní značky kompletních  vč. podstavce a sloupku základní  
vč. kontroly úplnosti během výstavby</t>
  </si>
  <si>
    <t>předpoklad trvání 30 týdnů = 210 dní 
210*3=630,000 [A]</t>
  </si>
  <si>
    <t>916122</t>
  </si>
  <si>
    <t>DOPRAV SVĚTLO VÝSTRAŽ SOUPRAVA 3KS - MONTÁŽ S PŘESUNEM</t>
  </si>
  <si>
    <t>Provizorní dopravní značení - kompletní  vč.napájení</t>
  </si>
  <si>
    <t>dlouhodobé značení během celé stavby  
na Z2 
2=2,000 [A]</t>
  </si>
  <si>
    <t>916123</t>
  </si>
  <si>
    <t>DOPRAV SVĚTLO VÝSTRAŽ SOUPRAVA 3KS - DEMONTÁŽ</t>
  </si>
  <si>
    <t>916129</t>
  </si>
  <si>
    <t>DOPRAV SVĚTLO VÝSTRAŽ SOUPRAVA 3KS - NÁJEMNÉ</t>
  </si>
  <si>
    <t>Provizorní dopravní značení - kompletní  vč.napájení  
vč. kontroly úplnosti během výstavby</t>
  </si>
  <si>
    <t>předpoklad trvání 30 týdnů = 210 dní 
210*2=420,000 [A]</t>
  </si>
  <si>
    <t>12</t>
  </si>
  <si>
    <t>916322</t>
  </si>
  <si>
    <t>DOPRAVNÍ ZÁBRANY Z2 S FÓLIÍ TŘ 2 - MONTÁŽ S PŘESUNEM</t>
  </si>
  <si>
    <t>Provizorní dopravní značení - kompletní  
vč.patních desek, sloupků</t>
  </si>
  <si>
    <t>dlouhodobé značení během celé stavby 
2=2,000 [A]</t>
  </si>
  <si>
    <t>13</t>
  </si>
  <si>
    <t>916323</t>
  </si>
  <si>
    <t>DOPRAVNÍ ZÁBRANY Z2 S FÓLIÍ TŘ 2 - DEMONTÁŽ</t>
  </si>
  <si>
    <t>14</t>
  </si>
  <si>
    <t>916329</t>
  </si>
  <si>
    <t>DOPRAVNÍ ZÁBRANY Z2 S FÓLIÍ TŘ 2 - NÁJEMNÉ</t>
  </si>
  <si>
    <t>Provizorní dopravní značení - kompletní  
vč.patních desek, sloupků,  kontroly úplnosti během výstavby</t>
  </si>
  <si>
    <t>SO 201</t>
  </si>
  <si>
    <t>Most ev.č. 20125-1</t>
  </si>
  <si>
    <t>201</t>
  </si>
  <si>
    <t>zemina z výkopů 2,0*1378,85=2 757,700 [A] 
kamenná konstrukce 2,6*168,728=438,693 [B] 
podklad vozovky 1,8*167,31=301,158 [D] 
zemina z vrtů (objem viz objem pilot) 
2,0*81,389=162,778 [E] 
Celkem: A+B+D+E=3 660,329 [F]</t>
  </si>
  <si>
    <t>b</t>
  </si>
  <si>
    <t>beton</t>
  </si>
  <si>
    <t>podklad vozovky   2,3*10,48=24,104 [F] 
betonové konstrukce   2,3*10,0=23,000 [D] 
vyrov. beton   2,3*2,62=6,026 [E] 
Celkem: F+D+E=53,130 [G]</t>
  </si>
  <si>
    <t>c</t>
  </si>
  <si>
    <t>železobeton a předpj.beton</t>
  </si>
  <si>
    <t>železobeton 2,5*112,528=281,320 [A]</t>
  </si>
  <si>
    <t>d</t>
  </si>
  <si>
    <t>asfalt</t>
  </si>
  <si>
    <t>asfalt.vozovka   2,4*26,908=64,579 [A]</t>
  </si>
  <si>
    <t>014132</t>
  </si>
  <si>
    <t>POPLATKY ZA SKLÁDKU TYP S-NO (NEBEZPEČNÝ ODPAD)</t>
  </si>
  <si>
    <t>izolace 
0,1*2,4*65,5=15,720 [A]</t>
  </si>
  <si>
    <t>029412</t>
  </si>
  <si>
    <t>OSTATNÍ POŽADAVKY - VYPRACOVÁNÍ MOSTNÍHO LISTU</t>
  </si>
  <si>
    <t>02953</t>
  </si>
  <si>
    <t>OSTATNÍ POŽADAVKY - HLAVNÍ MOSTNÍ PROHLÍDKA</t>
  </si>
  <si>
    <t>96</t>
  </si>
  <si>
    <t>03998R</t>
  </si>
  <si>
    <t>ZTÍŽENÉ PODMÍNKY PROVÁDĚNÍ</t>
  </si>
  <si>
    <t>- Zachování ekologie, ochrana ŽP - práce v CHKO (čistota na staveništi, ochrana proti znečištění vodoteče a přilehlých mokřadů, ochrana proti pádu sutě a stavebních materiálů do vodoteče, okamžité čištění vodoteče, příp. monitoring chemismu vodoteče po opuštění stavby). 
- Zvýšené nároky na pracovní náročnost - zajištění obslužnosti Uhrovic mlýna po celou dobu stavby. 
- Rozdělení stavebních prací v turistické sezóně na části (snížení ekvivalentní hladiny hluku). 
- Provádění prací v turistické sezóně výhradně v pracovních dnech (mimo víkend). 
- Informační tabule a letáky o neomezeném provozu Uhrovic mlýna během stavební sezóny. 
- Opatření pro práci za stížených klimatických podmínek (zaplachtování, výhřev staveniště apod.). 
- Projednání s příslušnými orgány, správci a vlastníky. 
- Položka bude čerpána v rozsahu odsouhlaseném objednatelem, dle skutečně provedených prací.</t>
  </si>
  <si>
    <t>1=1,000 [A]</t>
  </si>
  <si>
    <t>95</t>
  </si>
  <si>
    <t>03999R</t>
  </si>
  <si>
    <t>PŘÍPLATEK ZA PRÁCE MALÉHO ROZSAHU</t>
  </si>
  <si>
    <t>Odhad</t>
  </si>
  <si>
    <t>113138</t>
  </si>
  <si>
    <t>ODSTRANĚNÍ KRYTU VOZOVEK A CHODNÍKŮ S ASFALT POJIVEM, ODVOZ DO 20KM</t>
  </si>
  <si>
    <t>M3</t>
  </si>
  <si>
    <t>vč.odvozu na skládku a uložení na skládku</t>
  </si>
  <si>
    <t>odhad - spodní vrstva vozovky tl.50mm 
- most 
0,05*4,7*13,1=3,079 [A] 
- předmostí 
0,05*((2,25+0,1)*21,0+(4,5+0,2)*(125,0-21,0-13,1))=23,829 [B] 
Celkem: A+B=26,908 [C]</t>
  </si>
  <si>
    <t>113328</t>
  </si>
  <si>
    <t>ODSTRAN PODKL VOZOVEK A CHODNÍKŮ Z KAMENIVA NESTMEL, ODVOZ DO 20KM</t>
  </si>
  <si>
    <t>mimo most - odhad tl.300mm 
0,3*((2,25+0,5)*21,0+(4,5+1,0)*(125,0-21,0-13,1))=167,310 [A]</t>
  </si>
  <si>
    <t>113348</t>
  </si>
  <si>
    <t>ODSTRAN PODKL VOZOVEK A CHOD S CEM POJIVEM, ODVOZ DO 20KM</t>
  </si>
  <si>
    <t>most - odhad tl.200mm 
0,2*4,0*13,1=10,480 [A]</t>
  </si>
  <si>
    <t>113728</t>
  </si>
  <si>
    <t>FRÉZOVÁNÍ VOZOVEK ASFALTOVÝCH, ODVOZ DO 20KM</t>
  </si>
  <si>
    <t>vč.odvozu na místo podle pokynů objednatele - určeno ke druhotnému zpracování</t>
  </si>
  <si>
    <t>odhad - spodní vrstva vozovky tl.100mm 
- most 
0,10*4,7*13,1=6,157 [A] 
- předmostí 
0,10*(2,25*21,0+4,5*(125,0-21,0-13,1))=45,630 [B] 
Celkem: A+B=51,787 [C]</t>
  </si>
  <si>
    <t>113765</t>
  </si>
  <si>
    <t>FRÉZOVÁNÍ DRÁŽKY PRŮŘEZU DO 600MM2 V ASFALTOVÉ VOZOVCE</t>
  </si>
  <si>
    <t>M</t>
  </si>
  <si>
    <t>v místě napojení na stávající komunikaci 
2,25+4,05+21,0+4,5=31,800 [A]</t>
  </si>
  <si>
    <t>125731</t>
  </si>
  <si>
    <t>VYKOPÁVKY ZE ZEMNÍKŮ A SKLÁDEK TŘ. I, ODVOZ DO 1KM</t>
  </si>
  <si>
    <t>na meziskládce</t>
  </si>
  <si>
    <t>pro násyp 559,15=559,150 [A]</t>
  </si>
  <si>
    <t>131731</t>
  </si>
  <si>
    <t>HLOUBENÍ JAM ZAPAŽ I NEPAŽ TŘ. I, ODVOZ DO 1KM</t>
  </si>
  <si>
    <t>vč.čerpání vody a čerpacích jímek, vč.odvozu na meziskládku</t>
  </si>
  <si>
    <t>pro násyp (pol. 171101)    559,15=559,150 [A]</t>
  </si>
  <si>
    <t>15</t>
  </si>
  <si>
    <t>131738</t>
  </si>
  <si>
    <t>HLOUBENÍ JAM ZAPAŽ I NEPAŽ TŘ. I, ODVOZ DO 20KM</t>
  </si>
  <si>
    <t>vč.čerpání vody a čerpacích jímek, vč.odvozu na skládku</t>
  </si>
  <si>
    <t>u op1 
(6,0*6,0+2,0*2,0)*16,5=660,000 [A] 
u op2 
(6,0*6,0+2,0*2,0)*14,7+3,0*10,0*23,0=1 278,000 [B] 
odpočet násypu (pol. 171 101) 
-559,15=- 559,150 [C] 
Celkem: A+B+C=1 378,850 [D]</t>
  </si>
  <si>
    <t>16</t>
  </si>
  <si>
    <t>171101</t>
  </si>
  <si>
    <t>ULOŽENÍ SYPANINY DO NÁSYPŮ SE ZHUTNĚNÍM DO 95% PS</t>
  </si>
  <si>
    <t>vně křídel a zdí 
op1 
(6,0*6,0+2,0*2,0)*(16,5-10,0)+1,5*1,8*10,0=287,000 [A] 
op2 
(6,0*6,0+2,0*2,0)*(14,7-10,0)+1,8*1,8*10,0=220,400 [B] 
zdi 
1,5*1,5*23,0=51,750 [C] 
Celkem: A+B+C=559,150 [D]</t>
  </si>
  <si>
    <t>17</t>
  </si>
  <si>
    <t>17120</t>
  </si>
  <si>
    <t>ULOŽENÍ SYPANINY DO NÁSYPŮ A NA SKLÁDKY BEZ ZHUTNĚNÍ</t>
  </si>
  <si>
    <t>skládka a meziskládka</t>
  </si>
  <si>
    <t>skládka - zemina z výkopu 1378,85=1 378,850 [A] 
meziskládka 559,15=559,150 [B] 
skládka - zemina z vrtů (objem viz objem pilot) 
81,389=81,389 [C] 
Celkem: A+B+C=2 019,389 [D]</t>
  </si>
  <si>
    <t>18</t>
  </si>
  <si>
    <t>17180</t>
  </si>
  <si>
    <t>ULOŽENÍ SYPANINY DO NÁSYPŮ Z NAKUPOVANÝCH MATERIÁLŮ</t>
  </si>
  <si>
    <t>vč.dodání zeminy</t>
  </si>
  <si>
    <t>za opěrami (kromě přechod. klínů) 
op1 
(2,5*2,5+1,1*1,6+2,2*6,5)*10,0=223,100 [A] 
op2 a zdi 
(2,5*2,5+1,1*1,6+2,2*6,5)*10,0=223,100 [B] 
2,7*11,0*20,0=594,000 [C] 
Celkem: A+B+C=1 040,200 [D]</t>
  </si>
  <si>
    <t>19</t>
  </si>
  <si>
    <t>17380</t>
  </si>
  <si>
    <t>ZEMNÍ KRAJNICE A DOSYPÁVKY Z NAKUPOVANÝCH MATERIÁLŮ</t>
  </si>
  <si>
    <t>0,2*1,1*(45,0+32,0+39,0+22,0)=30,360 [A]</t>
  </si>
  <si>
    <t>20</t>
  </si>
  <si>
    <t>18222</t>
  </si>
  <si>
    <t>ROZPROSTŘENÍ ORNICE VE SVAHU V TL DO 0,15M</t>
  </si>
  <si>
    <t>10,0*(3,0+7,0+4,0+(5,5+1,5)+(5,5+4,0)+(3,5+8,0)*1,5)=477,500 [A] 
10,0*((8,0+1,0)*1,5+(6,5+1,0)+(6,0+3,5)+(4,0+1,5)+(2,0+1,5))=395,000 [B] 
Celkem: A+B=872,500 [C]</t>
  </si>
  <si>
    <t>21</t>
  </si>
  <si>
    <t>18242</t>
  </si>
  <si>
    <t>ZALOŽENÍ TRÁVNÍKU HYDROOSEVEM NA ORNICI</t>
  </si>
  <si>
    <t>22</t>
  </si>
  <si>
    <t>1829R</t>
  </si>
  <si>
    <t>DODÁNÍ REKULTIVAČNÍ ZEMINY</t>
  </si>
  <si>
    <t>0,15*872,5=130,875 [A]</t>
  </si>
  <si>
    <t>Základy</t>
  </si>
  <si>
    <t>23</t>
  </si>
  <si>
    <t>21152</t>
  </si>
  <si>
    <t>SANAČNÍ ŽEBRA Z KAMENIVA DRCENÉHO</t>
  </si>
  <si>
    <t>na svahu, š. žebra 750mm, hl.500mm 
0,75*0,5*(1,0+4,1+3,7+2,4+3,4+4,3+4,6+4,4+1,6*7)=14,663 [A]</t>
  </si>
  <si>
    <t>24</t>
  </si>
  <si>
    <t>21263</t>
  </si>
  <si>
    <t>TRATIVODY KOMPLET Z TRUB Z PLAST HMOT DN DO 150MM</t>
  </si>
  <si>
    <t>kompletní DN150mm vč.podkladního betonu, vč. obsypu mezerovitým betonem a vč.vyústění a případ. výústního objektu</t>
  </si>
  <si>
    <t>o1 
1,9+8,0+1,9+2,0=13,800 [A] 
o2 a zdi 
1,9+8,0+7,0+2,0=18,900 [B] 
17,0+5*1,3=23,500 [C] 
Celkem: A+B+C=56,200 [D]</t>
  </si>
  <si>
    <t>25</t>
  </si>
  <si>
    <t>21341</t>
  </si>
  <si>
    <t>DRENÁŽNÍ VRSTVY Z PLASTBETONU (PLASTMALTY)</t>
  </si>
  <si>
    <t>drenážní polymerní beton</t>
  </si>
  <si>
    <t>pod odvod. proužkem  
0,045*0,15*(11,8+2*1,2)=0,096 [E] 
přípočet žeber u odvod. trubiček    
0,04*4*0,4*(0,6-0,15)=0,029 [F] 
Celkem: E+F=0,125 [G]</t>
  </si>
  <si>
    <t>26</t>
  </si>
  <si>
    <t>224324</t>
  </si>
  <si>
    <t>PILOTY ZE ŽELEZOBETONU C25/30</t>
  </si>
  <si>
    <t>C 25/30 XA1</t>
  </si>
  <si>
    <t>průměr 900 mm 
3,14*0,45*0,45*8,0*(7+9)=81,389 [A]</t>
  </si>
  <si>
    <t>27</t>
  </si>
  <si>
    <t>224365</t>
  </si>
  <si>
    <t>VÝZTUŽ PILOT Z OCELI 10505, B500B</t>
  </si>
  <si>
    <t>odhad 90 kg/m3 
0,09*81,389=7,325 [A]</t>
  </si>
  <si>
    <t>93</t>
  </si>
  <si>
    <t>23117A</t>
  </si>
  <si>
    <t>ŠTĚTOVÉ STĚNY BERANĚNÉ Z KOVOVÝCH DÍLCŮ TRVALÉ (PLOCHA)</t>
  </si>
  <si>
    <t>7*10*2=140,000 [A]</t>
  </si>
  <si>
    <t>28</t>
  </si>
  <si>
    <t>23217A</t>
  </si>
  <si>
    <t>ŠTĚTOVÉ STĚNY BERANĚNÉ Z KOVOVÝCH DÍLCŮ DOČASNÉ (PLOCHA)</t>
  </si>
  <si>
    <t>7,0*(5,9+6,7)=88,200 [A]</t>
  </si>
  <si>
    <t>94</t>
  </si>
  <si>
    <t>237172</t>
  </si>
  <si>
    <t>ODŘEZÁNÍ ŠTĚTOVÝCH STĚN Z KOVOVÝCH DÍLCŮ</t>
  </si>
  <si>
    <t>Další využití je věcí zhotovitele</t>
  </si>
  <si>
    <t>10*2=20,000 [A]</t>
  </si>
  <si>
    <t>92</t>
  </si>
  <si>
    <t>23717A</t>
  </si>
  <si>
    <t>ODSTRANĚNÍ ŠTĚTOVÝCH STĚN Z KOVOVÝCH DÍLCŮ V PLOŠE</t>
  </si>
  <si>
    <t>29</t>
  </si>
  <si>
    <t>264741</t>
  </si>
  <si>
    <t>VRTY PRO PILOTY TŘ I A II D DO 1000MM</t>
  </si>
  <si>
    <t>DN 900mm</t>
  </si>
  <si>
    <t>předpoklad 50% tř.I a II, 50% tř.III a IV 
0,5*8,0*(7+9)=64,000 [A]</t>
  </si>
  <si>
    <t>30</t>
  </si>
  <si>
    <t>264841</t>
  </si>
  <si>
    <t>VRTY PRO PILOTY TŘ III A IV D DO 1000MM</t>
  </si>
  <si>
    <t>31</t>
  </si>
  <si>
    <t>272315</t>
  </si>
  <si>
    <t>ZÁKLADY Z PROSTÉHO BETONU DO C30/37 (B37)</t>
  </si>
  <si>
    <t>C30/37 XF4</t>
  </si>
  <si>
    <t>ukončení dlažby (detail 10) 
o1 
0,25*0,35*(5,7+1,2+1,1+0,5+16,5)=2,188 [A] 
o2 a zdi 
0,25*0,35*(1,1+1,2+6,2+1,1+23,1+5,0)=3,299 [B] 
Celkem: A+B=5,487 [C]</t>
  </si>
  <si>
    <t>32</t>
  </si>
  <si>
    <t>28999</t>
  </si>
  <si>
    <t>OPLÁŠTĚNÍ (ZPEVNĚNÍ) Z FÓLIE</t>
  </si>
  <si>
    <t>těsnící vrstva za opěrami a zdí 
5,4*8,0*2+6,7*(17,0+(7,0-5,4))=211,020 [A]</t>
  </si>
  <si>
    <t>Svislé konstrukce</t>
  </si>
  <si>
    <t>33</t>
  </si>
  <si>
    <t>31717</t>
  </si>
  <si>
    <t>KOVOVÉ KONSTRUKCE PRO KOTVENÍ ŘÍMSY</t>
  </si>
  <si>
    <t>KG</t>
  </si>
  <si>
    <t>po 1m na NK</t>
  </si>
  <si>
    <t>odhad 6kg/kus  
6,0*15*2=180,000 [A]</t>
  </si>
  <si>
    <t>34</t>
  </si>
  <si>
    <t>317326</t>
  </si>
  <si>
    <t>ŘÍMSY ZE ŽELEZOBETONU DO C40/50 (B50)</t>
  </si>
  <si>
    <t>C35/45 XF4 vč.bednění,  vč.výplně a těsnění prac. a dilat. spar</t>
  </si>
  <si>
    <t>(0,28*0,45+0,35*0,6)*(27,84+47,95)=25,465 [A]</t>
  </si>
  <si>
    <t>35</t>
  </si>
  <si>
    <t>317365</t>
  </si>
  <si>
    <t>VÝZTUŽ ŘÍMS Z OCELI 10505</t>
  </si>
  <si>
    <t>odhad 150 kg/m3 
0,15*25,465=3,820 [A]</t>
  </si>
  <si>
    <t>36</t>
  </si>
  <si>
    <t>327325</t>
  </si>
  <si>
    <t>ZDI OPĚRNÉ, ZÁRUBNÍ, NÁBŘEŽNÍ ZE ŽELEZOVÉHO BETONU DO C30/37 (B37)</t>
  </si>
  <si>
    <t>C30/37 XF2 vč.bednění, nátěru zasypaných ploch proti zemní vlhkosti vč.ochrany geotextilií, vč.výplně a těsnění prac. a dilat. spar</t>
  </si>
  <si>
    <t>u op.2 
17,0*(0,45*1,0+0,6*2,15-0,5*0,5/2+1,2*1,0+0,5*4,0)=81,855 [A]</t>
  </si>
  <si>
    <t>37</t>
  </si>
  <si>
    <t>327365</t>
  </si>
  <si>
    <t>VÝZTUŽ ZDÍ OPĚRNÝCH, ZÁRUBNÍCH, NÁBŘEŽNÍCH Z OCELI 10505, B500B</t>
  </si>
  <si>
    <t>odhad 180 kg/m3 
0,18*81,855=14,734 [A]</t>
  </si>
  <si>
    <t>38</t>
  </si>
  <si>
    <t>333213</t>
  </si>
  <si>
    <t>OBKLAD MOST OPĚR A KŘÍDEL Z LOM KAMENE</t>
  </si>
  <si>
    <t>vč. případného kotvení</t>
  </si>
  <si>
    <t>o1 
0,4*(1,68*1,23+1,13*1,96+1,13*2,70+1,98*3,92)=6,038 [A] 
0,4*(1,68*1,23+1,13*1,96+1,13*2,70+1,98*4,43)=6,441 [E] 
0,4*(10,0*3,42+2*2,0*1,0/2)=14,480 [F] 
o2 
0,4*(1,73*4,00+1,18*2,93+1,43*2,13+1,43*1,18)=6,044 [B] 
0,4*8,3*4,55=15,106 [G] 
0,4*(10,0*3,45+2*2,0*1,0/2)=14,600 [H] 
zdi 
0,4*2,15*17,0=14,620 [C] 
Celkem: A+E+F+B+G+H+C=77,329 [I]</t>
  </si>
  <si>
    <t>39</t>
  </si>
  <si>
    <t>389325</t>
  </si>
  <si>
    <t>MOSTNÍ RÁMOVÉ KONSTRUKCE ZE ŽELEZOBETONU C30/37</t>
  </si>
  <si>
    <t>C30/37 XF2 vč.bednění, nátěru zasypaných ploch proti zemní vlhkosti vč.ochrany geotextilií, vč.výplně a těsnění prac. a dilat. spar, vč.letopočtu výstavby vlysem na opěrách</t>
  </si>
  <si>
    <t>NK 
(0,75*6,0+(0,25+0,75)/2*2,0*2)*12,8+(0,5*6,0+0,5/2*2,0*2)*2,5/2*2=93,200 [A] 
opěry  vč.obkladů z boků 
- o1 
1,2*4,67*10,0+0,25*0,475*8,0+1,0*1,7*(4,45+4,97)+2*1,0*5,4*(0,85+2,56/2)-0,5*0,5/2*7,1*2=94,233 [B] 
1,2*(2,8*10,8+2*1,9*1,1)=41,304 [C] 
- o2 
1,2*4,70*10,0+0,25*0,475*8,0+1,0*1,7*4,48+1,0*5,4*(0,85+2,67/2)+1,0*7,1*5,0-0,5*0,5/2*7,1*2=110,490 [D] 
1,2*(2,8*10,75+1,9*1,1+1,9*6,3)=52,992 [E] 
odpočet obkladů z boků 
-(6,038+6,441+6,044+15,106)=-33,629 [F] 
Celkem: A+B+C+D+E+F=358,590 [G]</t>
  </si>
  <si>
    <t>40</t>
  </si>
  <si>
    <t>389365</t>
  </si>
  <si>
    <t>VÝZTUŽ MOSTNÍ RÁMOVÉ KONSTRUKCE Z OCELI 10505, B500B</t>
  </si>
  <si>
    <t>vč. ochranného epoxid.nátěru v rozsahu +-50mm od pracovní spáry</t>
  </si>
  <si>
    <t>odhad 180kg/m3 
0,18*358,59=64,546 [A]</t>
  </si>
  <si>
    <t>Vodorovné konstrukce</t>
  </si>
  <si>
    <t>41</t>
  </si>
  <si>
    <t>420324</t>
  </si>
  <si>
    <t>PŘECHODOVÉ DESKY MOSTNÍCH OPĚR ZE ŽELEZOBETONU C25/30</t>
  </si>
  <si>
    <t>C25/30 XF2 - vč.bednění, výplně a těsnění spar, nátěru zasypaných ploch proti zemní vlhkosti vč.ochrany geotextilií</t>
  </si>
  <si>
    <t>o1 
0,3*5,0*7,9=11,850 [A] 
o2 
0,3*5,0*7,9=11,850 [B] 
Celkem: A+B=23,700 [C]</t>
  </si>
  <si>
    <t>42</t>
  </si>
  <si>
    <t>420365</t>
  </si>
  <si>
    <t>VÝZTUŽ PŘECHODOVÝCH DESEK MOSTNÍCH OPĚR Z OCELI 10505</t>
  </si>
  <si>
    <t>odhad 150kg/m3 0,15*23,7=3,555 [A]</t>
  </si>
  <si>
    <t>43</t>
  </si>
  <si>
    <t>42838</t>
  </si>
  <si>
    <t>KLOUB ZE ŽELEZOBETONU VČET VÝZTUŽE</t>
  </si>
  <si>
    <t>pro přechodovou desku    
2*7,9=15,800 [A]</t>
  </si>
  <si>
    <t>44</t>
  </si>
  <si>
    <t>431212</t>
  </si>
  <si>
    <t>SCHODIŠŤ KONSTR Z LOM KAMENE NA MC</t>
  </si>
  <si>
    <t>revizní schodiště  
0,75*0,5*((4,1+0,18)+(4,2+0,18)+(2,6+0,18))=4,290 [A]</t>
  </si>
  <si>
    <t>45</t>
  </si>
  <si>
    <t>451312</t>
  </si>
  <si>
    <t>PODKLADNÍ A VÝPLŇOVÉ VRSTVY Z PROSTÉHO BETONU C12/15</t>
  </si>
  <si>
    <t>C12/15-XA1 - podkladní beton</t>
  </si>
  <si>
    <t>pod přechod. deskami  
0,1*4,8*8,0*2=7,680 [A] 
pod opěrami a základy zdi 
o1 
0,15*(3,4*11,4+2*2,5*1,1)=6,639 [B] 
o2 
0,15*(3,4*11,35+2,5*1,1+2,5*6,3)=8,564 [C] 
zeď 
0,15*5,6*17,6=14,784 [D] 
Celkem: A+B+C+D=37,667 [E]</t>
  </si>
  <si>
    <t>46</t>
  </si>
  <si>
    <t>451314</t>
  </si>
  <si>
    <t>PODKLADNÍ A VÝPLŇOVÉ VRSTVY Z PROSTÉHO BETONU C25/30</t>
  </si>
  <si>
    <t>C20/25n XF3</t>
  </si>
  <si>
    <t>revizní schodiště  
0,25*0,75*(6,2+6,3+2,7)*1,1=3,135 [A] 
podklad dlažby 
- u o1 
0,1*(1,1*(1,2+1,2)+0,35*6,3*1,3+0,5*9,0*1,3)=1,136 [B] 
- u o2 a zdi 
0,1*(1,1*(1,2+1,3)+0,35*6,2*1,3+1,1*(23,1+0,3)+0,35*2,7*1,3)=3,254 [C] 
přechody říms 
- u o1 
0,1*((0,79+1,3)/2*4,75+0,63*4,75)=0,796 [D] 
- u o2 a zdi 
0,1*((0,68+1,3)/2*4,75+(0,65+1,3)/2*4,75)=0,933 [E] 
Celkem: A+B+C+D+E=9,254 [F]</t>
  </si>
  <si>
    <t>47</t>
  </si>
  <si>
    <t>45157</t>
  </si>
  <si>
    <t>PODKLADNÍ A VÝPLŇOVÉ VRSTVY Z KAMENIVA TĚŽENÉHO</t>
  </si>
  <si>
    <t>štěrkopísek</t>
  </si>
  <si>
    <t>nad a pod těsnící vrstvou za opěrami  
2*0,15*(5,4*8,0*2+6,7*(17,0+(7,0-5,4)))=63,306 [A] 
podklad dlažby 
- u o1 
0,1*(1,1*(1,2+1,2)+0,35*6,3*1,3+0,5*9,0*1,3)=1,136 [B] 
- u o2 a zdi 
0,1*(1,1*(1,2+1,3)+0,35*6,2*1,3+1,1*(23,1+0,3)+0,35*2,7*1,3)=3,254 [C] 
přechody říms 
- u o1 
0,1*((0,79+1,3)/2*4,75+0,63*4,75)=0,796 [D] 
- u o2 a zdi 
0,1*((0,68+1,3)/2*4,75+(0,65+1,3)/2*4,75)=0,933 [E] 
Celkem: A+B+C+D+E=69,425 [F]</t>
  </si>
  <si>
    <t>48</t>
  </si>
  <si>
    <t>45850</t>
  </si>
  <si>
    <t>VÝPLŇ ZA OPĚRAMI A ZDMI Z KAMENIVA</t>
  </si>
  <si>
    <t>ochranný obsyp a přechodové klíny v rozsahu na konec přechodových desek 
- o1 
(0,6*2,1+0,5*5,0)*8,0=30,080 [A] 
- o2 
(0,6*2,1+0,5*5,0)*8,0=30,080 [B] 
za rubem zdi 
0,6*1,0*17,0=10,200 [C] 
Celkem: A+B+C=70,360 [D]</t>
  </si>
  <si>
    <t>49</t>
  </si>
  <si>
    <t>465511</t>
  </si>
  <si>
    <t>DLAŽBY Z LOMOVÉHO KAMENE NA SUCHO</t>
  </si>
  <si>
    <t>zpevněná plocha pod skluzy- kámen na sucho tl.250mm 
0,25*1,0*1,0*2=0,500 [A]</t>
  </si>
  <si>
    <t>50</t>
  </si>
  <si>
    <t>465512</t>
  </si>
  <si>
    <t>DLAŽBY Z LOMOVÉHO KAMENE NA MC</t>
  </si>
  <si>
    <t>kamenná dlažba tl.200mm (podkladního betonu a ŠP vykázány samostatně)</t>
  </si>
  <si>
    <t>dlažby 
- u o1 
0,2*(1,1*(1,2+1,2)+0,35*6,3*1,3+0,5*9,0*1,3)=2,271 [B] 
- u o2 a zdi 
0,2*(1,1*(1,2+1,3)+0,35*6,2*1,3+1,1*(23,1+0,3)+0,35*2,7*1,3)=6,508 [C] 
přechody říms 
- u o1 
0,2*((0,79+1,3)/2*4,75+0,63*4,75)=1,591 [D] 
- u o2 a zdi 
0,2*((0,68+1,3)/2*4,75+(0,65+1,3)/2*4,75)=1,867 [E] 
Celkem: B+C+D+E=12,237 [F]</t>
  </si>
  <si>
    <t>51</t>
  </si>
  <si>
    <t>56330</t>
  </si>
  <si>
    <t>VOZOVKOVÉ VRSTVY ZE ŠTĚRKODRTI</t>
  </si>
  <si>
    <t>zlepšení z drceného kameniva pod novou vozovkou mimo most - min.500mm (počítáno 600mm) 
0,6*(2,1*8,0+2,1*8,0+10,0*(3,0+4,3+9,0+10,6+9,2+7,9+8,5+8,4+7,8+6,1)=468,960 [A]</t>
  </si>
  <si>
    <t>52</t>
  </si>
  <si>
    <t>56333</t>
  </si>
  <si>
    <t>VOZOVKOVÉ VRSTVY ZE ŠTĚRKODRTI TL. DO 150MM</t>
  </si>
  <si>
    <t>mimo most 
tl.150mm - 2 vrstvy 
2*(7,1*8,0+7,1*8,0+10,0*(2,8+4,2+8,4+8,7+8,9+7,9+7,4+6,2+5,6+5,2))+100,0*1,2=1 653,200 [A]</t>
  </si>
  <si>
    <t>53</t>
  </si>
  <si>
    <t>572213</t>
  </si>
  <si>
    <t>SPOJOVACÍ POSTŘIK Z EMULZE DO 0,5KG/M2</t>
  </si>
  <si>
    <t>PS-EP 0,35kg/m2</t>
  </si>
  <si>
    <t>pod ACO a pod ACL  
849,94+(735,22+138,32)=1 723,480 [A]</t>
  </si>
  <si>
    <t>54</t>
  </si>
  <si>
    <t>574B34</t>
  </si>
  <si>
    <t>ASFALTOVÝ BETON PRO OBRUSNÉ VRSTVY MODIFIK ACO 11+, 11S TL. 40MM</t>
  </si>
  <si>
    <t>ACO 11+ modif.</t>
  </si>
  <si>
    <t>most  
(9,1-0,5)*15,2=130,720 [A] 
mimo most 
9,1*7,1*2+10,0*(2,5+3,8+7,6+8,0+8,1+7,7+6,4+5,5+4,9+4,5)=719,220 [B] 
Celkem: A+B=849,940 [C]</t>
  </si>
  <si>
    <t>55</t>
  </si>
  <si>
    <t>574D46</t>
  </si>
  <si>
    <t>ASFALTOVÝ BETON PRO LOŽNÍ VRSTVY MODIFIK ACL 16+, 16S TL. 50MM</t>
  </si>
  <si>
    <t>ACL 16+ modif.</t>
  </si>
  <si>
    <t>most 
9,1*15,2=138,320 [A]</t>
  </si>
  <si>
    <t>56</t>
  </si>
  <si>
    <t>574D56</t>
  </si>
  <si>
    <t>ASFALTOVÝ BETON PRO LOŽNÍ VRSTVY MODIFIK ACL 16+, 16S TL. 60MM</t>
  </si>
  <si>
    <t>mimo most 
9,1*7,1*2+10,0*(2,6+3,9+7,8+8,2+8,3+7,8+6,5+5,7+5,1+4,7)=735,220 [A]</t>
  </si>
  <si>
    <t>57</t>
  </si>
  <si>
    <t>574E46</t>
  </si>
  <si>
    <t>ASFALTOVÝ BETON PRO PODKLADNÍ VRSTVY ACP 16+, 16S TL. 50MM</t>
  </si>
  <si>
    <t>ACP 16+</t>
  </si>
  <si>
    <t>mimo most 
9,1*7,1*2+10,0*(2,7+4,0+8,0+8,4+8,5+7,9+6,6+5,9+5,3+4,9)=751,220 [A]</t>
  </si>
  <si>
    <t>58</t>
  </si>
  <si>
    <t>575C21</t>
  </si>
  <si>
    <t>LITÝ ASFALT MA IV (OCHRANA MOSTNÍ IZOLACE) 8 TL. 25MM</t>
  </si>
  <si>
    <t>odvodňovací proužek 
0,5*15,2=7,600 [A]</t>
  </si>
  <si>
    <t>59</t>
  </si>
  <si>
    <t>575C53</t>
  </si>
  <si>
    <t>LITÝ ASFALT MA IV (OCHRANA MOSTNÍ IZOLACE) 11 TL. 40MM</t>
  </si>
  <si>
    <t>most s přetažením na přechod. desku 
(9,1-0,15)*15,2+2*8,0*1,0=152,040 [A]</t>
  </si>
  <si>
    <t>60</t>
  </si>
  <si>
    <t>57641</t>
  </si>
  <si>
    <t>POSYP KAMENIVEM OBALOVANÝM 5KG/M2</t>
  </si>
  <si>
    <t>na MA (kromě odvodňovacího proužku)   
152,04=152,040 [A]</t>
  </si>
  <si>
    <t>Přidružená stavební výroba</t>
  </si>
  <si>
    <t>61</t>
  </si>
  <si>
    <t>711442</t>
  </si>
  <si>
    <t>IZOLACE MOSTOVEK CELOPLOŠNÁ ASFALTOVÝMI PÁSY S PEČETÍCÍ VRSTVOU</t>
  </si>
  <si>
    <t>asfalt.pásy na kotevně impregnační nátěr, vč.přetažení 1000mm na přechodové desky</t>
  </si>
  <si>
    <t>10,0*15,2+2*1,0*8,0=168,000 [A]</t>
  </si>
  <si>
    <t>62</t>
  </si>
  <si>
    <t>711502</t>
  </si>
  <si>
    <t>OCHRANA IZOLACE NA POVRCHU ASFALTOVÝMI PÁSY</t>
  </si>
  <si>
    <t>ochrana izolace pod římsou asfaltovými pásy s kovovou vložkou</t>
  </si>
  <si>
    <t>0,75*15,2*2=22,800 [A]</t>
  </si>
  <si>
    <t>63</t>
  </si>
  <si>
    <t>78382</t>
  </si>
  <si>
    <t>NÁTĚRY BETON KONSTR TYP S2 (OS-B)</t>
  </si>
  <si>
    <t>kraje NK  
(0,25+0,2)*15,2*2+2*(1,25*6,0+2*2,0*(1,25+0,25)/2+0,2*10,0)=38,680 [A]</t>
  </si>
  <si>
    <t>64</t>
  </si>
  <si>
    <t>78383</t>
  </si>
  <si>
    <t>NÁTĚRY BETON KONSTR TYP S4 (OS-C)</t>
  </si>
  <si>
    <t>římsy 
(0,15+0,15)*48,0=14,400 [A] 
(0,165+0,15)*27,8=8,757 [B] 
Celkem: A+B=23,157 [C]</t>
  </si>
  <si>
    <t>Potrubí</t>
  </si>
  <si>
    <t>65</t>
  </si>
  <si>
    <t>87627</t>
  </si>
  <si>
    <t>CHRÁNIČKY Z TRUB PLASTOVÝCH DN DO 100MM</t>
  </si>
  <si>
    <t>PE 110/94, vč.zavíčkování</t>
  </si>
  <si>
    <t>vč. přechodu do země 
2*(48,0+2*5,5)=118,000 [A]</t>
  </si>
  <si>
    <t>66</t>
  </si>
  <si>
    <t>899309</t>
  </si>
  <si>
    <t>DOPLŇKY NA POTRUBÍ - VÝSTRAŽNÁ FÓLIE</t>
  </si>
  <si>
    <t>na přechodu chrániček do země 
2*5,5=11,000 [A]</t>
  </si>
  <si>
    <t>67</t>
  </si>
  <si>
    <t>9113B1</t>
  </si>
  <si>
    <t>SVODIDLO OCEL SILNIČ JEDNOSTR, ÚROVEŇ ZADRŽ H1 -DODÁVKA A MONTÁŽ</t>
  </si>
  <si>
    <t>vč.PKO</t>
  </si>
  <si>
    <t>44,1+27,3+40,0+40,0=151,400 [A]</t>
  </si>
  <si>
    <t>68</t>
  </si>
  <si>
    <t>9117C1</t>
  </si>
  <si>
    <t>SVOD OCEL ZÁBRADEL ÚROVEŇ ZADRŽ H2 - DODÁVKA A MONTÁŽ</t>
  </si>
  <si>
    <t>se svislou výplní, vč.PKO, kotvení vlepovanými kotvami přes patní desky, osazení do jemnozrnné plastmalty</t>
  </si>
  <si>
    <t>27,8+48,0=75,800 [A]</t>
  </si>
  <si>
    <t>69</t>
  </si>
  <si>
    <t>9117C3</t>
  </si>
  <si>
    <t>SVOD OCEL ZÁBRADEL ÚROVEŇ ZADRŽ H2 - DEMONTÁŽ S PŘESUNEM</t>
  </si>
  <si>
    <t>vč.odvozu na místo určené investorem</t>
  </si>
  <si>
    <t>2*16,0=32,000 [A]</t>
  </si>
  <si>
    <t>70</t>
  </si>
  <si>
    <t>91238</t>
  </si>
  <si>
    <t>SMĚROVÉ SLOUPKY Z PLAST HMOT - NÁSTAVCE NA SVODIDLA VČETNĚ ODRAZNÉHO PÁSKU</t>
  </si>
  <si>
    <t>10+8=18,000 [A]</t>
  </si>
  <si>
    <t>71</t>
  </si>
  <si>
    <t>91345</t>
  </si>
  <si>
    <t>NIVELAČNÍ ZNAČKY KOVOVÉ</t>
  </si>
  <si>
    <t>kompletní</t>
  </si>
  <si>
    <t>římsy 2*5=10,000 [A] 
podpěry  2*3=6,000 [B] 
Celkem: A+B=16,000 [C]</t>
  </si>
  <si>
    <t>72</t>
  </si>
  <si>
    <t>91355</t>
  </si>
  <si>
    <t>EVIDENČNÍ ČÍSLO MOSTU</t>
  </si>
  <si>
    <t>sejmutí stávajícího a zpětné osazení s případnou výměnou poškozených částí</t>
  </si>
  <si>
    <t>2=2,000 [A]</t>
  </si>
  <si>
    <t>73</t>
  </si>
  <si>
    <t>914132</t>
  </si>
  <si>
    <t>DOPRAVNÍ ZNAČKY ZÁKLADNÍ VELIKOSTI OCELOVÉ FÓLIE TŘ 2 - MONTÁŽ S PŘEMÍSTĚNÍM</t>
  </si>
  <si>
    <t>zpětná montáž 
2*3=6,000 [A]</t>
  </si>
  <si>
    <t>74</t>
  </si>
  <si>
    <t>914133</t>
  </si>
  <si>
    <t>DOPRAVNÍ ZNAČKY ZÁKLADNÍ VELIKOSTI OCELOVÉ FÓLIE TŘ 2 - DEMONTÁŽ</t>
  </si>
  <si>
    <t>stávající značky 
- odstraněné trvale 
2*3=6,000 [A] 
- odstraněné po dobu stavby 
2*3=6,000 [B] 
Celkem: A+B=12,000 [C]</t>
  </si>
  <si>
    <t>75</t>
  </si>
  <si>
    <t>914912</t>
  </si>
  <si>
    <t>SLOUPKY A STOJKY DZ Z OCEL TRUBEK ZABETON MONTÁŽ S PŘESUNEM</t>
  </si>
  <si>
    <t>zpětná montáž 
2=2,000 [A]</t>
  </si>
  <si>
    <t>76</t>
  </si>
  <si>
    <t>914913</t>
  </si>
  <si>
    <t>SLOUPKY A STOJKY DZ Z OCEL TRUBEK ZABETON DEMONTÁŽ</t>
  </si>
  <si>
    <t>stávající sloupky 
- odstraněné trvale 
2=2,000 [A] 
- odstraněné po dobu stavby 
2=2,000 [B] 
Celkem: A+B=4,000 [C]</t>
  </si>
  <si>
    <t>77</t>
  </si>
  <si>
    <t>915111</t>
  </si>
  <si>
    <t>VODOROVNÉ DOPRAVNÍ ZNAČENÍ BARVOU HLADKÉ - DODÁVKA A POKLÁDKA</t>
  </si>
  <si>
    <t>podélné vodící čáry 2*0,25*130,0=65,000 [A]</t>
  </si>
  <si>
    <t>78</t>
  </si>
  <si>
    <t>915211</t>
  </si>
  <si>
    <t>VODOROVNÉ DOPRAVNÍ ZNAČENÍ PLASTEM HLADKÉ - DODÁVKA A POKLÁDKA</t>
  </si>
  <si>
    <t>79</t>
  </si>
  <si>
    <t>917223</t>
  </si>
  <si>
    <t>SILNIČNÍ A CHODNÍKOVÉ OBRUBY Z BETONOVÝCH OBRUBNÍKŮ ŠÍŘ 100MM</t>
  </si>
  <si>
    <t>přechody říms - zlom 
1,8*2=3,600 [A]</t>
  </si>
  <si>
    <t>80</t>
  </si>
  <si>
    <t>917224</t>
  </si>
  <si>
    <t>SILNIČNÍ A CHODNÍKOVÉ OBRUBY Z BETONOVÝCH OBRUBNÍKŮ ŠÍŘ 150MM</t>
  </si>
  <si>
    <t>ohraničení dlažby přechodů říms  
4*5,0+0,8+0,7*3=22,900 [A]</t>
  </si>
  <si>
    <t>81</t>
  </si>
  <si>
    <t>919111</t>
  </si>
  <si>
    <t>ŘEZÁNÍ ASFALTOVÉHO KRYTU VOZOVEK TL DO 50MM</t>
  </si>
  <si>
    <t>v místě napojení na stáv. komunikaci 
2,25+4,05+21,0+4,5=31,800 [B]</t>
  </si>
  <si>
    <t>82</t>
  </si>
  <si>
    <t>931314</t>
  </si>
  <si>
    <t>TĚSNĚNÍ DILATAČ SPAR ASF ZÁLIVKOU PRŮŘ DO 400MM2</t>
  </si>
  <si>
    <t>odvod. proužek  - navázání na obrus</t>
  </si>
  <si>
    <t>15,2=15,200 [A]</t>
  </si>
  <si>
    <t>83</t>
  </si>
  <si>
    <t>931315</t>
  </si>
  <si>
    <t>TĚSNĚNÍ DILATAČ SPAR ASF ZÁLIVKOU PRŮŘ DO 600MM2</t>
  </si>
  <si>
    <t>podél říms - nahoře  
27,8+48,0=75,800 [A] 
v místě napojení na stáv. komunikaci 
2,25+4,05+21,0+4,5=31,800 [B] 
Celkem: A+B=107,600 [C]</t>
  </si>
  <si>
    <t>84</t>
  </si>
  <si>
    <t>931316</t>
  </si>
  <si>
    <t>TĚSNĚNÍ DILATAČ SPAR ASF ZÁLIVKOU PRŮŘ DO 800MM2</t>
  </si>
  <si>
    <t>podél říms dole - na mostě 
15,2*2=30,400 [A]</t>
  </si>
  <si>
    <t>85</t>
  </si>
  <si>
    <t>935832</t>
  </si>
  <si>
    <t>ŽLABY A RIGOLY DLÁŽDĚNÉ Z LOMOVÉHO KAMENE TL DO 250MMM DO BETONU TL 100MM</t>
  </si>
  <si>
    <t>porovnatelně pro žlab z lom. kamene tl.150mm a lože z C25/30n XF3 tl.200mm</t>
  </si>
  <si>
    <t>0,6*(7,2+5,6)*1,3=9,984 [A]</t>
  </si>
  <si>
    <t>86</t>
  </si>
  <si>
    <t>936541</t>
  </si>
  <si>
    <t>MOSTNÍ ODVODŇOVACÍ TRUBKA (POVRCHŮ IZOLACE) Z NEREZ OCELI</t>
  </si>
  <si>
    <t>4=4,000 [A]</t>
  </si>
  <si>
    <t>87</t>
  </si>
  <si>
    <t>966138</t>
  </si>
  <si>
    <t>BOURÁNÍ KONSTRUKCÍ Z KAMENE NA MC S ODVOZEM DO 20KM</t>
  </si>
  <si>
    <t>odhad 
dolní část dříku opěr a základy 
(1,3*1,6+1,4*3,4)*5,6*2=76,608 [A] 
dolní část křídel a základy 
(1,2*2,0+1,0*2,5)*(3,6+8,3+4,6-5,6)=53,410 [B] 
(1,2*2,0+1,0*2,5)*(0,9+8,2+4,4-5,6)=38,710 [C] 
Celkem: A+B+C=168,728 [D]</t>
  </si>
  <si>
    <t>88</t>
  </si>
  <si>
    <t>966158</t>
  </si>
  <si>
    <t>BOURÁNÍ KONSTRUKCÍ Z PROST BETONU S ODVOZEM DO 20KM</t>
  </si>
  <si>
    <t>odhad 
10,0=10,000 [A]</t>
  </si>
  <si>
    <t>89</t>
  </si>
  <si>
    <t>966168</t>
  </si>
  <si>
    <t>BOURÁNÍ KONSTRUKCÍ ZE ŽELEZOBETONU S ODVOZEM DO 20KM</t>
  </si>
  <si>
    <t>odhad 
NK mostu vč.horní části opěr a vč říms 
11,0*5,6*0,6+1,05*1,4*5,6*2+1,2*1,6*5,6*2=74,928 [A] 
křídla - horní část vč říms 
1,0*2,0*(3,6+8,3+4,6-5,6)=21,800 [B] 
1,0*2,0*(0,9+8,2+4,4-5,6)=15,800 [C] 
Celkem: A+B+C=112,528 [D]</t>
  </si>
  <si>
    <t>90</t>
  </si>
  <si>
    <t>97816</t>
  </si>
  <si>
    <t>ODSEKÁNÍ VRSTVY VYROVNÁVACÍHO BETONU NA MOSTECH</t>
  </si>
  <si>
    <t>most odhad tl. 50mm 
0,05*4,0*13,1=2,620 [A]</t>
  </si>
  <si>
    <t>91</t>
  </si>
  <si>
    <t>97817</t>
  </si>
  <si>
    <t>ODSTRANĚNÍ MOSTNÍ IZOLACE</t>
  </si>
  <si>
    <t>most odhad 
(4,7+2*0,15)*13,1=65,500 [A]</t>
  </si>
  <si>
    <t>SO 801</t>
  </si>
  <si>
    <t>Vegetační úpravy</t>
  </si>
  <si>
    <t>801</t>
  </si>
  <si>
    <t>11201</t>
  </si>
  <si>
    <t>KÁCENÍ STROMŮ D KMENE DO 0,5M S ODSTRANĚNÍM PAŘEZŮ</t>
  </si>
  <si>
    <t>vč.odvozu použitelné dřevní hmoty ke zpracování, zbytek na skládku, vč.poplatku za uložení</t>
  </si>
  <si>
    <t>11202</t>
  </si>
  <si>
    <t>KÁCENÍ STROMŮ D KMENE DO 0,9M S ODSTRANĚNÍM PAŘEZŮ</t>
  </si>
  <si>
    <t>11204</t>
  </si>
  <si>
    <t>KÁCENÍ STROMŮ D KMENE DO 0,3M S ODSTRANĚNÍM PAŘEZŮ</t>
  </si>
  <si>
    <t>11241R</t>
  </si>
  <si>
    <t>PÉČE O NOVĚ VYSAZENÉ DŘEVINY PO DOBU 5 LET</t>
  </si>
  <si>
    <t>184B13</t>
  </si>
  <si>
    <t>VYSAZOVÁNÍ STROMŮ LISTNATÝCH S BALEM OBVOD KMENE DO 12CM, PODCHOZÍ VÝŠ MIN 2,2M</t>
  </si>
  <si>
    <t>dub letní, olše lepkavá, vrba bílá 
28=28,000 [A]</t>
  </si>
  <si>
    <t>184D16</t>
  </si>
  <si>
    <t>VYSAZOVÁNÍ STROMŮ JEHLIČNATÝCH S BALEM VÝŠKY KMENE PŘES 1,75M</t>
  </si>
  <si>
    <t>smrk ztepilý 
1=1,000 [A]</t>
  </si>
  <si>
    <t>18600</t>
  </si>
  <si>
    <t>ZALÉVÁNÍ VODOU</t>
  </si>
  <si>
    <t>po výsadbě stromů 
(28+1)*0,2=5,800 [A]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</si>
</sst>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177" fontId="3" fillId="2" borderId="0" xfId="0" applyNumberFormat="1" applyFont="1" applyFill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77" fontId="0" fillId="0" borderId="1" xfId="0" applyNumberFormat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177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2" borderId="6" xfId="0" applyFill="1" applyBorder="1" applyAlignment="1">
      <alignment vertical="center"/>
    </xf>
    <xf numFmtId="0" fontId="3" fillId="2" borderId="6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vertical="center" wrapText="1"/>
    </xf>
    <xf numFmtId="177" fontId="3" fillId="2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vertical="top"/>
    </xf>
    <xf numFmtId="177" fontId="0" fillId="2" borderId="1" xfId="0" applyNumberFormat="1" applyFill="1" applyBorder="1" applyAlignment="1">
      <alignment horizontal="center" vertical="center"/>
    </xf>
    <xf numFmtId="177" fontId="3" fillId="2" borderId="0" xfId="0" applyNumberFormat="1" applyFont="1" applyFill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177" fontId="3" fillId="2" borderId="2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43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19.5" customHeight="1">
      <c r="A3" s="1"/>
      <c r="B3" s="1"/>
      <c r="C3" s="1"/>
      <c r="D3" s="1"/>
      <c r="E3" s="1"/>
    </row>
    <row r="4" spans="1:5" ht="19.5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SUM(C10:C14)</f>
      </c>
      <c r="D6" s="1"/>
      <c r="E6" s="1"/>
    </row>
    <row r="7" spans="1:5" ht="12.75" customHeight="1">
      <c r="A7" s="1"/>
      <c r="B7" s="4" t="s">
        <v>5</v>
      </c>
      <c r="C7" s="7">
        <f>SUM(E10:E14)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19" t="s">
        <v>28</v>
      </c>
      <c r="B10" s="19" t="s">
        <v>20</v>
      </c>
      <c r="C10" s="20">
        <f>'SO 000_000'!I3</f>
      </c>
      <c r="D10" s="20">
        <f>'SO 000_000'!O2</f>
      </c>
      <c r="E10" s="20">
        <f>C10+D10</f>
      </c>
    </row>
    <row r="11" spans="1:5" ht="12.75" customHeight="1">
      <c r="A11" s="19" t="s">
        <v>87</v>
      </c>
      <c r="B11" s="19" t="s">
        <v>86</v>
      </c>
      <c r="C11" s="20">
        <f>'SO 022_022'!I3</f>
      </c>
      <c r="D11" s="20">
        <f>'SO 022_022'!O2</f>
      </c>
      <c r="E11" s="20">
        <f>C11+D11</f>
      </c>
    </row>
    <row r="12" spans="1:5" ht="12.75" customHeight="1">
      <c r="A12" s="19" t="s">
        <v>105</v>
      </c>
      <c r="B12" s="19" t="s">
        <v>104</v>
      </c>
      <c r="C12" s="20">
        <f>'SO 181_181'!I3</f>
      </c>
      <c r="D12" s="20">
        <f>'SO 181_181'!O2</f>
      </c>
      <c r="E12" s="20">
        <f>C12+D12</f>
      </c>
    </row>
    <row r="13" spans="1:5" ht="12.75" customHeight="1">
      <c r="A13" s="19" t="s">
        <v>160</v>
      </c>
      <c r="B13" s="19" t="s">
        <v>159</v>
      </c>
      <c r="C13" s="20">
        <f>'SO 201_201'!I3</f>
      </c>
      <c r="D13" s="20">
        <f>'SO 201_201'!O2</f>
      </c>
      <c r="E13" s="20">
        <f>C13+D13</f>
      </c>
    </row>
    <row r="14" spans="1:5" ht="12.75" customHeight="1">
      <c r="A14" s="19" t="s">
        <v>572</v>
      </c>
      <c r="B14" s="19" t="s">
        <v>571</v>
      </c>
      <c r="C14" s="20">
        <f>'SO 801_801'!I3</f>
      </c>
      <c r="D14" s="20">
        <f>'SO 801_801'!O2</f>
      </c>
      <c r="E14" s="20">
        <f>C14+D14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28</v>
      </c>
      <c r="I3" s="39">
        <f>0+I9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28</v>
      </c>
      <c r="D5" s="6"/>
      <c r="E5" s="18" t="s">
        <v>20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27</v>
      </c>
      <c r="D8" s="15" t="s">
        <v>26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0+I10+I13+I16+I19+I22+I25+I28+I31+I34+I37+I40</f>
      </c>
      <c r="R9">
        <f>0+O10+O13+O16+O19+O22+O25+O28+O31+O34+O37+O40</f>
      </c>
    </row>
    <row r="10" spans="1:16" ht="12.75">
      <c r="A10" s="24" t="s">
        <v>48</v>
      </c>
      <c r="B10" s="29" t="s">
        <v>32</v>
      </c>
      <c r="C10" s="29" t="s">
        <v>49</v>
      </c>
      <c r="D10" s="24" t="s">
        <v>50</v>
      </c>
      <c r="E10" s="30" t="s">
        <v>51</v>
      </c>
      <c r="F10" s="31" t="s">
        <v>52</v>
      </c>
      <c r="G10" s="32">
        <v>1</v>
      </c>
      <c r="H10" s="33">
        <v>0</v>
      </c>
      <c r="I10" s="33">
        <f>ROUND(ROUND(H10,2)*ROUND(G10,3),2)</f>
      </c>
      <c r="O10">
        <f>(I10*21)/100</f>
      </c>
      <c r="P10" t="s">
        <v>27</v>
      </c>
    </row>
    <row r="11" spans="1:5" ht="12.75">
      <c r="A11" s="34" t="s">
        <v>53</v>
      </c>
      <c r="E11" s="35" t="s">
        <v>54</v>
      </c>
    </row>
    <row r="12" spans="1:5" ht="12.75">
      <c r="A12" s="38" t="s">
        <v>55</v>
      </c>
      <c r="E12" s="37" t="s">
        <v>50</v>
      </c>
    </row>
    <row r="13" spans="1:16" ht="12.75">
      <c r="A13" s="24" t="s">
        <v>48</v>
      </c>
      <c r="B13" s="29" t="s">
        <v>27</v>
      </c>
      <c r="C13" s="29" t="s">
        <v>56</v>
      </c>
      <c r="D13" s="24" t="s">
        <v>50</v>
      </c>
      <c r="E13" s="30" t="s">
        <v>57</v>
      </c>
      <c r="F13" s="31" t="s">
        <v>52</v>
      </c>
      <c r="G13" s="32">
        <v>1</v>
      </c>
      <c r="H13" s="33">
        <v>0</v>
      </c>
      <c r="I13" s="33">
        <f>ROUND(ROUND(H13,2)*ROUND(G13,3),2)</f>
      </c>
      <c r="O13">
        <f>(I13*21)/100</f>
      </c>
      <c r="P13" t="s">
        <v>27</v>
      </c>
    </row>
    <row r="14" spans="1:5" ht="12.75">
      <c r="A14" s="34" t="s">
        <v>53</v>
      </c>
      <c r="E14" s="35" t="s">
        <v>54</v>
      </c>
    </row>
    <row r="15" spans="1:5" ht="12.75">
      <c r="A15" s="38" t="s">
        <v>55</v>
      </c>
      <c r="E15" s="37" t="s">
        <v>50</v>
      </c>
    </row>
    <row r="16" spans="1:16" ht="12.75">
      <c r="A16" s="24" t="s">
        <v>48</v>
      </c>
      <c r="B16" s="29" t="s">
        <v>26</v>
      </c>
      <c r="C16" s="29" t="s">
        <v>58</v>
      </c>
      <c r="D16" s="24" t="s">
        <v>50</v>
      </c>
      <c r="E16" s="30" t="s">
        <v>59</v>
      </c>
      <c r="F16" s="31" t="s">
        <v>52</v>
      </c>
      <c r="G16" s="32">
        <v>1</v>
      </c>
      <c r="H16" s="33">
        <v>0</v>
      </c>
      <c r="I16" s="33">
        <f>ROUND(ROUND(H16,2)*ROUND(G16,3),2)</f>
      </c>
      <c r="O16">
        <f>(I16*21)/100</f>
      </c>
      <c r="P16" t="s">
        <v>27</v>
      </c>
    </row>
    <row r="17" spans="1:5" ht="12.75">
      <c r="A17" s="34" t="s">
        <v>53</v>
      </c>
      <c r="E17" s="35" t="s">
        <v>50</v>
      </c>
    </row>
    <row r="18" spans="1:5" ht="12.75">
      <c r="A18" s="38" t="s">
        <v>55</v>
      </c>
      <c r="E18" s="37" t="s">
        <v>50</v>
      </c>
    </row>
    <row r="19" spans="1:16" ht="12.75">
      <c r="A19" s="24" t="s">
        <v>48</v>
      </c>
      <c r="B19" s="29" t="s">
        <v>36</v>
      </c>
      <c r="C19" s="29" t="s">
        <v>60</v>
      </c>
      <c r="D19" s="24" t="s">
        <v>50</v>
      </c>
      <c r="E19" s="30" t="s">
        <v>61</v>
      </c>
      <c r="F19" s="31" t="s">
        <v>62</v>
      </c>
      <c r="G19" s="32">
        <v>1</v>
      </c>
      <c r="H19" s="33">
        <v>0</v>
      </c>
      <c r="I19" s="33">
        <f>ROUND(ROUND(H19,2)*ROUND(G19,3),2)</f>
      </c>
      <c r="O19">
        <f>(I19*21)/100</f>
      </c>
      <c r="P19" t="s">
        <v>27</v>
      </c>
    </row>
    <row r="20" spans="1:5" ht="25.5">
      <c r="A20" s="34" t="s">
        <v>53</v>
      </c>
      <c r="E20" s="35" t="s">
        <v>63</v>
      </c>
    </row>
    <row r="21" spans="1:5" ht="12.75">
      <c r="A21" s="38" t="s">
        <v>55</v>
      </c>
      <c r="E21" s="37" t="s">
        <v>50</v>
      </c>
    </row>
    <row r="22" spans="1:16" ht="12.75">
      <c r="A22" s="24" t="s">
        <v>48</v>
      </c>
      <c r="B22" s="29" t="s">
        <v>38</v>
      </c>
      <c r="C22" s="29" t="s">
        <v>64</v>
      </c>
      <c r="D22" s="24" t="s">
        <v>50</v>
      </c>
      <c r="E22" s="30" t="s">
        <v>65</v>
      </c>
      <c r="F22" s="31" t="s">
        <v>52</v>
      </c>
      <c r="G22" s="32">
        <v>1</v>
      </c>
      <c r="H22" s="33">
        <v>0</v>
      </c>
      <c r="I22" s="33">
        <f>ROUND(ROUND(H22,2)*ROUND(G22,3),2)</f>
      </c>
      <c r="O22">
        <f>(I22*21)/100</f>
      </c>
      <c r="P22" t="s">
        <v>27</v>
      </c>
    </row>
    <row r="23" spans="1:5" ht="12.75">
      <c r="A23" s="34" t="s">
        <v>53</v>
      </c>
      <c r="E23" s="35" t="s">
        <v>66</v>
      </c>
    </row>
    <row r="24" spans="1:5" ht="12.75">
      <c r="A24" s="38" t="s">
        <v>55</v>
      </c>
      <c r="E24" s="37" t="s">
        <v>50</v>
      </c>
    </row>
    <row r="25" spans="1:16" ht="12.75">
      <c r="A25" s="24" t="s">
        <v>48</v>
      </c>
      <c r="B25" s="29" t="s">
        <v>40</v>
      </c>
      <c r="C25" s="29" t="s">
        <v>67</v>
      </c>
      <c r="D25" s="24" t="s">
        <v>50</v>
      </c>
      <c r="E25" s="30" t="s">
        <v>68</v>
      </c>
      <c r="F25" s="31" t="s">
        <v>52</v>
      </c>
      <c r="G25" s="32">
        <v>1</v>
      </c>
      <c r="H25" s="33">
        <v>0</v>
      </c>
      <c r="I25" s="33">
        <f>ROUND(ROUND(H25,2)*ROUND(G25,3),2)</f>
      </c>
      <c r="O25">
        <f>(I25*21)/100</f>
      </c>
      <c r="P25" t="s">
        <v>27</v>
      </c>
    </row>
    <row r="26" spans="1:5" ht="12.75">
      <c r="A26" s="34" t="s">
        <v>53</v>
      </c>
      <c r="E26" s="35" t="s">
        <v>69</v>
      </c>
    </row>
    <row r="27" spans="1:5" ht="12.75">
      <c r="A27" s="38" t="s">
        <v>55</v>
      </c>
      <c r="E27" s="37" t="s">
        <v>50</v>
      </c>
    </row>
    <row r="28" spans="1:16" ht="12.75">
      <c r="A28" s="24" t="s">
        <v>48</v>
      </c>
      <c r="B28" s="29" t="s">
        <v>70</v>
      </c>
      <c r="C28" s="29" t="s">
        <v>71</v>
      </c>
      <c r="D28" s="24" t="s">
        <v>50</v>
      </c>
      <c r="E28" s="30" t="s">
        <v>72</v>
      </c>
      <c r="F28" s="31" t="s">
        <v>52</v>
      </c>
      <c r="G28" s="32">
        <v>1</v>
      </c>
      <c r="H28" s="33">
        <v>0</v>
      </c>
      <c r="I28" s="33">
        <f>ROUND(ROUND(H28,2)*ROUND(G28,3),2)</f>
      </c>
      <c r="O28">
        <f>(I28*21)/100</f>
      </c>
      <c r="P28" t="s">
        <v>27</v>
      </c>
    </row>
    <row r="29" spans="1:5" ht="12.75">
      <c r="A29" s="34" t="s">
        <v>53</v>
      </c>
      <c r="E29" s="35" t="s">
        <v>50</v>
      </c>
    </row>
    <row r="30" spans="1:5" ht="12.75">
      <c r="A30" s="38" t="s">
        <v>55</v>
      </c>
      <c r="E30" s="37" t="s">
        <v>50</v>
      </c>
    </row>
    <row r="31" spans="1:16" ht="12.75">
      <c r="A31" s="24" t="s">
        <v>48</v>
      </c>
      <c r="B31" s="29" t="s">
        <v>73</v>
      </c>
      <c r="C31" s="29" t="s">
        <v>74</v>
      </c>
      <c r="D31" s="24" t="s">
        <v>50</v>
      </c>
      <c r="E31" s="30" t="s">
        <v>75</v>
      </c>
      <c r="F31" s="31" t="s">
        <v>52</v>
      </c>
      <c r="G31" s="32">
        <v>1</v>
      </c>
      <c r="H31" s="33">
        <v>0</v>
      </c>
      <c r="I31" s="33">
        <f>ROUND(ROUND(H31,2)*ROUND(G31,3),2)</f>
      </c>
      <c r="O31">
        <f>(I31*21)/100</f>
      </c>
      <c r="P31" t="s">
        <v>27</v>
      </c>
    </row>
    <row r="32" spans="1:5" ht="12.75">
      <c r="A32" s="34" t="s">
        <v>53</v>
      </c>
      <c r="E32" s="35" t="s">
        <v>76</v>
      </c>
    </row>
    <row r="33" spans="1:5" ht="12.75">
      <c r="A33" s="38" t="s">
        <v>55</v>
      </c>
      <c r="E33" s="37" t="s">
        <v>50</v>
      </c>
    </row>
    <row r="34" spans="1:16" ht="12.75">
      <c r="A34" s="24" t="s">
        <v>48</v>
      </c>
      <c r="B34" s="29" t="s">
        <v>43</v>
      </c>
      <c r="C34" s="29" t="s">
        <v>77</v>
      </c>
      <c r="D34" s="24" t="s">
        <v>50</v>
      </c>
      <c r="E34" s="30" t="s">
        <v>78</v>
      </c>
      <c r="F34" s="31" t="s">
        <v>52</v>
      </c>
      <c r="G34" s="32">
        <v>1</v>
      </c>
      <c r="H34" s="33">
        <v>0</v>
      </c>
      <c r="I34" s="33">
        <f>ROUND(ROUND(H34,2)*ROUND(G34,3),2)</f>
      </c>
      <c r="O34">
        <f>(I34*21)/100</f>
      </c>
      <c r="P34" t="s">
        <v>27</v>
      </c>
    </row>
    <row r="35" spans="1:5" ht="12.75">
      <c r="A35" s="34" t="s">
        <v>53</v>
      </c>
      <c r="E35" s="35" t="s">
        <v>50</v>
      </c>
    </row>
    <row r="36" spans="1:5" ht="12.75">
      <c r="A36" s="38" t="s">
        <v>55</v>
      </c>
      <c r="E36" s="37" t="s">
        <v>50</v>
      </c>
    </row>
    <row r="37" spans="1:16" ht="12.75">
      <c r="A37" s="24" t="s">
        <v>48</v>
      </c>
      <c r="B37" s="29" t="s">
        <v>45</v>
      </c>
      <c r="C37" s="29" t="s">
        <v>79</v>
      </c>
      <c r="D37" s="24" t="s">
        <v>50</v>
      </c>
      <c r="E37" s="30" t="s">
        <v>80</v>
      </c>
      <c r="F37" s="31" t="s">
        <v>52</v>
      </c>
      <c r="G37" s="32">
        <v>1</v>
      </c>
      <c r="H37" s="33">
        <v>0</v>
      </c>
      <c r="I37" s="33">
        <f>ROUND(ROUND(H37,2)*ROUND(G37,3),2)</f>
      </c>
      <c r="O37">
        <f>(I37*21)/100</f>
      </c>
      <c r="P37" t="s">
        <v>27</v>
      </c>
    </row>
    <row r="38" spans="1:5" ht="12.75">
      <c r="A38" s="34" t="s">
        <v>53</v>
      </c>
      <c r="E38" s="35" t="s">
        <v>81</v>
      </c>
    </row>
    <row r="39" spans="1:5" ht="12.75">
      <c r="A39" s="38" t="s">
        <v>55</v>
      </c>
      <c r="E39" s="37" t="s">
        <v>50</v>
      </c>
    </row>
    <row r="40" spans="1:16" ht="12.75">
      <c r="A40" s="24" t="s">
        <v>48</v>
      </c>
      <c r="B40" s="29" t="s">
        <v>82</v>
      </c>
      <c r="C40" s="29" t="s">
        <v>83</v>
      </c>
      <c r="D40" s="24" t="s">
        <v>50</v>
      </c>
      <c r="E40" s="30" t="s">
        <v>84</v>
      </c>
      <c r="F40" s="31" t="s">
        <v>62</v>
      </c>
      <c r="G40" s="32">
        <v>2</v>
      </c>
      <c r="H40" s="33">
        <v>0</v>
      </c>
      <c r="I40" s="33">
        <f>ROUND(ROUND(H40,2)*ROUND(G40,3),2)</f>
      </c>
      <c r="O40">
        <f>(I40*21)/100</f>
      </c>
      <c r="P40" t="s">
        <v>27</v>
      </c>
    </row>
    <row r="41" spans="1:5" ht="12.75">
      <c r="A41" s="34" t="s">
        <v>53</v>
      </c>
      <c r="E41" s="35" t="s">
        <v>50</v>
      </c>
    </row>
    <row r="42" spans="1:5" ht="12.75">
      <c r="A42" s="36" t="s">
        <v>55</v>
      </c>
      <c r="E42" s="37" t="s">
        <v>50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0+O9+O16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87</v>
      </c>
      <c r="I3" s="39">
        <f>0+I9+I16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85</v>
      </c>
      <c r="D4" s="1"/>
      <c r="E4" s="14" t="s">
        <v>86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87</v>
      </c>
      <c r="D5" s="6"/>
      <c r="E5" s="18" t="s">
        <v>86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27</v>
      </c>
      <c r="D8" s="15" t="s">
        <v>26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0+I10+I13</f>
      </c>
      <c r="R9">
        <f>0+O10+O13</f>
      </c>
    </row>
    <row r="10" spans="1:16" ht="12.75">
      <c r="A10" s="24" t="s">
        <v>48</v>
      </c>
      <c r="B10" s="29" t="s">
        <v>32</v>
      </c>
      <c r="C10" s="29" t="s">
        <v>88</v>
      </c>
      <c r="D10" s="24" t="s">
        <v>89</v>
      </c>
      <c r="E10" s="30" t="s">
        <v>90</v>
      </c>
      <c r="F10" s="31" t="s">
        <v>91</v>
      </c>
      <c r="G10" s="32">
        <v>453.2</v>
      </c>
      <c r="H10" s="33">
        <v>0</v>
      </c>
      <c r="I10" s="33">
        <f>ROUND(ROUND(H10,2)*ROUND(G10,3),2)</f>
      </c>
      <c r="O10">
        <f>(I10*21)/100</f>
      </c>
      <c r="P10" t="s">
        <v>27</v>
      </c>
    </row>
    <row r="11" spans="1:5" ht="12.75">
      <c r="A11" s="34" t="s">
        <v>53</v>
      </c>
      <c r="E11" s="35" t="s">
        <v>92</v>
      </c>
    </row>
    <row r="12" spans="1:5" ht="12.75">
      <c r="A12" s="38" t="s">
        <v>55</v>
      </c>
      <c r="E12" s="37" t="s">
        <v>93</v>
      </c>
    </row>
    <row r="13" spans="1:16" ht="12.75">
      <c r="A13" s="24" t="s">
        <v>48</v>
      </c>
      <c r="B13" s="29" t="s">
        <v>27</v>
      </c>
      <c r="C13" s="29" t="s">
        <v>94</v>
      </c>
      <c r="D13" s="24" t="s">
        <v>50</v>
      </c>
      <c r="E13" s="30" t="s">
        <v>95</v>
      </c>
      <c r="F13" s="31" t="s">
        <v>52</v>
      </c>
      <c r="G13" s="32">
        <v>1</v>
      </c>
      <c r="H13" s="33">
        <v>0</v>
      </c>
      <c r="I13" s="33">
        <f>ROUND(ROUND(H13,2)*ROUND(G13,3),2)</f>
      </c>
      <c r="O13">
        <f>(I13*21)/100</f>
      </c>
      <c r="P13" t="s">
        <v>27</v>
      </c>
    </row>
    <row r="14" spans="1:5" ht="12.75">
      <c r="A14" s="34" t="s">
        <v>53</v>
      </c>
      <c r="E14" s="35" t="s">
        <v>96</v>
      </c>
    </row>
    <row r="15" spans="1:5" ht="12.75">
      <c r="A15" s="36" t="s">
        <v>55</v>
      </c>
      <c r="E15" s="37" t="s">
        <v>50</v>
      </c>
    </row>
    <row r="16" spans="1:18" ht="12.75" customHeight="1">
      <c r="A16" s="6" t="s">
        <v>46</v>
      </c>
      <c r="B16" s="6"/>
      <c r="C16" s="41" t="s">
        <v>32</v>
      </c>
      <c r="D16" s="6"/>
      <c r="E16" s="27" t="s">
        <v>97</v>
      </c>
      <c r="F16" s="6"/>
      <c r="G16" s="6"/>
      <c r="H16" s="6"/>
      <c r="I16" s="42">
        <f>0+Q16</f>
      </c>
      <c r="O16">
        <f>0+R16</f>
      </c>
      <c r="Q16">
        <f>0+I17</f>
      </c>
      <c r="R16">
        <f>0+O17</f>
      </c>
    </row>
    <row r="17" spans="1:16" ht="12.75">
      <c r="A17" s="24" t="s">
        <v>48</v>
      </c>
      <c r="B17" s="29" t="s">
        <v>26</v>
      </c>
      <c r="C17" s="29" t="s">
        <v>98</v>
      </c>
      <c r="D17" s="24" t="s">
        <v>50</v>
      </c>
      <c r="E17" s="30" t="s">
        <v>99</v>
      </c>
      <c r="F17" s="31" t="s">
        <v>100</v>
      </c>
      <c r="G17" s="32">
        <v>1133</v>
      </c>
      <c r="H17" s="33">
        <v>0</v>
      </c>
      <c r="I17" s="33">
        <f>ROUND(ROUND(H17,2)*ROUND(G17,3),2)</f>
      </c>
      <c r="O17">
        <f>(I17*21)/100</f>
      </c>
      <c r="P17" t="s">
        <v>27</v>
      </c>
    </row>
    <row r="18" spans="1:5" ht="12.75">
      <c r="A18" s="34" t="s">
        <v>53</v>
      </c>
      <c r="E18" s="35" t="s">
        <v>101</v>
      </c>
    </row>
    <row r="19" spans="1:5" ht="12.75">
      <c r="A19" s="36" t="s">
        <v>55</v>
      </c>
      <c r="E19" s="37" t="s">
        <v>102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0+O9+O13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105</v>
      </c>
      <c r="I3" s="39">
        <f>0+I9+I13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103</v>
      </c>
      <c r="D4" s="1"/>
      <c r="E4" s="14" t="s">
        <v>104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105</v>
      </c>
      <c r="D5" s="6"/>
      <c r="E5" s="18" t="s">
        <v>104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27</v>
      </c>
      <c r="D8" s="15" t="s">
        <v>26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38</v>
      </c>
      <c r="D9" s="25"/>
      <c r="E9" s="27" t="s">
        <v>106</v>
      </c>
      <c r="F9" s="25"/>
      <c r="G9" s="25"/>
      <c r="H9" s="25"/>
      <c r="I9" s="28">
        <f>0+Q9</f>
      </c>
      <c r="O9">
        <f>0+R9</f>
      </c>
      <c r="Q9">
        <f>0+I10</f>
      </c>
      <c r="R9">
        <f>0+O10</f>
      </c>
    </row>
    <row r="10" spans="1:16" ht="12.75">
      <c r="A10" s="24" t="s">
        <v>48</v>
      </c>
      <c r="B10" s="29" t="s">
        <v>32</v>
      </c>
      <c r="C10" s="29" t="s">
        <v>107</v>
      </c>
      <c r="D10" s="24" t="s">
        <v>50</v>
      </c>
      <c r="E10" s="30" t="s">
        <v>108</v>
      </c>
      <c r="F10" s="31" t="s">
        <v>52</v>
      </c>
      <c r="G10" s="32">
        <v>1</v>
      </c>
      <c r="H10" s="33">
        <v>0</v>
      </c>
      <c r="I10" s="33">
        <f>ROUND(ROUND(H10,2)*ROUND(G10,3),2)</f>
      </c>
      <c r="O10">
        <f>(I10*21)/100</f>
      </c>
      <c r="P10" t="s">
        <v>27</v>
      </c>
    </row>
    <row r="11" spans="1:5" ht="12.75">
      <c r="A11" s="34" t="s">
        <v>53</v>
      </c>
      <c r="E11" s="35" t="s">
        <v>50</v>
      </c>
    </row>
    <row r="12" spans="1:5" ht="25.5">
      <c r="A12" s="36" t="s">
        <v>55</v>
      </c>
      <c r="E12" s="37" t="s">
        <v>109</v>
      </c>
    </row>
    <row r="13" spans="1:18" ht="12.75" customHeight="1">
      <c r="A13" s="6" t="s">
        <v>46</v>
      </c>
      <c r="B13" s="6"/>
      <c r="C13" s="41" t="s">
        <v>43</v>
      </c>
      <c r="D13" s="6"/>
      <c r="E13" s="27" t="s">
        <v>110</v>
      </c>
      <c r="F13" s="6"/>
      <c r="G13" s="6"/>
      <c r="H13" s="6"/>
      <c r="I13" s="42">
        <f>0+Q13</f>
      </c>
      <c r="O13">
        <f>0+R13</f>
      </c>
      <c r="Q13">
        <f>0+I14+I17+I20+I23+I26+I29+I32+I35+I38+I41+I44+I47+I50</f>
      </c>
      <c r="R13">
        <f>0+O14+O17+O20+O23+O26+O29+O32+O35+O38+O41+O44+O47+O50</f>
      </c>
    </row>
    <row r="14" spans="1:16" ht="12.75">
      <c r="A14" s="24" t="s">
        <v>48</v>
      </c>
      <c r="B14" s="29" t="s">
        <v>27</v>
      </c>
      <c r="C14" s="29" t="s">
        <v>111</v>
      </c>
      <c r="D14" s="24" t="s">
        <v>50</v>
      </c>
      <c r="E14" s="30" t="s">
        <v>112</v>
      </c>
      <c r="F14" s="31" t="s">
        <v>62</v>
      </c>
      <c r="G14" s="32">
        <v>10</v>
      </c>
      <c r="H14" s="33">
        <v>0</v>
      </c>
      <c r="I14" s="33">
        <f>ROUND(ROUND(H14,2)*ROUND(G14,3),2)</f>
      </c>
      <c r="O14">
        <f>(I14*21)/100</f>
      </c>
      <c r="P14" t="s">
        <v>27</v>
      </c>
    </row>
    <row r="15" spans="1:5" ht="12.75">
      <c r="A15" s="34" t="s">
        <v>53</v>
      </c>
      <c r="E15" s="35" t="s">
        <v>113</v>
      </c>
    </row>
    <row r="16" spans="1:5" ht="12.75">
      <c r="A16" s="38" t="s">
        <v>55</v>
      </c>
      <c r="E16" s="37" t="s">
        <v>114</v>
      </c>
    </row>
    <row r="17" spans="1:16" ht="25.5">
      <c r="A17" s="24" t="s">
        <v>48</v>
      </c>
      <c r="B17" s="29" t="s">
        <v>26</v>
      </c>
      <c r="C17" s="29" t="s">
        <v>115</v>
      </c>
      <c r="D17" s="24" t="s">
        <v>50</v>
      </c>
      <c r="E17" s="30" t="s">
        <v>116</v>
      </c>
      <c r="F17" s="31" t="s">
        <v>62</v>
      </c>
      <c r="G17" s="32">
        <v>39</v>
      </c>
      <c r="H17" s="33">
        <v>0</v>
      </c>
      <c r="I17" s="33">
        <f>ROUND(ROUND(H17,2)*ROUND(G17,3),2)</f>
      </c>
      <c r="O17">
        <f>(I17*21)/100</f>
      </c>
      <c r="P17" t="s">
        <v>27</v>
      </c>
    </row>
    <row r="18" spans="1:5" ht="12.75">
      <c r="A18" s="34" t="s">
        <v>53</v>
      </c>
      <c r="E18" s="35" t="s">
        <v>117</v>
      </c>
    </row>
    <row r="19" spans="1:5" ht="38.25">
      <c r="A19" s="38" t="s">
        <v>55</v>
      </c>
      <c r="E19" s="37" t="s">
        <v>118</v>
      </c>
    </row>
    <row r="20" spans="1:16" ht="12.75">
      <c r="A20" s="24" t="s">
        <v>48</v>
      </c>
      <c r="B20" s="29" t="s">
        <v>36</v>
      </c>
      <c r="C20" s="29" t="s">
        <v>119</v>
      </c>
      <c r="D20" s="24" t="s">
        <v>50</v>
      </c>
      <c r="E20" s="30" t="s">
        <v>120</v>
      </c>
      <c r="F20" s="31" t="s">
        <v>62</v>
      </c>
      <c r="G20" s="32">
        <v>39</v>
      </c>
      <c r="H20" s="33">
        <v>0</v>
      </c>
      <c r="I20" s="33">
        <f>ROUND(ROUND(H20,2)*ROUND(G20,3),2)</f>
      </c>
      <c r="O20">
        <f>(I20*21)/100</f>
      </c>
      <c r="P20" t="s">
        <v>27</v>
      </c>
    </row>
    <row r="21" spans="1:5" ht="12.75">
      <c r="A21" s="34" t="s">
        <v>53</v>
      </c>
      <c r="E21" s="35" t="s">
        <v>117</v>
      </c>
    </row>
    <row r="22" spans="1:5" ht="38.25">
      <c r="A22" s="38" t="s">
        <v>55</v>
      </c>
      <c r="E22" s="37" t="s">
        <v>118</v>
      </c>
    </row>
    <row r="23" spans="1:16" ht="12.75">
      <c r="A23" s="24" t="s">
        <v>48</v>
      </c>
      <c r="B23" s="29" t="s">
        <v>38</v>
      </c>
      <c r="C23" s="29" t="s">
        <v>121</v>
      </c>
      <c r="D23" s="24" t="s">
        <v>50</v>
      </c>
      <c r="E23" s="30" t="s">
        <v>122</v>
      </c>
      <c r="F23" s="31" t="s">
        <v>123</v>
      </c>
      <c r="G23" s="32">
        <v>8190</v>
      </c>
      <c r="H23" s="33">
        <v>0</v>
      </c>
      <c r="I23" s="33">
        <f>ROUND(ROUND(H23,2)*ROUND(G23,3),2)</f>
      </c>
      <c r="O23">
        <f>(I23*21)/100</f>
      </c>
      <c r="P23" t="s">
        <v>27</v>
      </c>
    </row>
    <row r="24" spans="1:5" ht="25.5">
      <c r="A24" s="34" t="s">
        <v>53</v>
      </c>
      <c r="E24" s="35" t="s">
        <v>124</v>
      </c>
    </row>
    <row r="25" spans="1:5" ht="25.5">
      <c r="A25" s="38" t="s">
        <v>55</v>
      </c>
      <c r="E25" s="37" t="s">
        <v>125</v>
      </c>
    </row>
    <row r="26" spans="1:16" ht="25.5">
      <c r="A26" s="24" t="s">
        <v>48</v>
      </c>
      <c r="B26" s="29" t="s">
        <v>40</v>
      </c>
      <c r="C26" s="29" t="s">
        <v>126</v>
      </c>
      <c r="D26" s="24" t="s">
        <v>50</v>
      </c>
      <c r="E26" s="30" t="s">
        <v>127</v>
      </c>
      <c r="F26" s="31" t="s">
        <v>62</v>
      </c>
      <c r="G26" s="32">
        <v>3</v>
      </c>
      <c r="H26" s="33">
        <v>0</v>
      </c>
      <c r="I26" s="33">
        <f>ROUND(ROUND(H26,2)*ROUND(G26,3),2)</f>
      </c>
      <c r="O26">
        <f>(I26*21)/100</f>
      </c>
      <c r="P26" t="s">
        <v>27</v>
      </c>
    </row>
    <row r="27" spans="1:5" ht="12.75">
      <c r="A27" s="34" t="s">
        <v>53</v>
      </c>
      <c r="E27" s="35" t="s">
        <v>128</v>
      </c>
    </row>
    <row r="28" spans="1:5" ht="38.25">
      <c r="A28" s="38" t="s">
        <v>55</v>
      </c>
      <c r="E28" s="37" t="s">
        <v>129</v>
      </c>
    </row>
    <row r="29" spans="1:16" ht="12.75">
      <c r="A29" s="24" t="s">
        <v>48</v>
      </c>
      <c r="B29" s="29" t="s">
        <v>70</v>
      </c>
      <c r="C29" s="29" t="s">
        <v>130</v>
      </c>
      <c r="D29" s="24" t="s">
        <v>50</v>
      </c>
      <c r="E29" s="30" t="s">
        <v>131</v>
      </c>
      <c r="F29" s="31" t="s">
        <v>62</v>
      </c>
      <c r="G29" s="32">
        <v>3</v>
      </c>
      <c r="H29" s="33">
        <v>0</v>
      </c>
      <c r="I29" s="33">
        <f>ROUND(ROUND(H29,2)*ROUND(G29,3),2)</f>
      </c>
      <c r="O29">
        <f>(I29*21)/100</f>
      </c>
      <c r="P29" t="s">
        <v>27</v>
      </c>
    </row>
    <row r="30" spans="1:5" ht="12.75">
      <c r="A30" s="34" t="s">
        <v>53</v>
      </c>
      <c r="E30" s="35" t="s">
        <v>128</v>
      </c>
    </row>
    <row r="31" spans="1:5" ht="38.25">
      <c r="A31" s="38" t="s">
        <v>55</v>
      </c>
      <c r="E31" s="37" t="s">
        <v>129</v>
      </c>
    </row>
    <row r="32" spans="1:16" ht="12.75">
      <c r="A32" s="24" t="s">
        <v>48</v>
      </c>
      <c r="B32" s="29" t="s">
        <v>73</v>
      </c>
      <c r="C32" s="29" t="s">
        <v>132</v>
      </c>
      <c r="D32" s="24" t="s">
        <v>50</v>
      </c>
      <c r="E32" s="30" t="s">
        <v>133</v>
      </c>
      <c r="F32" s="31" t="s">
        <v>123</v>
      </c>
      <c r="G32" s="32">
        <v>630</v>
      </c>
      <c r="H32" s="33">
        <v>0</v>
      </c>
      <c r="I32" s="33">
        <f>ROUND(ROUND(H32,2)*ROUND(G32,3),2)</f>
      </c>
      <c r="O32">
        <f>(I32*21)/100</f>
      </c>
      <c r="P32" t="s">
        <v>27</v>
      </c>
    </row>
    <row r="33" spans="1:5" ht="25.5">
      <c r="A33" s="34" t="s">
        <v>53</v>
      </c>
      <c r="E33" s="35" t="s">
        <v>134</v>
      </c>
    </row>
    <row r="34" spans="1:5" ht="25.5">
      <c r="A34" s="38" t="s">
        <v>55</v>
      </c>
      <c r="E34" s="37" t="s">
        <v>135</v>
      </c>
    </row>
    <row r="35" spans="1:16" ht="12.75">
      <c r="A35" s="24" t="s">
        <v>48</v>
      </c>
      <c r="B35" s="29" t="s">
        <v>43</v>
      </c>
      <c r="C35" s="29" t="s">
        <v>136</v>
      </c>
      <c r="D35" s="24" t="s">
        <v>50</v>
      </c>
      <c r="E35" s="30" t="s">
        <v>137</v>
      </c>
      <c r="F35" s="31" t="s">
        <v>62</v>
      </c>
      <c r="G35" s="32">
        <v>2</v>
      </c>
      <c r="H35" s="33">
        <v>0</v>
      </c>
      <c r="I35" s="33">
        <f>ROUND(ROUND(H35,2)*ROUND(G35,3),2)</f>
      </c>
      <c r="O35">
        <f>(I35*21)/100</f>
      </c>
      <c r="P35" t="s">
        <v>27</v>
      </c>
    </row>
    <row r="36" spans="1:5" ht="12.75">
      <c r="A36" s="34" t="s">
        <v>53</v>
      </c>
      <c r="E36" s="35" t="s">
        <v>138</v>
      </c>
    </row>
    <row r="37" spans="1:5" ht="38.25">
      <c r="A37" s="38" t="s">
        <v>55</v>
      </c>
      <c r="E37" s="37" t="s">
        <v>139</v>
      </c>
    </row>
    <row r="38" spans="1:16" ht="12.75">
      <c r="A38" s="24" t="s">
        <v>48</v>
      </c>
      <c r="B38" s="29" t="s">
        <v>45</v>
      </c>
      <c r="C38" s="29" t="s">
        <v>140</v>
      </c>
      <c r="D38" s="24" t="s">
        <v>50</v>
      </c>
      <c r="E38" s="30" t="s">
        <v>141</v>
      </c>
      <c r="F38" s="31" t="s">
        <v>62</v>
      </c>
      <c r="G38" s="32">
        <v>2</v>
      </c>
      <c r="H38" s="33">
        <v>0</v>
      </c>
      <c r="I38" s="33">
        <f>ROUND(ROUND(H38,2)*ROUND(G38,3),2)</f>
      </c>
      <c r="O38">
        <f>(I38*21)/100</f>
      </c>
      <c r="P38" t="s">
        <v>27</v>
      </c>
    </row>
    <row r="39" spans="1:5" ht="12.75">
      <c r="A39" s="34" t="s">
        <v>53</v>
      </c>
      <c r="E39" s="35" t="s">
        <v>138</v>
      </c>
    </row>
    <row r="40" spans="1:5" ht="38.25">
      <c r="A40" s="38" t="s">
        <v>55</v>
      </c>
      <c r="E40" s="37" t="s">
        <v>139</v>
      </c>
    </row>
    <row r="41" spans="1:16" ht="12.75">
      <c r="A41" s="24" t="s">
        <v>48</v>
      </c>
      <c r="B41" s="29" t="s">
        <v>82</v>
      </c>
      <c r="C41" s="29" t="s">
        <v>142</v>
      </c>
      <c r="D41" s="24" t="s">
        <v>50</v>
      </c>
      <c r="E41" s="30" t="s">
        <v>143</v>
      </c>
      <c r="F41" s="31" t="s">
        <v>123</v>
      </c>
      <c r="G41" s="32">
        <v>420</v>
      </c>
      <c r="H41" s="33">
        <v>0</v>
      </c>
      <c r="I41" s="33">
        <f>ROUND(ROUND(H41,2)*ROUND(G41,3),2)</f>
      </c>
      <c r="O41">
        <f>(I41*21)/100</f>
      </c>
      <c r="P41" t="s">
        <v>27</v>
      </c>
    </row>
    <row r="42" spans="1:5" ht="25.5">
      <c r="A42" s="34" t="s">
        <v>53</v>
      </c>
      <c r="E42" s="35" t="s">
        <v>144</v>
      </c>
    </row>
    <row r="43" spans="1:5" ht="25.5">
      <c r="A43" s="38" t="s">
        <v>55</v>
      </c>
      <c r="E43" s="37" t="s">
        <v>145</v>
      </c>
    </row>
    <row r="44" spans="1:16" ht="12.75">
      <c r="A44" s="24" t="s">
        <v>48</v>
      </c>
      <c r="B44" s="29" t="s">
        <v>146</v>
      </c>
      <c r="C44" s="29" t="s">
        <v>147</v>
      </c>
      <c r="D44" s="24" t="s">
        <v>50</v>
      </c>
      <c r="E44" s="30" t="s">
        <v>148</v>
      </c>
      <c r="F44" s="31" t="s">
        <v>62</v>
      </c>
      <c r="G44" s="32">
        <v>2</v>
      </c>
      <c r="H44" s="33">
        <v>0</v>
      </c>
      <c r="I44" s="33">
        <f>ROUND(ROUND(H44,2)*ROUND(G44,3),2)</f>
      </c>
      <c r="O44">
        <f>(I44*21)/100</f>
      </c>
      <c r="P44" t="s">
        <v>27</v>
      </c>
    </row>
    <row r="45" spans="1:5" ht="25.5">
      <c r="A45" s="34" t="s">
        <v>53</v>
      </c>
      <c r="E45" s="35" t="s">
        <v>149</v>
      </c>
    </row>
    <row r="46" spans="1:5" ht="25.5">
      <c r="A46" s="38" t="s">
        <v>55</v>
      </c>
      <c r="E46" s="37" t="s">
        <v>150</v>
      </c>
    </row>
    <row r="47" spans="1:16" ht="12.75">
      <c r="A47" s="24" t="s">
        <v>48</v>
      </c>
      <c r="B47" s="29" t="s">
        <v>151</v>
      </c>
      <c r="C47" s="29" t="s">
        <v>152</v>
      </c>
      <c r="D47" s="24" t="s">
        <v>50</v>
      </c>
      <c r="E47" s="30" t="s">
        <v>153</v>
      </c>
      <c r="F47" s="31" t="s">
        <v>62</v>
      </c>
      <c r="G47" s="32">
        <v>2</v>
      </c>
      <c r="H47" s="33">
        <v>0</v>
      </c>
      <c r="I47" s="33">
        <f>ROUND(ROUND(H47,2)*ROUND(G47,3),2)</f>
      </c>
      <c r="O47">
        <f>(I47*21)/100</f>
      </c>
      <c r="P47" t="s">
        <v>27</v>
      </c>
    </row>
    <row r="48" spans="1:5" ht="25.5">
      <c r="A48" s="34" t="s">
        <v>53</v>
      </c>
      <c r="E48" s="35" t="s">
        <v>149</v>
      </c>
    </row>
    <row r="49" spans="1:5" ht="25.5">
      <c r="A49" s="38" t="s">
        <v>55</v>
      </c>
      <c r="E49" s="37" t="s">
        <v>150</v>
      </c>
    </row>
    <row r="50" spans="1:16" ht="12.75">
      <c r="A50" s="24" t="s">
        <v>48</v>
      </c>
      <c r="B50" s="29" t="s">
        <v>154</v>
      </c>
      <c r="C50" s="29" t="s">
        <v>155</v>
      </c>
      <c r="D50" s="24" t="s">
        <v>50</v>
      </c>
      <c r="E50" s="30" t="s">
        <v>156</v>
      </c>
      <c r="F50" s="31" t="s">
        <v>123</v>
      </c>
      <c r="G50" s="32">
        <v>420</v>
      </c>
      <c r="H50" s="33">
        <v>0</v>
      </c>
      <c r="I50" s="33">
        <f>ROUND(ROUND(H50,2)*ROUND(G50,3),2)</f>
      </c>
      <c r="O50">
        <f>(I50*21)/100</f>
      </c>
      <c r="P50" t="s">
        <v>27</v>
      </c>
    </row>
    <row r="51" spans="1:5" ht="25.5">
      <c r="A51" s="34" t="s">
        <v>53</v>
      </c>
      <c r="E51" s="35" t="s">
        <v>157</v>
      </c>
    </row>
    <row r="52" spans="1:5" ht="25.5">
      <c r="A52" s="36" t="s">
        <v>55</v>
      </c>
      <c r="E52" s="37" t="s">
        <v>145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5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0+O9+O37+O83+O123+O148+O179+O210+O223+O230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160</v>
      </c>
      <c r="I3" s="39">
        <f>0+I9+I37+I83+I123+I148+I179+I210+I223+I230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158</v>
      </c>
      <c r="D4" s="1"/>
      <c r="E4" s="14" t="s">
        <v>159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160</v>
      </c>
      <c r="D5" s="6"/>
      <c r="E5" s="18" t="s">
        <v>159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27</v>
      </c>
      <c r="D8" s="15" t="s">
        <v>26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30</v>
      </c>
      <c r="D9" s="25"/>
      <c r="E9" s="27" t="s">
        <v>47</v>
      </c>
      <c r="F9" s="25"/>
      <c r="G9" s="25"/>
      <c r="H9" s="25"/>
      <c r="I9" s="28">
        <f>0+Q9</f>
      </c>
      <c r="O9">
        <f>0+R9</f>
      </c>
      <c r="Q9">
        <f>0+I10+I13+I16+I19+I22+I25+I28+I31+I34</f>
      </c>
      <c r="R9">
        <f>0+O10+O13+O16+O19+O22+O25+O28+O31+O34</f>
      </c>
    </row>
    <row r="10" spans="1:16" ht="12.75">
      <c r="A10" s="24" t="s">
        <v>48</v>
      </c>
      <c r="B10" s="29" t="s">
        <v>32</v>
      </c>
      <c r="C10" s="29" t="s">
        <v>88</v>
      </c>
      <c r="D10" s="24" t="s">
        <v>89</v>
      </c>
      <c r="E10" s="30" t="s">
        <v>90</v>
      </c>
      <c r="F10" s="31" t="s">
        <v>91</v>
      </c>
      <c r="G10" s="32">
        <v>3660.329</v>
      </c>
      <c r="H10" s="33">
        <v>0</v>
      </c>
      <c r="I10" s="33">
        <f>ROUND(ROUND(H10,2)*ROUND(G10,3),2)</f>
      </c>
      <c r="O10">
        <f>(I10*21)/100</f>
      </c>
      <c r="P10" t="s">
        <v>27</v>
      </c>
    </row>
    <row r="11" spans="1:5" ht="12.75">
      <c r="A11" s="34" t="s">
        <v>53</v>
      </c>
      <c r="E11" s="35" t="s">
        <v>92</v>
      </c>
    </row>
    <row r="12" spans="1:5" ht="76.5">
      <c r="A12" s="38" t="s">
        <v>55</v>
      </c>
      <c r="E12" s="37" t="s">
        <v>161</v>
      </c>
    </row>
    <row r="13" spans="1:16" ht="12.75">
      <c r="A13" s="24" t="s">
        <v>48</v>
      </c>
      <c r="B13" s="29" t="s">
        <v>27</v>
      </c>
      <c r="C13" s="29" t="s">
        <v>88</v>
      </c>
      <c r="D13" s="24" t="s">
        <v>162</v>
      </c>
      <c r="E13" s="30" t="s">
        <v>90</v>
      </c>
      <c r="F13" s="31" t="s">
        <v>91</v>
      </c>
      <c r="G13" s="32">
        <v>53.13</v>
      </c>
      <c r="H13" s="33">
        <v>0</v>
      </c>
      <c r="I13" s="33">
        <f>ROUND(ROUND(H13,2)*ROUND(G13,3),2)</f>
      </c>
      <c r="O13">
        <f>(I13*21)/100</f>
      </c>
      <c r="P13" t="s">
        <v>27</v>
      </c>
    </row>
    <row r="14" spans="1:5" ht="12.75">
      <c r="A14" s="34" t="s">
        <v>53</v>
      </c>
      <c r="E14" s="35" t="s">
        <v>163</v>
      </c>
    </row>
    <row r="15" spans="1:5" ht="51">
      <c r="A15" s="38" t="s">
        <v>55</v>
      </c>
      <c r="E15" s="37" t="s">
        <v>164</v>
      </c>
    </row>
    <row r="16" spans="1:16" ht="12.75">
      <c r="A16" s="24" t="s">
        <v>48</v>
      </c>
      <c r="B16" s="29" t="s">
        <v>26</v>
      </c>
      <c r="C16" s="29" t="s">
        <v>88</v>
      </c>
      <c r="D16" s="24" t="s">
        <v>165</v>
      </c>
      <c r="E16" s="30" t="s">
        <v>90</v>
      </c>
      <c r="F16" s="31" t="s">
        <v>91</v>
      </c>
      <c r="G16" s="32">
        <v>281.32</v>
      </c>
      <c r="H16" s="33">
        <v>0</v>
      </c>
      <c r="I16" s="33">
        <f>ROUND(ROUND(H16,2)*ROUND(G16,3),2)</f>
      </c>
      <c r="O16">
        <f>(I16*21)/100</f>
      </c>
      <c r="P16" t="s">
        <v>27</v>
      </c>
    </row>
    <row r="17" spans="1:5" ht="12.75">
      <c r="A17" s="34" t="s">
        <v>53</v>
      </c>
      <c r="E17" s="35" t="s">
        <v>166</v>
      </c>
    </row>
    <row r="18" spans="1:5" ht="12.75">
      <c r="A18" s="38" t="s">
        <v>55</v>
      </c>
      <c r="E18" s="37" t="s">
        <v>167</v>
      </c>
    </row>
    <row r="19" spans="1:16" ht="12.75">
      <c r="A19" s="24" t="s">
        <v>48</v>
      </c>
      <c r="B19" s="29" t="s">
        <v>36</v>
      </c>
      <c r="C19" s="29" t="s">
        <v>88</v>
      </c>
      <c r="D19" s="24" t="s">
        <v>168</v>
      </c>
      <c r="E19" s="30" t="s">
        <v>90</v>
      </c>
      <c r="F19" s="31" t="s">
        <v>91</v>
      </c>
      <c r="G19" s="32">
        <v>64.579</v>
      </c>
      <c r="H19" s="33">
        <v>0</v>
      </c>
      <c r="I19" s="33">
        <f>ROUND(ROUND(H19,2)*ROUND(G19,3),2)</f>
      </c>
      <c r="O19">
        <f>(I19*21)/100</f>
      </c>
      <c r="P19" t="s">
        <v>27</v>
      </c>
    </row>
    <row r="20" spans="1:5" ht="12.75">
      <c r="A20" s="34" t="s">
        <v>53</v>
      </c>
      <c r="E20" s="35" t="s">
        <v>169</v>
      </c>
    </row>
    <row r="21" spans="1:5" ht="12.75">
      <c r="A21" s="38" t="s">
        <v>55</v>
      </c>
      <c r="E21" s="37" t="s">
        <v>170</v>
      </c>
    </row>
    <row r="22" spans="1:16" ht="12.75">
      <c r="A22" s="24" t="s">
        <v>48</v>
      </c>
      <c r="B22" s="29" t="s">
        <v>38</v>
      </c>
      <c r="C22" s="29" t="s">
        <v>171</v>
      </c>
      <c r="D22" s="24" t="s">
        <v>50</v>
      </c>
      <c r="E22" s="30" t="s">
        <v>172</v>
      </c>
      <c r="F22" s="31" t="s">
        <v>91</v>
      </c>
      <c r="G22" s="32">
        <v>15.72</v>
      </c>
      <c r="H22" s="33">
        <v>0</v>
      </c>
      <c r="I22" s="33">
        <f>ROUND(ROUND(H22,2)*ROUND(G22,3),2)</f>
      </c>
      <c r="O22">
        <f>(I22*21)/100</f>
      </c>
      <c r="P22" t="s">
        <v>27</v>
      </c>
    </row>
    <row r="23" spans="1:5" ht="12.75">
      <c r="A23" s="34" t="s">
        <v>53</v>
      </c>
      <c r="E23" s="35" t="s">
        <v>50</v>
      </c>
    </row>
    <row r="24" spans="1:5" ht="25.5">
      <c r="A24" s="38" t="s">
        <v>55</v>
      </c>
      <c r="E24" s="37" t="s">
        <v>173</v>
      </c>
    </row>
    <row r="25" spans="1:16" ht="12.75">
      <c r="A25" s="24" t="s">
        <v>48</v>
      </c>
      <c r="B25" s="29" t="s">
        <v>40</v>
      </c>
      <c r="C25" s="29" t="s">
        <v>174</v>
      </c>
      <c r="D25" s="24" t="s">
        <v>50</v>
      </c>
      <c r="E25" s="30" t="s">
        <v>175</v>
      </c>
      <c r="F25" s="31" t="s">
        <v>52</v>
      </c>
      <c r="G25" s="32">
        <v>1</v>
      </c>
      <c r="H25" s="33">
        <v>0</v>
      </c>
      <c r="I25" s="33">
        <f>ROUND(ROUND(H25,2)*ROUND(G25,3),2)</f>
      </c>
      <c r="O25">
        <f>(I25*21)/100</f>
      </c>
      <c r="P25" t="s">
        <v>27</v>
      </c>
    </row>
    <row r="26" spans="1:5" ht="12.75">
      <c r="A26" s="34" t="s">
        <v>53</v>
      </c>
      <c r="E26" s="35" t="s">
        <v>50</v>
      </c>
    </row>
    <row r="27" spans="1:5" ht="12.75">
      <c r="A27" s="38" t="s">
        <v>55</v>
      </c>
      <c r="E27" s="37" t="s">
        <v>50</v>
      </c>
    </row>
    <row r="28" spans="1:16" ht="12.75">
      <c r="A28" s="24" t="s">
        <v>48</v>
      </c>
      <c r="B28" s="29" t="s">
        <v>70</v>
      </c>
      <c r="C28" s="29" t="s">
        <v>176</v>
      </c>
      <c r="D28" s="24" t="s">
        <v>50</v>
      </c>
      <c r="E28" s="30" t="s">
        <v>177</v>
      </c>
      <c r="F28" s="31" t="s">
        <v>52</v>
      </c>
      <c r="G28" s="32">
        <v>1</v>
      </c>
      <c r="H28" s="33">
        <v>0</v>
      </c>
      <c r="I28" s="33">
        <f>ROUND(ROUND(H28,2)*ROUND(G28,3),2)</f>
      </c>
      <c r="O28">
        <f>(I28*21)/100</f>
      </c>
      <c r="P28" t="s">
        <v>27</v>
      </c>
    </row>
    <row r="29" spans="1:5" ht="12.75">
      <c r="A29" s="34" t="s">
        <v>53</v>
      </c>
      <c r="E29" s="35" t="s">
        <v>50</v>
      </c>
    </row>
    <row r="30" spans="1:5" ht="12.75">
      <c r="A30" s="38" t="s">
        <v>55</v>
      </c>
      <c r="E30" s="37" t="s">
        <v>50</v>
      </c>
    </row>
    <row r="31" spans="1:16" ht="12.75">
      <c r="A31" s="24" t="s">
        <v>48</v>
      </c>
      <c r="B31" s="29" t="s">
        <v>178</v>
      </c>
      <c r="C31" s="29" t="s">
        <v>179</v>
      </c>
      <c r="D31" s="24" t="s">
        <v>50</v>
      </c>
      <c r="E31" s="30" t="s">
        <v>180</v>
      </c>
      <c r="F31" s="31" t="s">
        <v>52</v>
      </c>
      <c r="G31" s="32">
        <v>1</v>
      </c>
      <c r="H31" s="33">
        <v>0</v>
      </c>
      <c r="I31" s="33">
        <f>ROUND(ROUND(H31,2)*ROUND(G31,3),2)</f>
      </c>
      <c r="O31">
        <f>(I31*21)/100</f>
      </c>
      <c r="P31" t="s">
        <v>27</v>
      </c>
    </row>
    <row r="32" spans="1:5" ht="204">
      <c r="A32" s="34" t="s">
        <v>53</v>
      </c>
      <c r="E32" s="35" t="s">
        <v>181</v>
      </c>
    </row>
    <row r="33" spans="1:5" ht="12.75">
      <c r="A33" s="38" t="s">
        <v>55</v>
      </c>
      <c r="E33" s="37" t="s">
        <v>182</v>
      </c>
    </row>
    <row r="34" spans="1:16" ht="12.75">
      <c r="A34" s="24" t="s">
        <v>48</v>
      </c>
      <c r="B34" s="29" t="s">
        <v>183</v>
      </c>
      <c r="C34" s="29" t="s">
        <v>184</v>
      </c>
      <c r="D34" s="24" t="s">
        <v>50</v>
      </c>
      <c r="E34" s="30" t="s">
        <v>185</v>
      </c>
      <c r="F34" s="31" t="s">
        <v>52</v>
      </c>
      <c r="G34" s="32">
        <v>1</v>
      </c>
      <c r="H34" s="33">
        <v>0</v>
      </c>
      <c r="I34" s="33">
        <f>ROUND(ROUND(H34,2)*ROUND(G34,3),2)</f>
      </c>
      <c r="O34">
        <f>(I34*21)/100</f>
      </c>
      <c r="P34" t="s">
        <v>27</v>
      </c>
    </row>
    <row r="35" spans="1:5" ht="12.75">
      <c r="A35" s="34" t="s">
        <v>53</v>
      </c>
      <c r="E35" s="35" t="s">
        <v>186</v>
      </c>
    </row>
    <row r="36" spans="1:5" ht="12.75">
      <c r="A36" s="36" t="s">
        <v>55</v>
      </c>
      <c r="E36" s="37" t="s">
        <v>182</v>
      </c>
    </row>
    <row r="37" spans="1:18" ht="12.75" customHeight="1">
      <c r="A37" s="6" t="s">
        <v>46</v>
      </c>
      <c r="B37" s="6"/>
      <c r="C37" s="41" t="s">
        <v>32</v>
      </c>
      <c r="D37" s="6"/>
      <c r="E37" s="27" t="s">
        <v>97</v>
      </c>
      <c r="F37" s="6"/>
      <c r="G37" s="6"/>
      <c r="H37" s="6"/>
      <c r="I37" s="42">
        <f>0+Q37</f>
      </c>
      <c r="O37">
        <f>0+R37</f>
      </c>
      <c r="Q37">
        <f>0+I38+I41+I44+I47+I50+I53+I56+I59+I62+I65+I68+I71+I74+I77+I80</f>
      </c>
      <c r="R37">
        <f>0+O38+O41+O44+O47+O50+O53+O56+O59+O62+O65+O68+O71+O74+O77+O80</f>
      </c>
    </row>
    <row r="38" spans="1:16" ht="25.5">
      <c r="A38" s="24" t="s">
        <v>48</v>
      </c>
      <c r="B38" s="29" t="s">
        <v>73</v>
      </c>
      <c r="C38" s="29" t="s">
        <v>187</v>
      </c>
      <c r="D38" s="24" t="s">
        <v>50</v>
      </c>
      <c r="E38" s="30" t="s">
        <v>188</v>
      </c>
      <c r="F38" s="31" t="s">
        <v>189</v>
      </c>
      <c r="G38" s="32">
        <v>26.908</v>
      </c>
      <c r="H38" s="33">
        <v>0</v>
      </c>
      <c r="I38" s="33">
        <f>ROUND(ROUND(H38,2)*ROUND(G38,3),2)</f>
      </c>
      <c r="O38">
        <f>(I38*21)/100</f>
      </c>
      <c r="P38" t="s">
        <v>27</v>
      </c>
    </row>
    <row r="39" spans="1:5" ht="12.75">
      <c r="A39" s="34" t="s">
        <v>53</v>
      </c>
      <c r="E39" s="35" t="s">
        <v>190</v>
      </c>
    </row>
    <row r="40" spans="1:5" ht="76.5">
      <c r="A40" s="38" t="s">
        <v>55</v>
      </c>
      <c r="E40" s="37" t="s">
        <v>191</v>
      </c>
    </row>
    <row r="41" spans="1:16" ht="25.5">
      <c r="A41" s="24" t="s">
        <v>48</v>
      </c>
      <c r="B41" s="29" t="s">
        <v>43</v>
      </c>
      <c r="C41" s="29" t="s">
        <v>192</v>
      </c>
      <c r="D41" s="24" t="s">
        <v>50</v>
      </c>
      <c r="E41" s="30" t="s">
        <v>193</v>
      </c>
      <c r="F41" s="31" t="s">
        <v>189</v>
      </c>
      <c r="G41" s="32">
        <v>167.31</v>
      </c>
      <c r="H41" s="33">
        <v>0</v>
      </c>
      <c r="I41" s="33">
        <f>ROUND(ROUND(H41,2)*ROUND(G41,3),2)</f>
      </c>
      <c r="O41">
        <f>(I41*21)/100</f>
      </c>
      <c r="P41" t="s">
        <v>27</v>
      </c>
    </row>
    <row r="42" spans="1:5" ht="12.75">
      <c r="A42" s="34" t="s">
        <v>53</v>
      </c>
      <c r="E42" s="35" t="s">
        <v>190</v>
      </c>
    </row>
    <row r="43" spans="1:5" ht="25.5">
      <c r="A43" s="38" t="s">
        <v>55</v>
      </c>
      <c r="E43" s="37" t="s">
        <v>194</v>
      </c>
    </row>
    <row r="44" spans="1:16" ht="12.75">
      <c r="A44" s="24" t="s">
        <v>48</v>
      </c>
      <c r="B44" s="29" t="s">
        <v>45</v>
      </c>
      <c r="C44" s="29" t="s">
        <v>195</v>
      </c>
      <c r="D44" s="24" t="s">
        <v>50</v>
      </c>
      <c r="E44" s="30" t="s">
        <v>196</v>
      </c>
      <c r="F44" s="31" t="s">
        <v>189</v>
      </c>
      <c r="G44" s="32">
        <v>10.48</v>
      </c>
      <c r="H44" s="33">
        <v>0</v>
      </c>
      <c r="I44" s="33">
        <f>ROUND(ROUND(H44,2)*ROUND(G44,3),2)</f>
      </c>
      <c r="O44">
        <f>(I44*21)/100</f>
      </c>
      <c r="P44" t="s">
        <v>27</v>
      </c>
    </row>
    <row r="45" spans="1:5" ht="12.75">
      <c r="A45" s="34" t="s">
        <v>53</v>
      </c>
      <c r="E45" s="35" t="s">
        <v>190</v>
      </c>
    </row>
    <row r="46" spans="1:5" ht="25.5">
      <c r="A46" s="38" t="s">
        <v>55</v>
      </c>
      <c r="E46" s="37" t="s">
        <v>197</v>
      </c>
    </row>
    <row r="47" spans="1:16" ht="12.75">
      <c r="A47" s="24" t="s">
        <v>48</v>
      </c>
      <c r="B47" s="29" t="s">
        <v>82</v>
      </c>
      <c r="C47" s="29" t="s">
        <v>198</v>
      </c>
      <c r="D47" s="24" t="s">
        <v>50</v>
      </c>
      <c r="E47" s="30" t="s">
        <v>199</v>
      </c>
      <c r="F47" s="31" t="s">
        <v>189</v>
      </c>
      <c r="G47" s="32">
        <v>51.787</v>
      </c>
      <c r="H47" s="33">
        <v>0</v>
      </c>
      <c r="I47" s="33">
        <f>ROUND(ROUND(H47,2)*ROUND(G47,3),2)</f>
      </c>
      <c r="O47">
        <f>(I47*21)/100</f>
      </c>
      <c r="P47" t="s">
        <v>27</v>
      </c>
    </row>
    <row r="48" spans="1:5" ht="12.75">
      <c r="A48" s="34" t="s">
        <v>53</v>
      </c>
      <c r="E48" s="35" t="s">
        <v>200</v>
      </c>
    </row>
    <row r="49" spans="1:5" ht="76.5">
      <c r="A49" s="38" t="s">
        <v>55</v>
      </c>
      <c r="E49" s="37" t="s">
        <v>201</v>
      </c>
    </row>
    <row r="50" spans="1:16" ht="12.75">
      <c r="A50" s="24" t="s">
        <v>48</v>
      </c>
      <c r="B50" s="29" t="s">
        <v>146</v>
      </c>
      <c r="C50" s="29" t="s">
        <v>202</v>
      </c>
      <c r="D50" s="24" t="s">
        <v>50</v>
      </c>
      <c r="E50" s="30" t="s">
        <v>203</v>
      </c>
      <c r="F50" s="31" t="s">
        <v>204</v>
      </c>
      <c r="G50" s="32">
        <v>31.8</v>
      </c>
      <c r="H50" s="33">
        <v>0</v>
      </c>
      <c r="I50" s="33">
        <f>ROUND(ROUND(H50,2)*ROUND(G50,3),2)</f>
      </c>
      <c r="O50">
        <f>(I50*21)/100</f>
      </c>
      <c r="P50" t="s">
        <v>27</v>
      </c>
    </row>
    <row r="51" spans="1:5" ht="12.75">
      <c r="A51" s="34" t="s">
        <v>53</v>
      </c>
      <c r="E51" s="35" t="s">
        <v>50</v>
      </c>
    </row>
    <row r="52" spans="1:5" ht="25.5">
      <c r="A52" s="38" t="s">
        <v>55</v>
      </c>
      <c r="E52" s="37" t="s">
        <v>205</v>
      </c>
    </row>
    <row r="53" spans="1:16" ht="12.75">
      <c r="A53" s="24" t="s">
        <v>48</v>
      </c>
      <c r="B53" s="29" t="s">
        <v>151</v>
      </c>
      <c r="C53" s="29" t="s">
        <v>206</v>
      </c>
      <c r="D53" s="24" t="s">
        <v>50</v>
      </c>
      <c r="E53" s="30" t="s">
        <v>207</v>
      </c>
      <c r="F53" s="31" t="s">
        <v>189</v>
      </c>
      <c r="G53" s="32">
        <v>559.15</v>
      </c>
      <c r="H53" s="33">
        <v>0</v>
      </c>
      <c r="I53" s="33">
        <f>ROUND(ROUND(H53,2)*ROUND(G53,3),2)</f>
      </c>
      <c r="O53">
        <f>(I53*21)/100</f>
      </c>
      <c r="P53" t="s">
        <v>27</v>
      </c>
    </row>
    <row r="54" spans="1:5" ht="12.75">
      <c r="A54" s="34" t="s">
        <v>53</v>
      </c>
      <c r="E54" s="35" t="s">
        <v>208</v>
      </c>
    </row>
    <row r="55" spans="1:5" ht="12.75">
      <c r="A55" s="38" t="s">
        <v>55</v>
      </c>
      <c r="E55" s="37" t="s">
        <v>209</v>
      </c>
    </row>
    <row r="56" spans="1:16" ht="12.75">
      <c r="A56" s="24" t="s">
        <v>48</v>
      </c>
      <c r="B56" s="29" t="s">
        <v>154</v>
      </c>
      <c r="C56" s="29" t="s">
        <v>210</v>
      </c>
      <c r="D56" s="24" t="s">
        <v>50</v>
      </c>
      <c r="E56" s="30" t="s">
        <v>211</v>
      </c>
      <c r="F56" s="31" t="s">
        <v>189</v>
      </c>
      <c r="G56" s="32">
        <v>559.15</v>
      </c>
      <c r="H56" s="33">
        <v>0</v>
      </c>
      <c r="I56" s="33">
        <f>ROUND(ROUND(H56,2)*ROUND(G56,3),2)</f>
      </c>
      <c r="O56">
        <f>(I56*21)/100</f>
      </c>
      <c r="P56" t="s">
        <v>27</v>
      </c>
    </row>
    <row r="57" spans="1:5" ht="12.75">
      <c r="A57" s="34" t="s">
        <v>53</v>
      </c>
      <c r="E57" s="35" t="s">
        <v>212</v>
      </c>
    </row>
    <row r="58" spans="1:5" ht="12.75">
      <c r="A58" s="38" t="s">
        <v>55</v>
      </c>
      <c r="E58" s="37" t="s">
        <v>213</v>
      </c>
    </row>
    <row r="59" spans="1:16" ht="12.75">
      <c r="A59" s="24" t="s">
        <v>48</v>
      </c>
      <c r="B59" s="29" t="s">
        <v>214</v>
      </c>
      <c r="C59" s="29" t="s">
        <v>215</v>
      </c>
      <c r="D59" s="24" t="s">
        <v>50</v>
      </c>
      <c r="E59" s="30" t="s">
        <v>216</v>
      </c>
      <c r="F59" s="31" t="s">
        <v>189</v>
      </c>
      <c r="G59" s="32">
        <v>1378.85</v>
      </c>
      <c r="H59" s="33">
        <v>0</v>
      </c>
      <c r="I59" s="33">
        <f>ROUND(ROUND(H59,2)*ROUND(G59,3),2)</f>
      </c>
      <c r="O59">
        <f>(I59*21)/100</f>
      </c>
      <c r="P59" t="s">
        <v>27</v>
      </c>
    </row>
    <row r="60" spans="1:5" ht="12.75">
      <c r="A60" s="34" t="s">
        <v>53</v>
      </c>
      <c r="E60" s="35" t="s">
        <v>217</v>
      </c>
    </row>
    <row r="61" spans="1:5" ht="89.25">
      <c r="A61" s="38" t="s">
        <v>55</v>
      </c>
      <c r="E61" s="37" t="s">
        <v>218</v>
      </c>
    </row>
    <row r="62" spans="1:16" ht="12.75">
      <c r="A62" s="24" t="s">
        <v>48</v>
      </c>
      <c r="B62" s="29" t="s">
        <v>219</v>
      </c>
      <c r="C62" s="29" t="s">
        <v>220</v>
      </c>
      <c r="D62" s="24" t="s">
        <v>50</v>
      </c>
      <c r="E62" s="30" t="s">
        <v>221</v>
      </c>
      <c r="F62" s="31" t="s">
        <v>189</v>
      </c>
      <c r="G62" s="32">
        <v>559.15</v>
      </c>
      <c r="H62" s="33">
        <v>0</v>
      </c>
      <c r="I62" s="33">
        <f>ROUND(ROUND(H62,2)*ROUND(G62,3),2)</f>
      </c>
      <c r="O62">
        <f>(I62*21)/100</f>
      </c>
      <c r="P62" t="s">
        <v>27</v>
      </c>
    </row>
    <row r="63" spans="1:5" ht="12.75">
      <c r="A63" s="34" t="s">
        <v>53</v>
      </c>
      <c r="E63" s="35" t="s">
        <v>50</v>
      </c>
    </row>
    <row r="64" spans="1:5" ht="102">
      <c r="A64" s="38" t="s">
        <v>55</v>
      </c>
      <c r="E64" s="37" t="s">
        <v>222</v>
      </c>
    </row>
    <row r="65" spans="1:16" ht="12.75">
      <c r="A65" s="24" t="s">
        <v>48</v>
      </c>
      <c r="B65" s="29" t="s">
        <v>223</v>
      </c>
      <c r="C65" s="29" t="s">
        <v>224</v>
      </c>
      <c r="D65" s="24" t="s">
        <v>50</v>
      </c>
      <c r="E65" s="30" t="s">
        <v>225</v>
      </c>
      <c r="F65" s="31" t="s">
        <v>189</v>
      </c>
      <c r="G65" s="32">
        <v>2019.389</v>
      </c>
      <c r="H65" s="33">
        <v>0</v>
      </c>
      <c r="I65" s="33">
        <f>ROUND(ROUND(H65,2)*ROUND(G65,3),2)</f>
      </c>
      <c r="O65">
        <f>(I65*21)/100</f>
      </c>
      <c r="P65" t="s">
        <v>27</v>
      </c>
    </row>
    <row r="66" spans="1:5" ht="12.75">
      <c r="A66" s="34" t="s">
        <v>53</v>
      </c>
      <c r="E66" s="35" t="s">
        <v>226</v>
      </c>
    </row>
    <row r="67" spans="1:5" ht="63.75">
      <c r="A67" s="38" t="s">
        <v>55</v>
      </c>
      <c r="E67" s="37" t="s">
        <v>227</v>
      </c>
    </row>
    <row r="68" spans="1:16" ht="12.75">
      <c r="A68" s="24" t="s">
        <v>48</v>
      </c>
      <c r="B68" s="29" t="s">
        <v>228</v>
      </c>
      <c r="C68" s="29" t="s">
        <v>229</v>
      </c>
      <c r="D68" s="24" t="s">
        <v>50</v>
      </c>
      <c r="E68" s="30" t="s">
        <v>230</v>
      </c>
      <c r="F68" s="31" t="s">
        <v>189</v>
      </c>
      <c r="G68" s="32">
        <v>1040.2</v>
      </c>
      <c r="H68" s="33">
        <v>0</v>
      </c>
      <c r="I68" s="33">
        <f>ROUND(ROUND(H68,2)*ROUND(G68,3),2)</f>
      </c>
      <c r="O68">
        <f>(I68*21)/100</f>
      </c>
      <c r="P68" t="s">
        <v>27</v>
      </c>
    </row>
    <row r="69" spans="1:5" ht="12.75">
      <c r="A69" s="34" t="s">
        <v>53</v>
      </c>
      <c r="E69" s="35" t="s">
        <v>231</v>
      </c>
    </row>
    <row r="70" spans="1:5" ht="89.25">
      <c r="A70" s="38" t="s">
        <v>55</v>
      </c>
      <c r="E70" s="37" t="s">
        <v>232</v>
      </c>
    </row>
    <row r="71" spans="1:16" ht="12.75">
      <c r="A71" s="24" t="s">
        <v>48</v>
      </c>
      <c r="B71" s="29" t="s">
        <v>233</v>
      </c>
      <c r="C71" s="29" t="s">
        <v>234</v>
      </c>
      <c r="D71" s="24" t="s">
        <v>50</v>
      </c>
      <c r="E71" s="30" t="s">
        <v>235</v>
      </c>
      <c r="F71" s="31" t="s">
        <v>189</v>
      </c>
      <c r="G71" s="32">
        <v>30.36</v>
      </c>
      <c r="H71" s="33">
        <v>0</v>
      </c>
      <c r="I71" s="33">
        <f>ROUND(ROUND(H71,2)*ROUND(G71,3),2)</f>
      </c>
      <c r="O71">
        <f>(I71*21)/100</f>
      </c>
      <c r="P71" t="s">
        <v>27</v>
      </c>
    </row>
    <row r="72" spans="1:5" ht="12.75">
      <c r="A72" s="34" t="s">
        <v>53</v>
      </c>
      <c r="E72" s="35" t="s">
        <v>50</v>
      </c>
    </row>
    <row r="73" spans="1:5" ht="12.75">
      <c r="A73" s="38" t="s">
        <v>55</v>
      </c>
      <c r="E73" s="37" t="s">
        <v>236</v>
      </c>
    </row>
    <row r="74" spans="1:16" ht="12.75">
      <c r="A74" s="24" t="s">
        <v>48</v>
      </c>
      <c r="B74" s="29" t="s">
        <v>237</v>
      </c>
      <c r="C74" s="29" t="s">
        <v>238</v>
      </c>
      <c r="D74" s="24" t="s">
        <v>50</v>
      </c>
      <c r="E74" s="30" t="s">
        <v>239</v>
      </c>
      <c r="F74" s="31" t="s">
        <v>100</v>
      </c>
      <c r="G74" s="32">
        <v>872.5</v>
      </c>
      <c r="H74" s="33">
        <v>0</v>
      </c>
      <c r="I74" s="33">
        <f>ROUND(ROUND(H74,2)*ROUND(G74,3),2)</f>
      </c>
      <c r="O74">
        <f>(I74*21)/100</f>
      </c>
      <c r="P74" t="s">
        <v>27</v>
      </c>
    </row>
    <row r="75" spans="1:5" ht="12.75">
      <c r="A75" s="34" t="s">
        <v>53</v>
      </c>
      <c r="E75" s="35" t="s">
        <v>50</v>
      </c>
    </row>
    <row r="76" spans="1:5" ht="38.25">
      <c r="A76" s="38" t="s">
        <v>55</v>
      </c>
      <c r="E76" s="37" t="s">
        <v>240</v>
      </c>
    </row>
    <row r="77" spans="1:16" ht="12.75">
      <c r="A77" s="24" t="s">
        <v>48</v>
      </c>
      <c r="B77" s="29" t="s">
        <v>241</v>
      </c>
      <c r="C77" s="29" t="s">
        <v>242</v>
      </c>
      <c r="D77" s="24" t="s">
        <v>50</v>
      </c>
      <c r="E77" s="30" t="s">
        <v>243</v>
      </c>
      <c r="F77" s="31" t="s">
        <v>100</v>
      </c>
      <c r="G77" s="32">
        <v>872.5</v>
      </c>
      <c r="H77" s="33">
        <v>0</v>
      </c>
      <c r="I77" s="33">
        <f>ROUND(ROUND(H77,2)*ROUND(G77,3),2)</f>
      </c>
      <c r="O77">
        <f>(I77*21)/100</f>
      </c>
      <c r="P77" t="s">
        <v>27</v>
      </c>
    </row>
    <row r="78" spans="1:5" ht="12.75">
      <c r="A78" s="34" t="s">
        <v>53</v>
      </c>
      <c r="E78" s="35" t="s">
        <v>50</v>
      </c>
    </row>
    <row r="79" spans="1:5" ht="12.75">
      <c r="A79" s="38" t="s">
        <v>55</v>
      </c>
      <c r="E79" s="37" t="s">
        <v>50</v>
      </c>
    </row>
    <row r="80" spans="1:16" ht="12.75">
      <c r="A80" s="24" t="s">
        <v>48</v>
      </c>
      <c r="B80" s="29" t="s">
        <v>244</v>
      </c>
      <c r="C80" s="29" t="s">
        <v>245</v>
      </c>
      <c r="D80" s="24" t="s">
        <v>50</v>
      </c>
      <c r="E80" s="30" t="s">
        <v>246</v>
      </c>
      <c r="F80" s="31" t="s">
        <v>189</v>
      </c>
      <c r="G80" s="32">
        <v>130.875</v>
      </c>
      <c r="H80" s="33">
        <v>0</v>
      </c>
      <c r="I80" s="33">
        <f>ROUND(ROUND(H80,2)*ROUND(G80,3),2)</f>
      </c>
      <c r="O80">
        <f>(I80*21)/100</f>
      </c>
      <c r="P80" t="s">
        <v>27</v>
      </c>
    </row>
    <row r="81" spans="1:5" ht="12.75">
      <c r="A81" s="34" t="s">
        <v>53</v>
      </c>
      <c r="E81" s="35" t="s">
        <v>50</v>
      </c>
    </row>
    <row r="82" spans="1:5" ht="12.75">
      <c r="A82" s="36" t="s">
        <v>55</v>
      </c>
      <c r="E82" s="37" t="s">
        <v>247</v>
      </c>
    </row>
    <row r="83" spans="1:18" ht="12.75" customHeight="1">
      <c r="A83" s="6" t="s">
        <v>46</v>
      </c>
      <c r="B83" s="6"/>
      <c r="C83" s="41" t="s">
        <v>27</v>
      </c>
      <c r="D83" s="6"/>
      <c r="E83" s="27" t="s">
        <v>248</v>
      </c>
      <c r="F83" s="6"/>
      <c r="G83" s="6"/>
      <c r="H83" s="6"/>
      <c r="I83" s="42">
        <f>0+Q83</f>
      </c>
      <c r="O83">
        <f>0+R83</f>
      </c>
      <c r="Q83">
        <f>0+I84+I87+I90+I93+I96+I99+I102+I105+I108+I111+I114+I117+I120</f>
      </c>
      <c r="R83">
        <f>0+O84+O87+O90+O93+O96+O99+O102+O105+O108+O111+O114+O117+O120</f>
      </c>
    </row>
    <row r="84" spans="1:16" ht="12.75">
      <c r="A84" s="24" t="s">
        <v>48</v>
      </c>
      <c r="B84" s="29" t="s">
        <v>249</v>
      </c>
      <c r="C84" s="29" t="s">
        <v>250</v>
      </c>
      <c r="D84" s="24" t="s">
        <v>50</v>
      </c>
      <c r="E84" s="30" t="s">
        <v>251</v>
      </c>
      <c r="F84" s="31" t="s">
        <v>189</v>
      </c>
      <c r="G84" s="32">
        <v>14.663</v>
      </c>
      <c r="H84" s="33">
        <v>0</v>
      </c>
      <c r="I84" s="33">
        <f>ROUND(ROUND(H84,2)*ROUND(G84,3),2)</f>
      </c>
      <c r="O84">
        <f>(I84*21)/100</f>
      </c>
      <c r="P84" t="s">
        <v>27</v>
      </c>
    </row>
    <row r="85" spans="1:5" ht="12.75">
      <c r="A85" s="34" t="s">
        <v>53</v>
      </c>
      <c r="E85" s="35" t="s">
        <v>50</v>
      </c>
    </row>
    <row r="86" spans="1:5" ht="25.5">
      <c r="A86" s="38" t="s">
        <v>55</v>
      </c>
      <c r="E86" s="37" t="s">
        <v>252</v>
      </c>
    </row>
    <row r="87" spans="1:16" ht="12.75">
      <c r="A87" s="24" t="s">
        <v>48</v>
      </c>
      <c r="B87" s="29" t="s">
        <v>253</v>
      </c>
      <c r="C87" s="29" t="s">
        <v>254</v>
      </c>
      <c r="D87" s="24" t="s">
        <v>50</v>
      </c>
      <c r="E87" s="30" t="s">
        <v>255</v>
      </c>
      <c r="F87" s="31" t="s">
        <v>204</v>
      </c>
      <c r="G87" s="32">
        <v>56.2</v>
      </c>
      <c r="H87" s="33">
        <v>0</v>
      </c>
      <c r="I87" s="33">
        <f>ROUND(ROUND(H87,2)*ROUND(G87,3),2)</f>
      </c>
      <c r="O87">
        <f>(I87*21)/100</f>
      </c>
      <c r="P87" t="s">
        <v>27</v>
      </c>
    </row>
    <row r="88" spans="1:5" ht="25.5">
      <c r="A88" s="34" t="s">
        <v>53</v>
      </c>
      <c r="E88" s="35" t="s">
        <v>256</v>
      </c>
    </row>
    <row r="89" spans="1:5" ht="76.5">
      <c r="A89" s="38" t="s">
        <v>55</v>
      </c>
      <c r="E89" s="37" t="s">
        <v>257</v>
      </c>
    </row>
    <row r="90" spans="1:16" ht="12.75">
      <c r="A90" s="24" t="s">
        <v>48</v>
      </c>
      <c r="B90" s="29" t="s">
        <v>258</v>
      </c>
      <c r="C90" s="29" t="s">
        <v>259</v>
      </c>
      <c r="D90" s="24" t="s">
        <v>50</v>
      </c>
      <c r="E90" s="30" t="s">
        <v>260</v>
      </c>
      <c r="F90" s="31" t="s">
        <v>189</v>
      </c>
      <c r="G90" s="32">
        <v>0.125</v>
      </c>
      <c r="H90" s="33">
        <v>0</v>
      </c>
      <c r="I90" s="33">
        <f>ROUND(ROUND(H90,2)*ROUND(G90,3),2)</f>
      </c>
      <c r="O90">
        <f>(I90*21)/100</f>
      </c>
      <c r="P90" t="s">
        <v>27</v>
      </c>
    </row>
    <row r="91" spans="1:5" ht="12.75">
      <c r="A91" s="34" t="s">
        <v>53</v>
      </c>
      <c r="E91" s="35" t="s">
        <v>261</v>
      </c>
    </row>
    <row r="92" spans="1:5" ht="63.75">
      <c r="A92" s="38" t="s">
        <v>55</v>
      </c>
      <c r="E92" s="37" t="s">
        <v>262</v>
      </c>
    </row>
    <row r="93" spans="1:16" ht="12.75">
      <c r="A93" s="24" t="s">
        <v>48</v>
      </c>
      <c r="B93" s="29" t="s">
        <v>263</v>
      </c>
      <c r="C93" s="29" t="s">
        <v>264</v>
      </c>
      <c r="D93" s="24" t="s">
        <v>50</v>
      </c>
      <c r="E93" s="30" t="s">
        <v>265</v>
      </c>
      <c r="F93" s="31" t="s">
        <v>189</v>
      </c>
      <c r="G93" s="32">
        <v>81.389</v>
      </c>
      <c r="H93" s="33">
        <v>0</v>
      </c>
      <c r="I93" s="33">
        <f>ROUND(ROUND(H93,2)*ROUND(G93,3),2)</f>
      </c>
      <c r="O93">
        <f>(I93*21)/100</f>
      </c>
      <c r="P93" t="s">
        <v>27</v>
      </c>
    </row>
    <row r="94" spans="1:5" ht="12.75">
      <c r="A94" s="34" t="s">
        <v>53</v>
      </c>
      <c r="E94" s="35" t="s">
        <v>266</v>
      </c>
    </row>
    <row r="95" spans="1:5" ht="25.5">
      <c r="A95" s="38" t="s">
        <v>55</v>
      </c>
      <c r="E95" s="37" t="s">
        <v>267</v>
      </c>
    </row>
    <row r="96" spans="1:16" ht="12.75">
      <c r="A96" s="24" t="s">
        <v>48</v>
      </c>
      <c r="B96" s="29" t="s">
        <v>268</v>
      </c>
      <c r="C96" s="29" t="s">
        <v>269</v>
      </c>
      <c r="D96" s="24" t="s">
        <v>50</v>
      </c>
      <c r="E96" s="30" t="s">
        <v>270</v>
      </c>
      <c r="F96" s="31" t="s">
        <v>91</v>
      </c>
      <c r="G96" s="32">
        <v>7.325</v>
      </c>
      <c r="H96" s="33">
        <v>0</v>
      </c>
      <c r="I96" s="33">
        <f>ROUND(ROUND(H96,2)*ROUND(G96,3),2)</f>
      </c>
      <c r="O96">
        <f>(I96*21)/100</f>
      </c>
      <c r="P96" t="s">
        <v>27</v>
      </c>
    </row>
    <row r="97" spans="1:5" ht="12.75">
      <c r="A97" s="34" t="s">
        <v>53</v>
      </c>
      <c r="E97" s="35" t="s">
        <v>50</v>
      </c>
    </row>
    <row r="98" spans="1:5" ht="25.5">
      <c r="A98" s="38" t="s">
        <v>55</v>
      </c>
      <c r="E98" s="37" t="s">
        <v>271</v>
      </c>
    </row>
    <row r="99" spans="1:16" ht="12.75">
      <c r="A99" s="24" t="s">
        <v>48</v>
      </c>
      <c r="B99" s="29" t="s">
        <v>272</v>
      </c>
      <c r="C99" s="29" t="s">
        <v>273</v>
      </c>
      <c r="D99" s="24" t="s">
        <v>50</v>
      </c>
      <c r="E99" s="30" t="s">
        <v>274</v>
      </c>
      <c r="F99" s="31" t="s">
        <v>100</v>
      </c>
      <c r="G99" s="32">
        <v>140</v>
      </c>
      <c r="H99" s="33">
        <v>0</v>
      </c>
      <c r="I99" s="33">
        <f>ROUND(ROUND(H99,2)*ROUND(G99,3),2)</f>
      </c>
      <c r="O99">
        <f>(I99*21)/100</f>
      </c>
      <c r="P99" t="s">
        <v>27</v>
      </c>
    </row>
    <row r="100" spans="1:5" ht="12.75">
      <c r="A100" s="34" t="s">
        <v>53</v>
      </c>
      <c r="E100" s="35" t="s">
        <v>50</v>
      </c>
    </row>
    <row r="101" spans="1:5" ht="12.75">
      <c r="A101" s="38" t="s">
        <v>55</v>
      </c>
      <c r="E101" s="37" t="s">
        <v>275</v>
      </c>
    </row>
    <row r="102" spans="1:16" ht="12.75">
      <c r="A102" s="24" t="s">
        <v>48</v>
      </c>
      <c r="B102" s="29" t="s">
        <v>276</v>
      </c>
      <c r="C102" s="29" t="s">
        <v>277</v>
      </c>
      <c r="D102" s="24" t="s">
        <v>50</v>
      </c>
      <c r="E102" s="30" t="s">
        <v>278</v>
      </c>
      <c r="F102" s="31" t="s">
        <v>100</v>
      </c>
      <c r="G102" s="32">
        <v>88.2</v>
      </c>
      <c r="H102" s="33">
        <v>0</v>
      </c>
      <c r="I102" s="33">
        <f>ROUND(ROUND(H102,2)*ROUND(G102,3),2)</f>
      </c>
      <c r="O102">
        <f>(I102*21)/100</f>
      </c>
      <c r="P102" t="s">
        <v>27</v>
      </c>
    </row>
    <row r="103" spans="1:5" ht="12.75">
      <c r="A103" s="34" t="s">
        <v>53</v>
      </c>
      <c r="E103" s="35" t="s">
        <v>50</v>
      </c>
    </row>
    <row r="104" spans="1:5" ht="12.75">
      <c r="A104" s="38" t="s">
        <v>55</v>
      </c>
      <c r="E104" s="37" t="s">
        <v>279</v>
      </c>
    </row>
    <row r="105" spans="1:16" ht="12.75">
      <c r="A105" s="24" t="s">
        <v>48</v>
      </c>
      <c r="B105" s="29" t="s">
        <v>280</v>
      </c>
      <c r="C105" s="29" t="s">
        <v>281</v>
      </c>
      <c r="D105" s="24" t="s">
        <v>50</v>
      </c>
      <c r="E105" s="30" t="s">
        <v>282</v>
      </c>
      <c r="F105" s="31" t="s">
        <v>204</v>
      </c>
      <c r="G105" s="32">
        <v>20</v>
      </c>
      <c r="H105" s="33">
        <v>0</v>
      </c>
      <c r="I105" s="33">
        <f>ROUND(ROUND(H105,2)*ROUND(G105,3),2)</f>
      </c>
      <c r="O105">
        <f>(I105*21)/100</f>
      </c>
      <c r="P105" t="s">
        <v>27</v>
      </c>
    </row>
    <row r="106" spans="1:5" ht="12.75">
      <c r="A106" s="34" t="s">
        <v>53</v>
      </c>
      <c r="E106" s="35" t="s">
        <v>283</v>
      </c>
    </row>
    <row r="107" spans="1:5" ht="12.75">
      <c r="A107" s="38" t="s">
        <v>55</v>
      </c>
      <c r="E107" s="37" t="s">
        <v>284</v>
      </c>
    </row>
    <row r="108" spans="1:16" ht="12.75">
      <c r="A108" s="24" t="s">
        <v>48</v>
      </c>
      <c r="B108" s="29" t="s">
        <v>285</v>
      </c>
      <c r="C108" s="29" t="s">
        <v>286</v>
      </c>
      <c r="D108" s="24" t="s">
        <v>50</v>
      </c>
      <c r="E108" s="30" t="s">
        <v>287</v>
      </c>
      <c r="F108" s="31" t="s">
        <v>100</v>
      </c>
      <c r="G108" s="32">
        <v>88.2</v>
      </c>
      <c r="H108" s="33">
        <v>0</v>
      </c>
      <c r="I108" s="33">
        <f>ROUND(ROUND(H108,2)*ROUND(G108,3),2)</f>
      </c>
      <c r="O108">
        <f>(I108*21)/100</f>
      </c>
      <c r="P108" t="s">
        <v>27</v>
      </c>
    </row>
    <row r="109" spans="1:5" ht="12.75">
      <c r="A109" s="34" t="s">
        <v>53</v>
      </c>
      <c r="E109" s="35" t="s">
        <v>283</v>
      </c>
    </row>
    <row r="110" spans="1:5" ht="12.75">
      <c r="A110" s="38" t="s">
        <v>55</v>
      </c>
      <c r="E110" s="37" t="s">
        <v>279</v>
      </c>
    </row>
    <row r="111" spans="1:16" ht="12.75">
      <c r="A111" s="24" t="s">
        <v>48</v>
      </c>
      <c r="B111" s="29" t="s">
        <v>288</v>
      </c>
      <c r="C111" s="29" t="s">
        <v>289</v>
      </c>
      <c r="D111" s="24" t="s">
        <v>50</v>
      </c>
      <c r="E111" s="30" t="s">
        <v>290</v>
      </c>
      <c r="F111" s="31" t="s">
        <v>204</v>
      </c>
      <c r="G111" s="32">
        <v>64</v>
      </c>
      <c r="H111" s="33">
        <v>0</v>
      </c>
      <c r="I111" s="33">
        <f>ROUND(ROUND(H111,2)*ROUND(G111,3),2)</f>
      </c>
      <c r="O111">
        <f>(I111*21)/100</f>
      </c>
      <c r="P111" t="s">
        <v>27</v>
      </c>
    </row>
    <row r="112" spans="1:5" ht="12.75">
      <c r="A112" s="34" t="s">
        <v>53</v>
      </c>
      <c r="E112" s="35" t="s">
        <v>291</v>
      </c>
    </row>
    <row r="113" spans="1:5" ht="25.5">
      <c r="A113" s="38" t="s">
        <v>55</v>
      </c>
      <c r="E113" s="37" t="s">
        <v>292</v>
      </c>
    </row>
    <row r="114" spans="1:16" ht="12.75">
      <c r="A114" s="24" t="s">
        <v>48</v>
      </c>
      <c r="B114" s="29" t="s">
        <v>293</v>
      </c>
      <c r="C114" s="29" t="s">
        <v>294</v>
      </c>
      <c r="D114" s="24" t="s">
        <v>50</v>
      </c>
      <c r="E114" s="30" t="s">
        <v>295</v>
      </c>
      <c r="F114" s="31" t="s">
        <v>204</v>
      </c>
      <c r="G114" s="32">
        <v>64</v>
      </c>
      <c r="H114" s="33">
        <v>0</v>
      </c>
      <c r="I114" s="33">
        <f>ROUND(ROUND(H114,2)*ROUND(G114,3),2)</f>
      </c>
      <c r="O114">
        <f>(I114*21)/100</f>
      </c>
      <c r="P114" t="s">
        <v>27</v>
      </c>
    </row>
    <row r="115" spans="1:5" ht="12.75">
      <c r="A115" s="34" t="s">
        <v>53</v>
      </c>
      <c r="E115" s="35" t="s">
        <v>291</v>
      </c>
    </row>
    <row r="116" spans="1:5" ht="25.5">
      <c r="A116" s="38" t="s">
        <v>55</v>
      </c>
      <c r="E116" s="37" t="s">
        <v>292</v>
      </c>
    </row>
    <row r="117" spans="1:16" ht="12.75">
      <c r="A117" s="24" t="s">
        <v>48</v>
      </c>
      <c r="B117" s="29" t="s">
        <v>296</v>
      </c>
      <c r="C117" s="29" t="s">
        <v>297</v>
      </c>
      <c r="D117" s="24" t="s">
        <v>50</v>
      </c>
      <c r="E117" s="30" t="s">
        <v>298</v>
      </c>
      <c r="F117" s="31" t="s">
        <v>189</v>
      </c>
      <c r="G117" s="32">
        <v>5.487</v>
      </c>
      <c r="H117" s="33">
        <v>0</v>
      </c>
      <c r="I117" s="33">
        <f>ROUND(ROUND(H117,2)*ROUND(G117,3),2)</f>
      </c>
      <c r="O117">
        <f>(I117*21)/100</f>
      </c>
      <c r="P117" t="s">
        <v>27</v>
      </c>
    </row>
    <row r="118" spans="1:5" ht="12.75">
      <c r="A118" s="34" t="s">
        <v>53</v>
      </c>
      <c r="E118" s="35" t="s">
        <v>299</v>
      </c>
    </row>
    <row r="119" spans="1:5" ht="76.5">
      <c r="A119" s="38" t="s">
        <v>55</v>
      </c>
      <c r="E119" s="37" t="s">
        <v>300</v>
      </c>
    </row>
    <row r="120" spans="1:16" ht="12.75">
      <c r="A120" s="24" t="s">
        <v>48</v>
      </c>
      <c r="B120" s="29" t="s">
        <v>301</v>
      </c>
      <c r="C120" s="29" t="s">
        <v>302</v>
      </c>
      <c r="D120" s="24" t="s">
        <v>50</v>
      </c>
      <c r="E120" s="30" t="s">
        <v>303</v>
      </c>
      <c r="F120" s="31" t="s">
        <v>100</v>
      </c>
      <c r="G120" s="32">
        <v>211.02</v>
      </c>
      <c r="H120" s="33">
        <v>0</v>
      </c>
      <c r="I120" s="33">
        <f>ROUND(ROUND(H120,2)*ROUND(G120,3),2)</f>
      </c>
      <c r="O120">
        <f>(I120*21)/100</f>
      </c>
      <c r="P120" t="s">
        <v>27</v>
      </c>
    </row>
    <row r="121" spans="1:5" ht="12.75">
      <c r="A121" s="34" t="s">
        <v>53</v>
      </c>
      <c r="E121" s="35" t="s">
        <v>50</v>
      </c>
    </row>
    <row r="122" spans="1:5" ht="25.5">
      <c r="A122" s="36" t="s">
        <v>55</v>
      </c>
      <c r="E122" s="37" t="s">
        <v>304</v>
      </c>
    </row>
    <row r="123" spans="1:18" ht="12.75" customHeight="1">
      <c r="A123" s="6" t="s">
        <v>46</v>
      </c>
      <c r="B123" s="6"/>
      <c r="C123" s="41" t="s">
        <v>26</v>
      </c>
      <c r="D123" s="6"/>
      <c r="E123" s="27" t="s">
        <v>305</v>
      </c>
      <c r="F123" s="6"/>
      <c r="G123" s="6"/>
      <c r="H123" s="6"/>
      <c r="I123" s="42">
        <f>0+Q123</f>
      </c>
      <c r="O123">
        <f>0+R123</f>
      </c>
      <c r="Q123">
        <f>0+I124+I127+I130+I133+I136+I139+I142+I145</f>
      </c>
      <c r="R123">
        <f>0+O124+O127+O130+O133+O136+O139+O142+O145</f>
      </c>
    </row>
    <row r="124" spans="1:16" ht="12.75">
      <c r="A124" s="24" t="s">
        <v>48</v>
      </c>
      <c r="B124" s="29" t="s">
        <v>306</v>
      </c>
      <c r="C124" s="29" t="s">
        <v>307</v>
      </c>
      <c r="D124" s="24" t="s">
        <v>50</v>
      </c>
      <c r="E124" s="30" t="s">
        <v>308</v>
      </c>
      <c r="F124" s="31" t="s">
        <v>309</v>
      </c>
      <c r="G124" s="32">
        <v>180</v>
      </c>
      <c r="H124" s="33">
        <v>0</v>
      </c>
      <c r="I124" s="33">
        <f>ROUND(ROUND(H124,2)*ROUND(G124,3),2)</f>
      </c>
      <c r="O124">
        <f>(I124*21)/100</f>
      </c>
      <c r="P124" t="s">
        <v>27</v>
      </c>
    </row>
    <row r="125" spans="1:5" ht="12.75">
      <c r="A125" s="34" t="s">
        <v>53</v>
      </c>
      <c r="E125" s="35" t="s">
        <v>310</v>
      </c>
    </row>
    <row r="126" spans="1:5" ht="25.5">
      <c r="A126" s="38" t="s">
        <v>55</v>
      </c>
      <c r="E126" s="37" t="s">
        <v>311</v>
      </c>
    </row>
    <row r="127" spans="1:16" ht="12.75">
      <c r="A127" s="24" t="s">
        <v>48</v>
      </c>
      <c r="B127" s="29" t="s">
        <v>312</v>
      </c>
      <c r="C127" s="29" t="s">
        <v>313</v>
      </c>
      <c r="D127" s="24" t="s">
        <v>50</v>
      </c>
      <c r="E127" s="30" t="s">
        <v>314</v>
      </c>
      <c r="F127" s="31" t="s">
        <v>189</v>
      </c>
      <c r="G127" s="32">
        <v>25.465</v>
      </c>
      <c r="H127" s="33">
        <v>0</v>
      </c>
      <c r="I127" s="33">
        <f>ROUND(ROUND(H127,2)*ROUND(G127,3),2)</f>
      </c>
      <c r="O127">
        <f>(I127*21)/100</f>
      </c>
      <c r="P127" t="s">
        <v>27</v>
      </c>
    </row>
    <row r="128" spans="1:5" ht="12.75">
      <c r="A128" s="34" t="s">
        <v>53</v>
      </c>
      <c r="E128" s="35" t="s">
        <v>315</v>
      </c>
    </row>
    <row r="129" spans="1:5" ht="12.75">
      <c r="A129" s="38" t="s">
        <v>55</v>
      </c>
      <c r="E129" s="37" t="s">
        <v>316</v>
      </c>
    </row>
    <row r="130" spans="1:16" ht="12.75">
      <c r="A130" s="24" t="s">
        <v>48</v>
      </c>
      <c r="B130" s="29" t="s">
        <v>317</v>
      </c>
      <c r="C130" s="29" t="s">
        <v>318</v>
      </c>
      <c r="D130" s="24" t="s">
        <v>50</v>
      </c>
      <c r="E130" s="30" t="s">
        <v>319</v>
      </c>
      <c r="F130" s="31" t="s">
        <v>91</v>
      </c>
      <c r="G130" s="32">
        <v>3.82</v>
      </c>
      <c r="H130" s="33">
        <v>0</v>
      </c>
      <c r="I130" s="33">
        <f>ROUND(ROUND(H130,2)*ROUND(G130,3),2)</f>
      </c>
      <c r="O130">
        <f>(I130*21)/100</f>
      </c>
      <c r="P130" t="s">
        <v>27</v>
      </c>
    </row>
    <row r="131" spans="1:5" ht="12.75">
      <c r="A131" s="34" t="s">
        <v>53</v>
      </c>
      <c r="E131" s="35" t="s">
        <v>50</v>
      </c>
    </row>
    <row r="132" spans="1:5" ht="25.5">
      <c r="A132" s="38" t="s">
        <v>55</v>
      </c>
      <c r="E132" s="37" t="s">
        <v>320</v>
      </c>
    </row>
    <row r="133" spans="1:16" ht="12.75">
      <c r="A133" s="24" t="s">
        <v>48</v>
      </c>
      <c r="B133" s="29" t="s">
        <v>321</v>
      </c>
      <c r="C133" s="29" t="s">
        <v>322</v>
      </c>
      <c r="D133" s="24" t="s">
        <v>50</v>
      </c>
      <c r="E133" s="30" t="s">
        <v>323</v>
      </c>
      <c r="F133" s="31" t="s">
        <v>189</v>
      </c>
      <c r="G133" s="32">
        <v>81.855</v>
      </c>
      <c r="H133" s="33">
        <v>0</v>
      </c>
      <c r="I133" s="33">
        <f>ROUND(ROUND(H133,2)*ROUND(G133,3),2)</f>
      </c>
      <c r="O133">
        <f>(I133*21)/100</f>
      </c>
      <c r="P133" t="s">
        <v>27</v>
      </c>
    </row>
    <row r="134" spans="1:5" ht="25.5">
      <c r="A134" s="34" t="s">
        <v>53</v>
      </c>
      <c r="E134" s="35" t="s">
        <v>324</v>
      </c>
    </row>
    <row r="135" spans="1:5" ht="25.5">
      <c r="A135" s="38" t="s">
        <v>55</v>
      </c>
      <c r="E135" s="37" t="s">
        <v>325</v>
      </c>
    </row>
    <row r="136" spans="1:16" ht="12.75">
      <c r="A136" s="24" t="s">
        <v>48</v>
      </c>
      <c r="B136" s="29" t="s">
        <v>326</v>
      </c>
      <c r="C136" s="29" t="s">
        <v>327</v>
      </c>
      <c r="D136" s="24" t="s">
        <v>50</v>
      </c>
      <c r="E136" s="30" t="s">
        <v>328</v>
      </c>
      <c r="F136" s="31" t="s">
        <v>91</v>
      </c>
      <c r="G136" s="32">
        <v>14.734</v>
      </c>
      <c r="H136" s="33">
        <v>0</v>
      </c>
      <c r="I136" s="33">
        <f>ROUND(ROUND(H136,2)*ROUND(G136,3),2)</f>
      </c>
      <c r="O136">
        <f>(I136*21)/100</f>
      </c>
      <c r="P136" t="s">
        <v>27</v>
      </c>
    </row>
    <row r="137" spans="1:5" ht="12.75">
      <c r="A137" s="34" t="s">
        <v>53</v>
      </c>
      <c r="E137" s="35" t="s">
        <v>50</v>
      </c>
    </row>
    <row r="138" spans="1:5" ht="25.5">
      <c r="A138" s="38" t="s">
        <v>55</v>
      </c>
      <c r="E138" s="37" t="s">
        <v>329</v>
      </c>
    </row>
    <row r="139" spans="1:16" ht="12.75">
      <c r="A139" s="24" t="s">
        <v>48</v>
      </c>
      <c r="B139" s="29" t="s">
        <v>330</v>
      </c>
      <c r="C139" s="29" t="s">
        <v>331</v>
      </c>
      <c r="D139" s="24" t="s">
        <v>50</v>
      </c>
      <c r="E139" s="30" t="s">
        <v>332</v>
      </c>
      <c r="F139" s="31" t="s">
        <v>189</v>
      </c>
      <c r="G139" s="32">
        <v>77.329</v>
      </c>
      <c r="H139" s="33">
        <v>0</v>
      </c>
      <c r="I139" s="33">
        <f>ROUND(ROUND(H139,2)*ROUND(G139,3),2)</f>
      </c>
      <c r="O139">
        <f>(I139*21)/100</f>
      </c>
      <c r="P139" t="s">
        <v>27</v>
      </c>
    </row>
    <row r="140" spans="1:5" ht="12.75">
      <c r="A140" s="34" t="s">
        <v>53</v>
      </c>
      <c r="E140" s="35" t="s">
        <v>333</v>
      </c>
    </row>
    <row r="141" spans="1:5" ht="140.25">
      <c r="A141" s="38" t="s">
        <v>55</v>
      </c>
      <c r="E141" s="37" t="s">
        <v>334</v>
      </c>
    </row>
    <row r="142" spans="1:16" ht="12.75">
      <c r="A142" s="24" t="s">
        <v>48</v>
      </c>
      <c r="B142" s="29" t="s">
        <v>335</v>
      </c>
      <c r="C142" s="29" t="s">
        <v>336</v>
      </c>
      <c r="D142" s="24" t="s">
        <v>50</v>
      </c>
      <c r="E142" s="30" t="s">
        <v>337</v>
      </c>
      <c r="F142" s="31" t="s">
        <v>189</v>
      </c>
      <c r="G142" s="32">
        <v>358.59</v>
      </c>
      <c r="H142" s="33">
        <v>0</v>
      </c>
      <c r="I142" s="33">
        <f>ROUND(ROUND(H142,2)*ROUND(G142,3),2)</f>
      </c>
      <c r="O142">
        <f>(I142*21)/100</f>
      </c>
      <c r="P142" t="s">
        <v>27</v>
      </c>
    </row>
    <row r="143" spans="1:5" ht="38.25">
      <c r="A143" s="34" t="s">
        <v>53</v>
      </c>
      <c r="E143" s="35" t="s">
        <v>338</v>
      </c>
    </row>
    <row r="144" spans="1:5" ht="178.5">
      <c r="A144" s="38" t="s">
        <v>55</v>
      </c>
      <c r="E144" s="37" t="s">
        <v>339</v>
      </c>
    </row>
    <row r="145" spans="1:16" ht="12.75">
      <c r="A145" s="24" t="s">
        <v>48</v>
      </c>
      <c r="B145" s="29" t="s">
        <v>340</v>
      </c>
      <c r="C145" s="29" t="s">
        <v>341</v>
      </c>
      <c r="D145" s="24" t="s">
        <v>50</v>
      </c>
      <c r="E145" s="30" t="s">
        <v>342</v>
      </c>
      <c r="F145" s="31" t="s">
        <v>91</v>
      </c>
      <c r="G145" s="32">
        <v>64.546</v>
      </c>
      <c r="H145" s="33">
        <v>0</v>
      </c>
      <c r="I145" s="33">
        <f>ROUND(ROUND(H145,2)*ROUND(G145,3),2)</f>
      </c>
      <c r="O145">
        <f>(I145*21)/100</f>
      </c>
      <c r="P145" t="s">
        <v>27</v>
      </c>
    </row>
    <row r="146" spans="1:5" ht="12.75">
      <c r="A146" s="34" t="s">
        <v>53</v>
      </c>
      <c r="E146" s="35" t="s">
        <v>343</v>
      </c>
    </row>
    <row r="147" spans="1:5" ht="25.5">
      <c r="A147" s="36" t="s">
        <v>55</v>
      </c>
      <c r="E147" s="37" t="s">
        <v>344</v>
      </c>
    </row>
    <row r="148" spans="1:18" ht="12.75" customHeight="1">
      <c r="A148" s="6" t="s">
        <v>46</v>
      </c>
      <c r="B148" s="6"/>
      <c r="C148" s="41" t="s">
        <v>36</v>
      </c>
      <c r="D148" s="6"/>
      <c r="E148" s="27" t="s">
        <v>345</v>
      </c>
      <c r="F148" s="6"/>
      <c r="G148" s="6"/>
      <c r="H148" s="6"/>
      <c r="I148" s="42">
        <f>0+Q148</f>
      </c>
      <c r="O148">
        <f>0+R148</f>
      </c>
      <c r="Q148">
        <f>0+I149+I152+I155+I158+I161+I164+I167+I170+I173+I176</f>
      </c>
      <c r="R148">
        <f>0+O149+O152+O155+O158+O161+O164+O167+O170+O173+O176</f>
      </c>
    </row>
    <row r="149" spans="1:16" ht="12.75">
      <c r="A149" s="24" t="s">
        <v>48</v>
      </c>
      <c r="B149" s="29" t="s">
        <v>346</v>
      </c>
      <c r="C149" s="29" t="s">
        <v>347</v>
      </c>
      <c r="D149" s="24" t="s">
        <v>50</v>
      </c>
      <c r="E149" s="30" t="s">
        <v>348</v>
      </c>
      <c r="F149" s="31" t="s">
        <v>189</v>
      </c>
      <c r="G149" s="32">
        <v>23.7</v>
      </c>
      <c r="H149" s="33">
        <v>0</v>
      </c>
      <c r="I149" s="33">
        <f>ROUND(ROUND(H149,2)*ROUND(G149,3),2)</f>
      </c>
      <c r="O149">
        <f>(I149*21)/100</f>
      </c>
      <c r="P149" t="s">
        <v>27</v>
      </c>
    </row>
    <row r="150" spans="1:5" ht="25.5">
      <c r="A150" s="34" t="s">
        <v>53</v>
      </c>
      <c r="E150" s="35" t="s">
        <v>349</v>
      </c>
    </row>
    <row r="151" spans="1:5" ht="63.75">
      <c r="A151" s="38" t="s">
        <v>55</v>
      </c>
      <c r="E151" s="37" t="s">
        <v>350</v>
      </c>
    </row>
    <row r="152" spans="1:16" ht="12.75">
      <c r="A152" s="24" t="s">
        <v>48</v>
      </c>
      <c r="B152" s="29" t="s">
        <v>351</v>
      </c>
      <c r="C152" s="29" t="s">
        <v>352</v>
      </c>
      <c r="D152" s="24" t="s">
        <v>50</v>
      </c>
      <c r="E152" s="30" t="s">
        <v>353</v>
      </c>
      <c r="F152" s="31" t="s">
        <v>91</v>
      </c>
      <c r="G152" s="32">
        <v>3.555</v>
      </c>
      <c r="H152" s="33">
        <v>0</v>
      </c>
      <c r="I152" s="33">
        <f>ROUND(ROUND(H152,2)*ROUND(G152,3),2)</f>
      </c>
      <c r="O152">
        <f>(I152*21)/100</f>
      </c>
      <c r="P152" t="s">
        <v>27</v>
      </c>
    </row>
    <row r="153" spans="1:5" ht="12.75">
      <c r="A153" s="34" t="s">
        <v>53</v>
      </c>
      <c r="E153" s="35" t="s">
        <v>50</v>
      </c>
    </row>
    <row r="154" spans="1:5" ht="12.75">
      <c r="A154" s="38" t="s">
        <v>55</v>
      </c>
      <c r="E154" s="37" t="s">
        <v>354</v>
      </c>
    </row>
    <row r="155" spans="1:16" ht="12.75">
      <c r="A155" s="24" t="s">
        <v>48</v>
      </c>
      <c r="B155" s="29" t="s">
        <v>355</v>
      </c>
      <c r="C155" s="29" t="s">
        <v>356</v>
      </c>
      <c r="D155" s="24" t="s">
        <v>50</v>
      </c>
      <c r="E155" s="30" t="s">
        <v>357</v>
      </c>
      <c r="F155" s="31" t="s">
        <v>204</v>
      </c>
      <c r="G155" s="32">
        <v>15.8</v>
      </c>
      <c r="H155" s="33">
        <v>0</v>
      </c>
      <c r="I155" s="33">
        <f>ROUND(ROUND(H155,2)*ROUND(G155,3),2)</f>
      </c>
      <c r="O155">
        <f>(I155*21)/100</f>
      </c>
      <c r="P155" t="s">
        <v>27</v>
      </c>
    </row>
    <row r="156" spans="1:5" ht="12.75">
      <c r="A156" s="34" t="s">
        <v>53</v>
      </c>
      <c r="E156" s="35" t="s">
        <v>50</v>
      </c>
    </row>
    <row r="157" spans="1:5" ht="25.5">
      <c r="A157" s="38" t="s">
        <v>55</v>
      </c>
      <c r="E157" s="37" t="s">
        <v>358</v>
      </c>
    </row>
    <row r="158" spans="1:16" ht="12.75">
      <c r="A158" s="24" t="s">
        <v>48</v>
      </c>
      <c r="B158" s="29" t="s">
        <v>359</v>
      </c>
      <c r="C158" s="29" t="s">
        <v>360</v>
      </c>
      <c r="D158" s="24" t="s">
        <v>50</v>
      </c>
      <c r="E158" s="30" t="s">
        <v>361</v>
      </c>
      <c r="F158" s="31" t="s">
        <v>189</v>
      </c>
      <c r="G158" s="32">
        <v>4.29</v>
      </c>
      <c r="H158" s="33">
        <v>0</v>
      </c>
      <c r="I158" s="33">
        <f>ROUND(ROUND(H158,2)*ROUND(G158,3),2)</f>
      </c>
      <c r="O158">
        <f>(I158*21)/100</f>
      </c>
      <c r="P158" t="s">
        <v>27</v>
      </c>
    </row>
    <row r="159" spans="1:5" ht="12.75">
      <c r="A159" s="34" t="s">
        <v>53</v>
      </c>
      <c r="E159" s="35" t="s">
        <v>50</v>
      </c>
    </row>
    <row r="160" spans="1:5" ht="25.5">
      <c r="A160" s="38" t="s">
        <v>55</v>
      </c>
      <c r="E160" s="37" t="s">
        <v>362</v>
      </c>
    </row>
    <row r="161" spans="1:16" ht="12.75">
      <c r="A161" s="24" t="s">
        <v>48</v>
      </c>
      <c r="B161" s="29" t="s">
        <v>363</v>
      </c>
      <c r="C161" s="29" t="s">
        <v>364</v>
      </c>
      <c r="D161" s="24" t="s">
        <v>50</v>
      </c>
      <c r="E161" s="30" t="s">
        <v>365</v>
      </c>
      <c r="F161" s="31" t="s">
        <v>189</v>
      </c>
      <c r="G161" s="32">
        <v>37.667</v>
      </c>
      <c r="H161" s="33">
        <v>0</v>
      </c>
      <c r="I161" s="33">
        <f>ROUND(ROUND(H161,2)*ROUND(G161,3),2)</f>
      </c>
      <c r="O161">
        <f>(I161*21)/100</f>
      </c>
      <c r="P161" t="s">
        <v>27</v>
      </c>
    </row>
    <row r="162" spans="1:5" ht="12.75">
      <c r="A162" s="34" t="s">
        <v>53</v>
      </c>
      <c r="E162" s="35" t="s">
        <v>366</v>
      </c>
    </row>
    <row r="163" spans="1:5" ht="127.5">
      <c r="A163" s="38" t="s">
        <v>55</v>
      </c>
      <c r="E163" s="37" t="s">
        <v>367</v>
      </c>
    </row>
    <row r="164" spans="1:16" ht="12.75">
      <c r="A164" s="24" t="s">
        <v>48</v>
      </c>
      <c r="B164" s="29" t="s">
        <v>368</v>
      </c>
      <c r="C164" s="29" t="s">
        <v>369</v>
      </c>
      <c r="D164" s="24" t="s">
        <v>50</v>
      </c>
      <c r="E164" s="30" t="s">
        <v>370</v>
      </c>
      <c r="F164" s="31" t="s">
        <v>189</v>
      </c>
      <c r="G164" s="32">
        <v>9.254</v>
      </c>
      <c r="H164" s="33">
        <v>0</v>
      </c>
      <c r="I164" s="33">
        <f>ROUND(ROUND(H164,2)*ROUND(G164,3),2)</f>
      </c>
      <c r="O164">
        <f>(I164*21)/100</f>
      </c>
      <c r="P164" t="s">
        <v>27</v>
      </c>
    </row>
    <row r="165" spans="1:5" ht="12.75">
      <c r="A165" s="34" t="s">
        <v>53</v>
      </c>
      <c r="E165" s="35" t="s">
        <v>371</v>
      </c>
    </row>
    <row r="166" spans="1:5" ht="165.75">
      <c r="A166" s="38" t="s">
        <v>55</v>
      </c>
      <c r="E166" s="37" t="s">
        <v>372</v>
      </c>
    </row>
    <row r="167" spans="1:16" ht="12.75">
      <c r="A167" s="24" t="s">
        <v>48</v>
      </c>
      <c r="B167" s="29" t="s">
        <v>373</v>
      </c>
      <c r="C167" s="29" t="s">
        <v>374</v>
      </c>
      <c r="D167" s="24" t="s">
        <v>50</v>
      </c>
      <c r="E167" s="30" t="s">
        <v>375</v>
      </c>
      <c r="F167" s="31" t="s">
        <v>189</v>
      </c>
      <c r="G167" s="32">
        <v>69.425</v>
      </c>
      <c r="H167" s="33">
        <v>0</v>
      </c>
      <c r="I167" s="33">
        <f>ROUND(ROUND(H167,2)*ROUND(G167,3),2)</f>
      </c>
      <c r="O167">
        <f>(I167*21)/100</f>
      </c>
      <c r="P167" t="s">
        <v>27</v>
      </c>
    </row>
    <row r="168" spans="1:5" ht="12.75">
      <c r="A168" s="34" t="s">
        <v>53</v>
      </c>
      <c r="E168" s="35" t="s">
        <v>376</v>
      </c>
    </row>
    <row r="169" spans="1:5" ht="165.75">
      <c r="A169" s="38" t="s">
        <v>55</v>
      </c>
      <c r="E169" s="37" t="s">
        <v>377</v>
      </c>
    </row>
    <row r="170" spans="1:16" ht="12.75">
      <c r="A170" s="24" t="s">
        <v>48</v>
      </c>
      <c r="B170" s="29" t="s">
        <v>378</v>
      </c>
      <c r="C170" s="29" t="s">
        <v>379</v>
      </c>
      <c r="D170" s="24" t="s">
        <v>50</v>
      </c>
      <c r="E170" s="30" t="s">
        <v>380</v>
      </c>
      <c r="F170" s="31" t="s">
        <v>189</v>
      </c>
      <c r="G170" s="32">
        <v>70.36</v>
      </c>
      <c r="H170" s="33">
        <v>0</v>
      </c>
      <c r="I170" s="33">
        <f>ROUND(ROUND(H170,2)*ROUND(G170,3),2)</f>
      </c>
      <c r="O170">
        <f>(I170*21)/100</f>
      </c>
      <c r="P170" t="s">
        <v>27</v>
      </c>
    </row>
    <row r="171" spans="1:5" ht="12.75">
      <c r="A171" s="34" t="s">
        <v>53</v>
      </c>
      <c r="E171" s="35" t="s">
        <v>50</v>
      </c>
    </row>
    <row r="172" spans="1:5" ht="102">
      <c r="A172" s="38" t="s">
        <v>55</v>
      </c>
      <c r="E172" s="37" t="s">
        <v>381</v>
      </c>
    </row>
    <row r="173" spans="1:16" ht="12.75">
      <c r="A173" s="24" t="s">
        <v>48</v>
      </c>
      <c r="B173" s="29" t="s">
        <v>382</v>
      </c>
      <c r="C173" s="29" t="s">
        <v>383</v>
      </c>
      <c r="D173" s="24" t="s">
        <v>50</v>
      </c>
      <c r="E173" s="30" t="s">
        <v>384</v>
      </c>
      <c r="F173" s="31" t="s">
        <v>189</v>
      </c>
      <c r="G173" s="32">
        <v>0.5</v>
      </c>
      <c r="H173" s="33">
        <v>0</v>
      </c>
      <c r="I173" s="33">
        <f>ROUND(ROUND(H173,2)*ROUND(G173,3),2)</f>
      </c>
      <c r="O173">
        <f>(I173*21)/100</f>
      </c>
      <c r="P173" t="s">
        <v>27</v>
      </c>
    </row>
    <row r="174" spans="1:5" ht="12.75">
      <c r="A174" s="34" t="s">
        <v>53</v>
      </c>
      <c r="E174" s="35" t="s">
        <v>50</v>
      </c>
    </row>
    <row r="175" spans="1:5" ht="25.5">
      <c r="A175" s="38" t="s">
        <v>55</v>
      </c>
      <c r="E175" s="37" t="s">
        <v>385</v>
      </c>
    </row>
    <row r="176" spans="1:16" ht="12.75">
      <c r="A176" s="24" t="s">
        <v>48</v>
      </c>
      <c r="B176" s="29" t="s">
        <v>386</v>
      </c>
      <c r="C176" s="29" t="s">
        <v>387</v>
      </c>
      <c r="D176" s="24" t="s">
        <v>50</v>
      </c>
      <c r="E176" s="30" t="s">
        <v>388</v>
      </c>
      <c r="F176" s="31" t="s">
        <v>189</v>
      </c>
      <c r="G176" s="32">
        <v>12.237</v>
      </c>
      <c r="H176" s="33">
        <v>0</v>
      </c>
      <c r="I176" s="33">
        <f>ROUND(ROUND(H176,2)*ROUND(G176,3),2)</f>
      </c>
      <c r="O176">
        <f>(I176*21)/100</f>
      </c>
      <c r="P176" t="s">
        <v>27</v>
      </c>
    </row>
    <row r="177" spans="1:5" ht="12.75">
      <c r="A177" s="34" t="s">
        <v>53</v>
      </c>
      <c r="E177" s="35" t="s">
        <v>389</v>
      </c>
    </row>
    <row r="178" spans="1:5" ht="140.25">
      <c r="A178" s="36" t="s">
        <v>55</v>
      </c>
      <c r="E178" s="37" t="s">
        <v>390</v>
      </c>
    </row>
    <row r="179" spans="1:18" ht="12.75" customHeight="1">
      <c r="A179" s="6" t="s">
        <v>46</v>
      </c>
      <c r="B179" s="6"/>
      <c r="C179" s="41" t="s">
        <v>38</v>
      </c>
      <c r="D179" s="6"/>
      <c r="E179" s="27" t="s">
        <v>106</v>
      </c>
      <c r="F179" s="6"/>
      <c r="G179" s="6"/>
      <c r="H179" s="6"/>
      <c r="I179" s="42">
        <f>0+Q179</f>
      </c>
      <c r="O179">
        <f>0+R179</f>
      </c>
      <c r="Q179">
        <f>0+I180+I183+I186+I189+I192+I195+I198+I201+I204+I207</f>
      </c>
      <c r="R179">
        <f>0+O180+O183+O186+O189+O192+O195+O198+O201+O204+O207</f>
      </c>
    </row>
    <row r="180" spans="1:16" ht="12.75">
      <c r="A180" s="24" t="s">
        <v>48</v>
      </c>
      <c r="B180" s="29" t="s">
        <v>391</v>
      </c>
      <c r="C180" s="29" t="s">
        <v>392</v>
      </c>
      <c r="D180" s="24" t="s">
        <v>50</v>
      </c>
      <c r="E180" s="30" t="s">
        <v>393</v>
      </c>
      <c r="F180" s="31" t="s">
        <v>189</v>
      </c>
      <c r="G180" s="32">
        <v>468.96</v>
      </c>
      <c r="H180" s="33">
        <v>0</v>
      </c>
      <c r="I180" s="33">
        <f>ROUND(ROUND(H180,2)*ROUND(G180,3),2)</f>
      </c>
      <c r="O180">
        <f>(I180*21)/100</f>
      </c>
      <c r="P180" t="s">
        <v>27</v>
      </c>
    </row>
    <row r="181" spans="1:5" ht="12.75">
      <c r="A181" s="34" t="s">
        <v>53</v>
      </c>
      <c r="E181" s="35" t="s">
        <v>50</v>
      </c>
    </row>
    <row r="182" spans="1:5" ht="51">
      <c r="A182" s="38" t="s">
        <v>55</v>
      </c>
      <c r="E182" s="37" t="s">
        <v>394</v>
      </c>
    </row>
    <row r="183" spans="1:16" ht="12.75">
      <c r="A183" s="24" t="s">
        <v>48</v>
      </c>
      <c r="B183" s="29" t="s">
        <v>395</v>
      </c>
      <c r="C183" s="29" t="s">
        <v>396</v>
      </c>
      <c r="D183" s="24" t="s">
        <v>50</v>
      </c>
      <c r="E183" s="30" t="s">
        <v>397</v>
      </c>
      <c r="F183" s="31" t="s">
        <v>100</v>
      </c>
      <c r="G183" s="32">
        <v>1653.2</v>
      </c>
      <c r="H183" s="33">
        <v>0</v>
      </c>
      <c r="I183" s="33">
        <f>ROUND(ROUND(H183,2)*ROUND(G183,3),2)</f>
      </c>
      <c r="O183">
        <f>(I183*21)/100</f>
      </c>
      <c r="P183" t="s">
        <v>27</v>
      </c>
    </row>
    <row r="184" spans="1:5" ht="12.75">
      <c r="A184" s="34" t="s">
        <v>53</v>
      </c>
      <c r="E184" s="35" t="s">
        <v>50</v>
      </c>
    </row>
    <row r="185" spans="1:5" ht="51">
      <c r="A185" s="38" t="s">
        <v>55</v>
      </c>
      <c r="E185" s="37" t="s">
        <v>398</v>
      </c>
    </row>
    <row r="186" spans="1:16" ht="12.75">
      <c r="A186" s="24" t="s">
        <v>48</v>
      </c>
      <c r="B186" s="29" t="s">
        <v>399</v>
      </c>
      <c r="C186" s="29" t="s">
        <v>400</v>
      </c>
      <c r="D186" s="24" t="s">
        <v>50</v>
      </c>
      <c r="E186" s="30" t="s">
        <v>401</v>
      </c>
      <c r="F186" s="31" t="s">
        <v>100</v>
      </c>
      <c r="G186" s="32">
        <v>1723.48</v>
      </c>
      <c r="H186" s="33">
        <v>0</v>
      </c>
      <c r="I186" s="33">
        <f>ROUND(ROUND(H186,2)*ROUND(G186,3),2)</f>
      </c>
      <c r="O186">
        <f>(I186*21)/100</f>
      </c>
      <c r="P186" t="s">
        <v>27</v>
      </c>
    </row>
    <row r="187" spans="1:5" ht="12.75">
      <c r="A187" s="34" t="s">
        <v>53</v>
      </c>
      <c r="E187" s="35" t="s">
        <v>402</v>
      </c>
    </row>
    <row r="188" spans="1:5" ht="25.5">
      <c r="A188" s="38" t="s">
        <v>55</v>
      </c>
      <c r="E188" s="37" t="s">
        <v>403</v>
      </c>
    </row>
    <row r="189" spans="1:16" ht="12.75">
      <c r="A189" s="24" t="s">
        <v>48</v>
      </c>
      <c r="B189" s="29" t="s">
        <v>404</v>
      </c>
      <c r="C189" s="29" t="s">
        <v>405</v>
      </c>
      <c r="D189" s="24" t="s">
        <v>50</v>
      </c>
      <c r="E189" s="30" t="s">
        <v>406</v>
      </c>
      <c r="F189" s="31" t="s">
        <v>100</v>
      </c>
      <c r="G189" s="32">
        <v>849.94</v>
      </c>
      <c r="H189" s="33">
        <v>0</v>
      </c>
      <c r="I189" s="33">
        <f>ROUND(ROUND(H189,2)*ROUND(G189,3),2)</f>
      </c>
      <c r="O189">
        <f>(I189*21)/100</f>
      </c>
      <c r="P189" t="s">
        <v>27</v>
      </c>
    </row>
    <row r="190" spans="1:5" ht="12.75">
      <c r="A190" s="34" t="s">
        <v>53</v>
      </c>
      <c r="E190" s="35" t="s">
        <v>407</v>
      </c>
    </row>
    <row r="191" spans="1:5" ht="63.75">
      <c r="A191" s="38" t="s">
        <v>55</v>
      </c>
      <c r="E191" s="37" t="s">
        <v>408</v>
      </c>
    </row>
    <row r="192" spans="1:16" ht="12.75">
      <c r="A192" s="24" t="s">
        <v>48</v>
      </c>
      <c r="B192" s="29" t="s">
        <v>409</v>
      </c>
      <c r="C192" s="29" t="s">
        <v>410</v>
      </c>
      <c r="D192" s="24" t="s">
        <v>50</v>
      </c>
      <c r="E192" s="30" t="s">
        <v>411</v>
      </c>
      <c r="F192" s="31" t="s">
        <v>100</v>
      </c>
      <c r="G192" s="32">
        <v>138.32</v>
      </c>
      <c r="H192" s="33">
        <v>0</v>
      </c>
      <c r="I192" s="33">
        <f>ROUND(ROUND(H192,2)*ROUND(G192,3),2)</f>
      </c>
      <c r="O192">
        <f>(I192*21)/100</f>
      </c>
      <c r="P192" t="s">
        <v>27</v>
      </c>
    </row>
    <row r="193" spans="1:5" ht="12.75">
      <c r="A193" s="34" t="s">
        <v>53</v>
      </c>
      <c r="E193" s="35" t="s">
        <v>412</v>
      </c>
    </row>
    <row r="194" spans="1:5" ht="25.5">
      <c r="A194" s="38" t="s">
        <v>55</v>
      </c>
      <c r="E194" s="37" t="s">
        <v>413</v>
      </c>
    </row>
    <row r="195" spans="1:16" ht="12.75">
      <c r="A195" s="24" t="s">
        <v>48</v>
      </c>
      <c r="B195" s="29" t="s">
        <v>414</v>
      </c>
      <c r="C195" s="29" t="s">
        <v>415</v>
      </c>
      <c r="D195" s="24" t="s">
        <v>50</v>
      </c>
      <c r="E195" s="30" t="s">
        <v>416</v>
      </c>
      <c r="F195" s="31" t="s">
        <v>100</v>
      </c>
      <c r="G195" s="32">
        <v>735.22</v>
      </c>
      <c r="H195" s="33">
        <v>0</v>
      </c>
      <c r="I195" s="33">
        <f>ROUND(ROUND(H195,2)*ROUND(G195,3),2)</f>
      </c>
      <c r="O195">
        <f>(I195*21)/100</f>
      </c>
      <c r="P195" t="s">
        <v>27</v>
      </c>
    </row>
    <row r="196" spans="1:5" ht="12.75">
      <c r="A196" s="34" t="s">
        <v>53</v>
      </c>
      <c r="E196" s="35" t="s">
        <v>412</v>
      </c>
    </row>
    <row r="197" spans="1:5" ht="25.5">
      <c r="A197" s="38" t="s">
        <v>55</v>
      </c>
      <c r="E197" s="37" t="s">
        <v>417</v>
      </c>
    </row>
    <row r="198" spans="1:16" ht="12.75">
      <c r="A198" s="24" t="s">
        <v>48</v>
      </c>
      <c r="B198" s="29" t="s">
        <v>418</v>
      </c>
      <c r="C198" s="29" t="s">
        <v>419</v>
      </c>
      <c r="D198" s="24" t="s">
        <v>50</v>
      </c>
      <c r="E198" s="30" t="s">
        <v>420</v>
      </c>
      <c r="F198" s="31" t="s">
        <v>100</v>
      </c>
      <c r="G198" s="32">
        <v>751.22</v>
      </c>
      <c r="H198" s="33">
        <v>0</v>
      </c>
      <c r="I198" s="33">
        <f>ROUND(ROUND(H198,2)*ROUND(G198,3),2)</f>
      </c>
      <c r="O198">
        <f>(I198*21)/100</f>
      </c>
      <c r="P198" t="s">
        <v>27</v>
      </c>
    </row>
    <row r="199" spans="1:5" ht="12.75">
      <c r="A199" s="34" t="s">
        <v>53</v>
      </c>
      <c r="E199" s="35" t="s">
        <v>421</v>
      </c>
    </row>
    <row r="200" spans="1:5" ht="25.5">
      <c r="A200" s="38" t="s">
        <v>55</v>
      </c>
      <c r="E200" s="37" t="s">
        <v>422</v>
      </c>
    </row>
    <row r="201" spans="1:16" ht="12.75">
      <c r="A201" s="24" t="s">
        <v>48</v>
      </c>
      <c r="B201" s="29" t="s">
        <v>423</v>
      </c>
      <c r="C201" s="29" t="s">
        <v>424</v>
      </c>
      <c r="D201" s="24" t="s">
        <v>50</v>
      </c>
      <c r="E201" s="30" t="s">
        <v>425</v>
      </c>
      <c r="F201" s="31" t="s">
        <v>100</v>
      </c>
      <c r="G201" s="32">
        <v>7.6</v>
      </c>
      <c r="H201" s="33">
        <v>0</v>
      </c>
      <c r="I201" s="33">
        <f>ROUND(ROUND(H201,2)*ROUND(G201,3),2)</f>
      </c>
      <c r="O201">
        <f>(I201*21)/100</f>
      </c>
      <c r="P201" t="s">
        <v>27</v>
      </c>
    </row>
    <row r="202" spans="1:5" ht="12.75">
      <c r="A202" s="34" t="s">
        <v>53</v>
      </c>
      <c r="E202" s="35" t="s">
        <v>50</v>
      </c>
    </row>
    <row r="203" spans="1:5" ht="25.5">
      <c r="A203" s="38" t="s">
        <v>55</v>
      </c>
      <c r="E203" s="37" t="s">
        <v>426</v>
      </c>
    </row>
    <row r="204" spans="1:16" ht="12.75">
      <c r="A204" s="24" t="s">
        <v>48</v>
      </c>
      <c r="B204" s="29" t="s">
        <v>427</v>
      </c>
      <c r="C204" s="29" t="s">
        <v>428</v>
      </c>
      <c r="D204" s="24" t="s">
        <v>50</v>
      </c>
      <c r="E204" s="30" t="s">
        <v>429</v>
      </c>
      <c r="F204" s="31" t="s">
        <v>100</v>
      </c>
      <c r="G204" s="32">
        <v>152.04</v>
      </c>
      <c r="H204" s="33">
        <v>0</v>
      </c>
      <c r="I204" s="33">
        <f>ROUND(ROUND(H204,2)*ROUND(G204,3),2)</f>
      </c>
      <c r="O204">
        <f>(I204*21)/100</f>
      </c>
      <c r="P204" t="s">
        <v>27</v>
      </c>
    </row>
    <row r="205" spans="1:5" ht="12.75">
      <c r="A205" s="34" t="s">
        <v>53</v>
      </c>
      <c r="E205" s="35" t="s">
        <v>50</v>
      </c>
    </row>
    <row r="206" spans="1:5" ht="25.5">
      <c r="A206" s="38" t="s">
        <v>55</v>
      </c>
      <c r="E206" s="37" t="s">
        <v>430</v>
      </c>
    </row>
    <row r="207" spans="1:16" ht="12.75">
      <c r="A207" s="24" t="s">
        <v>48</v>
      </c>
      <c r="B207" s="29" t="s">
        <v>431</v>
      </c>
      <c r="C207" s="29" t="s">
        <v>432</v>
      </c>
      <c r="D207" s="24" t="s">
        <v>50</v>
      </c>
      <c r="E207" s="30" t="s">
        <v>433</v>
      </c>
      <c r="F207" s="31" t="s">
        <v>100</v>
      </c>
      <c r="G207" s="32">
        <v>152.04</v>
      </c>
      <c r="H207" s="33">
        <v>0</v>
      </c>
      <c r="I207" s="33">
        <f>ROUND(ROUND(H207,2)*ROUND(G207,3),2)</f>
      </c>
      <c r="O207">
        <f>(I207*21)/100</f>
      </c>
      <c r="P207" t="s">
        <v>27</v>
      </c>
    </row>
    <row r="208" spans="1:5" ht="12.75">
      <c r="A208" s="34" t="s">
        <v>53</v>
      </c>
      <c r="E208" s="35" t="s">
        <v>50</v>
      </c>
    </row>
    <row r="209" spans="1:5" ht="25.5">
      <c r="A209" s="36" t="s">
        <v>55</v>
      </c>
      <c r="E209" s="37" t="s">
        <v>434</v>
      </c>
    </row>
    <row r="210" spans="1:18" ht="12.75" customHeight="1">
      <c r="A210" s="6" t="s">
        <v>46</v>
      </c>
      <c r="B210" s="6"/>
      <c r="C210" s="41" t="s">
        <v>70</v>
      </c>
      <c r="D210" s="6"/>
      <c r="E210" s="27" t="s">
        <v>435</v>
      </c>
      <c r="F210" s="6"/>
      <c r="G210" s="6"/>
      <c r="H210" s="6"/>
      <c r="I210" s="42">
        <f>0+Q210</f>
      </c>
      <c r="O210">
        <f>0+R210</f>
      </c>
      <c r="Q210">
        <f>0+I211+I214+I217+I220</f>
      </c>
      <c r="R210">
        <f>0+O211+O214+O217+O220</f>
      </c>
    </row>
    <row r="211" spans="1:16" ht="25.5">
      <c r="A211" s="24" t="s">
        <v>48</v>
      </c>
      <c r="B211" s="29" t="s">
        <v>436</v>
      </c>
      <c r="C211" s="29" t="s">
        <v>437</v>
      </c>
      <c r="D211" s="24" t="s">
        <v>50</v>
      </c>
      <c r="E211" s="30" t="s">
        <v>438</v>
      </c>
      <c r="F211" s="31" t="s">
        <v>100</v>
      </c>
      <c r="G211" s="32">
        <v>168</v>
      </c>
      <c r="H211" s="33">
        <v>0</v>
      </c>
      <c r="I211" s="33">
        <f>ROUND(ROUND(H211,2)*ROUND(G211,3),2)</f>
      </c>
      <c r="O211">
        <f>(I211*21)/100</f>
      </c>
      <c r="P211" t="s">
        <v>27</v>
      </c>
    </row>
    <row r="212" spans="1:5" ht="25.5">
      <c r="A212" s="34" t="s">
        <v>53</v>
      </c>
      <c r="E212" s="35" t="s">
        <v>439</v>
      </c>
    </row>
    <row r="213" spans="1:5" ht="12.75">
      <c r="A213" s="38" t="s">
        <v>55</v>
      </c>
      <c r="E213" s="37" t="s">
        <v>440</v>
      </c>
    </row>
    <row r="214" spans="1:16" ht="12.75">
      <c r="A214" s="24" t="s">
        <v>48</v>
      </c>
      <c r="B214" s="29" t="s">
        <v>441</v>
      </c>
      <c r="C214" s="29" t="s">
        <v>442</v>
      </c>
      <c r="D214" s="24" t="s">
        <v>50</v>
      </c>
      <c r="E214" s="30" t="s">
        <v>443</v>
      </c>
      <c r="F214" s="31" t="s">
        <v>100</v>
      </c>
      <c r="G214" s="32">
        <v>22.8</v>
      </c>
      <c r="H214" s="33">
        <v>0</v>
      </c>
      <c r="I214" s="33">
        <f>ROUND(ROUND(H214,2)*ROUND(G214,3),2)</f>
      </c>
      <c r="O214">
        <f>(I214*21)/100</f>
      </c>
      <c r="P214" t="s">
        <v>27</v>
      </c>
    </row>
    <row r="215" spans="1:5" ht="12.75">
      <c r="A215" s="34" t="s">
        <v>53</v>
      </c>
      <c r="E215" s="35" t="s">
        <v>444</v>
      </c>
    </row>
    <row r="216" spans="1:5" ht="12.75">
      <c r="A216" s="38" t="s">
        <v>55</v>
      </c>
      <c r="E216" s="37" t="s">
        <v>445</v>
      </c>
    </row>
    <row r="217" spans="1:16" ht="12.75">
      <c r="A217" s="24" t="s">
        <v>48</v>
      </c>
      <c r="B217" s="29" t="s">
        <v>446</v>
      </c>
      <c r="C217" s="29" t="s">
        <v>447</v>
      </c>
      <c r="D217" s="24" t="s">
        <v>50</v>
      </c>
      <c r="E217" s="30" t="s">
        <v>448</v>
      </c>
      <c r="F217" s="31" t="s">
        <v>100</v>
      </c>
      <c r="G217" s="32">
        <v>38.68</v>
      </c>
      <c r="H217" s="33">
        <v>0</v>
      </c>
      <c r="I217" s="33">
        <f>ROUND(ROUND(H217,2)*ROUND(G217,3),2)</f>
      </c>
      <c r="O217">
        <f>(I217*21)/100</f>
      </c>
      <c r="P217" t="s">
        <v>27</v>
      </c>
    </row>
    <row r="218" spans="1:5" ht="12.75">
      <c r="A218" s="34" t="s">
        <v>53</v>
      </c>
      <c r="E218" s="35" t="s">
        <v>50</v>
      </c>
    </row>
    <row r="219" spans="1:5" ht="25.5">
      <c r="A219" s="38" t="s">
        <v>55</v>
      </c>
      <c r="E219" s="37" t="s">
        <v>449</v>
      </c>
    </row>
    <row r="220" spans="1:16" ht="12.75">
      <c r="A220" s="24" t="s">
        <v>48</v>
      </c>
      <c r="B220" s="29" t="s">
        <v>450</v>
      </c>
      <c r="C220" s="29" t="s">
        <v>451</v>
      </c>
      <c r="D220" s="24" t="s">
        <v>50</v>
      </c>
      <c r="E220" s="30" t="s">
        <v>452</v>
      </c>
      <c r="F220" s="31" t="s">
        <v>100</v>
      </c>
      <c r="G220" s="32">
        <v>23.157</v>
      </c>
      <c r="H220" s="33">
        <v>0</v>
      </c>
      <c r="I220" s="33">
        <f>ROUND(ROUND(H220,2)*ROUND(G220,3),2)</f>
      </c>
      <c r="O220">
        <f>(I220*21)/100</f>
      </c>
      <c r="P220" t="s">
        <v>27</v>
      </c>
    </row>
    <row r="221" spans="1:5" ht="12.75">
      <c r="A221" s="34" t="s">
        <v>53</v>
      </c>
      <c r="E221" s="35" t="s">
        <v>50</v>
      </c>
    </row>
    <row r="222" spans="1:5" ht="51">
      <c r="A222" s="36" t="s">
        <v>55</v>
      </c>
      <c r="E222" s="37" t="s">
        <v>453</v>
      </c>
    </row>
    <row r="223" spans="1:18" ht="12.75" customHeight="1">
      <c r="A223" s="6" t="s">
        <v>46</v>
      </c>
      <c r="B223" s="6"/>
      <c r="C223" s="41" t="s">
        <v>73</v>
      </c>
      <c r="D223" s="6"/>
      <c r="E223" s="27" t="s">
        <v>454</v>
      </c>
      <c r="F223" s="6"/>
      <c r="G223" s="6"/>
      <c r="H223" s="6"/>
      <c r="I223" s="42">
        <f>0+Q223</f>
      </c>
      <c r="O223">
        <f>0+R223</f>
      </c>
      <c r="Q223">
        <f>0+I224+I227</f>
      </c>
      <c r="R223">
        <f>0+O224+O227</f>
      </c>
    </row>
    <row r="224" spans="1:16" ht="12.75">
      <c r="A224" s="24" t="s">
        <v>48</v>
      </c>
      <c r="B224" s="29" t="s">
        <v>455</v>
      </c>
      <c r="C224" s="29" t="s">
        <v>456</v>
      </c>
      <c r="D224" s="24" t="s">
        <v>50</v>
      </c>
      <c r="E224" s="30" t="s">
        <v>457</v>
      </c>
      <c r="F224" s="31" t="s">
        <v>204</v>
      </c>
      <c r="G224" s="32">
        <v>118</v>
      </c>
      <c r="H224" s="33">
        <v>0</v>
      </c>
      <c r="I224" s="33">
        <f>ROUND(ROUND(H224,2)*ROUND(G224,3),2)</f>
      </c>
      <c r="O224">
        <f>(I224*21)/100</f>
      </c>
      <c r="P224" t="s">
        <v>27</v>
      </c>
    </row>
    <row r="225" spans="1:5" ht="12.75">
      <c r="A225" s="34" t="s">
        <v>53</v>
      </c>
      <c r="E225" s="35" t="s">
        <v>458</v>
      </c>
    </row>
    <row r="226" spans="1:5" ht="25.5">
      <c r="A226" s="38" t="s">
        <v>55</v>
      </c>
      <c r="E226" s="37" t="s">
        <v>459</v>
      </c>
    </row>
    <row r="227" spans="1:16" ht="12.75">
      <c r="A227" s="24" t="s">
        <v>48</v>
      </c>
      <c r="B227" s="29" t="s">
        <v>460</v>
      </c>
      <c r="C227" s="29" t="s">
        <v>461</v>
      </c>
      <c r="D227" s="24" t="s">
        <v>50</v>
      </c>
      <c r="E227" s="30" t="s">
        <v>462</v>
      </c>
      <c r="F227" s="31" t="s">
        <v>204</v>
      </c>
      <c r="G227" s="32">
        <v>11</v>
      </c>
      <c r="H227" s="33">
        <v>0</v>
      </c>
      <c r="I227" s="33">
        <f>ROUND(ROUND(H227,2)*ROUND(G227,3),2)</f>
      </c>
      <c r="O227">
        <f>(I227*21)/100</f>
      </c>
      <c r="P227" t="s">
        <v>27</v>
      </c>
    </row>
    <row r="228" spans="1:5" ht="12.75">
      <c r="A228" s="34" t="s">
        <v>53</v>
      </c>
      <c r="E228" s="35" t="s">
        <v>50</v>
      </c>
    </row>
    <row r="229" spans="1:5" ht="25.5">
      <c r="A229" s="36" t="s">
        <v>55</v>
      </c>
      <c r="E229" s="37" t="s">
        <v>463</v>
      </c>
    </row>
    <row r="230" spans="1:18" ht="12.75" customHeight="1">
      <c r="A230" s="6" t="s">
        <v>46</v>
      </c>
      <c r="B230" s="6"/>
      <c r="C230" s="41" t="s">
        <v>43</v>
      </c>
      <c r="D230" s="6"/>
      <c r="E230" s="27" t="s">
        <v>110</v>
      </c>
      <c r="F230" s="6"/>
      <c r="G230" s="6"/>
      <c r="H230" s="6"/>
      <c r="I230" s="42">
        <f>0+Q230</f>
      </c>
      <c r="O230">
        <f>0+R230</f>
      </c>
      <c r="Q230">
        <f>0+I231+I234+I237+I240+I243+I246+I249+I252+I255+I258+I261+I264+I267+I270+I273+I276+I279+I282+I285+I288+I291+I294+I297+I300+I303</f>
      </c>
      <c r="R230">
        <f>0+O231+O234+O237+O240+O243+O246+O249+O252+O255+O258+O261+O264+O267+O270+O273+O276+O279+O282+O285+O288+O291+O294+O297+O300+O303</f>
      </c>
    </row>
    <row r="231" spans="1:16" ht="25.5">
      <c r="A231" s="24" t="s">
        <v>48</v>
      </c>
      <c r="B231" s="29" t="s">
        <v>464</v>
      </c>
      <c r="C231" s="29" t="s">
        <v>465</v>
      </c>
      <c r="D231" s="24" t="s">
        <v>50</v>
      </c>
      <c r="E231" s="30" t="s">
        <v>466</v>
      </c>
      <c r="F231" s="31" t="s">
        <v>204</v>
      </c>
      <c r="G231" s="32">
        <v>151.4</v>
      </c>
      <c r="H231" s="33">
        <v>0</v>
      </c>
      <c r="I231" s="33">
        <f>ROUND(ROUND(H231,2)*ROUND(G231,3),2)</f>
      </c>
      <c r="O231">
        <f>(I231*21)/100</f>
      </c>
      <c r="P231" t="s">
        <v>27</v>
      </c>
    </row>
    <row r="232" spans="1:5" ht="12.75">
      <c r="A232" s="34" t="s">
        <v>53</v>
      </c>
      <c r="E232" s="35" t="s">
        <v>467</v>
      </c>
    </row>
    <row r="233" spans="1:5" ht="12.75">
      <c r="A233" s="38" t="s">
        <v>55</v>
      </c>
      <c r="E233" s="37" t="s">
        <v>468</v>
      </c>
    </row>
    <row r="234" spans="1:16" ht="12.75">
      <c r="A234" s="24" t="s">
        <v>48</v>
      </c>
      <c r="B234" s="29" t="s">
        <v>469</v>
      </c>
      <c r="C234" s="29" t="s">
        <v>470</v>
      </c>
      <c r="D234" s="24" t="s">
        <v>50</v>
      </c>
      <c r="E234" s="30" t="s">
        <v>471</v>
      </c>
      <c r="F234" s="31" t="s">
        <v>204</v>
      </c>
      <c r="G234" s="32">
        <v>75.8</v>
      </c>
      <c r="H234" s="33">
        <v>0</v>
      </c>
      <c r="I234" s="33">
        <f>ROUND(ROUND(H234,2)*ROUND(G234,3),2)</f>
      </c>
      <c r="O234">
        <f>(I234*21)/100</f>
      </c>
      <c r="P234" t="s">
        <v>27</v>
      </c>
    </row>
    <row r="235" spans="1:5" ht="25.5">
      <c r="A235" s="34" t="s">
        <v>53</v>
      </c>
      <c r="E235" s="35" t="s">
        <v>472</v>
      </c>
    </row>
    <row r="236" spans="1:5" ht="12.75">
      <c r="A236" s="38" t="s">
        <v>55</v>
      </c>
      <c r="E236" s="37" t="s">
        <v>473</v>
      </c>
    </row>
    <row r="237" spans="1:16" ht="12.75">
      <c r="A237" s="24" t="s">
        <v>48</v>
      </c>
      <c r="B237" s="29" t="s">
        <v>474</v>
      </c>
      <c r="C237" s="29" t="s">
        <v>475</v>
      </c>
      <c r="D237" s="24" t="s">
        <v>50</v>
      </c>
      <c r="E237" s="30" t="s">
        <v>476</v>
      </c>
      <c r="F237" s="31" t="s">
        <v>204</v>
      </c>
      <c r="G237" s="32">
        <v>32</v>
      </c>
      <c r="H237" s="33">
        <v>0</v>
      </c>
      <c r="I237" s="33">
        <f>ROUND(ROUND(H237,2)*ROUND(G237,3),2)</f>
      </c>
      <c r="O237">
        <f>(I237*21)/100</f>
      </c>
      <c r="P237" t="s">
        <v>27</v>
      </c>
    </row>
    <row r="238" spans="1:5" ht="12.75">
      <c r="A238" s="34" t="s">
        <v>53</v>
      </c>
      <c r="E238" s="35" t="s">
        <v>477</v>
      </c>
    </row>
    <row r="239" spans="1:5" ht="12.75">
      <c r="A239" s="38" t="s">
        <v>55</v>
      </c>
      <c r="E239" s="37" t="s">
        <v>478</v>
      </c>
    </row>
    <row r="240" spans="1:16" ht="25.5">
      <c r="A240" s="24" t="s">
        <v>48</v>
      </c>
      <c r="B240" s="29" t="s">
        <v>479</v>
      </c>
      <c r="C240" s="29" t="s">
        <v>480</v>
      </c>
      <c r="D240" s="24" t="s">
        <v>50</v>
      </c>
      <c r="E240" s="30" t="s">
        <v>481</v>
      </c>
      <c r="F240" s="31" t="s">
        <v>62</v>
      </c>
      <c r="G240" s="32">
        <v>18</v>
      </c>
      <c r="H240" s="33">
        <v>0</v>
      </c>
      <c r="I240" s="33">
        <f>ROUND(ROUND(H240,2)*ROUND(G240,3),2)</f>
      </c>
      <c r="O240">
        <f>(I240*21)/100</f>
      </c>
      <c r="P240" t="s">
        <v>27</v>
      </c>
    </row>
    <row r="241" spans="1:5" ht="12.75">
      <c r="A241" s="34" t="s">
        <v>53</v>
      </c>
      <c r="E241" s="35" t="s">
        <v>50</v>
      </c>
    </row>
    <row r="242" spans="1:5" ht="12.75">
      <c r="A242" s="38" t="s">
        <v>55</v>
      </c>
      <c r="E242" s="37" t="s">
        <v>482</v>
      </c>
    </row>
    <row r="243" spans="1:16" ht="12.75">
      <c r="A243" s="24" t="s">
        <v>48</v>
      </c>
      <c r="B243" s="29" t="s">
        <v>483</v>
      </c>
      <c r="C243" s="29" t="s">
        <v>484</v>
      </c>
      <c r="D243" s="24" t="s">
        <v>50</v>
      </c>
      <c r="E243" s="30" t="s">
        <v>485</v>
      </c>
      <c r="F243" s="31" t="s">
        <v>62</v>
      </c>
      <c r="G243" s="32">
        <v>16</v>
      </c>
      <c r="H243" s="33">
        <v>0</v>
      </c>
      <c r="I243" s="33">
        <f>ROUND(ROUND(H243,2)*ROUND(G243,3),2)</f>
      </c>
      <c r="O243">
        <f>(I243*21)/100</f>
      </c>
      <c r="P243" t="s">
        <v>27</v>
      </c>
    </row>
    <row r="244" spans="1:5" ht="12.75">
      <c r="A244" s="34" t="s">
        <v>53</v>
      </c>
      <c r="E244" s="35" t="s">
        <v>486</v>
      </c>
    </row>
    <row r="245" spans="1:5" ht="38.25">
      <c r="A245" s="38" t="s">
        <v>55</v>
      </c>
      <c r="E245" s="37" t="s">
        <v>487</v>
      </c>
    </row>
    <row r="246" spans="1:16" ht="12.75">
      <c r="A246" s="24" t="s">
        <v>48</v>
      </c>
      <c r="B246" s="29" t="s">
        <v>488</v>
      </c>
      <c r="C246" s="29" t="s">
        <v>489</v>
      </c>
      <c r="D246" s="24" t="s">
        <v>50</v>
      </c>
      <c r="E246" s="30" t="s">
        <v>490</v>
      </c>
      <c r="F246" s="31" t="s">
        <v>62</v>
      </c>
      <c r="G246" s="32">
        <v>2</v>
      </c>
      <c r="H246" s="33">
        <v>0</v>
      </c>
      <c r="I246" s="33">
        <f>ROUND(ROUND(H246,2)*ROUND(G246,3),2)</f>
      </c>
      <c r="O246">
        <f>(I246*21)/100</f>
      </c>
      <c r="P246" t="s">
        <v>27</v>
      </c>
    </row>
    <row r="247" spans="1:5" ht="12.75">
      <c r="A247" s="34" t="s">
        <v>53</v>
      </c>
      <c r="E247" s="35" t="s">
        <v>491</v>
      </c>
    </row>
    <row r="248" spans="1:5" ht="12.75">
      <c r="A248" s="38" t="s">
        <v>55</v>
      </c>
      <c r="E248" s="37" t="s">
        <v>492</v>
      </c>
    </row>
    <row r="249" spans="1:16" ht="25.5">
      <c r="A249" s="24" t="s">
        <v>48</v>
      </c>
      <c r="B249" s="29" t="s">
        <v>493</v>
      </c>
      <c r="C249" s="29" t="s">
        <v>494</v>
      </c>
      <c r="D249" s="24" t="s">
        <v>50</v>
      </c>
      <c r="E249" s="30" t="s">
        <v>495</v>
      </c>
      <c r="F249" s="31" t="s">
        <v>62</v>
      </c>
      <c r="G249" s="32">
        <v>6</v>
      </c>
      <c r="H249" s="33">
        <v>0</v>
      </c>
      <c r="I249" s="33">
        <f>ROUND(ROUND(H249,2)*ROUND(G249,3),2)</f>
      </c>
      <c r="O249">
        <f>(I249*21)/100</f>
      </c>
      <c r="P249" t="s">
        <v>27</v>
      </c>
    </row>
    <row r="250" spans="1:5" ht="12.75">
      <c r="A250" s="34" t="s">
        <v>53</v>
      </c>
      <c r="E250" s="35" t="s">
        <v>50</v>
      </c>
    </row>
    <row r="251" spans="1:5" ht="25.5">
      <c r="A251" s="38" t="s">
        <v>55</v>
      </c>
      <c r="E251" s="37" t="s">
        <v>496</v>
      </c>
    </row>
    <row r="252" spans="1:16" ht="12.75">
      <c r="A252" s="24" t="s">
        <v>48</v>
      </c>
      <c r="B252" s="29" t="s">
        <v>497</v>
      </c>
      <c r="C252" s="29" t="s">
        <v>498</v>
      </c>
      <c r="D252" s="24" t="s">
        <v>50</v>
      </c>
      <c r="E252" s="30" t="s">
        <v>499</v>
      </c>
      <c r="F252" s="31" t="s">
        <v>62</v>
      </c>
      <c r="G252" s="32">
        <v>12</v>
      </c>
      <c r="H252" s="33">
        <v>0</v>
      </c>
      <c r="I252" s="33">
        <f>ROUND(ROUND(H252,2)*ROUND(G252,3),2)</f>
      </c>
      <c r="O252">
        <f>(I252*21)/100</f>
      </c>
      <c r="P252" t="s">
        <v>27</v>
      </c>
    </row>
    <row r="253" spans="1:5" ht="12.75">
      <c r="A253" s="34" t="s">
        <v>53</v>
      </c>
      <c r="E253" s="35" t="s">
        <v>477</v>
      </c>
    </row>
    <row r="254" spans="1:5" ht="76.5">
      <c r="A254" s="38" t="s">
        <v>55</v>
      </c>
      <c r="E254" s="37" t="s">
        <v>500</v>
      </c>
    </row>
    <row r="255" spans="1:16" ht="12.75">
      <c r="A255" s="24" t="s">
        <v>48</v>
      </c>
      <c r="B255" s="29" t="s">
        <v>501</v>
      </c>
      <c r="C255" s="29" t="s">
        <v>502</v>
      </c>
      <c r="D255" s="24" t="s">
        <v>50</v>
      </c>
      <c r="E255" s="30" t="s">
        <v>503</v>
      </c>
      <c r="F255" s="31" t="s">
        <v>62</v>
      </c>
      <c r="G255" s="32">
        <v>2</v>
      </c>
      <c r="H255" s="33">
        <v>0</v>
      </c>
      <c r="I255" s="33">
        <f>ROUND(ROUND(H255,2)*ROUND(G255,3),2)</f>
      </c>
      <c r="O255">
        <f>(I255*21)/100</f>
      </c>
      <c r="P255" t="s">
        <v>27</v>
      </c>
    </row>
    <row r="256" spans="1:5" ht="12.75">
      <c r="A256" s="34" t="s">
        <v>53</v>
      </c>
      <c r="E256" s="35" t="s">
        <v>50</v>
      </c>
    </row>
    <row r="257" spans="1:5" ht="25.5">
      <c r="A257" s="38" t="s">
        <v>55</v>
      </c>
      <c r="E257" s="37" t="s">
        <v>504</v>
      </c>
    </row>
    <row r="258" spans="1:16" ht="12.75">
      <c r="A258" s="24" t="s">
        <v>48</v>
      </c>
      <c r="B258" s="29" t="s">
        <v>505</v>
      </c>
      <c r="C258" s="29" t="s">
        <v>506</v>
      </c>
      <c r="D258" s="24" t="s">
        <v>50</v>
      </c>
      <c r="E258" s="30" t="s">
        <v>507</v>
      </c>
      <c r="F258" s="31" t="s">
        <v>62</v>
      </c>
      <c r="G258" s="32">
        <v>4</v>
      </c>
      <c r="H258" s="33">
        <v>0</v>
      </c>
      <c r="I258" s="33">
        <f>ROUND(ROUND(H258,2)*ROUND(G258,3),2)</f>
      </c>
      <c r="O258">
        <f>(I258*21)/100</f>
      </c>
      <c r="P258" t="s">
        <v>27</v>
      </c>
    </row>
    <row r="259" spans="1:5" ht="12.75">
      <c r="A259" s="34" t="s">
        <v>53</v>
      </c>
      <c r="E259" s="35" t="s">
        <v>477</v>
      </c>
    </row>
    <row r="260" spans="1:5" ht="76.5">
      <c r="A260" s="38" t="s">
        <v>55</v>
      </c>
      <c r="E260" s="37" t="s">
        <v>508</v>
      </c>
    </row>
    <row r="261" spans="1:16" ht="25.5">
      <c r="A261" s="24" t="s">
        <v>48</v>
      </c>
      <c r="B261" s="29" t="s">
        <v>509</v>
      </c>
      <c r="C261" s="29" t="s">
        <v>510</v>
      </c>
      <c r="D261" s="24" t="s">
        <v>50</v>
      </c>
      <c r="E261" s="30" t="s">
        <v>511</v>
      </c>
      <c r="F261" s="31" t="s">
        <v>100</v>
      </c>
      <c r="G261" s="32">
        <v>65</v>
      </c>
      <c r="H261" s="33">
        <v>0</v>
      </c>
      <c r="I261" s="33">
        <f>ROUND(ROUND(H261,2)*ROUND(G261,3),2)</f>
      </c>
      <c r="O261">
        <f>(I261*21)/100</f>
      </c>
      <c r="P261" t="s">
        <v>27</v>
      </c>
    </row>
    <row r="262" spans="1:5" ht="12.75">
      <c r="A262" s="34" t="s">
        <v>53</v>
      </c>
      <c r="E262" s="35" t="s">
        <v>50</v>
      </c>
    </row>
    <row r="263" spans="1:5" ht="12.75">
      <c r="A263" s="38" t="s">
        <v>55</v>
      </c>
      <c r="E263" s="37" t="s">
        <v>512</v>
      </c>
    </row>
    <row r="264" spans="1:16" ht="25.5">
      <c r="A264" s="24" t="s">
        <v>48</v>
      </c>
      <c r="B264" s="29" t="s">
        <v>513</v>
      </c>
      <c r="C264" s="29" t="s">
        <v>514</v>
      </c>
      <c r="D264" s="24" t="s">
        <v>50</v>
      </c>
      <c r="E264" s="30" t="s">
        <v>515</v>
      </c>
      <c r="F264" s="31" t="s">
        <v>100</v>
      </c>
      <c r="G264" s="32">
        <v>65</v>
      </c>
      <c r="H264" s="33">
        <v>0</v>
      </c>
      <c r="I264" s="33">
        <f>ROUND(ROUND(H264,2)*ROUND(G264,3),2)</f>
      </c>
      <c r="O264">
        <f>(I264*21)/100</f>
      </c>
      <c r="P264" t="s">
        <v>27</v>
      </c>
    </row>
    <row r="265" spans="1:5" ht="12.75">
      <c r="A265" s="34" t="s">
        <v>53</v>
      </c>
      <c r="E265" s="35" t="s">
        <v>50</v>
      </c>
    </row>
    <row r="266" spans="1:5" ht="12.75">
      <c r="A266" s="38" t="s">
        <v>55</v>
      </c>
      <c r="E266" s="37" t="s">
        <v>512</v>
      </c>
    </row>
    <row r="267" spans="1:16" ht="12.75">
      <c r="A267" s="24" t="s">
        <v>48</v>
      </c>
      <c r="B267" s="29" t="s">
        <v>516</v>
      </c>
      <c r="C267" s="29" t="s">
        <v>517</v>
      </c>
      <c r="D267" s="24" t="s">
        <v>50</v>
      </c>
      <c r="E267" s="30" t="s">
        <v>518</v>
      </c>
      <c r="F267" s="31" t="s">
        <v>204</v>
      </c>
      <c r="G267" s="32">
        <v>3.6</v>
      </c>
      <c r="H267" s="33">
        <v>0</v>
      </c>
      <c r="I267" s="33">
        <f>ROUND(ROUND(H267,2)*ROUND(G267,3),2)</f>
      </c>
      <c r="O267">
        <f>(I267*21)/100</f>
      </c>
      <c r="P267" t="s">
        <v>27</v>
      </c>
    </row>
    <row r="268" spans="1:5" ht="12.75">
      <c r="A268" s="34" t="s">
        <v>53</v>
      </c>
      <c r="E268" s="35" t="s">
        <v>50</v>
      </c>
    </row>
    <row r="269" spans="1:5" ht="25.5">
      <c r="A269" s="38" t="s">
        <v>55</v>
      </c>
      <c r="E269" s="37" t="s">
        <v>519</v>
      </c>
    </row>
    <row r="270" spans="1:16" ht="12.75">
      <c r="A270" s="24" t="s">
        <v>48</v>
      </c>
      <c r="B270" s="29" t="s">
        <v>520</v>
      </c>
      <c r="C270" s="29" t="s">
        <v>521</v>
      </c>
      <c r="D270" s="24" t="s">
        <v>50</v>
      </c>
      <c r="E270" s="30" t="s">
        <v>522</v>
      </c>
      <c r="F270" s="31" t="s">
        <v>204</v>
      </c>
      <c r="G270" s="32">
        <v>22.9</v>
      </c>
      <c r="H270" s="33">
        <v>0</v>
      </c>
      <c r="I270" s="33">
        <f>ROUND(ROUND(H270,2)*ROUND(G270,3),2)</f>
      </c>
      <c r="O270">
        <f>(I270*21)/100</f>
      </c>
      <c r="P270" t="s">
        <v>27</v>
      </c>
    </row>
    <row r="271" spans="1:5" ht="12.75">
      <c r="A271" s="34" t="s">
        <v>53</v>
      </c>
      <c r="E271" s="35" t="s">
        <v>50</v>
      </c>
    </row>
    <row r="272" spans="1:5" ht="25.5">
      <c r="A272" s="38" t="s">
        <v>55</v>
      </c>
      <c r="E272" s="37" t="s">
        <v>523</v>
      </c>
    </row>
    <row r="273" spans="1:16" ht="12.75">
      <c r="A273" s="24" t="s">
        <v>48</v>
      </c>
      <c r="B273" s="29" t="s">
        <v>524</v>
      </c>
      <c r="C273" s="29" t="s">
        <v>525</v>
      </c>
      <c r="D273" s="24" t="s">
        <v>50</v>
      </c>
      <c r="E273" s="30" t="s">
        <v>526</v>
      </c>
      <c r="F273" s="31" t="s">
        <v>204</v>
      </c>
      <c r="G273" s="32">
        <v>31.8</v>
      </c>
      <c r="H273" s="33">
        <v>0</v>
      </c>
      <c r="I273" s="33">
        <f>ROUND(ROUND(H273,2)*ROUND(G273,3),2)</f>
      </c>
      <c r="O273">
        <f>(I273*21)/100</f>
      </c>
      <c r="P273" t="s">
        <v>27</v>
      </c>
    </row>
    <row r="274" spans="1:5" ht="12.75">
      <c r="A274" s="34" t="s">
        <v>53</v>
      </c>
      <c r="E274" s="35" t="s">
        <v>50</v>
      </c>
    </row>
    <row r="275" spans="1:5" ht="25.5">
      <c r="A275" s="38" t="s">
        <v>55</v>
      </c>
      <c r="E275" s="37" t="s">
        <v>527</v>
      </c>
    </row>
    <row r="276" spans="1:16" ht="12.75">
      <c r="A276" s="24" t="s">
        <v>48</v>
      </c>
      <c r="B276" s="29" t="s">
        <v>528</v>
      </c>
      <c r="C276" s="29" t="s">
        <v>529</v>
      </c>
      <c r="D276" s="24" t="s">
        <v>50</v>
      </c>
      <c r="E276" s="30" t="s">
        <v>530</v>
      </c>
      <c r="F276" s="31" t="s">
        <v>204</v>
      </c>
      <c r="G276" s="32">
        <v>15.2</v>
      </c>
      <c r="H276" s="33">
        <v>0</v>
      </c>
      <c r="I276" s="33">
        <f>ROUND(ROUND(H276,2)*ROUND(G276,3),2)</f>
      </c>
      <c r="O276">
        <f>(I276*21)/100</f>
      </c>
      <c r="P276" t="s">
        <v>27</v>
      </c>
    </row>
    <row r="277" spans="1:5" ht="12.75">
      <c r="A277" s="34" t="s">
        <v>53</v>
      </c>
      <c r="E277" s="35" t="s">
        <v>531</v>
      </c>
    </row>
    <row r="278" spans="1:5" ht="12.75">
      <c r="A278" s="38" t="s">
        <v>55</v>
      </c>
      <c r="E278" s="37" t="s">
        <v>532</v>
      </c>
    </row>
    <row r="279" spans="1:16" ht="12.75">
      <c r="A279" s="24" t="s">
        <v>48</v>
      </c>
      <c r="B279" s="29" t="s">
        <v>533</v>
      </c>
      <c r="C279" s="29" t="s">
        <v>534</v>
      </c>
      <c r="D279" s="24" t="s">
        <v>50</v>
      </c>
      <c r="E279" s="30" t="s">
        <v>535</v>
      </c>
      <c r="F279" s="31" t="s">
        <v>204</v>
      </c>
      <c r="G279" s="32">
        <v>107.6</v>
      </c>
      <c r="H279" s="33">
        <v>0</v>
      </c>
      <c r="I279" s="33">
        <f>ROUND(ROUND(H279,2)*ROUND(G279,3),2)</f>
      </c>
      <c r="O279">
        <f>(I279*21)/100</f>
      </c>
      <c r="P279" t="s">
        <v>27</v>
      </c>
    </row>
    <row r="280" spans="1:5" ht="12.75">
      <c r="A280" s="34" t="s">
        <v>53</v>
      </c>
      <c r="E280" s="35" t="s">
        <v>50</v>
      </c>
    </row>
    <row r="281" spans="1:5" ht="63.75">
      <c r="A281" s="38" t="s">
        <v>55</v>
      </c>
      <c r="E281" s="37" t="s">
        <v>536</v>
      </c>
    </row>
    <row r="282" spans="1:16" ht="12.75">
      <c r="A282" s="24" t="s">
        <v>48</v>
      </c>
      <c r="B282" s="29" t="s">
        <v>537</v>
      </c>
      <c r="C282" s="29" t="s">
        <v>538</v>
      </c>
      <c r="D282" s="24" t="s">
        <v>50</v>
      </c>
      <c r="E282" s="30" t="s">
        <v>539</v>
      </c>
      <c r="F282" s="31" t="s">
        <v>204</v>
      </c>
      <c r="G282" s="32">
        <v>30.4</v>
      </c>
      <c r="H282" s="33">
        <v>0</v>
      </c>
      <c r="I282" s="33">
        <f>ROUND(ROUND(H282,2)*ROUND(G282,3),2)</f>
      </c>
      <c r="O282">
        <f>(I282*21)/100</f>
      </c>
      <c r="P282" t="s">
        <v>27</v>
      </c>
    </row>
    <row r="283" spans="1:5" ht="12.75">
      <c r="A283" s="34" t="s">
        <v>53</v>
      </c>
      <c r="E283" s="35" t="s">
        <v>50</v>
      </c>
    </row>
    <row r="284" spans="1:5" ht="25.5">
      <c r="A284" s="38" t="s">
        <v>55</v>
      </c>
      <c r="E284" s="37" t="s">
        <v>540</v>
      </c>
    </row>
    <row r="285" spans="1:16" ht="25.5">
      <c r="A285" s="24" t="s">
        <v>48</v>
      </c>
      <c r="B285" s="29" t="s">
        <v>541</v>
      </c>
      <c r="C285" s="29" t="s">
        <v>542</v>
      </c>
      <c r="D285" s="24" t="s">
        <v>50</v>
      </c>
      <c r="E285" s="30" t="s">
        <v>543</v>
      </c>
      <c r="F285" s="31" t="s">
        <v>100</v>
      </c>
      <c r="G285" s="32">
        <v>9.984</v>
      </c>
      <c r="H285" s="33">
        <v>0</v>
      </c>
      <c r="I285" s="33">
        <f>ROUND(ROUND(H285,2)*ROUND(G285,3),2)</f>
      </c>
      <c r="O285">
        <f>(I285*21)/100</f>
      </c>
      <c r="P285" t="s">
        <v>27</v>
      </c>
    </row>
    <row r="286" spans="1:5" ht="12.75">
      <c r="A286" s="34" t="s">
        <v>53</v>
      </c>
      <c r="E286" s="35" t="s">
        <v>544</v>
      </c>
    </row>
    <row r="287" spans="1:5" ht="12.75">
      <c r="A287" s="38" t="s">
        <v>55</v>
      </c>
      <c r="E287" s="37" t="s">
        <v>545</v>
      </c>
    </row>
    <row r="288" spans="1:16" ht="12.75">
      <c r="A288" s="24" t="s">
        <v>48</v>
      </c>
      <c r="B288" s="29" t="s">
        <v>546</v>
      </c>
      <c r="C288" s="29" t="s">
        <v>547</v>
      </c>
      <c r="D288" s="24" t="s">
        <v>50</v>
      </c>
      <c r="E288" s="30" t="s">
        <v>548</v>
      </c>
      <c r="F288" s="31" t="s">
        <v>62</v>
      </c>
      <c r="G288" s="32">
        <v>4</v>
      </c>
      <c r="H288" s="33">
        <v>0</v>
      </c>
      <c r="I288" s="33">
        <f>ROUND(ROUND(H288,2)*ROUND(G288,3),2)</f>
      </c>
      <c r="O288">
        <f>(I288*21)/100</f>
      </c>
      <c r="P288" t="s">
        <v>27</v>
      </c>
    </row>
    <row r="289" spans="1:5" ht="12.75">
      <c r="A289" s="34" t="s">
        <v>53</v>
      </c>
      <c r="E289" s="35" t="s">
        <v>50</v>
      </c>
    </row>
    <row r="290" spans="1:5" ht="12.75">
      <c r="A290" s="38" t="s">
        <v>55</v>
      </c>
      <c r="E290" s="37" t="s">
        <v>549</v>
      </c>
    </row>
    <row r="291" spans="1:16" ht="12.75">
      <c r="A291" s="24" t="s">
        <v>48</v>
      </c>
      <c r="B291" s="29" t="s">
        <v>550</v>
      </c>
      <c r="C291" s="29" t="s">
        <v>551</v>
      </c>
      <c r="D291" s="24" t="s">
        <v>50</v>
      </c>
      <c r="E291" s="30" t="s">
        <v>552</v>
      </c>
      <c r="F291" s="31" t="s">
        <v>189</v>
      </c>
      <c r="G291" s="32">
        <v>168.728</v>
      </c>
      <c r="H291" s="33">
        <v>0</v>
      </c>
      <c r="I291" s="33">
        <f>ROUND(ROUND(H291,2)*ROUND(G291,3),2)</f>
      </c>
      <c r="O291">
        <f>(I291*21)/100</f>
      </c>
      <c r="P291" t="s">
        <v>27</v>
      </c>
    </row>
    <row r="292" spans="1:5" ht="12.75">
      <c r="A292" s="34" t="s">
        <v>53</v>
      </c>
      <c r="E292" s="35" t="s">
        <v>190</v>
      </c>
    </row>
    <row r="293" spans="1:5" ht="89.25">
      <c r="A293" s="38" t="s">
        <v>55</v>
      </c>
      <c r="E293" s="37" t="s">
        <v>553</v>
      </c>
    </row>
    <row r="294" spans="1:16" ht="12.75">
      <c r="A294" s="24" t="s">
        <v>48</v>
      </c>
      <c r="B294" s="29" t="s">
        <v>554</v>
      </c>
      <c r="C294" s="29" t="s">
        <v>555</v>
      </c>
      <c r="D294" s="24" t="s">
        <v>50</v>
      </c>
      <c r="E294" s="30" t="s">
        <v>556</v>
      </c>
      <c r="F294" s="31" t="s">
        <v>189</v>
      </c>
      <c r="G294" s="32">
        <v>10</v>
      </c>
      <c r="H294" s="33">
        <v>0</v>
      </c>
      <c r="I294" s="33">
        <f>ROUND(ROUND(H294,2)*ROUND(G294,3),2)</f>
      </c>
      <c r="O294">
        <f>(I294*21)/100</f>
      </c>
      <c r="P294" t="s">
        <v>27</v>
      </c>
    </row>
    <row r="295" spans="1:5" ht="12.75">
      <c r="A295" s="34" t="s">
        <v>53</v>
      </c>
      <c r="E295" s="35" t="s">
        <v>190</v>
      </c>
    </row>
    <row r="296" spans="1:5" ht="25.5">
      <c r="A296" s="38" t="s">
        <v>55</v>
      </c>
      <c r="E296" s="37" t="s">
        <v>557</v>
      </c>
    </row>
    <row r="297" spans="1:16" ht="12.75">
      <c r="A297" s="24" t="s">
        <v>48</v>
      </c>
      <c r="B297" s="29" t="s">
        <v>558</v>
      </c>
      <c r="C297" s="29" t="s">
        <v>559</v>
      </c>
      <c r="D297" s="24" t="s">
        <v>50</v>
      </c>
      <c r="E297" s="30" t="s">
        <v>560</v>
      </c>
      <c r="F297" s="31" t="s">
        <v>189</v>
      </c>
      <c r="G297" s="32">
        <v>112.528</v>
      </c>
      <c r="H297" s="33">
        <v>0</v>
      </c>
      <c r="I297" s="33">
        <f>ROUND(ROUND(H297,2)*ROUND(G297,3),2)</f>
      </c>
      <c r="O297">
        <f>(I297*21)/100</f>
      </c>
      <c r="P297" t="s">
        <v>27</v>
      </c>
    </row>
    <row r="298" spans="1:5" ht="12.75">
      <c r="A298" s="34" t="s">
        <v>53</v>
      </c>
      <c r="E298" s="35" t="s">
        <v>190</v>
      </c>
    </row>
    <row r="299" spans="1:5" ht="89.25">
      <c r="A299" s="38" t="s">
        <v>55</v>
      </c>
      <c r="E299" s="37" t="s">
        <v>561</v>
      </c>
    </row>
    <row r="300" spans="1:16" ht="12.75">
      <c r="A300" s="24" t="s">
        <v>48</v>
      </c>
      <c r="B300" s="29" t="s">
        <v>562</v>
      </c>
      <c r="C300" s="29" t="s">
        <v>563</v>
      </c>
      <c r="D300" s="24" t="s">
        <v>50</v>
      </c>
      <c r="E300" s="30" t="s">
        <v>564</v>
      </c>
      <c r="F300" s="31" t="s">
        <v>189</v>
      </c>
      <c r="G300" s="32">
        <v>2.62</v>
      </c>
      <c r="H300" s="33">
        <v>0</v>
      </c>
      <c r="I300" s="33">
        <f>ROUND(ROUND(H300,2)*ROUND(G300,3),2)</f>
      </c>
      <c r="O300">
        <f>(I300*21)/100</f>
      </c>
      <c r="P300" t="s">
        <v>27</v>
      </c>
    </row>
    <row r="301" spans="1:5" ht="12.75">
      <c r="A301" s="34" t="s">
        <v>53</v>
      </c>
      <c r="E301" s="35" t="s">
        <v>101</v>
      </c>
    </row>
    <row r="302" spans="1:5" ht="25.5">
      <c r="A302" s="38" t="s">
        <v>55</v>
      </c>
      <c r="E302" s="37" t="s">
        <v>565</v>
      </c>
    </row>
    <row r="303" spans="1:16" ht="12.75">
      <c r="A303" s="24" t="s">
        <v>48</v>
      </c>
      <c r="B303" s="29" t="s">
        <v>566</v>
      </c>
      <c r="C303" s="29" t="s">
        <v>567</v>
      </c>
      <c r="D303" s="24" t="s">
        <v>50</v>
      </c>
      <c r="E303" s="30" t="s">
        <v>568</v>
      </c>
      <c r="F303" s="31" t="s">
        <v>100</v>
      </c>
      <c r="G303" s="32">
        <v>65.5</v>
      </c>
      <c r="H303" s="33">
        <v>0</v>
      </c>
      <c r="I303" s="33">
        <f>ROUND(ROUND(H303,2)*ROUND(G303,3),2)</f>
      </c>
      <c r="O303">
        <f>(I303*21)/100</f>
      </c>
      <c r="P303" t="s">
        <v>27</v>
      </c>
    </row>
    <row r="304" spans="1:5" ht="12.75">
      <c r="A304" s="34" t="s">
        <v>53</v>
      </c>
      <c r="E304" s="35" t="s">
        <v>50</v>
      </c>
    </row>
    <row r="305" spans="1:5" ht="25.5">
      <c r="A305" s="36" t="s">
        <v>55</v>
      </c>
      <c r="E305" s="37" t="s">
        <v>569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572</v>
      </c>
      <c r="I3" s="39">
        <f>0+I9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570</v>
      </c>
      <c r="D4" s="1"/>
      <c r="E4" s="14" t="s">
        <v>571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572</v>
      </c>
      <c r="D5" s="6"/>
      <c r="E5" s="18" t="s">
        <v>571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29</v>
      </c>
      <c r="B6" s="15" t="s">
        <v>31</v>
      </c>
      <c r="C6" s="15" t="s">
        <v>33</v>
      </c>
      <c r="D6" s="15" t="s">
        <v>34</v>
      </c>
      <c r="E6" s="15" t="s">
        <v>35</v>
      </c>
      <c r="F6" s="15" t="s">
        <v>37</v>
      </c>
      <c r="G6" s="15" t="s">
        <v>39</v>
      </c>
      <c r="H6" s="15" t="s">
        <v>41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42</v>
      </c>
      <c r="I7" s="15" t="s">
        <v>44</v>
      </c>
    </row>
    <row r="8" spans="1:9" ht="12.75" customHeight="1">
      <c r="A8" s="15" t="s">
        <v>30</v>
      </c>
      <c r="B8" s="15" t="s">
        <v>32</v>
      </c>
      <c r="C8" s="15" t="s">
        <v>27</v>
      </c>
      <c r="D8" s="15" t="s">
        <v>26</v>
      </c>
      <c r="E8" s="15" t="s">
        <v>36</v>
      </c>
      <c r="F8" s="15" t="s">
        <v>38</v>
      </c>
      <c r="G8" s="15" t="s">
        <v>40</v>
      </c>
      <c r="H8" s="15" t="s">
        <v>43</v>
      </c>
      <c r="I8" s="15" t="s">
        <v>45</v>
      </c>
    </row>
    <row r="9" spans="1:18" ht="12.75" customHeight="1">
      <c r="A9" s="25" t="s">
        <v>46</v>
      </c>
      <c r="B9" s="25"/>
      <c r="C9" s="26" t="s">
        <v>32</v>
      </c>
      <c r="D9" s="25"/>
      <c r="E9" s="27" t="s">
        <v>97</v>
      </c>
      <c r="F9" s="25"/>
      <c r="G9" s="25"/>
      <c r="H9" s="25"/>
      <c r="I9" s="28">
        <f>0+Q9</f>
      </c>
      <c r="O9">
        <f>0+R9</f>
      </c>
      <c r="Q9">
        <f>0+I10+I13+I16+I19+I22+I25+I28</f>
      </c>
      <c r="R9">
        <f>0+O10+O13+O16+O19+O22+O25+O28</f>
      </c>
    </row>
    <row r="10" spans="1:16" ht="12.75">
      <c r="A10" s="24" t="s">
        <v>48</v>
      </c>
      <c r="B10" s="29" t="s">
        <v>32</v>
      </c>
      <c r="C10" s="29" t="s">
        <v>573</v>
      </c>
      <c r="D10" s="24" t="s">
        <v>50</v>
      </c>
      <c r="E10" s="30" t="s">
        <v>574</v>
      </c>
      <c r="F10" s="31" t="s">
        <v>62</v>
      </c>
      <c r="G10" s="32">
        <v>9</v>
      </c>
      <c r="H10" s="33">
        <v>0</v>
      </c>
      <c r="I10" s="33">
        <f>ROUND(ROUND(H10,2)*ROUND(G10,3),2)</f>
      </c>
      <c r="O10">
        <f>(I10*21)/100</f>
      </c>
      <c r="P10" t="s">
        <v>27</v>
      </c>
    </row>
    <row r="11" spans="1:5" ht="25.5">
      <c r="A11" s="34" t="s">
        <v>53</v>
      </c>
      <c r="E11" s="35" t="s">
        <v>575</v>
      </c>
    </row>
    <row r="12" spans="1:5" ht="12.75">
      <c r="A12" s="38" t="s">
        <v>55</v>
      </c>
      <c r="E12" s="37" t="s">
        <v>50</v>
      </c>
    </row>
    <row r="13" spans="1:16" ht="12.75">
      <c r="A13" s="24" t="s">
        <v>48</v>
      </c>
      <c r="B13" s="29" t="s">
        <v>27</v>
      </c>
      <c r="C13" s="29" t="s">
        <v>576</v>
      </c>
      <c r="D13" s="24" t="s">
        <v>50</v>
      </c>
      <c r="E13" s="30" t="s">
        <v>577</v>
      </c>
      <c r="F13" s="31" t="s">
        <v>62</v>
      </c>
      <c r="G13" s="32">
        <v>13</v>
      </c>
      <c r="H13" s="33">
        <v>0</v>
      </c>
      <c r="I13" s="33">
        <f>ROUND(ROUND(H13,2)*ROUND(G13,3),2)</f>
      </c>
      <c r="O13">
        <f>(I13*21)/100</f>
      </c>
      <c r="P13" t="s">
        <v>27</v>
      </c>
    </row>
    <row r="14" spans="1:5" ht="25.5">
      <c r="A14" s="34" t="s">
        <v>53</v>
      </c>
      <c r="E14" s="35" t="s">
        <v>575</v>
      </c>
    </row>
    <row r="15" spans="1:5" ht="12.75">
      <c r="A15" s="38" t="s">
        <v>55</v>
      </c>
      <c r="E15" s="37" t="s">
        <v>50</v>
      </c>
    </row>
    <row r="16" spans="1:16" ht="12.75">
      <c r="A16" s="24" t="s">
        <v>48</v>
      </c>
      <c r="B16" s="29" t="s">
        <v>26</v>
      </c>
      <c r="C16" s="29" t="s">
        <v>578</v>
      </c>
      <c r="D16" s="24" t="s">
        <v>50</v>
      </c>
      <c r="E16" s="30" t="s">
        <v>579</v>
      </c>
      <c r="F16" s="31" t="s">
        <v>62</v>
      </c>
      <c r="G16" s="32">
        <v>7</v>
      </c>
      <c r="H16" s="33">
        <v>0</v>
      </c>
      <c r="I16" s="33">
        <f>ROUND(ROUND(H16,2)*ROUND(G16,3),2)</f>
      </c>
      <c r="O16">
        <f>(I16*21)/100</f>
      </c>
      <c r="P16" t="s">
        <v>27</v>
      </c>
    </row>
    <row r="17" spans="1:5" ht="25.5">
      <c r="A17" s="34" t="s">
        <v>53</v>
      </c>
      <c r="E17" s="35" t="s">
        <v>575</v>
      </c>
    </row>
    <row r="18" spans="1:5" ht="12.75">
      <c r="A18" s="38" t="s">
        <v>55</v>
      </c>
      <c r="E18" s="37" t="s">
        <v>50</v>
      </c>
    </row>
    <row r="19" spans="1:16" ht="12.75">
      <c r="A19" s="24" t="s">
        <v>48</v>
      </c>
      <c r="B19" s="29" t="s">
        <v>36</v>
      </c>
      <c r="C19" s="29" t="s">
        <v>580</v>
      </c>
      <c r="D19" s="24" t="s">
        <v>50</v>
      </c>
      <c r="E19" s="30" t="s">
        <v>581</v>
      </c>
      <c r="F19" s="31" t="s">
        <v>62</v>
      </c>
      <c r="G19" s="32">
        <v>29</v>
      </c>
      <c r="H19" s="33">
        <v>0</v>
      </c>
      <c r="I19" s="33">
        <f>ROUND(ROUND(H19,2)*ROUND(G19,3),2)</f>
      </c>
      <c r="O19">
        <f>(I19*21)/100</f>
      </c>
      <c r="P19" t="s">
        <v>27</v>
      </c>
    </row>
    <row r="20" spans="1:5" ht="12.75">
      <c r="A20" s="34" t="s">
        <v>53</v>
      </c>
      <c r="E20" s="35" t="s">
        <v>50</v>
      </c>
    </row>
    <row r="21" spans="1:5" ht="12.75">
      <c r="A21" s="38" t="s">
        <v>55</v>
      </c>
      <c r="E21" s="37" t="s">
        <v>50</v>
      </c>
    </row>
    <row r="22" spans="1:16" ht="25.5">
      <c r="A22" s="24" t="s">
        <v>48</v>
      </c>
      <c r="B22" s="29" t="s">
        <v>38</v>
      </c>
      <c r="C22" s="29" t="s">
        <v>582</v>
      </c>
      <c r="D22" s="24" t="s">
        <v>50</v>
      </c>
      <c r="E22" s="30" t="s">
        <v>583</v>
      </c>
      <c r="F22" s="31" t="s">
        <v>62</v>
      </c>
      <c r="G22" s="32">
        <v>28</v>
      </c>
      <c r="H22" s="33">
        <v>0</v>
      </c>
      <c r="I22" s="33">
        <f>ROUND(ROUND(H22,2)*ROUND(G22,3),2)</f>
      </c>
      <c r="O22">
        <f>(I22*21)/100</f>
      </c>
      <c r="P22" t="s">
        <v>27</v>
      </c>
    </row>
    <row r="23" spans="1:5" ht="12.75">
      <c r="A23" s="34" t="s">
        <v>53</v>
      </c>
      <c r="E23" s="35" t="s">
        <v>50</v>
      </c>
    </row>
    <row r="24" spans="1:5" ht="25.5">
      <c r="A24" s="38" t="s">
        <v>55</v>
      </c>
      <c r="E24" s="37" t="s">
        <v>584</v>
      </c>
    </row>
    <row r="25" spans="1:16" ht="12.75">
      <c r="A25" s="24" t="s">
        <v>48</v>
      </c>
      <c r="B25" s="29" t="s">
        <v>40</v>
      </c>
      <c r="C25" s="29" t="s">
        <v>585</v>
      </c>
      <c r="D25" s="24" t="s">
        <v>50</v>
      </c>
      <c r="E25" s="30" t="s">
        <v>586</v>
      </c>
      <c r="F25" s="31" t="s">
        <v>62</v>
      </c>
      <c r="G25" s="32">
        <v>1</v>
      </c>
      <c r="H25" s="33">
        <v>0</v>
      </c>
      <c r="I25" s="33">
        <f>ROUND(ROUND(H25,2)*ROUND(G25,3),2)</f>
      </c>
      <c r="O25">
        <f>(I25*21)/100</f>
      </c>
      <c r="P25" t="s">
        <v>27</v>
      </c>
    </row>
    <row r="26" spans="1:5" ht="12.75">
      <c r="A26" s="34" t="s">
        <v>53</v>
      </c>
      <c r="E26" s="35" t="s">
        <v>50</v>
      </c>
    </row>
    <row r="27" spans="1:5" ht="25.5">
      <c r="A27" s="38" t="s">
        <v>55</v>
      </c>
      <c r="E27" s="37" t="s">
        <v>587</v>
      </c>
    </row>
    <row r="28" spans="1:16" ht="12.75">
      <c r="A28" s="24" t="s">
        <v>48</v>
      </c>
      <c r="B28" s="29" t="s">
        <v>70</v>
      </c>
      <c r="C28" s="29" t="s">
        <v>588</v>
      </c>
      <c r="D28" s="24" t="s">
        <v>50</v>
      </c>
      <c r="E28" s="30" t="s">
        <v>589</v>
      </c>
      <c r="F28" s="31" t="s">
        <v>189</v>
      </c>
      <c r="G28" s="32">
        <v>5.8</v>
      </c>
      <c r="H28" s="33">
        <v>0</v>
      </c>
      <c r="I28" s="33">
        <f>ROUND(ROUND(H28,2)*ROUND(G28,3),2)</f>
      </c>
      <c r="O28">
        <f>(I28*21)/100</f>
      </c>
      <c r="P28" t="s">
        <v>27</v>
      </c>
    </row>
    <row r="29" spans="1:5" ht="12.75">
      <c r="A29" s="34" t="s">
        <v>53</v>
      </c>
      <c r="E29" s="35" t="s">
        <v>50</v>
      </c>
    </row>
    <row r="30" spans="1:5" ht="25.5">
      <c r="A30" s="36" t="s">
        <v>55</v>
      </c>
      <c r="E30" s="37" t="s">
        <v>590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