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 rozpočtu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<sst xmlns="http://schemas.openxmlformats.org/spreadsheetml/2006/main" count="119" uniqueCount="102">
  <si>
    <t xml:space="preserve">ROZPOČET  </t>
  </si>
  <si>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</si>
  <si>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</si>
  <si>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</si>
  <si>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</si>
  <si>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</si>
  <si>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</si>
  <si>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</si>
  <si>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</si>
  <si>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Kč/MJ</t>
  </si>
  <si>
    <t>Celkem Kč</t>
  </si>
  <si>
    <t>kpl</t>
  </si>
  <si>
    <t>Celkem vč. DPH</t>
  </si>
  <si>
    <r>
      <t xml:space="preserve">Stavba:    </t>
    </r>
    <r>
      <rPr>
        <b/>
        <sz val="12"/>
        <rFont val="Arial CE"/>
        <family val="2"/>
      </rPr>
      <t xml:space="preserve"> </t>
    </r>
  </si>
  <si>
    <t xml:space="preserve">Objekt:    </t>
  </si>
  <si>
    <r>
      <t xml:space="preserve">Objednatel:  </t>
    </r>
    <r>
      <rPr>
        <b/>
        <sz val="9"/>
        <rFont val="Arial CE"/>
        <family val="2"/>
      </rPr>
      <t xml:space="preserve"> </t>
    </r>
  </si>
  <si>
    <r>
      <t xml:space="preserve">Místo:    </t>
    </r>
    <r>
      <rPr>
        <b/>
        <sz val="11"/>
        <rFont val="Arial CE"/>
        <family val="2"/>
      </rPr>
      <t xml:space="preserve"> </t>
    </r>
  </si>
  <si>
    <t>Výměra KSÚS</t>
  </si>
  <si>
    <t>Výměra obec</t>
  </si>
  <si>
    <t xml:space="preserve">Náklady KSÚS </t>
  </si>
  <si>
    <t>Náklady obec</t>
  </si>
  <si>
    <t>II/118 Železná, optimalizace</t>
  </si>
  <si>
    <t>silnice  II/118</t>
  </si>
  <si>
    <t>Krajská správa a údržba silnic Středočeského kraje, příspěvková organizace a obec Železná</t>
  </si>
  <si>
    <t>II/118 - km 64,361 - 64,880</t>
  </si>
  <si>
    <t>ks</t>
  </si>
  <si>
    <t>R položka</t>
  </si>
  <si>
    <t>DIO  vč. zajištění, zjištění a vytyčení inž. sítí , geodetické zaměření stavby</t>
  </si>
  <si>
    <t xml:space="preserve">Zalévání spár dilatační zálivkou za studena </t>
  </si>
  <si>
    <t>bm</t>
  </si>
  <si>
    <t>frézování  asfalt. ploch, odvoz do 20km</t>
  </si>
  <si>
    <t>m3</t>
  </si>
  <si>
    <t xml:space="preserve">řezání asfaltového krytu vozovek do 50mm </t>
  </si>
  <si>
    <t>čištění vozovek samosběrem</t>
  </si>
  <si>
    <t>574C06</t>
  </si>
  <si>
    <t xml:space="preserve">vyrovnávka asfalt. bet. ACL 16+ ,   </t>
  </si>
  <si>
    <t>spojovací postřik ze sil. emulze do 1,0kg/m2</t>
  </si>
  <si>
    <t>574A44</t>
  </si>
  <si>
    <t xml:space="preserve">asfalt. beton ACO 11+  50/70 tl. 50 mm,  </t>
  </si>
  <si>
    <t xml:space="preserve">výšková úprava šachty, vpusti </t>
  </si>
  <si>
    <t>výšková úprava  krycích hrnců</t>
  </si>
  <si>
    <t>frézování spár š. do 10mm , hl. do 20mm</t>
  </si>
  <si>
    <t>VDZ V2 - 12,5 cm , barvou,  základní</t>
  </si>
  <si>
    <t xml:space="preserve">VDZ - vodící proužky  V2 -12,5 , přechod pro chodce atd.,  plast, retroreflexní </t>
  </si>
  <si>
    <t>Datum, razítko a podpis</t>
  </si>
  <si>
    <t>Zpracoval</t>
  </si>
  <si>
    <t xml:space="preserve">Schválil </t>
  </si>
  <si>
    <t>Celkem včetně DPH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</si>
  <si>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</si>
  <si>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</si>
  <si>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</si>
  <si>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</si>
  <si>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</si>
  <si>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</si>
  <si>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</si>
  <si>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</si>
  <si>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</si>
  <si>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</si>
  <si>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</si>
  <si>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</si>
  <si>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</si>
  <si>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</si>
  <si>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</si>
  <si>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</si>
  <si>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</si>
  <si>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</si>
  <si>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</si>
  <si>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</si>
  <si>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</si>
  <si>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</si>
  <si>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</si>
  <si>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</si>
  <si>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</si>
  <si>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</si>
  <si>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</si>
  <si>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</si>
  <si>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</si>
  <si>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</si>
  <si>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</si>
  <si>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</si>
  <si>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</si>
  <si>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</si>
  <si>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</si>
  <si>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</si>
  <si>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</si>
  <si>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</si>
  <si>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</si>
  <si>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>Lokalita:</t>
  </si>
  <si>
    <t>Projektant:</t>
  </si>
  <si>
    <t>Druh stavby:</t>
  </si>
  <si>
    <t>Objednatel:</t>
  </si>
  <si>
    <t>Název stavby:</t>
  </si>
  <si>
    <t>Krycí list rozpočtu</t>
  </si>
  <si>
    <t xml:space="preserve"> II/118 Železná, optimalizace</t>
  </si>
  <si>
    <t>Optimalizace 2019</t>
  </si>
  <si>
    <t>silnice II/118 v průtahu obcí Železná</t>
  </si>
  <si>
    <t>provozní cestmistr: Luboš Krejčí</t>
  </si>
  <si>
    <t>správní cestmistr: Milan Kysilka</t>
  </si>
  <si>
    <t>vedoucí TSÚ: Karel Motal</t>
  </si>
  <si>
    <t>vedoucí PÚ: Bohumil Taraba</t>
  </si>
  <si>
    <t>KSÚS Středočeského kraje příspěvková organizace                          Obec Železná</t>
  </si>
  <si>
    <t>00066001                           0875121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</si>
</sst>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</numFmts>
  <fonts count="6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8"/>
      <name val="MS Sans Serif"/>
      <family val="2"/>
    </font>
    <font>
      <sz val="11"/>
      <name val="Arial CE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Book Antiqua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top"/>
      <protection/>
    </xf>
    <xf numFmtId="2" fontId="0" fillId="0" borderId="0" xfId="46" applyNumberFormat="1" applyFont="1" applyAlignment="1" applyProtection="1">
      <alignment vertical="top"/>
      <protection/>
    </xf>
    <xf numFmtId="2" fontId="13" fillId="0" borderId="0" xfId="0" applyNumberFormat="1" applyFont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top" wrapText="1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0" fontId="59" fillId="0" borderId="0" xfId="0" applyFont="1" applyAlignment="1" applyProtection="1">
      <alignment horizontal="left"/>
      <protection/>
    </xf>
    <xf numFmtId="4" fontId="9" fillId="0" borderId="18" xfId="0" applyNumberFormat="1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horizontal="right"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vertical="top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0" fontId="15" fillId="33" borderId="23" xfId="0" applyFont="1" applyFill="1" applyBorder="1" applyAlignment="1" applyProtection="1">
      <alignment horizontal="center" vertical="center"/>
      <protection/>
    </xf>
    <xf numFmtId="0" fontId="15" fillId="33" borderId="24" xfId="0" applyFont="1" applyFill="1" applyBorder="1" applyAlignment="1" applyProtection="1">
      <alignment horizontal="center" vertical="center"/>
      <protection/>
    </xf>
    <xf numFmtId="0" fontId="15" fillId="33" borderId="25" xfId="0" applyFont="1" applyFill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1" fontId="10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6" fillId="0" borderId="30" xfId="0" applyNumberFormat="1" applyFont="1" applyFill="1" applyBorder="1" applyAlignment="1" applyProtection="1">
      <alignment vertical="center"/>
      <protection/>
    </xf>
    <xf numFmtId="0" fontId="16" fillId="0" borderId="31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4" fontId="18" fillId="34" borderId="10" xfId="0" applyNumberFormat="1" applyFont="1" applyFill="1" applyBorder="1" applyAlignment="1" applyProtection="1">
      <alignment horizontal="right" vertical="center"/>
      <protection/>
    </xf>
    <xf numFmtId="0" fontId="16" fillId="0" borderId="32" xfId="0" applyNumberFormat="1" applyFont="1" applyFill="1" applyBorder="1" applyAlignment="1" applyProtection="1">
      <alignment vertical="center"/>
      <protection/>
    </xf>
    <xf numFmtId="0" fontId="16" fillId="0" borderId="12" xfId="0" applyNumberFormat="1" applyFont="1" applyFill="1" applyBorder="1" applyAlignment="1" applyProtection="1">
      <alignment vertical="center"/>
      <protection/>
    </xf>
    <xf numFmtId="0" fontId="16" fillId="0" borderId="11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49" fontId="20" fillId="34" borderId="33" xfId="0" applyNumberFormat="1" applyFont="1" applyFill="1" applyBorder="1" applyAlignment="1" applyProtection="1">
      <alignment horizontal="center" vertical="center"/>
      <protection/>
    </xf>
    <xf numFmtId="49" fontId="20" fillId="34" borderId="34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34" xfId="0" applyNumberFormat="1" applyFont="1" applyFill="1" applyBorder="1" applyAlignment="1" applyProtection="1">
      <alignment horizontal="left" vertical="center"/>
      <protection/>
    </xf>
    <xf numFmtId="0" fontId="16" fillId="0" borderId="33" xfId="0" applyNumberFormat="1" applyFont="1" applyFill="1" applyBorder="1" applyAlignment="1" applyProtection="1">
      <alignment horizontal="left" vertical="center"/>
      <protection/>
    </xf>
    <xf numFmtId="0" fontId="16" fillId="0" borderId="26" xfId="0" applyNumberFormat="1" applyFont="1" applyFill="1" applyBorder="1" applyAlignment="1" applyProtection="1">
      <alignment horizontal="left" vertical="center"/>
      <protection/>
    </xf>
    <xf numFmtId="0" fontId="16" fillId="0" borderId="10" xfId="0" applyNumberFormat="1" applyFont="1" applyFill="1" applyBorder="1" applyAlignment="1" applyProtection="1">
      <alignment horizontal="left" vertical="center"/>
      <protection/>
    </xf>
    <xf numFmtId="49" fontId="22" fillId="0" borderId="33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16" fillId="0" borderId="33" xfId="0" applyNumberFormat="1" applyFont="1" applyFill="1" applyBorder="1" applyAlignment="1" applyProtection="1">
      <alignment horizontal="left" vertical="center"/>
      <protection/>
    </xf>
    <xf numFmtId="49" fontId="22" fillId="0" borderId="35" xfId="0" applyNumberFormat="1" applyFont="1" applyFill="1" applyBorder="1" applyAlignment="1" applyProtection="1">
      <alignment horizontal="center" vertical="center" wrapText="1"/>
      <protection/>
    </xf>
    <xf numFmtId="0" fontId="22" fillId="0" borderId="36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2" fillId="0" borderId="38" xfId="0" applyNumberFormat="1" applyFont="1" applyFill="1" applyBorder="1" applyAlignment="1" applyProtection="1">
      <alignment horizontal="center" vertical="center" wrapText="1"/>
      <protection/>
    </xf>
    <xf numFmtId="49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49" fontId="16" fillId="0" borderId="26" xfId="0" applyNumberFormat="1" applyFont="1" applyFill="1" applyBorder="1" applyAlignment="1" applyProtection="1">
      <alignment horizontal="left" vertical="center"/>
      <protection/>
    </xf>
    <xf numFmtId="49" fontId="16" fillId="0" borderId="40" xfId="0" applyNumberFormat="1" applyFont="1" applyFill="1" applyBorder="1" applyAlignment="1" applyProtection="1">
      <alignment horizontal="center" vertical="center"/>
      <protection/>
    </xf>
    <xf numFmtId="0" fontId="16" fillId="0" borderId="41" xfId="0" applyNumberFormat="1" applyFont="1" applyFill="1" applyBorder="1" applyAlignment="1" applyProtection="1">
      <alignment horizontal="center" vertical="center"/>
      <protection/>
    </xf>
    <xf numFmtId="0" fontId="16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38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left" vertical="center"/>
      <protection/>
    </xf>
    <xf numFmtId="49" fontId="16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5" xfId="0" applyNumberFormat="1" applyFont="1" applyFill="1" applyBorder="1" applyAlignment="1" applyProtection="1">
      <alignment horizontal="left" vertical="center"/>
      <protection/>
    </xf>
    <xf numFmtId="49" fontId="16" fillId="0" borderId="40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Font="1" applyBorder="1" applyAlignment="1" applyProtection="1">
      <alignment vertical="center" wrapText="1"/>
      <protection/>
    </xf>
    <xf numFmtId="0" fontId="16" fillId="0" borderId="37" xfId="0" applyFont="1" applyBorder="1" applyAlignment="1" applyProtection="1">
      <alignment vertical="center" wrapText="1"/>
      <protection/>
    </xf>
    <xf numFmtId="0" fontId="16" fillId="0" borderId="38" xfId="0" applyFont="1" applyBorder="1" applyAlignment="1" applyProtection="1">
      <alignment vertical="center" wrapText="1"/>
      <protection/>
    </xf>
    <xf numFmtId="14" fontId="16" fillId="0" borderId="10" xfId="0" applyNumberFormat="1" applyFont="1" applyFill="1" applyBorder="1" applyAlignment="1" applyProtection="1">
      <alignment horizontal="left" vertical="center"/>
      <protection/>
    </xf>
    <xf numFmtId="14" fontId="16" fillId="0" borderId="15" xfId="0" applyNumberFormat="1" applyFont="1" applyFill="1" applyBorder="1" applyAlignment="1" applyProtection="1">
      <alignment horizontal="left" vertical="center"/>
      <protection/>
    </xf>
    <xf numFmtId="49" fontId="21" fillId="0" borderId="31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30" xfId="0" applyNumberFormat="1" applyFont="1" applyFill="1" applyBorder="1" applyAlignment="1" applyProtection="1">
      <alignment horizontal="center" vertical="center"/>
      <protection/>
    </xf>
    <xf numFmtId="49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49" fontId="18" fillId="34" borderId="10" xfId="0" applyNumberFormat="1" applyFont="1" applyFill="1" applyBorder="1" applyAlignment="1" applyProtection="1">
      <alignment horizontal="left" vertical="center"/>
      <protection/>
    </xf>
    <xf numFmtId="0" fontId="18" fillId="34" borderId="10" xfId="0" applyNumberFormat="1" applyFont="1" applyFill="1" applyBorder="1" applyAlignment="1" applyProtection="1">
      <alignment horizontal="left" vertical="center"/>
      <protection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49" fontId="17" fillId="35" borderId="40" xfId="0" applyNumberFormat="1" applyFont="1" applyFill="1" applyBorder="1" applyAlignment="1" applyProtection="1">
      <alignment horizontal="center" vertical="center"/>
      <protection/>
    </xf>
    <xf numFmtId="0" fontId="17" fillId="35" borderId="43" xfId="0" applyNumberFormat="1" applyFont="1" applyFill="1" applyBorder="1" applyAlignment="1" applyProtection="1">
      <alignment horizontal="center" vertical="center"/>
      <protection/>
    </xf>
    <xf numFmtId="0" fontId="17" fillId="35" borderId="41" xfId="0" applyNumberFormat="1" applyFont="1" applyFill="1" applyBorder="1" applyAlignment="1" applyProtection="1">
      <alignment horizontal="center" vertical="center"/>
      <protection/>
    </xf>
    <xf numFmtId="0" fontId="17" fillId="35" borderId="48" xfId="0" applyNumberFormat="1" applyFont="1" applyFill="1" applyBorder="1" applyAlignment="1" applyProtection="1">
      <alignment horizontal="center" vertical="center"/>
      <protection/>
    </xf>
    <xf numFmtId="49" fontId="17" fillId="0" borderId="49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44" xfId="0" applyNumberFormat="1" applyFont="1" applyFill="1" applyBorder="1" applyAlignment="1" applyProtection="1">
      <alignment horizontal="left" vertical="center"/>
      <protection/>
    </xf>
    <xf numFmtId="0" fontId="17" fillId="0" borderId="30" xfId="0" applyNumberFormat="1" applyFont="1" applyFill="1" applyBorder="1" applyAlignment="1" applyProtection="1">
      <alignment horizontal="left" vertical="center"/>
      <protection/>
    </xf>
    <xf numFmtId="49" fontId="18" fillId="34" borderId="26" xfId="0" applyNumberFormat="1" applyFont="1" applyFill="1" applyBorder="1" applyAlignment="1" applyProtection="1">
      <alignment horizontal="left" vertical="center"/>
      <protection/>
    </xf>
    <xf numFmtId="49" fontId="17" fillId="0" borderId="50" xfId="0" applyNumberFormat="1" applyFont="1" applyFill="1" applyBorder="1" applyAlignment="1" applyProtection="1">
      <alignment horizontal="left" vertical="center"/>
      <protection/>
    </xf>
    <xf numFmtId="0" fontId="17" fillId="0" borderId="46" xfId="0" applyNumberFormat="1" applyFont="1" applyFill="1" applyBorder="1" applyAlignment="1" applyProtection="1">
      <alignment horizontal="left" vertical="center"/>
      <protection/>
    </xf>
    <xf numFmtId="0" fontId="17" fillId="0" borderId="47" xfId="0" applyNumberFormat="1" applyFont="1" applyFill="1" applyBorder="1" applyAlignment="1" applyProtection="1">
      <alignment horizontal="left" vertical="center"/>
      <protection/>
    </xf>
    <xf numFmtId="0" fontId="17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6769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M25" sqref="M25"/>
    </sheetView>
  </sheetViews>
  <sheetFormatPr defaultColWidth="13.33203125" defaultRowHeight="10.5"/>
  <cols>
    <col min="1" max="1" width="13.33203125" style="64" customWidth="1"/>
    <col min="2" max="2" width="11.83203125" style="64" customWidth="1"/>
    <col min="3" max="3" width="25.33203125" style="64" customWidth="1"/>
    <col min="4" max="4" width="11.83203125" style="64" customWidth="1"/>
    <col min="5" max="5" width="16.33203125" style="64" customWidth="1"/>
    <col min="6" max="6" width="26.33203125" style="64" customWidth="1"/>
    <col min="7" max="7" width="13.33203125" style="64" customWidth="1"/>
    <col min="8" max="8" width="13.83203125" style="64" customWidth="1"/>
    <col min="9" max="9" width="26.16015625" style="64" customWidth="1"/>
    <col min="10" max="10" width="13.33203125" style="64" customWidth="1"/>
    <col min="11" max="11" width="13.66015625" style="64" bestFit="1" customWidth="1"/>
    <col min="12" max="16384" width="13.33203125" style="64" customWidth="1"/>
  </cols>
  <sheetData>
    <row r="1" spans="1:9" ht="28.5" customHeight="1" thickBot="1">
      <c r="A1" s="82" t="s">
        <v>92</v>
      </c>
      <c r="B1" s="83"/>
      <c r="C1" s="83"/>
      <c r="D1" s="83"/>
      <c r="E1" s="83"/>
      <c r="F1" s="83"/>
      <c r="G1" s="83"/>
      <c r="H1" s="83"/>
      <c r="I1" s="83"/>
    </row>
    <row r="2" spans="1:10" ht="12.75" customHeight="1">
      <c r="A2" s="84" t="s">
        <v>91</v>
      </c>
      <c r="B2" s="85"/>
      <c r="C2" s="88" t="s">
        <v>93</v>
      </c>
      <c r="D2" s="88"/>
      <c r="E2" s="90" t="s">
        <v>90</v>
      </c>
      <c r="F2" s="91" t="s">
        <v>100</v>
      </c>
      <c r="G2" s="92"/>
      <c r="H2" s="90" t="s">
        <v>85</v>
      </c>
      <c r="I2" s="95" t="s">
        <v>101</v>
      </c>
      <c r="J2" s="65"/>
    </row>
    <row r="3" spans="1:10" ht="39.75" customHeight="1">
      <c r="A3" s="86"/>
      <c r="B3" s="87"/>
      <c r="C3" s="89"/>
      <c r="D3" s="89"/>
      <c r="E3" s="87"/>
      <c r="F3" s="93"/>
      <c r="G3" s="94"/>
      <c r="H3" s="87"/>
      <c r="I3" s="96"/>
      <c r="J3" s="65"/>
    </row>
    <row r="4" spans="1:10" ht="12.75">
      <c r="A4" s="97" t="s">
        <v>89</v>
      </c>
      <c r="B4" s="87"/>
      <c r="C4" s="98" t="s">
        <v>94</v>
      </c>
      <c r="D4" s="99"/>
      <c r="E4" s="102" t="s">
        <v>88</v>
      </c>
      <c r="F4" s="102"/>
      <c r="G4" s="87"/>
      <c r="H4" s="102" t="s">
        <v>85</v>
      </c>
      <c r="I4" s="103"/>
      <c r="J4" s="65"/>
    </row>
    <row r="5" spans="1:10" ht="12.75">
      <c r="A5" s="86"/>
      <c r="B5" s="87"/>
      <c r="C5" s="100"/>
      <c r="D5" s="101"/>
      <c r="E5" s="87"/>
      <c r="F5" s="87"/>
      <c r="G5" s="87"/>
      <c r="H5" s="87"/>
      <c r="I5" s="104"/>
      <c r="J5" s="65"/>
    </row>
    <row r="6" spans="1:10" ht="12.75" customHeight="1">
      <c r="A6" s="97" t="s">
        <v>87</v>
      </c>
      <c r="B6" s="87"/>
      <c r="C6" s="105" t="s">
        <v>95</v>
      </c>
      <c r="D6" s="106"/>
      <c r="E6" s="102" t="s">
        <v>86</v>
      </c>
      <c r="F6" s="102"/>
      <c r="G6" s="87"/>
      <c r="H6" s="102" t="s">
        <v>85</v>
      </c>
      <c r="I6" s="103"/>
      <c r="J6" s="65"/>
    </row>
    <row r="7" spans="1:10" ht="12.75">
      <c r="A7" s="86"/>
      <c r="B7" s="87"/>
      <c r="C7" s="107"/>
      <c r="D7" s="108"/>
      <c r="E7" s="87"/>
      <c r="F7" s="87"/>
      <c r="G7" s="87"/>
      <c r="H7" s="87"/>
      <c r="I7" s="104"/>
      <c r="J7" s="65"/>
    </row>
    <row r="8" spans="1:10" ht="12.75">
      <c r="A8" s="97" t="s">
        <v>84</v>
      </c>
      <c r="B8" s="87"/>
      <c r="C8" s="109"/>
      <c r="D8" s="87"/>
      <c r="E8" s="102" t="s">
        <v>83</v>
      </c>
      <c r="F8" s="87"/>
      <c r="G8" s="87"/>
      <c r="H8" s="102" t="s">
        <v>82</v>
      </c>
      <c r="I8" s="103"/>
      <c r="J8" s="65"/>
    </row>
    <row r="9" spans="1:10" ht="12.75">
      <c r="A9" s="86"/>
      <c r="B9" s="87"/>
      <c r="C9" s="87"/>
      <c r="D9" s="87"/>
      <c r="E9" s="87"/>
      <c r="F9" s="87"/>
      <c r="G9" s="87"/>
      <c r="H9" s="87"/>
      <c r="I9" s="104"/>
      <c r="J9" s="65"/>
    </row>
    <row r="10" spans="1:10" ht="12.75">
      <c r="A10" s="97" t="s">
        <v>81</v>
      </c>
      <c r="B10" s="87"/>
      <c r="C10" s="102"/>
      <c r="D10" s="87"/>
      <c r="E10" s="102" t="s">
        <v>80</v>
      </c>
      <c r="F10" s="102"/>
      <c r="G10" s="87"/>
      <c r="H10" s="102" t="s">
        <v>79</v>
      </c>
      <c r="I10" s="110"/>
      <c r="J10" s="65"/>
    </row>
    <row r="11" spans="1:10" ht="12.75">
      <c r="A11" s="86"/>
      <c r="B11" s="87"/>
      <c r="C11" s="87"/>
      <c r="D11" s="87"/>
      <c r="E11" s="87"/>
      <c r="F11" s="87"/>
      <c r="G11" s="87"/>
      <c r="H11" s="87"/>
      <c r="I11" s="104"/>
      <c r="J11" s="65"/>
    </row>
    <row r="12" spans="1:9" ht="23.25" customHeight="1" thickBot="1">
      <c r="A12" s="111" t="s">
        <v>78</v>
      </c>
      <c r="B12" s="112"/>
      <c r="C12" s="112"/>
      <c r="D12" s="112"/>
      <c r="E12" s="112"/>
      <c r="F12" s="112"/>
      <c r="G12" s="112"/>
      <c r="H12" s="112"/>
      <c r="I12" s="113"/>
    </row>
    <row r="13" spans="1:10" ht="26.25" customHeight="1">
      <c r="A13" s="81" t="s">
        <v>77</v>
      </c>
      <c r="B13" s="114" t="s">
        <v>76</v>
      </c>
      <c r="C13" s="115"/>
      <c r="D13" s="80" t="s">
        <v>75</v>
      </c>
      <c r="E13" s="114" t="s">
        <v>74</v>
      </c>
      <c r="F13" s="115"/>
      <c r="G13" s="80" t="s">
        <v>73</v>
      </c>
      <c r="H13" s="114" t="s">
        <v>72</v>
      </c>
      <c r="I13" s="116"/>
      <c r="J13" s="65"/>
    </row>
    <row r="14" spans="1:10" ht="15" customHeight="1">
      <c r="A14" s="75" t="s">
        <v>71</v>
      </c>
      <c r="B14" s="77" t="s">
        <v>61</v>
      </c>
      <c r="C14" s="74">
        <f>SUM(rozpočet!I23)</f>
        <v>0</v>
      </c>
      <c r="D14" s="117" t="s">
        <v>70</v>
      </c>
      <c r="E14" s="118"/>
      <c r="F14" s="74">
        <v>0</v>
      </c>
      <c r="G14" s="117" t="s">
        <v>69</v>
      </c>
      <c r="H14" s="118"/>
      <c r="I14" s="73">
        <v>0</v>
      </c>
      <c r="J14" s="65"/>
    </row>
    <row r="15" spans="1:11" ht="15" customHeight="1">
      <c r="A15" s="75"/>
      <c r="B15" s="77" t="s">
        <v>59</v>
      </c>
      <c r="C15" s="74">
        <v>0</v>
      </c>
      <c r="D15" s="117" t="s">
        <v>68</v>
      </c>
      <c r="E15" s="118"/>
      <c r="F15" s="74">
        <v>0</v>
      </c>
      <c r="G15" s="117" t="s">
        <v>67</v>
      </c>
      <c r="H15" s="118"/>
      <c r="I15" s="73">
        <v>0</v>
      </c>
      <c r="J15" s="65"/>
      <c r="K15" s="79"/>
    </row>
    <row r="16" spans="1:10" ht="15" customHeight="1">
      <c r="A16" s="75" t="s">
        <v>66</v>
      </c>
      <c r="B16" s="77" t="s">
        <v>61</v>
      </c>
      <c r="C16" s="74">
        <v>0</v>
      </c>
      <c r="D16" s="117" t="s">
        <v>65</v>
      </c>
      <c r="E16" s="118"/>
      <c r="F16" s="74">
        <v>0</v>
      </c>
      <c r="G16" s="117" t="s">
        <v>64</v>
      </c>
      <c r="H16" s="118"/>
      <c r="I16" s="73">
        <v>0</v>
      </c>
      <c r="J16" s="65"/>
    </row>
    <row r="17" spans="1:10" ht="15" customHeight="1">
      <c r="A17" s="75"/>
      <c r="B17" s="77" t="s">
        <v>59</v>
      </c>
      <c r="C17" s="74">
        <v>0</v>
      </c>
      <c r="D17" s="117"/>
      <c r="E17" s="118"/>
      <c r="F17" s="78"/>
      <c r="G17" s="117" t="s">
        <v>63</v>
      </c>
      <c r="H17" s="118"/>
      <c r="I17" s="73">
        <v>0</v>
      </c>
      <c r="J17" s="65"/>
    </row>
    <row r="18" spans="1:10" ht="15" customHeight="1">
      <c r="A18" s="75" t="s">
        <v>62</v>
      </c>
      <c r="B18" s="77" t="s">
        <v>61</v>
      </c>
      <c r="C18" s="74">
        <v>0</v>
      </c>
      <c r="D18" s="117"/>
      <c r="E18" s="118"/>
      <c r="F18" s="78"/>
      <c r="G18" s="117" t="s">
        <v>60</v>
      </c>
      <c r="H18" s="118"/>
      <c r="I18" s="73">
        <v>0</v>
      </c>
      <c r="J18" s="65"/>
    </row>
    <row r="19" spans="1:10" ht="15" customHeight="1">
      <c r="A19" s="75"/>
      <c r="B19" s="77" t="s">
        <v>59</v>
      </c>
      <c r="C19" s="74">
        <v>0</v>
      </c>
      <c r="D19" s="117"/>
      <c r="E19" s="118"/>
      <c r="F19" s="78"/>
      <c r="G19" s="117" t="s">
        <v>58</v>
      </c>
      <c r="H19" s="118"/>
      <c r="I19" s="73">
        <v>0</v>
      </c>
      <c r="J19" s="65"/>
    </row>
    <row r="20" spans="1:10" ht="15" customHeight="1">
      <c r="A20" s="119" t="s">
        <v>57</v>
      </c>
      <c r="B20" s="120"/>
      <c r="C20" s="74">
        <v>0</v>
      </c>
      <c r="D20" s="117"/>
      <c r="E20" s="118"/>
      <c r="F20" s="78"/>
      <c r="G20" s="117"/>
      <c r="H20" s="118"/>
      <c r="I20" s="76"/>
      <c r="J20" s="65"/>
    </row>
    <row r="21" spans="1:10" ht="15" customHeight="1">
      <c r="A21" s="119" t="s">
        <v>56</v>
      </c>
      <c r="B21" s="120"/>
      <c r="C21" s="74">
        <v>0</v>
      </c>
      <c r="D21" s="117"/>
      <c r="E21" s="118"/>
      <c r="F21" s="78"/>
      <c r="G21" s="117"/>
      <c r="H21" s="118"/>
      <c r="I21" s="76"/>
      <c r="J21" s="65"/>
    </row>
    <row r="22" spans="1:10" ht="16.5" customHeight="1">
      <c r="A22" s="119" t="s">
        <v>55</v>
      </c>
      <c r="B22" s="120"/>
      <c r="C22" s="74">
        <f>SUM(C14:C21)</f>
        <v>0</v>
      </c>
      <c r="D22" s="123" t="s">
        <v>54</v>
      </c>
      <c r="E22" s="120"/>
      <c r="F22" s="74">
        <f>SUM(F14:F21)</f>
        <v>0</v>
      </c>
      <c r="G22" s="123" t="s">
        <v>53</v>
      </c>
      <c r="H22" s="120"/>
      <c r="I22" s="73">
        <f>SUM(I14:I21)</f>
        <v>0</v>
      </c>
      <c r="J22" s="65"/>
    </row>
    <row r="23" spans="1:9" ht="12.75">
      <c r="A23" s="72"/>
      <c r="B23" s="71"/>
      <c r="C23" s="71"/>
      <c r="D23" s="71"/>
      <c r="E23" s="71"/>
      <c r="F23" s="71"/>
      <c r="G23" s="71"/>
      <c r="H23" s="71"/>
      <c r="I23" s="70"/>
    </row>
    <row r="24" spans="1:9" ht="15" customHeight="1">
      <c r="A24" s="141" t="s">
        <v>52</v>
      </c>
      <c r="B24" s="122"/>
      <c r="C24" s="69">
        <v>0</v>
      </c>
      <c r="D24" s="65"/>
      <c r="E24" s="65"/>
      <c r="F24" s="65"/>
      <c r="G24" s="65"/>
      <c r="H24" s="65"/>
      <c r="I24" s="66"/>
    </row>
    <row r="25" spans="1:10" ht="15" customHeight="1">
      <c r="A25" s="141" t="s">
        <v>51</v>
      </c>
      <c r="B25" s="122"/>
      <c r="C25" s="69">
        <v>0</v>
      </c>
      <c r="D25" s="121" t="s">
        <v>50</v>
      </c>
      <c r="E25" s="122"/>
      <c r="F25" s="69">
        <f>ROUND(C25*(14/100),2)</f>
        <v>0</v>
      </c>
      <c r="G25" s="121" t="s">
        <v>49</v>
      </c>
      <c r="H25" s="122"/>
      <c r="I25" s="68">
        <f>SUM(C24:C26)</f>
        <v>0</v>
      </c>
      <c r="J25" s="65"/>
    </row>
    <row r="26" spans="1:10" ht="15" customHeight="1">
      <c r="A26" s="141" t="s">
        <v>48</v>
      </c>
      <c r="B26" s="122"/>
      <c r="C26" s="69">
        <f>C22+F22*I22</f>
        <v>0</v>
      </c>
      <c r="D26" s="121" t="s">
        <v>6</v>
      </c>
      <c r="E26" s="122"/>
      <c r="F26" s="69">
        <f>ROUND(C26*(21/100),2)</f>
        <v>0</v>
      </c>
      <c r="G26" s="121" t="s">
        <v>47</v>
      </c>
      <c r="H26" s="122"/>
      <c r="I26" s="68">
        <f>SUM(F25:F26)+I25</f>
        <v>0</v>
      </c>
      <c r="J26" s="65"/>
    </row>
    <row r="27" spans="1:9" ht="12.75">
      <c r="A27" s="67"/>
      <c r="B27" s="65"/>
      <c r="C27" s="65"/>
      <c r="D27" s="65"/>
      <c r="E27" s="65"/>
      <c r="F27" s="65"/>
      <c r="G27" s="65"/>
      <c r="H27" s="65"/>
      <c r="I27" s="66"/>
    </row>
    <row r="28" spans="1:10" ht="14.25" customHeight="1">
      <c r="A28" s="124"/>
      <c r="B28" s="125"/>
      <c r="C28" s="126"/>
      <c r="D28" s="133" t="s">
        <v>46</v>
      </c>
      <c r="E28" s="134"/>
      <c r="F28" s="135"/>
      <c r="G28" s="133" t="s">
        <v>45</v>
      </c>
      <c r="H28" s="134"/>
      <c r="I28" s="136"/>
      <c r="J28" s="65"/>
    </row>
    <row r="29" spans="1:10" ht="14.25" customHeight="1">
      <c r="A29" s="127"/>
      <c r="B29" s="128"/>
      <c r="C29" s="129"/>
      <c r="D29" s="137" t="s">
        <v>99</v>
      </c>
      <c r="E29" s="138"/>
      <c r="F29" s="139"/>
      <c r="G29" s="137" t="s">
        <v>96</v>
      </c>
      <c r="H29" s="138"/>
      <c r="I29" s="140"/>
      <c r="J29" s="65"/>
    </row>
    <row r="30" spans="1:10" ht="14.25" customHeight="1">
      <c r="A30" s="127"/>
      <c r="B30" s="128"/>
      <c r="C30" s="129"/>
      <c r="D30" s="137" t="s">
        <v>98</v>
      </c>
      <c r="E30" s="138"/>
      <c r="F30" s="139"/>
      <c r="G30" s="137" t="s">
        <v>97</v>
      </c>
      <c r="H30" s="138"/>
      <c r="I30" s="140"/>
      <c r="J30" s="65"/>
    </row>
    <row r="31" spans="1:10" ht="14.25" customHeight="1">
      <c r="A31" s="127"/>
      <c r="B31" s="128"/>
      <c r="C31" s="129"/>
      <c r="D31" s="137"/>
      <c r="E31" s="138"/>
      <c r="F31" s="139"/>
      <c r="G31" s="137"/>
      <c r="H31" s="138"/>
      <c r="I31" s="140"/>
      <c r="J31" s="65"/>
    </row>
    <row r="32" spans="1:10" ht="14.25" customHeight="1" thickBot="1">
      <c r="A32" s="130"/>
      <c r="B32" s="131"/>
      <c r="C32" s="132"/>
      <c r="D32" s="142" t="s">
        <v>44</v>
      </c>
      <c r="E32" s="143"/>
      <c r="F32" s="144"/>
      <c r="G32" s="142" t="s">
        <v>44</v>
      </c>
      <c r="H32" s="143"/>
      <c r="I32" s="145"/>
      <c r="J32" s="65"/>
    </row>
    <row r="33" spans="1:9" ht="12.75">
      <c r="A33" s="65"/>
      <c r="B33" s="65"/>
      <c r="C33" s="65"/>
      <c r="D33" s="65"/>
      <c r="E33" s="65"/>
      <c r="F33" s="65"/>
      <c r="G33" s="65"/>
      <c r="H33" s="65"/>
      <c r="I33" s="65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zoomScalePageLayoutView="0" workbookViewId="0" topLeftCell="A1">
      <selection activeCell="E32" sqref="E32"/>
    </sheetView>
  </sheetViews>
  <sheetFormatPr defaultColWidth="10.5" defaultRowHeight="12" customHeight="1"/>
  <cols>
    <col min="1" max="1" width="19" style="2" customWidth="1"/>
    <col min="2" max="2" width="102.83203125" style="3" customWidth="1"/>
    <col min="3" max="3" width="10.16015625" style="3" customWidth="1"/>
    <col min="4" max="4" width="20.16015625" style="3" customWidth="1"/>
    <col min="5" max="5" width="17.66015625" style="3" customWidth="1"/>
    <col min="6" max="6" width="17.16015625" style="4" customWidth="1"/>
    <col min="7" max="7" width="20.83203125" style="4" customWidth="1"/>
    <col min="8" max="8" width="19.16015625" style="4" customWidth="1"/>
    <col min="9" max="9" width="19.5" style="5" customWidth="1"/>
    <col min="10" max="10" width="17.83203125" style="5" customWidth="1"/>
    <col min="11" max="12" width="10.5" style="1" customWidth="1"/>
    <col min="13" max="13" width="16.83203125" style="1" customWidth="1"/>
    <col min="14" max="14" width="13" style="1" bestFit="1" customWidth="1"/>
    <col min="15" max="15" width="12.16015625" style="1" customWidth="1"/>
    <col min="16" max="16384" width="10.5" style="1" customWidth="1"/>
  </cols>
  <sheetData>
    <row r="1" spans="1:10" s="6" customFormat="1" ht="18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s="6" customFormat="1" ht="15.75">
      <c r="A2" s="20" t="s">
        <v>13</v>
      </c>
      <c r="B2" s="38" t="s">
        <v>21</v>
      </c>
      <c r="C2" s="21" t="s">
        <v>5</v>
      </c>
      <c r="D2" s="7"/>
      <c r="E2" s="7"/>
      <c r="F2" s="7"/>
      <c r="G2" s="7"/>
      <c r="H2" s="7"/>
      <c r="I2" s="7"/>
      <c r="J2" s="7"/>
    </row>
    <row r="3" spans="1:10" s="6" customFormat="1" ht="12.75" customHeight="1">
      <c r="A3" s="20" t="s">
        <v>14</v>
      </c>
      <c r="B3" s="38" t="s">
        <v>22</v>
      </c>
      <c r="C3" s="7"/>
      <c r="D3" s="7"/>
      <c r="E3" s="7"/>
      <c r="F3" s="13"/>
      <c r="G3" s="13"/>
      <c r="H3" s="13"/>
      <c r="I3" s="7"/>
      <c r="J3" s="7"/>
    </row>
    <row r="4" spans="1:10" s="6" customFormat="1" ht="6.75" customHeight="1">
      <c r="A4" s="8"/>
      <c r="B4" s="9"/>
      <c r="C4" s="10"/>
      <c r="D4" s="9"/>
      <c r="E4" s="9"/>
      <c r="F4" s="11"/>
      <c r="G4" s="11"/>
      <c r="H4" s="11"/>
      <c r="I4" s="12"/>
      <c r="J4" s="12"/>
    </row>
    <row r="5" spans="1:10" s="6" customFormat="1" ht="15.75">
      <c r="A5" s="13" t="s">
        <v>15</v>
      </c>
      <c r="B5" s="37" t="s">
        <v>23</v>
      </c>
      <c r="C5" s="18"/>
      <c r="D5" s="13"/>
      <c r="E5" s="13"/>
      <c r="F5" s="13"/>
      <c r="G5" s="42"/>
      <c r="H5" s="13"/>
      <c r="I5" s="13"/>
      <c r="J5" s="13"/>
    </row>
    <row r="6" spans="1:10" s="6" customFormat="1" ht="12.75" customHeight="1">
      <c r="A6" s="13" t="s">
        <v>2</v>
      </c>
      <c r="B6" s="13"/>
      <c r="C6" s="18"/>
      <c r="D6" s="13"/>
      <c r="E6" s="13"/>
      <c r="F6" s="13"/>
      <c r="G6" s="13"/>
      <c r="H6" s="13"/>
      <c r="I6" s="13"/>
      <c r="J6" s="13" t="s">
        <v>5</v>
      </c>
    </row>
    <row r="7" spans="1:10" s="6" customFormat="1" ht="12.75" customHeight="1">
      <c r="A7" s="13" t="s">
        <v>16</v>
      </c>
      <c r="B7" s="39" t="s">
        <v>24</v>
      </c>
      <c r="C7" s="19"/>
      <c r="D7" s="14"/>
      <c r="E7" s="14"/>
      <c r="F7" s="15"/>
      <c r="G7" s="15"/>
      <c r="H7" s="15"/>
      <c r="I7" s="16"/>
      <c r="J7" s="13" t="s">
        <v>5</v>
      </c>
    </row>
    <row r="8" spans="1:10" s="6" customFormat="1" ht="12" customHeight="1" thickBo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9" s="22" customFormat="1" ht="20.25" customHeight="1" thickBot="1">
      <c r="A9" s="52" t="s">
        <v>7</v>
      </c>
      <c r="B9" s="53" t="s">
        <v>8</v>
      </c>
      <c r="C9" s="53" t="s">
        <v>1</v>
      </c>
      <c r="D9" s="53" t="s">
        <v>17</v>
      </c>
      <c r="E9" s="53" t="s">
        <v>18</v>
      </c>
      <c r="F9" s="53" t="s">
        <v>9</v>
      </c>
      <c r="G9" s="54" t="s">
        <v>19</v>
      </c>
      <c r="H9" s="54" t="s">
        <v>20</v>
      </c>
      <c r="I9" s="55" t="s">
        <v>10</v>
      </c>
    </row>
    <row r="10" spans="1:15" s="22" customFormat="1" ht="20.25" customHeight="1">
      <c r="A10" s="50" t="s">
        <v>26</v>
      </c>
      <c r="B10" s="51" t="s">
        <v>27</v>
      </c>
      <c r="C10" s="50" t="s">
        <v>11</v>
      </c>
      <c r="D10" s="48">
        <v>1</v>
      </c>
      <c r="E10" s="48">
        <v>0</v>
      </c>
      <c r="F10" s="48">
        <v>0</v>
      </c>
      <c r="G10" s="48">
        <f aca="true" t="shared" si="0" ref="G10:G18">D10*F10</f>
        <v>0</v>
      </c>
      <c r="H10" s="48">
        <f aca="true" t="shared" si="1" ref="H10:H18">E10*F10</f>
        <v>0</v>
      </c>
      <c r="I10" s="48">
        <f aca="true" t="shared" si="2" ref="I10:I18">G10+H10</f>
        <v>0</v>
      </c>
      <c r="J10" s="26"/>
      <c r="K10" s="26"/>
      <c r="L10" s="26"/>
      <c r="N10" s="27"/>
      <c r="O10" s="28"/>
    </row>
    <row r="11" spans="1:15" s="22" customFormat="1" ht="20.25" customHeight="1">
      <c r="A11" s="56">
        <v>113728</v>
      </c>
      <c r="B11" s="24" t="s">
        <v>30</v>
      </c>
      <c r="C11" s="25" t="s">
        <v>31</v>
      </c>
      <c r="D11" s="23">
        <v>100</v>
      </c>
      <c r="E11" s="23">
        <v>70.4</v>
      </c>
      <c r="F11" s="23">
        <v>0</v>
      </c>
      <c r="G11" s="23">
        <f t="shared" si="0"/>
        <v>0</v>
      </c>
      <c r="H11" s="23">
        <f t="shared" si="1"/>
        <v>0</v>
      </c>
      <c r="I11" s="23">
        <f t="shared" si="2"/>
        <v>0</v>
      </c>
      <c r="J11" s="26"/>
      <c r="K11" s="26"/>
      <c r="L11" s="26"/>
      <c r="N11" s="27"/>
      <c r="O11" s="28"/>
    </row>
    <row r="12" spans="1:15" s="22" customFormat="1" ht="20.25" customHeight="1">
      <c r="A12" s="56">
        <v>919111</v>
      </c>
      <c r="B12" s="24" t="s">
        <v>32</v>
      </c>
      <c r="C12" s="25" t="s">
        <v>29</v>
      </c>
      <c r="D12" s="23">
        <v>50</v>
      </c>
      <c r="E12" s="23">
        <v>0</v>
      </c>
      <c r="F12" s="23">
        <v>0</v>
      </c>
      <c r="G12" s="23">
        <f t="shared" si="0"/>
        <v>0</v>
      </c>
      <c r="H12" s="23">
        <f t="shared" si="1"/>
        <v>0</v>
      </c>
      <c r="I12" s="23">
        <f t="shared" si="2"/>
        <v>0</v>
      </c>
      <c r="J12" s="26"/>
      <c r="K12" s="26"/>
      <c r="L12" s="26"/>
      <c r="N12" s="27"/>
      <c r="O12" s="28"/>
    </row>
    <row r="13" spans="1:15" s="22" customFormat="1" ht="20.25" customHeight="1">
      <c r="A13" s="56">
        <v>93818</v>
      </c>
      <c r="B13" s="24" t="s">
        <v>33</v>
      </c>
      <c r="C13" s="25" t="s">
        <v>3</v>
      </c>
      <c r="D13" s="23">
        <v>1981</v>
      </c>
      <c r="E13" s="23">
        <v>1408</v>
      </c>
      <c r="F13" s="23">
        <v>0</v>
      </c>
      <c r="G13" s="23">
        <f t="shared" si="0"/>
        <v>0</v>
      </c>
      <c r="H13" s="23">
        <f t="shared" si="1"/>
        <v>0</v>
      </c>
      <c r="I13" s="23">
        <f t="shared" si="2"/>
        <v>0</v>
      </c>
      <c r="J13" s="26"/>
      <c r="K13" s="26"/>
      <c r="L13" s="26"/>
      <c r="N13" s="27"/>
      <c r="O13" s="28"/>
    </row>
    <row r="14" spans="1:15" s="22" customFormat="1" ht="20.25" customHeight="1">
      <c r="A14" s="56" t="s">
        <v>34</v>
      </c>
      <c r="B14" s="24" t="s">
        <v>35</v>
      </c>
      <c r="C14" s="25" t="s">
        <v>31</v>
      </c>
      <c r="D14" s="23">
        <v>30</v>
      </c>
      <c r="E14" s="23">
        <v>0</v>
      </c>
      <c r="F14" s="23">
        <v>0</v>
      </c>
      <c r="G14" s="23">
        <f t="shared" si="0"/>
        <v>0</v>
      </c>
      <c r="H14" s="23">
        <f t="shared" si="1"/>
        <v>0</v>
      </c>
      <c r="I14" s="23">
        <f t="shared" si="2"/>
        <v>0</v>
      </c>
      <c r="J14" s="26"/>
      <c r="K14" s="26"/>
      <c r="L14" s="26"/>
      <c r="N14" s="27"/>
      <c r="O14" s="28"/>
    </row>
    <row r="15" spans="1:15" s="22" customFormat="1" ht="15">
      <c r="A15" s="56">
        <v>572223</v>
      </c>
      <c r="B15" s="24" t="s">
        <v>36</v>
      </c>
      <c r="C15" s="25" t="s">
        <v>3</v>
      </c>
      <c r="D15" s="23">
        <v>2401</v>
      </c>
      <c r="E15" s="23">
        <v>1408</v>
      </c>
      <c r="F15" s="23">
        <v>0</v>
      </c>
      <c r="G15" s="23">
        <f t="shared" si="0"/>
        <v>0</v>
      </c>
      <c r="H15" s="23">
        <f t="shared" si="1"/>
        <v>0</v>
      </c>
      <c r="I15" s="23">
        <f t="shared" si="2"/>
        <v>0</v>
      </c>
      <c r="J15" s="26"/>
      <c r="K15" s="26"/>
      <c r="L15" s="26"/>
      <c r="N15" s="27"/>
      <c r="O15" s="28"/>
    </row>
    <row r="16" spans="1:15" s="22" customFormat="1" ht="20.25" customHeight="1">
      <c r="A16" s="57" t="s">
        <v>37</v>
      </c>
      <c r="B16" s="49" t="s">
        <v>38</v>
      </c>
      <c r="C16" s="25" t="s">
        <v>3</v>
      </c>
      <c r="D16" s="23">
        <f>D13</f>
        <v>1981</v>
      </c>
      <c r="E16" s="23">
        <f>E15</f>
        <v>1408</v>
      </c>
      <c r="F16" s="23">
        <v>0</v>
      </c>
      <c r="G16" s="23">
        <f t="shared" si="0"/>
        <v>0</v>
      </c>
      <c r="H16" s="23">
        <f t="shared" si="1"/>
        <v>0</v>
      </c>
      <c r="I16" s="23">
        <f t="shared" si="2"/>
        <v>0</v>
      </c>
      <c r="J16" s="26"/>
      <c r="K16" s="26"/>
      <c r="L16" s="26"/>
      <c r="N16" s="27"/>
      <c r="O16" s="28"/>
    </row>
    <row r="17" spans="1:15" s="22" customFormat="1" ht="20.25" customHeight="1">
      <c r="A17" s="56">
        <v>899921</v>
      </c>
      <c r="B17" s="24" t="s">
        <v>39</v>
      </c>
      <c r="C17" s="25" t="s">
        <v>25</v>
      </c>
      <c r="D17" s="23">
        <v>8</v>
      </c>
      <c r="E17" s="23">
        <v>10</v>
      </c>
      <c r="F17" s="23">
        <v>0</v>
      </c>
      <c r="G17" s="23">
        <f t="shared" si="0"/>
        <v>0</v>
      </c>
      <c r="H17" s="23">
        <f t="shared" si="1"/>
        <v>0</v>
      </c>
      <c r="I17" s="23">
        <f t="shared" si="2"/>
        <v>0</v>
      </c>
      <c r="J17" s="26"/>
      <c r="K17" s="26"/>
      <c r="L17" s="26"/>
      <c r="N17" s="27"/>
      <c r="O17" s="28"/>
    </row>
    <row r="18" spans="1:15" s="22" customFormat="1" ht="20.25" customHeight="1">
      <c r="A18" s="56">
        <v>899923</v>
      </c>
      <c r="B18" s="24" t="s">
        <v>40</v>
      </c>
      <c r="C18" s="25" t="s">
        <v>25</v>
      </c>
      <c r="D18" s="23">
        <v>2</v>
      </c>
      <c r="E18" s="23">
        <v>0</v>
      </c>
      <c r="F18" s="23">
        <v>0</v>
      </c>
      <c r="G18" s="23">
        <f t="shared" si="0"/>
        <v>0</v>
      </c>
      <c r="H18" s="23">
        <f t="shared" si="1"/>
        <v>0</v>
      </c>
      <c r="I18" s="23">
        <f t="shared" si="2"/>
        <v>0</v>
      </c>
      <c r="J18" s="26"/>
      <c r="K18" s="26"/>
      <c r="L18" s="26"/>
      <c r="N18" s="27"/>
      <c r="O18" s="28"/>
    </row>
    <row r="19" spans="1:15" s="22" customFormat="1" ht="20.25" customHeight="1">
      <c r="A19" s="56">
        <v>113761</v>
      </c>
      <c r="B19" s="24" t="s">
        <v>41</v>
      </c>
      <c r="C19" s="25" t="s">
        <v>4</v>
      </c>
      <c r="D19" s="23">
        <v>220</v>
      </c>
      <c r="E19" s="23">
        <v>60</v>
      </c>
      <c r="F19" s="23">
        <v>0</v>
      </c>
      <c r="G19" s="23">
        <f>D19*F19</f>
        <v>0</v>
      </c>
      <c r="H19" s="23">
        <f>E19*F19</f>
        <v>0</v>
      </c>
      <c r="I19" s="23">
        <f>G19+H19</f>
        <v>0</v>
      </c>
      <c r="J19" s="26"/>
      <c r="K19" s="26"/>
      <c r="L19" s="26"/>
      <c r="N19" s="27"/>
      <c r="O19" s="28"/>
    </row>
    <row r="20" spans="1:15" s="22" customFormat="1" ht="20.25" customHeight="1">
      <c r="A20" s="56">
        <v>931312</v>
      </c>
      <c r="B20" s="24" t="s">
        <v>28</v>
      </c>
      <c r="C20" s="25" t="s">
        <v>4</v>
      </c>
      <c r="D20" s="23">
        <v>220</v>
      </c>
      <c r="E20" s="23">
        <v>60</v>
      </c>
      <c r="F20" s="23">
        <v>0</v>
      </c>
      <c r="G20" s="23">
        <f>D20*F20</f>
        <v>0</v>
      </c>
      <c r="H20" s="23">
        <f>E20*F20</f>
        <v>0</v>
      </c>
      <c r="I20" s="23">
        <f>G20+H20</f>
        <v>0</v>
      </c>
      <c r="J20" s="26"/>
      <c r="K20" s="26"/>
      <c r="L20" s="26"/>
      <c r="N20" s="27"/>
      <c r="O20" s="28"/>
    </row>
    <row r="21" spans="1:15" s="22" customFormat="1" ht="20.25" customHeight="1">
      <c r="A21" s="58">
        <v>915111</v>
      </c>
      <c r="B21" s="59" t="s">
        <v>42</v>
      </c>
      <c r="C21" s="60" t="s">
        <v>3</v>
      </c>
      <c r="D21" s="23">
        <v>130</v>
      </c>
      <c r="E21" s="23">
        <v>0</v>
      </c>
      <c r="F21" s="23">
        <v>0</v>
      </c>
      <c r="G21" s="23">
        <f>D21*F21</f>
        <v>0</v>
      </c>
      <c r="H21" s="23">
        <f>E21*F21</f>
        <v>0</v>
      </c>
      <c r="I21" s="23">
        <f>G21+H21</f>
        <v>0</v>
      </c>
      <c r="J21" s="26"/>
      <c r="K21" s="26"/>
      <c r="L21" s="26"/>
      <c r="N21" s="27"/>
      <c r="O21" s="28"/>
    </row>
    <row r="22" spans="1:15" s="22" customFormat="1" ht="20.25" customHeight="1" thickBot="1">
      <c r="A22" s="61">
        <v>915211</v>
      </c>
      <c r="B22" s="62" t="s">
        <v>43</v>
      </c>
      <c r="C22" s="63" t="s">
        <v>3</v>
      </c>
      <c r="D22" s="23">
        <v>130</v>
      </c>
      <c r="E22" s="23">
        <v>0</v>
      </c>
      <c r="F22" s="23">
        <v>0</v>
      </c>
      <c r="G22" s="23">
        <f>D22*F22</f>
        <v>0</v>
      </c>
      <c r="H22" s="23">
        <f>E22*F22</f>
        <v>0</v>
      </c>
      <c r="I22" s="23">
        <f>G22+H22</f>
        <v>0</v>
      </c>
      <c r="J22" s="26"/>
      <c r="K22" s="26"/>
      <c r="L22" s="26"/>
      <c r="N22" s="27"/>
      <c r="O22" s="28"/>
    </row>
    <row r="23" spans="1:9" s="22" customFormat="1" ht="20.25" customHeight="1">
      <c r="A23" s="43"/>
      <c r="B23" s="44"/>
      <c r="C23" s="44"/>
      <c r="D23" s="44"/>
      <c r="E23" s="44"/>
      <c r="F23" s="45"/>
      <c r="G23" s="46">
        <f>SUM(G10:G22)</f>
        <v>0</v>
      </c>
      <c r="H23" s="45">
        <f>SUM(H10:H22)</f>
        <v>0</v>
      </c>
      <c r="I23" s="47">
        <f>SUM(I10:I22)</f>
        <v>0</v>
      </c>
    </row>
    <row r="24" spans="1:9" s="22" customFormat="1" ht="20.25" customHeight="1">
      <c r="A24" s="29"/>
      <c r="B24" s="30"/>
      <c r="C24" s="30"/>
      <c r="D24" s="30" t="s">
        <v>6</v>
      </c>
      <c r="E24" s="30"/>
      <c r="F24" s="31"/>
      <c r="G24" s="40">
        <f>G23*0.21</f>
        <v>0</v>
      </c>
      <c r="H24" s="40">
        <f>H23*0.21</f>
        <v>0</v>
      </c>
      <c r="I24" s="35">
        <f>I23*0.21</f>
        <v>0</v>
      </c>
    </row>
    <row r="25" spans="1:9" s="22" customFormat="1" ht="20.25" customHeight="1" thickBot="1">
      <c r="A25" s="32"/>
      <c r="B25" s="33"/>
      <c r="C25" s="33"/>
      <c r="D25" s="33" t="s">
        <v>12</v>
      </c>
      <c r="E25" s="33"/>
      <c r="F25" s="34"/>
      <c r="G25" s="41">
        <f>G23*1.21</f>
        <v>0</v>
      </c>
      <c r="H25" s="41">
        <f>H23*1.21</f>
        <v>0</v>
      </c>
      <c r="I25" s="36">
        <f>I24+I23</f>
        <v>0</v>
      </c>
    </row>
    <row r="26" ht="24" customHeight="1"/>
  </sheetData>
  <sheetProtection/>
  <mergeCells count="1">
    <mergeCell ref="A1:J1"/>
  </mergeCells>
  <printOptions/>
  <pageMargins left="0.25" right="0.25" top="0.75" bottom="0.75" header="0.3" footer="0.3"/>
  <pageSetup blackAndWhite="1" fitToHeight="100" fitToWidth="1" horizontalDpi="600" verticalDpi="600" orientation="landscape" paperSize="9" scale="6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ladislav.bak</cp:lastModifiedBy>
  <cp:lastPrinted>2019-02-14T07:54:26Z</cp:lastPrinted>
  <dcterms:created xsi:type="dcterms:W3CDTF">2014-05-16T09:31:30Z</dcterms:created>
  <dcterms:modified xsi:type="dcterms:W3CDTF">2019-06-17T06:49:42Z</dcterms:modified>
  <cp:category/>
  <cp:version/>
  <cp:contentType/>
  <cp:contentStatus/>
</cp:coreProperties>
</file>