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KONČENÉ PROJEKTY\Lipník prádelna\RZP pro výběrové řízení\"/>
    </mc:Choice>
  </mc:AlternateContent>
  <xr:revisionPtr revIDLastSave="0" documentId="8_{35A626F6-1659-4DE7-890F-8A9949AA8771}" xr6:coauthVersionLast="43" xr6:coauthVersionMax="43" xr10:uidLastSave="{00000000-0000-0000-0000-000000000000}"/>
  <bookViews>
    <workbookView xWindow="-120" yWindow="-120" windowWidth="38640" windowHeight="2124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Pol'!$A$1:$U$85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75" i="12"/>
  <c r="AC75" i="12"/>
  <c r="AD75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M11" i="12" s="1"/>
  <c r="I11" i="12"/>
  <c r="K11" i="12"/>
  <c r="O11" i="12"/>
  <c r="Q11" i="12"/>
  <c r="U11" i="12"/>
  <c r="G13" i="12"/>
  <c r="I13" i="12"/>
  <c r="K13" i="12"/>
  <c r="M13" i="12"/>
  <c r="O13" i="12"/>
  <c r="Q13" i="12"/>
  <c r="U13" i="12"/>
  <c r="G15" i="12"/>
  <c r="G16" i="12"/>
  <c r="M16" i="12" s="1"/>
  <c r="M15" i="12" s="1"/>
  <c r="I16" i="12"/>
  <c r="I15" i="12" s="1"/>
  <c r="K16" i="12"/>
  <c r="O16" i="12"/>
  <c r="O15" i="12" s="1"/>
  <c r="Q16" i="12"/>
  <c r="Q15" i="12" s="1"/>
  <c r="U16" i="12"/>
  <c r="U15" i="12" s="1"/>
  <c r="G18" i="12"/>
  <c r="I18" i="12"/>
  <c r="K18" i="12"/>
  <c r="K15" i="12" s="1"/>
  <c r="M18" i="12"/>
  <c r="O18" i="12"/>
  <c r="Q18" i="12"/>
  <c r="U18" i="12"/>
  <c r="G20" i="12"/>
  <c r="I20" i="12"/>
  <c r="K20" i="12"/>
  <c r="M20" i="12"/>
  <c r="O20" i="12"/>
  <c r="Q20" i="12"/>
  <c r="U20" i="12"/>
  <c r="O22" i="12"/>
  <c r="G23" i="12"/>
  <c r="G22" i="12" s="1"/>
  <c r="I23" i="12"/>
  <c r="I22" i="12" s="1"/>
  <c r="K23" i="12"/>
  <c r="K22" i="12" s="1"/>
  <c r="O23" i="12"/>
  <c r="Q23" i="12"/>
  <c r="Q22" i="12" s="1"/>
  <c r="U23" i="12"/>
  <c r="G25" i="12"/>
  <c r="M25" i="12" s="1"/>
  <c r="I25" i="12"/>
  <c r="K25" i="12"/>
  <c r="O25" i="12"/>
  <c r="Q25" i="12"/>
  <c r="U25" i="12"/>
  <c r="U22" i="12" s="1"/>
  <c r="G27" i="12"/>
  <c r="I27" i="12"/>
  <c r="K27" i="12"/>
  <c r="M27" i="12"/>
  <c r="O27" i="12"/>
  <c r="Q27" i="12"/>
  <c r="U27" i="12"/>
  <c r="G29" i="12"/>
  <c r="G30" i="12"/>
  <c r="M30" i="12" s="1"/>
  <c r="M29" i="12" s="1"/>
  <c r="I30" i="12"/>
  <c r="I29" i="12" s="1"/>
  <c r="K30" i="12"/>
  <c r="O30" i="12"/>
  <c r="O29" i="12" s="1"/>
  <c r="Q30" i="12"/>
  <c r="Q29" i="12" s="1"/>
  <c r="U30" i="12"/>
  <c r="U29" i="12" s="1"/>
  <c r="G32" i="12"/>
  <c r="I32" i="12"/>
  <c r="K32" i="12"/>
  <c r="K29" i="12" s="1"/>
  <c r="M32" i="12"/>
  <c r="O32" i="12"/>
  <c r="Q32" i="12"/>
  <c r="U32" i="12"/>
  <c r="G34" i="12"/>
  <c r="K34" i="12"/>
  <c r="Q34" i="12"/>
  <c r="U34" i="12"/>
  <c r="G35" i="12"/>
  <c r="M35" i="12" s="1"/>
  <c r="M34" i="12" s="1"/>
  <c r="I35" i="12"/>
  <c r="I34" i="12" s="1"/>
  <c r="K35" i="12"/>
  <c r="O35" i="12"/>
  <c r="O34" i="12" s="1"/>
  <c r="Q35" i="12"/>
  <c r="U35" i="12"/>
  <c r="G36" i="12"/>
  <c r="Q36" i="12"/>
  <c r="G37" i="12"/>
  <c r="I37" i="12"/>
  <c r="I36" i="12" s="1"/>
  <c r="K37" i="12"/>
  <c r="M37" i="12"/>
  <c r="M36" i="12" s="1"/>
  <c r="O37" i="12"/>
  <c r="Q37" i="12"/>
  <c r="U37" i="12"/>
  <c r="U36" i="12" s="1"/>
  <c r="G39" i="12"/>
  <c r="I39" i="12"/>
  <c r="K39" i="12"/>
  <c r="K36" i="12" s="1"/>
  <c r="M39" i="12"/>
  <c r="O39" i="12"/>
  <c r="O36" i="12" s="1"/>
  <c r="Q39" i="12"/>
  <c r="U39" i="12"/>
  <c r="G41" i="12"/>
  <c r="K41" i="12"/>
  <c r="Q41" i="12"/>
  <c r="G42" i="12"/>
  <c r="M42" i="12" s="1"/>
  <c r="M41" i="12" s="1"/>
  <c r="I42" i="12"/>
  <c r="I41" i="12" s="1"/>
  <c r="K42" i="12"/>
  <c r="O42" i="12"/>
  <c r="O41" i="12" s="1"/>
  <c r="Q42" i="12"/>
  <c r="U42" i="12"/>
  <c r="U41" i="12" s="1"/>
  <c r="G44" i="12"/>
  <c r="K44" i="12"/>
  <c r="O44" i="12"/>
  <c r="Q44" i="12"/>
  <c r="G45" i="12"/>
  <c r="M45" i="12" s="1"/>
  <c r="M44" i="12" s="1"/>
  <c r="I45" i="12"/>
  <c r="I44" i="12" s="1"/>
  <c r="K45" i="12"/>
  <c r="O45" i="12"/>
  <c r="Q45" i="12"/>
  <c r="U45" i="12"/>
  <c r="U44" i="12" s="1"/>
  <c r="K47" i="12"/>
  <c r="G48" i="12"/>
  <c r="G47" i="12" s="1"/>
  <c r="I48" i="12"/>
  <c r="K48" i="12"/>
  <c r="M48" i="12"/>
  <c r="M47" i="12" s="1"/>
  <c r="O48" i="12"/>
  <c r="Q48" i="12"/>
  <c r="Q47" i="12" s="1"/>
  <c r="U48" i="12"/>
  <c r="G50" i="12"/>
  <c r="I50" i="12"/>
  <c r="I47" i="12" s="1"/>
  <c r="K50" i="12"/>
  <c r="M50" i="12"/>
  <c r="O50" i="12"/>
  <c r="O47" i="12" s="1"/>
  <c r="Q50" i="12"/>
  <c r="U50" i="12"/>
  <c r="U47" i="12" s="1"/>
  <c r="G52" i="12"/>
  <c r="I52" i="12"/>
  <c r="K52" i="12"/>
  <c r="M52" i="12"/>
  <c r="O52" i="12"/>
  <c r="Q52" i="12"/>
  <c r="U52" i="12"/>
  <c r="G53" i="12"/>
  <c r="I53" i="12"/>
  <c r="K53" i="12"/>
  <c r="M53" i="12"/>
  <c r="O53" i="12"/>
  <c r="Q53" i="12"/>
  <c r="U53" i="12"/>
  <c r="O54" i="12"/>
  <c r="G55" i="12"/>
  <c r="G54" i="12" s="1"/>
  <c r="I55" i="12"/>
  <c r="K55" i="12"/>
  <c r="K54" i="12" s="1"/>
  <c r="O55" i="12"/>
  <c r="Q55" i="12"/>
  <c r="Q54" i="12" s="1"/>
  <c r="U55" i="12"/>
  <c r="G56" i="12"/>
  <c r="M56" i="12" s="1"/>
  <c r="I56" i="12"/>
  <c r="I54" i="12" s="1"/>
  <c r="K56" i="12"/>
  <c r="O56" i="12"/>
  <c r="Q56" i="12"/>
  <c r="U56" i="12"/>
  <c r="U54" i="12" s="1"/>
  <c r="I57" i="12"/>
  <c r="K57" i="12"/>
  <c r="O57" i="12"/>
  <c r="U57" i="12"/>
  <c r="G58" i="12"/>
  <c r="G57" i="12" s="1"/>
  <c r="I58" i="12"/>
  <c r="K58" i="12"/>
  <c r="M58" i="12"/>
  <c r="M57" i="12" s="1"/>
  <c r="O58" i="12"/>
  <c r="Q58" i="12"/>
  <c r="Q57" i="12" s="1"/>
  <c r="U58" i="12"/>
  <c r="O60" i="12"/>
  <c r="G61" i="12"/>
  <c r="I61" i="12"/>
  <c r="K61" i="12"/>
  <c r="K60" i="12" s="1"/>
  <c r="M61" i="12"/>
  <c r="O61" i="12"/>
  <c r="Q61" i="12"/>
  <c r="Q60" i="12" s="1"/>
  <c r="U61" i="12"/>
  <c r="G63" i="12"/>
  <c r="G60" i="12" s="1"/>
  <c r="I63" i="12"/>
  <c r="K63" i="12"/>
  <c r="M63" i="12"/>
  <c r="O63" i="12"/>
  <c r="Q63" i="12"/>
  <c r="U63" i="12"/>
  <c r="U60" i="12" s="1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I60" i="12" s="1"/>
  <c r="K67" i="12"/>
  <c r="O67" i="12"/>
  <c r="Q67" i="12"/>
  <c r="U67" i="12"/>
  <c r="G69" i="12"/>
  <c r="M69" i="12" s="1"/>
  <c r="I69" i="12"/>
  <c r="K69" i="12"/>
  <c r="O69" i="12"/>
  <c r="Q69" i="12"/>
  <c r="U69" i="12"/>
  <c r="G71" i="12"/>
  <c r="K71" i="12"/>
  <c r="M71" i="12"/>
  <c r="G72" i="12"/>
  <c r="I72" i="12"/>
  <c r="I71" i="12" s="1"/>
  <c r="K72" i="12"/>
  <c r="M72" i="12"/>
  <c r="O72" i="12"/>
  <c r="O71" i="12" s="1"/>
  <c r="Q72" i="12"/>
  <c r="U72" i="12"/>
  <c r="U71" i="12" s="1"/>
  <c r="G73" i="12"/>
  <c r="I73" i="12"/>
  <c r="K73" i="12"/>
  <c r="M73" i="12"/>
  <c r="O73" i="12"/>
  <c r="Q73" i="12"/>
  <c r="Q71" i="12" s="1"/>
  <c r="U73" i="12"/>
  <c r="I20" i="1"/>
  <c r="I19" i="1"/>
  <c r="I18" i="1"/>
  <c r="I17" i="1"/>
  <c r="I16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60" i="1" l="1"/>
  <c r="G24" i="1"/>
  <c r="G29" i="1"/>
  <c r="G28" i="1"/>
  <c r="M60" i="12"/>
  <c r="M55" i="12"/>
  <c r="M54" i="12" s="1"/>
  <c r="M23" i="12"/>
  <c r="M22" i="12" s="1"/>
  <c r="M9" i="12"/>
  <c r="M8" i="12" s="1"/>
  <c r="I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<sst xmlns="http://schemas.openxmlformats.org/spreadsheetml/2006/main" count="378" uniqueCount="207">
  <si>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</si>
  <si>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</si>
  <si>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</si>
  <si>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</si>
  <si>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</si>
  <si>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</si>
  <si>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</si>
  <si>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</si>
  <si>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</si>
  <si>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</si>
  <si>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</si>
  <si>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</si>
  <si>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</si>
  <si>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</si>
  <si>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</si>
  <si>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</si>
  <si>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</si>
  <si>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</si>
  <si>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</si>
  <si>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</si>
  <si>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</si>
  <si>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</si>
  <si>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</si>
  <si>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</si>
  <si>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</si>
  <si>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</si>
  <si>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</si>
  <si>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</si>
  <si>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</si>
  <si>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</si>
  <si>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</si>
  <si>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</si>
  <si>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</si>
  <si>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</si>
  <si>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</si>
  <si>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</si>
  <si>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</si>
  <si>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</si>
  <si>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</si>
  <si>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</si>
  <si>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</si>
  <si>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</si>
  <si>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</si>
  <si>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p.č. st. 110, k.ú. Lipník</t>
  </si>
  <si>
    <t>Rozpočet:</t>
  </si>
  <si>
    <t>Misto</t>
  </si>
  <si>
    <t>Domov pod lípou - přístavba prádelny</t>
  </si>
  <si>
    <t>Domov pod lípou, poskytovatel sociálních služeb</t>
  </si>
  <si>
    <t>110</t>
  </si>
  <si>
    <t>Lipník</t>
  </si>
  <si>
    <t>29443</t>
  </si>
  <si>
    <t>00874671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</si>
  <si>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</si>
  <si>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</si>
  <si>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</si>
  <si>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</si>
  <si>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</si>
  <si>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</si>
  <si>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</si>
  <si>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</si>
  <si>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</si>
  <si>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</si>
  <si>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</si>
  <si>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</si>
  <si>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</si>
  <si>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</si>
  <si>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</si>
  <si>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96</t>
  </si>
  <si>
    <t>Bourání konstrukcí</t>
  </si>
  <si>
    <t>97</t>
  </si>
  <si>
    <t>Prorážení otvorů</t>
  </si>
  <si>
    <t>711</t>
  </si>
  <si>
    <t>Izolace proti vodě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</si>
  <si>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</si>
  <si>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</si>
  <si>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</si>
  <si>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</si>
  <si>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</si>
  <si>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</si>
  <si>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</si>
  <si>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</si>
  <si>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</si>
  <si>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</si>
  <si>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</si>
  <si>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</si>
  <si>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</si>
  <si>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</si>
  <si>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</si>
  <si>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</si>
  <si>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</si>
  <si>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</si>
  <si>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</si>
  <si>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</si>
  <si>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</si>
  <si>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</si>
  <si>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</si>
  <si>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</si>
  <si>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</si>
  <si>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</si>
  <si>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</si>
  <si>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</si>
  <si>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</si>
  <si>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</si>
  <si>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</si>
  <si>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</si>
  <si>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</si>
  <si>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</si>
  <si>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</si>
  <si>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</si>
  <si>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</si>
  <si>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121100001RAB</t>
  </si>
  <si>
    <t>Sejmutí ornice, naložení, odvoz a uložení, odvoz do 5 km</t>
  </si>
  <si>
    <t>m3</t>
  </si>
  <si>
    <t>POL2_0</t>
  </si>
  <si>
    <t>6*6*0,3</t>
  </si>
  <si>
    <t>VV</t>
  </si>
  <si>
    <t>139600012RAF</t>
  </si>
  <si>
    <t>Ruční výkop v hornině 3, svislé přemístění, odvoz kolečkem do 20 m</t>
  </si>
  <si>
    <t>(5,7+5,7+5,7+5,7+5)*0,3*1</t>
  </si>
  <si>
    <t>174100050RAD</t>
  </si>
  <si>
    <t>Zásyp jam,rýh a šachet štěrkopískem, dovoz štěrkopísku ze vzdálenosti 15 km</t>
  </si>
  <si>
    <t>5,7*5,7*0,6</t>
  </si>
  <si>
    <t>273320030RA0</t>
  </si>
  <si>
    <t>Základová deska ŽB z betonu C 16/20, vč.bednění</t>
  </si>
  <si>
    <t>30,25*0,2</t>
  </si>
  <si>
    <t>274310020RA0</t>
  </si>
  <si>
    <t>Základový pas z betonu C 12/15, bednění</t>
  </si>
  <si>
    <t>(5,5+5,5+5,5+5,5+5)*0,3*0,5</t>
  </si>
  <si>
    <t>279320030RA0</t>
  </si>
  <si>
    <t>Základová zeď ŽB z betonu C 16/20 tloušťky 30 cm</t>
  </si>
  <si>
    <t>m2</t>
  </si>
  <si>
    <t>5,5+5,5+5,5+5,5+5+5</t>
  </si>
  <si>
    <t>311230012RA0</t>
  </si>
  <si>
    <t>Zdivo z cihel pálených plných na MVC, tl. 30 cm</t>
  </si>
  <si>
    <t>1,5*1,5*0,35+0,55*0,8*0,5+0,25*1,5*0,5+0,45*1</t>
  </si>
  <si>
    <t>311230052RAJ</t>
  </si>
  <si>
    <t>Zdivo nosné keramické, tloušťka 25 cm</t>
  </si>
  <si>
    <t>(5,5+5,5+5,5+5,5+5,5)*2,5+(0,45*0,55)*2,5+0,25*5+2*4,40</t>
  </si>
  <si>
    <t>342280060RAB</t>
  </si>
  <si>
    <t>Podhled zavěšený z desek sádrokartonových, ocel. nosná kce, deska protipož. 12,5 mm</t>
  </si>
  <si>
    <t>11,5+12,25+2,5</t>
  </si>
  <si>
    <t>417320030RA0</t>
  </si>
  <si>
    <t>Ztužující věnec ŽB beton C 16/20, 25 x 15 cm</t>
  </si>
  <si>
    <t>m</t>
  </si>
  <si>
    <t>5,5*4+5</t>
  </si>
  <si>
    <t>434100001RA0</t>
  </si>
  <si>
    <t>Schodiště ze železobetonu kompletní</t>
  </si>
  <si>
    <t>m DVČ</t>
  </si>
  <si>
    <t>1,5</t>
  </si>
  <si>
    <t>591050020RAA</t>
  </si>
  <si>
    <t>Komunikace z dlažby zámkové, podklad štěrkopísek, dlažba přírodní tloušťka 8 cm</t>
  </si>
  <si>
    <t>962100013RA0</t>
  </si>
  <si>
    <t>Bourání nadzákladového zdiva z cihel plných</t>
  </si>
  <si>
    <t>1,5*0,5*1+1,25*0,8*0,5+0,7*1,25+1,5*0,5</t>
  </si>
  <si>
    <t>962200011RAB</t>
  </si>
  <si>
    <t>Bourání příček z cihel pálených, tloušťka 15 cm</t>
  </si>
  <si>
    <t>2*3,45</t>
  </si>
  <si>
    <t>979100014RA0</t>
  </si>
  <si>
    <t>Odvoz suti a vyb.hmot do 15 km, vnitrost. 25 m</t>
  </si>
  <si>
    <t>t</t>
  </si>
  <si>
    <t>15</t>
  </si>
  <si>
    <t>711140022RAA</t>
  </si>
  <si>
    <t>Izolace proti vodě vodorovná přitavená, 2x, 2x ALP, 2x Bitagit 40 mineral V 60 S 40, 1x NA</t>
  </si>
  <si>
    <t>5,7*5,7</t>
  </si>
  <si>
    <t>721100011RA0</t>
  </si>
  <si>
    <t>Kanalizace vnitřní, PVC, D 110 mm, zemní práce</t>
  </si>
  <si>
    <t>15+0,9+2,5+0,5+2,5+0,5</t>
  </si>
  <si>
    <t>Kanalizace dešťová, PVC, D 110 mm, zemní práce</t>
  </si>
  <si>
    <t>POL1_0</t>
  </si>
  <si>
    <t>6</t>
  </si>
  <si>
    <t>721242111RT1</t>
  </si>
  <si>
    <t>Lapač střešních splavenin PP HL660 D 110 mm, kolmý odtok</t>
  </si>
  <si>
    <t>kus</t>
  </si>
  <si>
    <t>998721102R00</t>
  </si>
  <si>
    <t>Přesun hmot pro vnitřní kanalizaci, výšky do 12 m</t>
  </si>
  <si>
    <t>42972306R</t>
  </si>
  <si>
    <t>Stříška kruhová velikost 315</t>
  </si>
  <si>
    <t>POL3_0</t>
  </si>
  <si>
    <t>42972309R</t>
  </si>
  <si>
    <t>Stříška kruhová velikost 450</t>
  </si>
  <si>
    <t>762100020RAB</t>
  </si>
  <si>
    <t>Krov dřevěný, laťování, bednění celoplošné, dvojité laťování, pojistná hydroizolace</t>
  </si>
  <si>
    <t>5,7*5,9</t>
  </si>
  <si>
    <t>764311300RA0</t>
  </si>
  <si>
    <t>Krytina střech z Al plechu</t>
  </si>
  <si>
    <t>764333300RAD</t>
  </si>
  <si>
    <t>Lemování zdí z Al plechu, rš 500 mm</t>
  </si>
  <si>
    <t>5,9+5,7</t>
  </si>
  <si>
    <t>764391320R00</t>
  </si>
  <si>
    <t>Závětrná lišta z Al plechu, rš 330 mm</t>
  </si>
  <si>
    <t>764322330R00</t>
  </si>
  <si>
    <t>Oplechování okapů Al, rš 400 mm</t>
  </si>
  <si>
    <t>764352010RAB</t>
  </si>
  <si>
    <t>Žlab z hliníkového plechu podokapní půlkruhový, rš 330 mm</t>
  </si>
  <si>
    <t>5,7</t>
  </si>
  <si>
    <t>764454010RAB</t>
  </si>
  <si>
    <t>Odpadní trouby z hliníkového plechu kruhové, průměru 100 mm</t>
  </si>
  <si>
    <t>3,5</t>
  </si>
  <si>
    <t>005121010R</t>
  </si>
  <si>
    <t>Vybudování zařízení staveniště</t>
  </si>
  <si>
    <t>Soubor</t>
  </si>
  <si>
    <t>12</t>
  </si>
  <si>
    <t>Mimostaveništní doprava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</si>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</sst>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SUMIF(F47:F59,A16,I47:I59)+SUMIF(F47:F59,"PSU",I47:I59)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SUMIF(F47:F59,A17,I47:I59)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SUMIF(F47:F59,A18,I47:I59)</f>
        <v>0</v>
      </c>
      <c r="J18" s="93"/>
    </row>
    <row r="19" spans="1:10" ht="23.25" customHeight="1" x14ac:dyDescent="0.2">
      <c r="A19" s="193" t="s">
        <v>81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SUMIF(F47:F59,A19,I47:I59)</f>
        <v>0</v>
      </c>
      <c r="J19" s="93"/>
    </row>
    <row r="20" spans="1:10" ht="23.25" customHeight="1" x14ac:dyDescent="0.2">
      <c r="A20" s="193" t="s">
        <v>82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SUMIF(F47:F59,A20,I47:I59)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43618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 t="s">
        <v>52</v>
      </c>
      <c r="C39" s="138" t="s">
        <v>46</v>
      </c>
      <c r="D39" s="139"/>
      <c r="E39" s="139"/>
      <c r="F39" s="147">
        <f>'Rozpočet Pol'!AC75</f>
        <v>0</v>
      </c>
      <c r="G39" s="148">
        <f>'Rozpočet Pol'!AD75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55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56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57</v>
      </c>
      <c r="C47" s="175" t="s">
        <v>58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 x14ac:dyDescent="0.2">
      <c r="A48" s="163"/>
      <c r="B48" s="166" t="s">
        <v>59</v>
      </c>
      <c r="C48" s="165" t="s">
        <v>60</v>
      </c>
      <c r="D48" s="167"/>
      <c r="E48" s="167"/>
      <c r="F48" s="183" t="s">
        <v>23</v>
      </c>
      <c r="G48" s="184"/>
      <c r="H48" s="184"/>
      <c r="I48" s="185">
        <f>'Rozpočet Pol'!G15</f>
        <v>0</v>
      </c>
      <c r="J48" s="185"/>
    </row>
    <row r="49" spans="1:10" ht="25.5" customHeight="1" x14ac:dyDescent="0.2">
      <c r="A49" s="163"/>
      <c r="B49" s="166" t="s">
        <v>61</v>
      </c>
      <c r="C49" s="165" t="s">
        <v>62</v>
      </c>
      <c r="D49" s="167"/>
      <c r="E49" s="167"/>
      <c r="F49" s="183" t="s">
        <v>23</v>
      </c>
      <c r="G49" s="184"/>
      <c r="H49" s="184"/>
      <c r="I49" s="185">
        <f>'Rozpočet Pol'!G22</f>
        <v>0</v>
      </c>
      <c r="J49" s="185"/>
    </row>
    <row r="50" spans="1:10" ht="25.5" customHeight="1" x14ac:dyDescent="0.2">
      <c r="A50" s="163"/>
      <c r="B50" s="166" t="s">
        <v>63</v>
      </c>
      <c r="C50" s="165" t="s">
        <v>64</v>
      </c>
      <c r="D50" s="167"/>
      <c r="E50" s="167"/>
      <c r="F50" s="183" t="s">
        <v>23</v>
      </c>
      <c r="G50" s="184"/>
      <c r="H50" s="184"/>
      <c r="I50" s="185">
        <f>'Rozpočet Pol'!G29</f>
        <v>0</v>
      </c>
      <c r="J50" s="185"/>
    </row>
    <row r="51" spans="1:10" ht="25.5" customHeight="1" x14ac:dyDescent="0.2">
      <c r="A51" s="163"/>
      <c r="B51" s="166" t="s">
        <v>65</v>
      </c>
      <c r="C51" s="165" t="s">
        <v>66</v>
      </c>
      <c r="D51" s="167"/>
      <c r="E51" s="167"/>
      <c r="F51" s="183" t="s">
        <v>23</v>
      </c>
      <c r="G51" s="184"/>
      <c r="H51" s="184"/>
      <c r="I51" s="185">
        <f>'Rozpočet Pol'!G34</f>
        <v>0</v>
      </c>
      <c r="J51" s="185"/>
    </row>
    <row r="52" spans="1:10" ht="25.5" customHeight="1" x14ac:dyDescent="0.2">
      <c r="A52" s="163"/>
      <c r="B52" s="166" t="s">
        <v>67</v>
      </c>
      <c r="C52" s="165" t="s">
        <v>68</v>
      </c>
      <c r="D52" s="167"/>
      <c r="E52" s="167"/>
      <c r="F52" s="183" t="s">
        <v>23</v>
      </c>
      <c r="G52" s="184"/>
      <c r="H52" s="184"/>
      <c r="I52" s="185">
        <f>'Rozpočet Pol'!G36</f>
        <v>0</v>
      </c>
      <c r="J52" s="185"/>
    </row>
    <row r="53" spans="1:10" ht="25.5" customHeight="1" x14ac:dyDescent="0.2">
      <c r="A53" s="163"/>
      <c r="B53" s="166" t="s">
        <v>69</v>
      </c>
      <c r="C53" s="165" t="s">
        <v>70</v>
      </c>
      <c r="D53" s="167"/>
      <c r="E53" s="167"/>
      <c r="F53" s="183" t="s">
        <v>23</v>
      </c>
      <c r="G53" s="184"/>
      <c r="H53" s="184"/>
      <c r="I53" s="185">
        <f>'Rozpočet Pol'!G41</f>
        <v>0</v>
      </c>
      <c r="J53" s="185"/>
    </row>
    <row r="54" spans="1:10" ht="25.5" customHeight="1" x14ac:dyDescent="0.2">
      <c r="A54" s="163"/>
      <c r="B54" s="166" t="s">
        <v>71</v>
      </c>
      <c r="C54" s="165" t="s">
        <v>72</v>
      </c>
      <c r="D54" s="167"/>
      <c r="E54" s="167"/>
      <c r="F54" s="183" t="s">
        <v>24</v>
      </c>
      <c r="G54" s="184"/>
      <c r="H54" s="184"/>
      <c r="I54" s="185">
        <f>'Rozpočet Pol'!G44</f>
        <v>0</v>
      </c>
      <c r="J54" s="185"/>
    </row>
    <row r="55" spans="1:10" ht="25.5" customHeight="1" x14ac:dyDescent="0.2">
      <c r="A55" s="163"/>
      <c r="B55" s="166" t="s">
        <v>73</v>
      </c>
      <c r="C55" s="165" t="s">
        <v>74</v>
      </c>
      <c r="D55" s="167"/>
      <c r="E55" s="167"/>
      <c r="F55" s="183" t="s">
        <v>24</v>
      </c>
      <c r="G55" s="184"/>
      <c r="H55" s="184"/>
      <c r="I55" s="185">
        <f>'Rozpočet Pol'!G47</f>
        <v>0</v>
      </c>
      <c r="J55" s="185"/>
    </row>
    <row r="56" spans="1:10" ht="25.5" customHeight="1" x14ac:dyDescent="0.2">
      <c r="A56" s="163"/>
      <c r="B56" s="166" t="s">
        <v>75</v>
      </c>
      <c r="C56" s="165" t="s">
        <v>76</v>
      </c>
      <c r="D56" s="167"/>
      <c r="E56" s="167"/>
      <c r="F56" s="183" t="s">
        <v>24</v>
      </c>
      <c r="G56" s="184"/>
      <c r="H56" s="184"/>
      <c r="I56" s="185">
        <f>'Rozpočet Pol'!G54</f>
        <v>0</v>
      </c>
      <c r="J56" s="185"/>
    </row>
    <row r="57" spans="1:10" ht="25.5" customHeight="1" x14ac:dyDescent="0.2">
      <c r="A57" s="163"/>
      <c r="B57" s="166" t="s">
        <v>77</v>
      </c>
      <c r="C57" s="165" t="s">
        <v>78</v>
      </c>
      <c r="D57" s="167"/>
      <c r="E57" s="167"/>
      <c r="F57" s="183" t="s">
        <v>24</v>
      </c>
      <c r="G57" s="184"/>
      <c r="H57" s="184"/>
      <c r="I57" s="185">
        <f>'Rozpočet Pol'!G57</f>
        <v>0</v>
      </c>
      <c r="J57" s="185"/>
    </row>
    <row r="58" spans="1:10" ht="25.5" customHeight="1" x14ac:dyDescent="0.2">
      <c r="A58" s="163"/>
      <c r="B58" s="166" t="s">
        <v>79</v>
      </c>
      <c r="C58" s="165" t="s">
        <v>80</v>
      </c>
      <c r="D58" s="167"/>
      <c r="E58" s="167"/>
      <c r="F58" s="183" t="s">
        <v>24</v>
      </c>
      <c r="G58" s="184"/>
      <c r="H58" s="184"/>
      <c r="I58" s="185">
        <f>'Rozpočet Pol'!G60</f>
        <v>0</v>
      </c>
      <c r="J58" s="185"/>
    </row>
    <row r="59" spans="1:10" ht="25.5" customHeight="1" x14ac:dyDescent="0.2">
      <c r="A59" s="163"/>
      <c r="B59" s="177" t="s">
        <v>81</v>
      </c>
      <c r="C59" s="178" t="s">
        <v>26</v>
      </c>
      <c r="D59" s="179"/>
      <c r="E59" s="179"/>
      <c r="F59" s="186" t="s">
        <v>81</v>
      </c>
      <c r="G59" s="187"/>
      <c r="H59" s="187"/>
      <c r="I59" s="188">
        <f>'Rozpočet Pol'!G71</f>
        <v>0</v>
      </c>
      <c r="J59" s="188"/>
    </row>
    <row r="60" spans="1:10" ht="25.5" customHeight="1" x14ac:dyDescent="0.2">
      <c r="A60" s="164"/>
      <c r="B60" s="170" t="s">
        <v>1</v>
      </c>
      <c r="C60" s="170"/>
      <c r="D60" s="171"/>
      <c r="E60" s="171"/>
      <c r="F60" s="189"/>
      <c r="G60" s="190"/>
      <c r="H60" s="190"/>
      <c r="I60" s="191">
        <f>SUM(I47:I59)</f>
        <v>0</v>
      </c>
      <c r="J60" s="191"/>
    </row>
    <row r="61" spans="1:10" x14ac:dyDescent="0.2">
      <c r="F61" s="192"/>
      <c r="G61" s="130"/>
      <c r="H61" s="192"/>
      <c r="I61" s="130"/>
      <c r="J61" s="130"/>
    </row>
    <row r="62" spans="1:10" x14ac:dyDescent="0.2">
      <c r="F62" s="192"/>
      <c r="G62" s="130"/>
      <c r="H62" s="192"/>
      <c r="I62" s="130"/>
      <c r="J62" s="130"/>
    </row>
    <row r="63" spans="1:10" x14ac:dyDescent="0.2">
      <c r="F63" s="192"/>
      <c r="G63" s="130"/>
      <c r="H63" s="192"/>
      <c r="I63" s="130"/>
      <c r="J6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8:J58"/>
    <mergeCell ref="C58:E58"/>
    <mergeCell ref="I59:J59"/>
    <mergeCell ref="C59:E59"/>
    <mergeCell ref="I60:J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5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84</v>
      </c>
    </row>
    <row r="2" spans="1:60" ht="24.95" customHeight="1" x14ac:dyDescent="0.2">
      <c r="A2" s="202" t="s">
        <v>83</v>
      </c>
      <c r="B2" s="196"/>
      <c r="C2" s="197" t="s">
        <v>46</v>
      </c>
      <c r="D2" s="198"/>
      <c r="E2" s="198"/>
      <c r="F2" s="198"/>
      <c r="G2" s="204"/>
      <c r="AE2" t="s">
        <v>85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86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87</v>
      </c>
    </row>
    <row r="5" spans="1:60" hidden="1" x14ac:dyDescent="0.2">
      <c r="A5" s="206" t="s">
        <v>88</v>
      </c>
      <c r="B5" s="207"/>
      <c r="C5" s="208"/>
      <c r="D5" s="209"/>
      <c r="E5" s="209"/>
      <c r="F5" s="209"/>
      <c r="G5" s="210"/>
      <c r="AE5" t="s">
        <v>89</v>
      </c>
    </row>
    <row r="7" spans="1:60" ht="38.25" x14ac:dyDescent="0.2">
      <c r="A7" s="215" t="s">
        <v>90</v>
      </c>
      <c r="B7" s="216" t="s">
        <v>91</v>
      </c>
      <c r="C7" s="216" t="s">
        <v>92</v>
      </c>
      <c r="D7" s="215" t="s">
        <v>93</v>
      </c>
      <c r="E7" s="215" t="s">
        <v>94</v>
      </c>
      <c r="F7" s="211" t="s">
        <v>95</v>
      </c>
      <c r="G7" s="234" t="s">
        <v>28</v>
      </c>
      <c r="H7" s="235" t="s">
        <v>29</v>
      </c>
      <c r="I7" s="235" t="s">
        <v>96</v>
      </c>
      <c r="J7" s="235" t="s">
        <v>30</v>
      </c>
      <c r="K7" s="235" t="s">
        <v>97</v>
      </c>
      <c r="L7" s="235" t="s">
        <v>98</v>
      </c>
      <c r="M7" s="235" t="s">
        <v>99</v>
      </c>
      <c r="N7" s="235" t="s">
        <v>100</v>
      </c>
      <c r="O7" s="235" t="s">
        <v>101</v>
      </c>
      <c r="P7" s="235" t="s">
        <v>102</v>
      </c>
      <c r="Q7" s="235" t="s">
        <v>103</v>
      </c>
      <c r="R7" s="235" t="s">
        <v>104</v>
      </c>
      <c r="S7" s="235" t="s">
        <v>105</v>
      </c>
      <c r="T7" s="235" t="s">
        <v>106</v>
      </c>
      <c r="U7" s="218" t="s">
        <v>107</v>
      </c>
    </row>
    <row r="8" spans="1:60" x14ac:dyDescent="0.2">
      <c r="A8" s="236" t="s">
        <v>108</v>
      </c>
      <c r="B8" s="237" t="s">
        <v>57</v>
      </c>
      <c r="C8" s="238" t="s">
        <v>58</v>
      </c>
      <c r="D8" s="239"/>
      <c r="E8" s="240"/>
      <c r="F8" s="241"/>
      <c r="G8" s="241">
        <f>SUMIF(AE9:AE14,"&lt;&gt;NOR",G9:G14)</f>
        <v>0</v>
      </c>
      <c r="H8" s="241"/>
      <c r="I8" s="241">
        <f>SUM(I9:I14)</f>
        <v>0</v>
      </c>
      <c r="J8" s="241"/>
      <c r="K8" s="241">
        <f>SUM(K9:K14)</f>
        <v>0</v>
      </c>
      <c r="L8" s="241"/>
      <c r="M8" s="241">
        <f>SUM(M9:M14)</f>
        <v>0</v>
      </c>
      <c r="N8" s="217"/>
      <c r="O8" s="217">
        <f>SUM(O9:O14)</f>
        <v>32.55498</v>
      </c>
      <c r="P8" s="217"/>
      <c r="Q8" s="217">
        <f>SUM(Q9:Q14)</f>
        <v>0</v>
      </c>
      <c r="R8" s="217"/>
      <c r="S8" s="217"/>
      <c r="T8" s="236"/>
      <c r="U8" s="217">
        <f>SUM(U9:U14)</f>
        <v>77.73</v>
      </c>
      <c r="AE8" t="s">
        <v>109</v>
      </c>
    </row>
    <row r="9" spans="1:60" ht="22.5" outlineLevel="1" x14ac:dyDescent="0.2">
      <c r="A9" s="213">
        <v>1</v>
      </c>
      <c r="B9" s="219" t="s">
        <v>110</v>
      </c>
      <c r="C9" s="264" t="s">
        <v>111</v>
      </c>
      <c r="D9" s="221" t="s">
        <v>112</v>
      </c>
      <c r="E9" s="228">
        <v>10.799999999999999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0.17</v>
      </c>
      <c r="U9" s="222">
        <f>ROUND(E9*T9,2)</f>
        <v>1.84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113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5" t="s">
        <v>114</v>
      </c>
      <c r="D10" s="224"/>
      <c r="E10" s="229">
        <v>10.8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115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3">
        <v>2</v>
      </c>
      <c r="B11" s="219" t="s">
        <v>116</v>
      </c>
      <c r="C11" s="264" t="s">
        <v>117</v>
      </c>
      <c r="D11" s="221" t="s">
        <v>112</v>
      </c>
      <c r="E11" s="228">
        <v>8.3399999999999981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8.6020000000000003</v>
      </c>
      <c r="U11" s="222">
        <f>ROUND(E11*T11,2)</f>
        <v>71.739999999999995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113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/>
      <c r="B12" s="219"/>
      <c r="C12" s="265" t="s">
        <v>118</v>
      </c>
      <c r="D12" s="224"/>
      <c r="E12" s="229">
        <v>8.34</v>
      </c>
      <c r="F12" s="232"/>
      <c r="G12" s="232"/>
      <c r="H12" s="232"/>
      <c r="I12" s="232"/>
      <c r="J12" s="232"/>
      <c r="K12" s="232"/>
      <c r="L12" s="232"/>
      <c r="M12" s="232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115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1" x14ac:dyDescent="0.2">
      <c r="A13" s="213">
        <v>3</v>
      </c>
      <c r="B13" s="219" t="s">
        <v>119</v>
      </c>
      <c r="C13" s="264" t="s">
        <v>120</v>
      </c>
      <c r="D13" s="221" t="s">
        <v>112</v>
      </c>
      <c r="E13" s="228">
        <v>19.494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2">
        <v>1.67</v>
      </c>
      <c r="O13" s="222">
        <f>ROUND(E13*N13,5)</f>
        <v>32.55498</v>
      </c>
      <c r="P13" s="222">
        <v>0</v>
      </c>
      <c r="Q13" s="222">
        <f>ROUND(E13*P13,5)</f>
        <v>0</v>
      </c>
      <c r="R13" s="222"/>
      <c r="S13" s="222"/>
      <c r="T13" s="223">
        <v>0.21299999999999999</v>
      </c>
      <c r="U13" s="222">
        <f>ROUND(E13*T13,2)</f>
        <v>4.1500000000000004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113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/>
      <c r="B14" s="219"/>
      <c r="C14" s="265" t="s">
        <v>121</v>
      </c>
      <c r="D14" s="224"/>
      <c r="E14" s="229">
        <v>19.494</v>
      </c>
      <c r="F14" s="232"/>
      <c r="G14" s="232"/>
      <c r="H14" s="232"/>
      <c r="I14" s="232"/>
      <c r="J14" s="232"/>
      <c r="K14" s="232"/>
      <c r="L14" s="232"/>
      <c r="M14" s="232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115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14" t="s">
        <v>108</v>
      </c>
      <c r="B15" s="220" t="s">
        <v>59</v>
      </c>
      <c r="C15" s="266" t="s">
        <v>60</v>
      </c>
      <c r="D15" s="225"/>
      <c r="E15" s="230"/>
      <c r="F15" s="233"/>
      <c r="G15" s="233">
        <f>SUMIF(AE16:AE21,"&lt;&gt;NOR",G16:G21)</f>
        <v>0</v>
      </c>
      <c r="H15" s="233"/>
      <c r="I15" s="233">
        <f>SUM(I16:I21)</f>
        <v>0</v>
      </c>
      <c r="J15" s="233"/>
      <c r="K15" s="233">
        <f>SUM(K16:K21)</f>
        <v>0</v>
      </c>
      <c r="L15" s="233"/>
      <c r="M15" s="233">
        <f>SUM(M16:M21)</f>
        <v>0</v>
      </c>
      <c r="N15" s="226"/>
      <c r="O15" s="226">
        <f>SUM(O16:O21)</f>
        <v>62.940760000000004</v>
      </c>
      <c r="P15" s="226"/>
      <c r="Q15" s="226">
        <f>SUM(Q16:Q21)</f>
        <v>0</v>
      </c>
      <c r="R15" s="226"/>
      <c r="S15" s="226"/>
      <c r="T15" s="227"/>
      <c r="U15" s="226">
        <f>SUM(U16:U21)</f>
        <v>176.64</v>
      </c>
      <c r="AE15" t="s">
        <v>109</v>
      </c>
    </row>
    <row r="16" spans="1:60" outlineLevel="1" x14ac:dyDescent="0.2">
      <c r="A16" s="213">
        <v>4</v>
      </c>
      <c r="B16" s="219" t="s">
        <v>122</v>
      </c>
      <c r="C16" s="264" t="s">
        <v>123</v>
      </c>
      <c r="D16" s="221" t="s">
        <v>112</v>
      </c>
      <c r="E16" s="228">
        <v>6.0500000000000007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2">
        <v>3.6233499999999998</v>
      </c>
      <c r="O16" s="222">
        <f>ROUND(E16*N16,5)</f>
        <v>21.92127</v>
      </c>
      <c r="P16" s="222">
        <v>0</v>
      </c>
      <c r="Q16" s="222">
        <f>ROUND(E16*P16,5)</f>
        <v>0</v>
      </c>
      <c r="R16" s="222"/>
      <c r="S16" s="222"/>
      <c r="T16" s="223">
        <v>5.2737999999999996</v>
      </c>
      <c r="U16" s="222">
        <f>ROUND(E16*T16,2)</f>
        <v>31.91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113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19"/>
      <c r="C17" s="265" t="s">
        <v>124</v>
      </c>
      <c r="D17" s="224"/>
      <c r="E17" s="229">
        <v>6.05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115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>
        <v>5</v>
      </c>
      <c r="B18" s="219" t="s">
        <v>125</v>
      </c>
      <c r="C18" s="264" t="s">
        <v>126</v>
      </c>
      <c r="D18" s="221" t="s">
        <v>112</v>
      </c>
      <c r="E18" s="228">
        <v>4.05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2">
        <v>2.8442799999999999</v>
      </c>
      <c r="O18" s="222">
        <f>ROUND(E18*N18,5)</f>
        <v>11.51933</v>
      </c>
      <c r="P18" s="222">
        <v>0</v>
      </c>
      <c r="Q18" s="222">
        <f>ROUND(E18*P18,5)</f>
        <v>0</v>
      </c>
      <c r="R18" s="222"/>
      <c r="S18" s="222"/>
      <c r="T18" s="223">
        <v>5.8307000000000002</v>
      </c>
      <c r="U18" s="222">
        <f>ROUND(E18*T18,2)</f>
        <v>23.61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113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19"/>
      <c r="C19" s="265" t="s">
        <v>127</v>
      </c>
      <c r="D19" s="224"/>
      <c r="E19" s="229">
        <v>4.05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115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>
        <v>6</v>
      </c>
      <c r="B20" s="219" t="s">
        <v>128</v>
      </c>
      <c r="C20" s="264" t="s">
        <v>129</v>
      </c>
      <c r="D20" s="221" t="s">
        <v>130</v>
      </c>
      <c r="E20" s="228">
        <v>32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15</v>
      </c>
      <c r="M20" s="232">
        <f>G20*(1+L20/100)</f>
        <v>0</v>
      </c>
      <c r="N20" s="222">
        <v>0.92188000000000003</v>
      </c>
      <c r="O20" s="222">
        <f>ROUND(E20*N20,5)</f>
        <v>29.500160000000001</v>
      </c>
      <c r="P20" s="222">
        <v>0</v>
      </c>
      <c r="Q20" s="222">
        <f>ROUND(E20*P20,5)</f>
        <v>0</v>
      </c>
      <c r="R20" s="222"/>
      <c r="S20" s="222"/>
      <c r="T20" s="223">
        <v>3.7849699999999999</v>
      </c>
      <c r="U20" s="222">
        <f>ROUND(E20*T20,2)</f>
        <v>121.12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113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19"/>
      <c r="C21" s="265" t="s">
        <v>131</v>
      </c>
      <c r="D21" s="224"/>
      <c r="E21" s="229">
        <v>32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115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14" t="s">
        <v>108</v>
      </c>
      <c r="B22" s="220" t="s">
        <v>61</v>
      </c>
      <c r="C22" s="266" t="s">
        <v>62</v>
      </c>
      <c r="D22" s="225"/>
      <c r="E22" s="230"/>
      <c r="F22" s="233"/>
      <c r="G22" s="233">
        <f>SUMIF(AE23:AE28,"&lt;&gt;NOR",G23:G28)</f>
        <v>0</v>
      </c>
      <c r="H22" s="233"/>
      <c r="I22" s="233">
        <f>SUM(I23:I28)</f>
        <v>0</v>
      </c>
      <c r="J22" s="233"/>
      <c r="K22" s="233">
        <f>SUM(K23:K28)</f>
        <v>0</v>
      </c>
      <c r="L22" s="233"/>
      <c r="M22" s="233">
        <f>SUM(M23:M28)</f>
        <v>0</v>
      </c>
      <c r="N22" s="226"/>
      <c r="O22" s="226">
        <f>SUM(O23:O28)</f>
        <v>69.72966000000001</v>
      </c>
      <c r="P22" s="226"/>
      <c r="Q22" s="226">
        <f>SUM(Q23:Q28)</f>
        <v>0</v>
      </c>
      <c r="R22" s="226"/>
      <c r="S22" s="226"/>
      <c r="T22" s="227"/>
      <c r="U22" s="226">
        <f>SUM(U23:U28)</f>
        <v>247.73</v>
      </c>
      <c r="AE22" t="s">
        <v>109</v>
      </c>
    </row>
    <row r="23" spans="1:60" outlineLevel="1" x14ac:dyDescent="0.2">
      <c r="A23" s="213">
        <v>7</v>
      </c>
      <c r="B23" s="219" t="s">
        <v>132</v>
      </c>
      <c r="C23" s="264" t="s">
        <v>133</v>
      </c>
      <c r="D23" s="221" t="s">
        <v>112</v>
      </c>
      <c r="E23" s="228">
        <v>1.6449999999999998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2">
        <v>1.86253</v>
      </c>
      <c r="O23" s="222">
        <f>ROUND(E23*N23,5)</f>
        <v>3.06386</v>
      </c>
      <c r="P23" s="222">
        <v>0</v>
      </c>
      <c r="Q23" s="222">
        <f>ROUND(E23*P23,5)</f>
        <v>0</v>
      </c>
      <c r="R23" s="222"/>
      <c r="S23" s="222"/>
      <c r="T23" s="223">
        <v>4.2618</v>
      </c>
      <c r="U23" s="222">
        <f>ROUND(E23*T23,2)</f>
        <v>7.01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113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/>
      <c r="B24" s="219"/>
      <c r="C24" s="265" t="s">
        <v>134</v>
      </c>
      <c r="D24" s="224"/>
      <c r="E24" s="229">
        <v>1.645</v>
      </c>
      <c r="F24" s="232"/>
      <c r="G24" s="232"/>
      <c r="H24" s="232"/>
      <c r="I24" s="232"/>
      <c r="J24" s="232"/>
      <c r="K24" s="232"/>
      <c r="L24" s="232"/>
      <c r="M24" s="232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115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>
        <v>8</v>
      </c>
      <c r="B25" s="219" t="s">
        <v>135</v>
      </c>
      <c r="C25" s="264" t="s">
        <v>136</v>
      </c>
      <c r="D25" s="221" t="s">
        <v>112</v>
      </c>
      <c r="E25" s="228">
        <v>79.418750000000003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2">
        <v>0.83094999999999997</v>
      </c>
      <c r="O25" s="222">
        <f>ROUND(E25*N25,5)</f>
        <v>65.993009999999998</v>
      </c>
      <c r="P25" s="222">
        <v>0</v>
      </c>
      <c r="Q25" s="222">
        <f>ROUND(E25*P25,5)</f>
        <v>0</v>
      </c>
      <c r="R25" s="222"/>
      <c r="S25" s="222"/>
      <c r="T25" s="223">
        <v>2.5133100000000002</v>
      </c>
      <c r="U25" s="222">
        <f>ROUND(E25*T25,2)</f>
        <v>199.6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113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13"/>
      <c r="B26" s="219"/>
      <c r="C26" s="265" t="s">
        <v>137</v>
      </c>
      <c r="D26" s="224"/>
      <c r="E26" s="229">
        <v>79.418750000000003</v>
      </c>
      <c r="F26" s="232"/>
      <c r="G26" s="232"/>
      <c r="H26" s="232"/>
      <c r="I26" s="232"/>
      <c r="J26" s="232"/>
      <c r="K26" s="232"/>
      <c r="L26" s="232"/>
      <c r="M26" s="232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115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13">
        <v>9</v>
      </c>
      <c r="B27" s="219" t="s">
        <v>138</v>
      </c>
      <c r="C27" s="264" t="s">
        <v>139</v>
      </c>
      <c r="D27" s="221" t="s">
        <v>130</v>
      </c>
      <c r="E27" s="228">
        <v>26.25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2">
        <v>2.563E-2</v>
      </c>
      <c r="O27" s="222">
        <f>ROUND(E27*N27,5)</f>
        <v>0.67279</v>
      </c>
      <c r="P27" s="222">
        <v>0</v>
      </c>
      <c r="Q27" s="222">
        <f>ROUND(E27*P27,5)</f>
        <v>0</v>
      </c>
      <c r="R27" s="222"/>
      <c r="S27" s="222"/>
      <c r="T27" s="223">
        <v>1.5666500000000001</v>
      </c>
      <c r="U27" s="222">
        <f>ROUND(E27*T27,2)</f>
        <v>41.12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113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/>
      <c r="B28" s="219"/>
      <c r="C28" s="265" t="s">
        <v>140</v>
      </c>
      <c r="D28" s="224"/>
      <c r="E28" s="229">
        <v>26.25</v>
      </c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115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14" t="s">
        <v>108</v>
      </c>
      <c r="B29" s="220" t="s">
        <v>63</v>
      </c>
      <c r="C29" s="266" t="s">
        <v>64</v>
      </c>
      <c r="D29" s="225"/>
      <c r="E29" s="230"/>
      <c r="F29" s="233"/>
      <c r="G29" s="233">
        <f>SUMIF(AE30:AE33,"&lt;&gt;NOR",G30:G33)</f>
        <v>0</v>
      </c>
      <c r="H29" s="233"/>
      <c r="I29" s="233">
        <f>SUM(I30:I33)</f>
        <v>0</v>
      </c>
      <c r="J29" s="233"/>
      <c r="K29" s="233">
        <f>SUM(K30:K33)</f>
        <v>0</v>
      </c>
      <c r="L29" s="233"/>
      <c r="M29" s="233">
        <f>SUM(M30:M33)</f>
        <v>0</v>
      </c>
      <c r="N29" s="226"/>
      <c r="O29" s="226">
        <f>SUM(O30:O33)</f>
        <v>5.43797</v>
      </c>
      <c r="P29" s="226"/>
      <c r="Q29" s="226">
        <f>SUM(Q30:Q33)</f>
        <v>0</v>
      </c>
      <c r="R29" s="226"/>
      <c r="S29" s="226"/>
      <c r="T29" s="227"/>
      <c r="U29" s="226">
        <f>SUM(U30:U33)</f>
        <v>57.980000000000004</v>
      </c>
      <c r="AE29" t="s">
        <v>109</v>
      </c>
    </row>
    <row r="30" spans="1:60" outlineLevel="1" x14ac:dyDescent="0.2">
      <c r="A30" s="213">
        <v>10</v>
      </c>
      <c r="B30" s="219" t="s">
        <v>141</v>
      </c>
      <c r="C30" s="264" t="s">
        <v>142</v>
      </c>
      <c r="D30" s="221" t="s">
        <v>143</v>
      </c>
      <c r="E30" s="228">
        <v>27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2">
        <v>0.16403000000000001</v>
      </c>
      <c r="O30" s="222">
        <f>ROUND(E30*N30,5)</f>
        <v>4.4288100000000004</v>
      </c>
      <c r="P30" s="222">
        <v>0</v>
      </c>
      <c r="Q30" s="222">
        <f>ROUND(E30*P30,5)</f>
        <v>0</v>
      </c>
      <c r="R30" s="222"/>
      <c r="S30" s="222"/>
      <c r="T30" s="223">
        <v>1.30307</v>
      </c>
      <c r="U30" s="222">
        <f>ROUND(E30*T30,2)</f>
        <v>35.18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113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19"/>
      <c r="C31" s="265" t="s">
        <v>144</v>
      </c>
      <c r="D31" s="224"/>
      <c r="E31" s="229">
        <v>27</v>
      </c>
      <c r="F31" s="232"/>
      <c r="G31" s="232"/>
      <c r="H31" s="232"/>
      <c r="I31" s="232"/>
      <c r="J31" s="232"/>
      <c r="K31" s="232"/>
      <c r="L31" s="232"/>
      <c r="M31" s="232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115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>
        <v>11</v>
      </c>
      <c r="B32" s="219" t="s">
        <v>145</v>
      </c>
      <c r="C32" s="264" t="s">
        <v>146</v>
      </c>
      <c r="D32" s="221" t="s">
        <v>147</v>
      </c>
      <c r="E32" s="228">
        <v>1.5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2">
        <v>0.67276999999999998</v>
      </c>
      <c r="O32" s="222">
        <f>ROUND(E32*N32,5)</f>
        <v>1.0091600000000001</v>
      </c>
      <c r="P32" s="222">
        <v>0</v>
      </c>
      <c r="Q32" s="222">
        <f>ROUND(E32*P32,5)</f>
        <v>0</v>
      </c>
      <c r="R32" s="222"/>
      <c r="S32" s="222"/>
      <c r="T32" s="223">
        <v>15.19736</v>
      </c>
      <c r="U32" s="222">
        <f>ROUND(E32*T32,2)</f>
        <v>22.8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113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19"/>
      <c r="C33" s="265" t="s">
        <v>148</v>
      </c>
      <c r="D33" s="224"/>
      <c r="E33" s="229">
        <v>1.5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115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14" t="s">
        <v>108</v>
      </c>
      <c r="B34" s="220" t="s">
        <v>65</v>
      </c>
      <c r="C34" s="266" t="s">
        <v>66</v>
      </c>
      <c r="D34" s="225"/>
      <c r="E34" s="230"/>
      <c r="F34" s="233"/>
      <c r="G34" s="233">
        <f>SUMIF(AE35:AE35,"&lt;&gt;NOR",G35:G35)</f>
        <v>0</v>
      </c>
      <c r="H34" s="233"/>
      <c r="I34" s="233">
        <f>SUM(I35:I35)</f>
        <v>0</v>
      </c>
      <c r="J34" s="233"/>
      <c r="K34" s="233">
        <f>SUM(K35:K35)</f>
        <v>0</v>
      </c>
      <c r="L34" s="233"/>
      <c r="M34" s="233">
        <f>SUM(M35:M35)</f>
        <v>0</v>
      </c>
      <c r="N34" s="226"/>
      <c r="O34" s="226">
        <f>SUM(O35:O35)</f>
        <v>11.8926</v>
      </c>
      <c r="P34" s="226"/>
      <c r="Q34" s="226">
        <f>SUM(Q35:Q35)</f>
        <v>0</v>
      </c>
      <c r="R34" s="226"/>
      <c r="S34" s="226"/>
      <c r="T34" s="227"/>
      <c r="U34" s="226">
        <f>SUM(U35:U35)</f>
        <v>11.98</v>
      </c>
      <c r="AE34" t="s">
        <v>109</v>
      </c>
    </row>
    <row r="35" spans="1:60" ht="22.5" outlineLevel="1" x14ac:dyDescent="0.2">
      <c r="A35" s="213">
        <v>12</v>
      </c>
      <c r="B35" s="219" t="s">
        <v>149</v>
      </c>
      <c r="C35" s="264" t="s">
        <v>150</v>
      </c>
      <c r="D35" s="221" t="s">
        <v>130</v>
      </c>
      <c r="E35" s="228">
        <v>10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15</v>
      </c>
      <c r="M35" s="232">
        <f>G35*(1+L35/100)</f>
        <v>0</v>
      </c>
      <c r="N35" s="222">
        <v>1.18926</v>
      </c>
      <c r="O35" s="222">
        <f>ROUND(E35*N35,5)</f>
        <v>11.8926</v>
      </c>
      <c r="P35" s="222">
        <v>0</v>
      </c>
      <c r="Q35" s="222">
        <f>ROUND(E35*P35,5)</f>
        <v>0</v>
      </c>
      <c r="R35" s="222"/>
      <c r="S35" s="222"/>
      <c r="T35" s="223">
        <v>1.19767</v>
      </c>
      <c r="U35" s="222">
        <f>ROUND(E35*T35,2)</f>
        <v>11.98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113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14" t="s">
        <v>108</v>
      </c>
      <c r="B36" s="220" t="s">
        <v>67</v>
      </c>
      <c r="C36" s="266" t="s">
        <v>68</v>
      </c>
      <c r="D36" s="225"/>
      <c r="E36" s="230"/>
      <c r="F36" s="233"/>
      <c r="G36" s="233">
        <f>SUMIF(AE37:AE40,"&lt;&gt;NOR",G37:G40)</f>
        <v>0</v>
      </c>
      <c r="H36" s="233"/>
      <c r="I36" s="233">
        <f>SUM(I37:I40)</f>
        <v>0</v>
      </c>
      <c r="J36" s="233"/>
      <c r="K36" s="233">
        <f>SUM(K37:K40)</f>
        <v>0</v>
      </c>
      <c r="L36" s="233"/>
      <c r="M36" s="233">
        <f>SUM(M37:M40)</f>
        <v>0</v>
      </c>
      <c r="N36" s="226"/>
      <c r="O36" s="226">
        <f>SUM(O37:O40)</f>
        <v>8.3000000000000001E-3</v>
      </c>
      <c r="P36" s="226"/>
      <c r="Q36" s="226">
        <f>SUM(Q37:Q40)</f>
        <v>7.4071499999999997</v>
      </c>
      <c r="R36" s="226"/>
      <c r="S36" s="226"/>
      <c r="T36" s="227"/>
      <c r="U36" s="226">
        <f>SUM(U37:U40)</f>
        <v>27.3</v>
      </c>
      <c r="AE36" t="s">
        <v>109</v>
      </c>
    </row>
    <row r="37" spans="1:60" outlineLevel="1" x14ac:dyDescent="0.2">
      <c r="A37" s="213">
        <v>13</v>
      </c>
      <c r="B37" s="219" t="s">
        <v>151</v>
      </c>
      <c r="C37" s="264" t="s">
        <v>152</v>
      </c>
      <c r="D37" s="221" t="s">
        <v>112</v>
      </c>
      <c r="E37" s="228">
        <v>2.875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15</v>
      </c>
      <c r="M37" s="232">
        <f>G37*(1+L37/100)</f>
        <v>0</v>
      </c>
      <c r="N37" s="222">
        <v>1.2800000000000001E-3</v>
      </c>
      <c r="O37" s="222">
        <f>ROUND(E37*N37,5)</f>
        <v>3.6800000000000001E-3</v>
      </c>
      <c r="P37" s="222">
        <v>1.95</v>
      </c>
      <c r="Q37" s="222">
        <f>ROUND(E37*P37,5)</f>
        <v>5.6062500000000002</v>
      </c>
      <c r="R37" s="222"/>
      <c r="S37" s="222"/>
      <c r="T37" s="223">
        <v>7.1317500000000003</v>
      </c>
      <c r="U37" s="222">
        <f>ROUND(E37*T37,2)</f>
        <v>20.5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113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/>
      <c r="B38" s="219"/>
      <c r="C38" s="265" t="s">
        <v>153</v>
      </c>
      <c r="D38" s="224"/>
      <c r="E38" s="229">
        <v>2.875</v>
      </c>
      <c r="F38" s="232"/>
      <c r="G38" s="232"/>
      <c r="H38" s="232"/>
      <c r="I38" s="232"/>
      <c r="J38" s="232"/>
      <c r="K38" s="232"/>
      <c r="L38" s="232"/>
      <c r="M38" s="232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115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14</v>
      </c>
      <c r="B39" s="219" t="s">
        <v>154</v>
      </c>
      <c r="C39" s="264" t="s">
        <v>155</v>
      </c>
      <c r="D39" s="221" t="s">
        <v>130</v>
      </c>
      <c r="E39" s="228">
        <v>6.9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2">
        <v>6.7000000000000002E-4</v>
      </c>
      <c r="O39" s="222">
        <f>ROUND(E39*N39,5)</f>
        <v>4.62E-3</v>
      </c>
      <c r="P39" s="222">
        <v>0.26100000000000001</v>
      </c>
      <c r="Q39" s="222">
        <f>ROUND(E39*P39,5)</f>
        <v>1.8008999999999999</v>
      </c>
      <c r="R39" s="222"/>
      <c r="S39" s="222"/>
      <c r="T39" s="223">
        <v>0.98487999999999998</v>
      </c>
      <c r="U39" s="222">
        <f>ROUND(E39*T39,2)</f>
        <v>6.8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113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/>
      <c r="B40" s="219"/>
      <c r="C40" s="265" t="s">
        <v>156</v>
      </c>
      <c r="D40" s="224"/>
      <c r="E40" s="229">
        <v>6.9</v>
      </c>
      <c r="F40" s="232"/>
      <c r="G40" s="232"/>
      <c r="H40" s="232"/>
      <c r="I40" s="232"/>
      <c r="J40" s="232"/>
      <c r="K40" s="232"/>
      <c r="L40" s="232"/>
      <c r="M40" s="232"/>
      <c r="N40" s="222"/>
      <c r="O40" s="222"/>
      <c r="P40" s="222"/>
      <c r="Q40" s="222"/>
      <c r="R40" s="222"/>
      <c r="S40" s="222"/>
      <c r="T40" s="223"/>
      <c r="U40" s="22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115</v>
      </c>
      <c r="AF40" s="212">
        <v>0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14" t="s">
        <v>108</v>
      </c>
      <c r="B41" s="220" t="s">
        <v>69</v>
      </c>
      <c r="C41" s="266" t="s">
        <v>70</v>
      </c>
      <c r="D41" s="225"/>
      <c r="E41" s="230"/>
      <c r="F41" s="233"/>
      <c r="G41" s="233">
        <f>SUMIF(AE42:AE43,"&lt;&gt;NOR",G42:G43)</f>
        <v>0</v>
      </c>
      <c r="H41" s="233"/>
      <c r="I41" s="233">
        <f>SUM(I42:I43)</f>
        <v>0</v>
      </c>
      <c r="J41" s="233"/>
      <c r="K41" s="233">
        <f>SUM(K42:K43)</f>
        <v>0</v>
      </c>
      <c r="L41" s="233"/>
      <c r="M41" s="233">
        <f>SUM(M42:M43)</f>
        <v>0</v>
      </c>
      <c r="N41" s="226"/>
      <c r="O41" s="226">
        <f>SUM(O42:O43)</f>
        <v>0</v>
      </c>
      <c r="P41" s="226"/>
      <c r="Q41" s="226">
        <f>SUM(Q42:Q43)</f>
        <v>0</v>
      </c>
      <c r="R41" s="226"/>
      <c r="S41" s="226"/>
      <c r="T41" s="227"/>
      <c r="U41" s="226">
        <f>SUM(U42:U43)</f>
        <v>40.200000000000003</v>
      </c>
      <c r="AE41" t="s">
        <v>109</v>
      </c>
    </row>
    <row r="42" spans="1:60" outlineLevel="1" x14ac:dyDescent="0.2">
      <c r="A42" s="213">
        <v>15</v>
      </c>
      <c r="B42" s="219" t="s">
        <v>157</v>
      </c>
      <c r="C42" s="264" t="s">
        <v>158</v>
      </c>
      <c r="D42" s="221" t="s">
        <v>159</v>
      </c>
      <c r="E42" s="228">
        <v>15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2">
        <v>0</v>
      </c>
      <c r="O42" s="222">
        <f>ROUND(E42*N42,5)</f>
        <v>0</v>
      </c>
      <c r="P42" s="222">
        <v>0</v>
      </c>
      <c r="Q42" s="222">
        <f>ROUND(E42*P42,5)</f>
        <v>0</v>
      </c>
      <c r="R42" s="222"/>
      <c r="S42" s="222"/>
      <c r="T42" s="223">
        <v>2.68</v>
      </c>
      <c r="U42" s="222">
        <f>ROUND(E42*T42,2)</f>
        <v>40.200000000000003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113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/>
      <c r="B43" s="219"/>
      <c r="C43" s="265" t="s">
        <v>160</v>
      </c>
      <c r="D43" s="224"/>
      <c r="E43" s="229">
        <v>15</v>
      </c>
      <c r="F43" s="232"/>
      <c r="G43" s="232"/>
      <c r="H43" s="232"/>
      <c r="I43" s="232"/>
      <c r="J43" s="232"/>
      <c r="K43" s="232"/>
      <c r="L43" s="232"/>
      <c r="M43" s="232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115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14" t="s">
        <v>108</v>
      </c>
      <c r="B44" s="220" t="s">
        <v>71</v>
      </c>
      <c r="C44" s="266" t="s">
        <v>72</v>
      </c>
      <c r="D44" s="225"/>
      <c r="E44" s="230"/>
      <c r="F44" s="233"/>
      <c r="G44" s="233">
        <f>SUMIF(AE45:AE46,"&lt;&gt;NOR",G45:G46)</f>
        <v>0</v>
      </c>
      <c r="H44" s="233"/>
      <c r="I44" s="233">
        <f>SUM(I45:I46)</f>
        <v>0</v>
      </c>
      <c r="J44" s="233"/>
      <c r="K44" s="233">
        <f>SUM(K45:K46)</f>
        <v>0</v>
      </c>
      <c r="L44" s="233"/>
      <c r="M44" s="233">
        <f>SUM(M45:M46)</f>
        <v>0</v>
      </c>
      <c r="N44" s="226"/>
      <c r="O44" s="226">
        <f>SUM(O45:O46)</f>
        <v>0.43276999999999999</v>
      </c>
      <c r="P44" s="226"/>
      <c r="Q44" s="226">
        <f>SUM(Q45:Q46)</f>
        <v>0</v>
      </c>
      <c r="R44" s="226"/>
      <c r="S44" s="226"/>
      <c r="T44" s="227"/>
      <c r="U44" s="226">
        <f>SUM(U45:U46)</f>
        <v>18.75</v>
      </c>
      <c r="AE44" t="s">
        <v>109</v>
      </c>
    </row>
    <row r="45" spans="1:60" ht="22.5" outlineLevel="1" x14ac:dyDescent="0.2">
      <c r="A45" s="213">
        <v>16</v>
      </c>
      <c r="B45" s="219" t="s">
        <v>161</v>
      </c>
      <c r="C45" s="264" t="s">
        <v>162</v>
      </c>
      <c r="D45" s="221" t="s">
        <v>130</v>
      </c>
      <c r="E45" s="228">
        <v>32.49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2">
        <v>1.332E-2</v>
      </c>
      <c r="O45" s="222">
        <f>ROUND(E45*N45,5)</f>
        <v>0.43276999999999999</v>
      </c>
      <c r="P45" s="222">
        <v>0</v>
      </c>
      <c r="Q45" s="222">
        <f>ROUND(E45*P45,5)</f>
        <v>0</v>
      </c>
      <c r="R45" s="222"/>
      <c r="S45" s="222"/>
      <c r="T45" s="223">
        <v>0.57709999999999995</v>
      </c>
      <c r="U45" s="222">
        <f>ROUND(E45*T45,2)</f>
        <v>18.75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113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19"/>
      <c r="C46" s="265" t="s">
        <v>163</v>
      </c>
      <c r="D46" s="224"/>
      <c r="E46" s="229">
        <v>32.49</v>
      </c>
      <c r="F46" s="232"/>
      <c r="G46" s="232"/>
      <c r="H46" s="232"/>
      <c r="I46" s="232"/>
      <c r="J46" s="232"/>
      <c r="K46" s="232"/>
      <c r="L46" s="232"/>
      <c r="M46" s="232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115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14" t="s">
        <v>108</v>
      </c>
      <c r="B47" s="220" t="s">
        <v>73</v>
      </c>
      <c r="C47" s="266" t="s">
        <v>74</v>
      </c>
      <c r="D47" s="225"/>
      <c r="E47" s="230"/>
      <c r="F47" s="233"/>
      <c r="G47" s="233">
        <f>SUMIF(AE48:AE53,"&lt;&gt;NOR",G48:G53)</f>
        <v>0</v>
      </c>
      <c r="H47" s="233"/>
      <c r="I47" s="233">
        <f>SUM(I48:I53)</f>
        <v>0</v>
      </c>
      <c r="J47" s="233"/>
      <c r="K47" s="233">
        <f>SUM(K48:K53)</f>
        <v>0</v>
      </c>
      <c r="L47" s="233"/>
      <c r="M47" s="233">
        <f>SUM(M48:M53)</f>
        <v>0</v>
      </c>
      <c r="N47" s="226"/>
      <c r="O47" s="226">
        <f>SUM(O48:O53)</f>
        <v>5.4850500000000002</v>
      </c>
      <c r="P47" s="226"/>
      <c r="Q47" s="226">
        <f>SUM(Q48:Q53)</f>
        <v>0</v>
      </c>
      <c r="R47" s="226"/>
      <c r="S47" s="226"/>
      <c r="T47" s="227"/>
      <c r="U47" s="226">
        <f>SUM(U48:U53)</f>
        <v>60.9</v>
      </c>
      <c r="AE47" t="s">
        <v>109</v>
      </c>
    </row>
    <row r="48" spans="1:60" outlineLevel="1" x14ac:dyDescent="0.2">
      <c r="A48" s="213">
        <v>17</v>
      </c>
      <c r="B48" s="219" t="s">
        <v>164</v>
      </c>
      <c r="C48" s="264" t="s">
        <v>165</v>
      </c>
      <c r="D48" s="221" t="s">
        <v>143</v>
      </c>
      <c r="E48" s="228">
        <v>21.9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15</v>
      </c>
      <c r="M48" s="232">
        <f>G48*(1+L48/100)</f>
        <v>0</v>
      </c>
      <c r="N48" s="222">
        <v>0.19388</v>
      </c>
      <c r="O48" s="222">
        <f>ROUND(E48*N48,5)</f>
        <v>4.2459699999999998</v>
      </c>
      <c r="P48" s="222">
        <v>0</v>
      </c>
      <c r="Q48" s="222">
        <f>ROUND(E48*P48,5)</f>
        <v>0</v>
      </c>
      <c r="R48" s="222"/>
      <c r="S48" s="222"/>
      <c r="T48" s="223">
        <v>1.8650800000000001</v>
      </c>
      <c r="U48" s="222">
        <f>ROUND(E48*T48,2)</f>
        <v>40.85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113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/>
      <c r="B49" s="219"/>
      <c r="C49" s="265" t="s">
        <v>166</v>
      </c>
      <c r="D49" s="224"/>
      <c r="E49" s="229">
        <v>21.9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115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>
        <v>18</v>
      </c>
      <c r="B50" s="219" t="s">
        <v>57</v>
      </c>
      <c r="C50" s="264" t="s">
        <v>167</v>
      </c>
      <c r="D50" s="221" t="s">
        <v>143</v>
      </c>
      <c r="E50" s="228">
        <v>6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2">
        <v>0.19388</v>
      </c>
      <c r="O50" s="222">
        <f>ROUND(E50*N50,5)</f>
        <v>1.1632800000000001</v>
      </c>
      <c r="P50" s="222">
        <v>0</v>
      </c>
      <c r="Q50" s="222">
        <f>ROUND(E50*P50,5)</f>
        <v>0</v>
      </c>
      <c r="R50" s="222"/>
      <c r="S50" s="222"/>
      <c r="T50" s="223">
        <v>1.8650800000000001</v>
      </c>
      <c r="U50" s="222">
        <f>ROUND(E50*T50,2)</f>
        <v>11.19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168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/>
      <c r="B51" s="219"/>
      <c r="C51" s="265" t="s">
        <v>169</v>
      </c>
      <c r="D51" s="224"/>
      <c r="E51" s="229">
        <v>6</v>
      </c>
      <c r="F51" s="232"/>
      <c r="G51" s="232"/>
      <c r="H51" s="232"/>
      <c r="I51" s="232"/>
      <c r="J51" s="232"/>
      <c r="K51" s="232"/>
      <c r="L51" s="232"/>
      <c r="M51" s="232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115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2.5" outlineLevel="1" x14ac:dyDescent="0.2">
      <c r="A52" s="213">
        <v>19</v>
      </c>
      <c r="B52" s="219" t="s">
        <v>170</v>
      </c>
      <c r="C52" s="264" t="s">
        <v>171</v>
      </c>
      <c r="D52" s="221" t="s">
        <v>172</v>
      </c>
      <c r="E52" s="228">
        <v>1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2">
        <v>7.5800000000000006E-2</v>
      </c>
      <c r="O52" s="222">
        <f>ROUND(E52*N52,5)</f>
        <v>7.5800000000000006E-2</v>
      </c>
      <c r="P52" s="222">
        <v>0</v>
      </c>
      <c r="Q52" s="222">
        <f>ROUND(E52*P52,5)</f>
        <v>0</v>
      </c>
      <c r="R52" s="222"/>
      <c r="S52" s="222"/>
      <c r="T52" s="223">
        <v>0.5</v>
      </c>
      <c r="U52" s="222">
        <f>ROUND(E52*T52,2)</f>
        <v>0.5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168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>
        <v>20</v>
      </c>
      <c r="B53" s="219" t="s">
        <v>173</v>
      </c>
      <c r="C53" s="264" t="s">
        <v>174</v>
      </c>
      <c r="D53" s="221" t="s">
        <v>159</v>
      </c>
      <c r="E53" s="228">
        <v>5.4859999999999998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2">
        <v>0</v>
      </c>
      <c r="O53" s="222">
        <f>ROUND(E53*N53,5)</f>
        <v>0</v>
      </c>
      <c r="P53" s="222">
        <v>0</v>
      </c>
      <c r="Q53" s="222">
        <f>ROUND(E53*P53,5)</f>
        <v>0</v>
      </c>
      <c r="R53" s="222"/>
      <c r="S53" s="222"/>
      <c r="T53" s="223">
        <v>1.5229999999999999</v>
      </c>
      <c r="U53" s="222">
        <f>ROUND(E53*T53,2)</f>
        <v>8.36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168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14" t="s">
        <v>108</v>
      </c>
      <c r="B54" s="220" t="s">
        <v>75</v>
      </c>
      <c r="C54" s="266" t="s">
        <v>76</v>
      </c>
      <c r="D54" s="225"/>
      <c r="E54" s="230"/>
      <c r="F54" s="233"/>
      <c r="G54" s="233">
        <f>SUMIF(AE55:AE56,"&lt;&gt;NOR",G55:G56)</f>
        <v>0</v>
      </c>
      <c r="H54" s="233"/>
      <c r="I54" s="233">
        <f>SUM(I55:I56)</f>
        <v>0</v>
      </c>
      <c r="J54" s="233"/>
      <c r="K54" s="233">
        <f>SUM(K55:K56)</f>
        <v>0</v>
      </c>
      <c r="L54" s="233"/>
      <c r="M54" s="233">
        <f>SUM(M55:M56)</f>
        <v>0</v>
      </c>
      <c r="N54" s="226"/>
      <c r="O54" s="226">
        <f>SUM(O55:O56)</f>
        <v>1.7600000000000001E-2</v>
      </c>
      <c r="P54" s="226"/>
      <c r="Q54" s="226">
        <f>SUM(Q55:Q56)</f>
        <v>0</v>
      </c>
      <c r="R54" s="226"/>
      <c r="S54" s="226"/>
      <c r="T54" s="227"/>
      <c r="U54" s="226">
        <f>SUM(U55:U56)</f>
        <v>0</v>
      </c>
      <c r="AE54" t="s">
        <v>109</v>
      </c>
    </row>
    <row r="55" spans="1:60" outlineLevel="1" x14ac:dyDescent="0.2">
      <c r="A55" s="213">
        <v>21</v>
      </c>
      <c r="B55" s="219" t="s">
        <v>175</v>
      </c>
      <c r="C55" s="264" t="s">
        <v>176</v>
      </c>
      <c r="D55" s="221" t="s">
        <v>172</v>
      </c>
      <c r="E55" s="228">
        <v>1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2">
        <v>5.3E-3</v>
      </c>
      <c r="O55" s="222">
        <f>ROUND(E55*N55,5)</f>
        <v>5.3E-3</v>
      </c>
      <c r="P55" s="222">
        <v>0</v>
      </c>
      <c r="Q55" s="222">
        <f>ROUND(E55*P55,5)</f>
        <v>0</v>
      </c>
      <c r="R55" s="222"/>
      <c r="S55" s="222"/>
      <c r="T55" s="223">
        <v>0</v>
      </c>
      <c r="U55" s="222">
        <f>ROUND(E55*T55,2)</f>
        <v>0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177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>
        <v>22</v>
      </c>
      <c r="B56" s="219" t="s">
        <v>178</v>
      </c>
      <c r="C56" s="264" t="s">
        <v>179</v>
      </c>
      <c r="D56" s="221" t="s">
        <v>172</v>
      </c>
      <c r="E56" s="228">
        <v>1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2">
        <v>1.23E-2</v>
      </c>
      <c r="O56" s="222">
        <f>ROUND(E56*N56,5)</f>
        <v>1.23E-2</v>
      </c>
      <c r="P56" s="222">
        <v>0</v>
      </c>
      <c r="Q56" s="222">
        <f>ROUND(E56*P56,5)</f>
        <v>0</v>
      </c>
      <c r="R56" s="222"/>
      <c r="S56" s="222"/>
      <c r="T56" s="223">
        <v>0</v>
      </c>
      <c r="U56" s="222">
        <f>ROUND(E56*T56,2)</f>
        <v>0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177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14" t="s">
        <v>108</v>
      </c>
      <c r="B57" s="220" t="s">
        <v>77</v>
      </c>
      <c r="C57" s="266" t="s">
        <v>78</v>
      </c>
      <c r="D57" s="225"/>
      <c r="E57" s="230"/>
      <c r="F57" s="233"/>
      <c r="G57" s="233">
        <f>SUMIF(AE58:AE59,"&lt;&gt;NOR",G58:G59)</f>
        <v>0</v>
      </c>
      <c r="H57" s="233"/>
      <c r="I57" s="233">
        <f>SUM(I58:I59)</f>
        <v>0</v>
      </c>
      <c r="J57" s="233"/>
      <c r="K57" s="233">
        <f>SUM(K58:K59)</f>
        <v>0</v>
      </c>
      <c r="L57" s="233"/>
      <c r="M57" s="233">
        <f>SUM(M58:M59)</f>
        <v>0</v>
      </c>
      <c r="N57" s="226"/>
      <c r="O57" s="226">
        <f>SUM(O58:O59)</f>
        <v>1.65964</v>
      </c>
      <c r="P57" s="226"/>
      <c r="Q57" s="226">
        <f>SUM(Q58:Q59)</f>
        <v>0</v>
      </c>
      <c r="R57" s="226"/>
      <c r="S57" s="226"/>
      <c r="T57" s="227"/>
      <c r="U57" s="226">
        <f>SUM(U58:U59)</f>
        <v>76.569999999999993</v>
      </c>
      <c r="AE57" t="s">
        <v>109</v>
      </c>
    </row>
    <row r="58" spans="1:60" ht="22.5" outlineLevel="1" x14ac:dyDescent="0.2">
      <c r="A58" s="213">
        <v>23</v>
      </c>
      <c r="B58" s="219" t="s">
        <v>180</v>
      </c>
      <c r="C58" s="264" t="s">
        <v>181</v>
      </c>
      <c r="D58" s="221" t="s">
        <v>130</v>
      </c>
      <c r="E58" s="228">
        <v>33.630000000000003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2">
        <v>4.9349999999999998E-2</v>
      </c>
      <c r="O58" s="222">
        <f>ROUND(E58*N58,5)</f>
        <v>1.65964</v>
      </c>
      <c r="P58" s="222">
        <v>0</v>
      </c>
      <c r="Q58" s="222">
        <f>ROUND(E58*P58,5)</f>
        <v>0</v>
      </c>
      <c r="R58" s="222"/>
      <c r="S58" s="222"/>
      <c r="T58" s="223">
        <v>2.2769699999999999</v>
      </c>
      <c r="U58" s="222">
        <f>ROUND(E58*T58,2)</f>
        <v>76.569999999999993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113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/>
      <c r="B59" s="219"/>
      <c r="C59" s="265" t="s">
        <v>182</v>
      </c>
      <c r="D59" s="224"/>
      <c r="E59" s="229">
        <v>33.630000000000003</v>
      </c>
      <c r="F59" s="232"/>
      <c r="G59" s="232"/>
      <c r="H59" s="232"/>
      <c r="I59" s="232"/>
      <c r="J59" s="232"/>
      <c r="K59" s="232"/>
      <c r="L59" s="232"/>
      <c r="M59" s="232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115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">
      <c r="A60" s="214" t="s">
        <v>108</v>
      </c>
      <c r="B60" s="220" t="s">
        <v>79</v>
      </c>
      <c r="C60" s="266" t="s">
        <v>80</v>
      </c>
      <c r="D60" s="225"/>
      <c r="E60" s="230"/>
      <c r="F60" s="233"/>
      <c r="G60" s="233">
        <f>SUMIF(AE61:AE70,"&lt;&gt;NOR",G61:G70)</f>
        <v>0</v>
      </c>
      <c r="H60" s="233"/>
      <c r="I60" s="233">
        <f>SUM(I61:I70)</f>
        <v>0</v>
      </c>
      <c r="J60" s="233"/>
      <c r="K60" s="233">
        <f>SUM(K61:K70)</f>
        <v>0</v>
      </c>
      <c r="L60" s="233"/>
      <c r="M60" s="233">
        <f>SUM(M61:M70)</f>
        <v>0</v>
      </c>
      <c r="N60" s="226"/>
      <c r="O60" s="226">
        <f>SUM(O61:O70)</f>
        <v>0.59704000000000002</v>
      </c>
      <c r="P60" s="226"/>
      <c r="Q60" s="226">
        <f>SUM(Q61:Q70)</f>
        <v>0</v>
      </c>
      <c r="R60" s="226"/>
      <c r="S60" s="226"/>
      <c r="T60" s="227"/>
      <c r="U60" s="226">
        <f>SUM(U61:U70)</f>
        <v>63.660000000000004</v>
      </c>
      <c r="AE60" t="s">
        <v>109</v>
      </c>
    </row>
    <row r="61" spans="1:60" outlineLevel="1" x14ac:dyDescent="0.2">
      <c r="A61" s="213">
        <v>24</v>
      </c>
      <c r="B61" s="219" t="s">
        <v>183</v>
      </c>
      <c r="C61" s="264" t="s">
        <v>184</v>
      </c>
      <c r="D61" s="221" t="s">
        <v>130</v>
      </c>
      <c r="E61" s="228">
        <v>33.630000000000003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2">
        <v>1.5630000000000002E-2</v>
      </c>
      <c r="O61" s="222">
        <f>ROUND(E61*N61,5)</f>
        <v>0.52564</v>
      </c>
      <c r="P61" s="222">
        <v>0</v>
      </c>
      <c r="Q61" s="222">
        <f>ROUND(E61*P61,5)</f>
        <v>0</v>
      </c>
      <c r="R61" s="222"/>
      <c r="S61" s="222"/>
      <c r="T61" s="223">
        <v>1.3833500000000001</v>
      </c>
      <c r="U61" s="222">
        <f>ROUND(E61*T61,2)</f>
        <v>46.52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113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/>
      <c r="B62" s="219"/>
      <c r="C62" s="265" t="s">
        <v>182</v>
      </c>
      <c r="D62" s="224"/>
      <c r="E62" s="229">
        <v>33.630000000000003</v>
      </c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115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>
        <v>25</v>
      </c>
      <c r="B63" s="219" t="s">
        <v>185</v>
      </c>
      <c r="C63" s="264" t="s">
        <v>186</v>
      </c>
      <c r="D63" s="221" t="s">
        <v>143</v>
      </c>
      <c r="E63" s="228">
        <v>11.6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2">
        <v>2.6800000000000001E-3</v>
      </c>
      <c r="O63" s="222">
        <f>ROUND(E63*N63,5)</f>
        <v>3.109E-2</v>
      </c>
      <c r="P63" s="222">
        <v>0</v>
      </c>
      <c r="Q63" s="222">
        <f>ROUND(E63*P63,5)</f>
        <v>0</v>
      </c>
      <c r="R63" s="222"/>
      <c r="S63" s="222"/>
      <c r="T63" s="223">
        <v>0.68832000000000004</v>
      </c>
      <c r="U63" s="222">
        <f>ROUND(E63*T63,2)</f>
        <v>7.98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113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/>
      <c r="B64" s="219"/>
      <c r="C64" s="265" t="s">
        <v>187</v>
      </c>
      <c r="D64" s="224"/>
      <c r="E64" s="229">
        <v>11.6</v>
      </c>
      <c r="F64" s="232"/>
      <c r="G64" s="232"/>
      <c r="H64" s="232"/>
      <c r="I64" s="232"/>
      <c r="J64" s="232"/>
      <c r="K64" s="232"/>
      <c r="L64" s="232"/>
      <c r="M64" s="232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115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>
        <v>26</v>
      </c>
      <c r="B65" s="219" t="s">
        <v>188</v>
      </c>
      <c r="C65" s="264" t="s">
        <v>189</v>
      </c>
      <c r="D65" s="221" t="s">
        <v>143</v>
      </c>
      <c r="E65" s="228">
        <v>5.9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15</v>
      </c>
      <c r="M65" s="232">
        <f>G65*(1+L65/100)</f>
        <v>0</v>
      </c>
      <c r="N65" s="222">
        <v>1.2800000000000001E-3</v>
      </c>
      <c r="O65" s="222">
        <f>ROUND(E65*N65,5)</f>
        <v>7.5500000000000003E-3</v>
      </c>
      <c r="P65" s="222">
        <v>0</v>
      </c>
      <c r="Q65" s="222">
        <f>ROUND(E65*P65,5)</f>
        <v>0</v>
      </c>
      <c r="R65" s="222"/>
      <c r="S65" s="222"/>
      <c r="T65" s="223">
        <v>0.39300000000000002</v>
      </c>
      <c r="U65" s="222">
        <f>ROUND(E65*T65,2)</f>
        <v>2.3199999999999998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168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>
        <v>27</v>
      </c>
      <c r="B66" s="219" t="s">
        <v>190</v>
      </c>
      <c r="C66" s="264" t="s">
        <v>191</v>
      </c>
      <c r="D66" s="221" t="s">
        <v>143</v>
      </c>
      <c r="E66" s="228">
        <v>5.7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2">
        <v>8.8000000000000003E-4</v>
      </c>
      <c r="O66" s="222">
        <f>ROUND(E66*N66,5)</f>
        <v>5.0200000000000002E-3</v>
      </c>
      <c r="P66" s="222">
        <v>0</v>
      </c>
      <c r="Q66" s="222">
        <f>ROUND(E66*P66,5)</f>
        <v>0</v>
      </c>
      <c r="R66" s="222"/>
      <c r="S66" s="222"/>
      <c r="T66" s="223">
        <v>0.16200000000000001</v>
      </c>
      <c r="U66" s="222">
        <f>ROUND(E66*T66,2)</f>
        <v>0.92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168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13">
        <v>28</v>
      </c>
      <c r="B67" s="219" t="s">
        <v>192</v>
      </c>
      <c r="C67" s="264" t="s">
        <v>193</v>
      </c>
      <c r="D67" s="221" t="s">
        <v>143</v>
      </c>
      <c r="E67" s="228">
        <v>5.7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2">
        <v>3.2499999999999999E-3</v>
      </c>
      <c r="O67" s="222">
        <f>ROUND(E67*N67,5)</f>
        <v>1.8530000000000001E-2</v>
      </c>
      <c r="P67" s="222">
        <v>0</v>
      </c>
      <c r="Q67" s="222">
        <f>ROUND(E67*P67,5)</f>
        <v>0</v>
      </c>
      <c r="R67" s="222"/>
      <c r="S67" s="222"/>
      <c r="T67" s="223">
        <v>0.69716</v>
      </c>
      <c r="U67" s="222">
        <f>ROUND(E67*T67,2)</f>
        <v>3.97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113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/>
      <c r="B68" s="219"/>
      <c r="C68" s="265" t="s">
        <v>194</v>
      </c>
      <c r="D68" s="224"/>
      <c r="E68" s="229">
        <v>5.7</v>
      </c>
      <c r="F68" s="232"/>
      <c r="G68" s="232"/>
      <c r="H68" s="232"/>
      <c r="I68" s="232"/>
      <c r="J68" s="232"/>
      <c r="K68" s="232"/>
      <c r="L68" s="232"/>
      <c r="M68" s="232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115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13">
        <v>29</v>
      </c>
      <c r="B69" s="219" t="s">
        <v>195</v>
      </c>
      <c r="C69" s="264" t="s">
        <v>196</v>
      </c>
      <c r="D69" s="221" t="s">
        <v>143</v>
      </c>
      <c r="E69" s="228">
        <v>3.5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15</v>
      </c>
      <c r="M69" s="232">
        <f>G69*(1+L69/100)</f>
        <v>0</v>
      </c>
      <c r="N69" s="222">
        <v>2.63E-3</v>
      </c>
      <c r="O69" s="222">
        <f>ROUND(E69*N69,5)</f>
        <v>9.2099999999999994E-3</v>
      </c>
      <c r="P69" s="222">
        <v>0</v>
      </c>
      <c r="Q69" s="222">
        <f>ROUND(E69*P69,5)</f>
        <v>0</v>
      </c>
      <c r="R69" s="222"/>
      <c r="S69" s="222"/>
      <c r="T69" s="223">
        <v>0.55572999999999995</v>
      </c>
      <c r="U69" s="222">
        <f>ROUND(E69*T69,2)</f>
        <v>1.95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113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19"/>
      <c r="C70" s="265" t="s">
        <v>197</v>
      </c>
      <c r="D70" s="224"/>
      <c r="E70" s="229">
        <v>3.5</v>
      </c>
      <c r="F70" s="232"/>
      <c r="G70" s="232"/>
      <c r="H70" s="232"/>
      <c r="I70" s="232"/>
      <c r="J70" s="232"/>
      <c r="K70" s="232"/>
      <c r="L70" s="232"/>
      <c r="M70" s="232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115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14" t="s">
        <v>108</v>
      </c>
      <c r="B71" s="220" t="s">
        <v>81</v>
      </c>
      <c r="C71" s="266" t="s">
        <v>26</v>
      </c>
      <c r="D71" s="225"/>
      <c r="E71" s="230"/>
      <c r="F71" s="233"/>
      <c r="G71" s="233">
        <f>SUMIF(AE72:AE73,"&lt;&gt;NOR",G72:G73)</f>
        <v>0</v>
      </c>
      <c r="H71" s="233"/>
      <c r="I71" s="233">
        <f>SUM(I72:I73)</f>
        <v>0</v>
      </c>
      <c r="J71" s="233"/>
      <c r="K71" s="233">
        <f>SUM(K72:K73)</f>
        <v>0</v>
      </c>
      <c r="L71" s="233"/>
      <c r="M71" s="233">
        <f>SUM(M72:M73)</f>
        <v>0</v>
      </c>
      <c r="N71" s="226"/>
      <c r="O71" s="226">
        <f>SUM(O72:O73)</f>
        <v>0</v>
      </c>
      <c r="P71" s="226"/>
      <c r="Q71" s="226">
        <f>SUM(Q72:Q73)</f>
        <v>0</v>
      </c>
      <c r="R71" s="226"/>
      <c r="S71" s="226"/>
      <c r="T71" s="227"/>
      <c r="U71" s="226">
        <f>SUM(U72:U73)</f>
        <v>0</v>
      </c>
      <c r="AE71" t="s">
        <v>109</v>
      </c>
    </row>
    <row r="72" spans="1:60" outlineLevel="1" x14ac:dyDescent="0.2">
      <c r="A72" s="213">
        <v>30</v>
      </c>
      <c r="B72" s="219" t="s">
        <v>198</v>
      </c>
      <c r="C72" s="264" t="s">
        <v>199</v>
      </c>
      <c r="D72" s="221" t="s">
        <v>200</v>
      </c>
      <c r="E72" s="228">
        <v>1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15</v>
      </c>
      <c r="M72" s="232">
        <f>G72*(1+L72/100)</f>
        <v>0</v>
      </c>
      <c r="N72" s="222">
        <v>0</v>
      </c>
      <c r="O72" s="222">
        <f>ROUND(E72*N72,5)</f>
        <v>0</v>
      </c>
      <c r="P72" s="222">
        <v>0</v>
      </c>
      <c r="Q72" s="222">
        <f>ROUND(E72*P72,5)</f>
        <v>0</v>
      </c>
      <c r="R72" s="222"/>
      <c r="S72" s="222"/>
      <c r="T72" s="223">
        <v>0</v>
      </c>
      <c r="U72" s="222">
        <f>ROUND(E72*T72,2)</f>
        <v>0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168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2">
        <v>31</v>
      </c>
      <c r="B73" s="243" t="s">
        <v>201</v>
      </c>
      <c r="C73" s="267" t="s">
        <v>202</v>
      </c>
      <c r="D73" s="244" t="s">
        <v>0</v>
      </c>
      <c r="E73" s="245">
        <v>5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15</v>
      </c>
      <c r="M73" s="247">
        <f>G73*(1+L73/100)</f>
        <v>0</v>
      </c>
      <c r="N73" s="248">
        <v>0</v>
      </c>
      <c r="O73" s="248">
        <f>ROUND(E73*N73,5)</f>
        <v>0</v>
      </c>
      <c r="P73" s="248">
        <v>0</v>
      </c>
      <c r="Q73" s="248">
        <f>ROUND(E73*P73,5)</f>
        <v>0</v>
      </c>
      <c r="R73" s="248"/>
      <c r="S73" s="248"/>
      <c r="T73" s="249">
        <v>0</v>
      </c>
      <c r="U73" s="248">
        <f>ROUND(E73*T73,2)</f>
        <v>0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168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6"/>
      <c r="B74" s="7" t="s">
        <v>203</v>
      </c>
      <c r="C74" s="268" t="s">
        <v>203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AC74">
        <v>15</v>
      </c>
      <c r="AD74">
        <v>21</v>
      </c>
    </row>
    <row r="75" spans="1:60" x14ac:dyDescent="0.2">
      <c r="A75" s="250"/>
      <c r="B75" s="251">
        <v>26</v>
      </c>
      <c r="C75" s="269" t="s">
        <v>203</v>
      </c>
      <c r="D75" s="252"/>
      <c r="E75" s="252"/>
      <c r="F75" s="252"/>
      <c r="G75" s="263">
        <f>G8+G15+G22+G29+G34+G36+G41+G44+G47+G54+G57+G60+G71</f>
        <v>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AC75">
        <f>SUMIF(L7:L73,AC74,G7:G73)</f>
        <v>0</v>
      </c>
      <c r="AD75">
        <f>SUMIF(L7:L73,AD74,G7:G73)</f>
        <v>0</v>
      </c>
      <c r="AE75" t="s">
        <v>204</v>
      </c>
    </row>
    <row r="76" spans="1:60" x14ac:dyDescent="0.2">
      <c r="A76" s="6"/>
      <c r="B76" s="7" t="s">
        <v>203</v>
      </c>
      <c r="C76" s="268" t="s">
        <v>203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6"/>
      <c r="B77" s="7" t="s">
        <v>203</v>
      </c>
      <c r="C77" s="268" t="s">
        <v>203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253">
        <v>33</v>
      </c>
      <c r="B78" s="253"/>
      <c r="C78" s="270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A79" s="254"/>
      <c r="B79" s="255"/>
      <c r="C79" s="271"/>
      <c r="D79" s="255"/>
      <c r="E79" s="255"/>
      <c r="F79" s="255"/>
      <c r="G79" s="25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AE79" t="s">
        <v>205</v>
      </c>
    </row>
    <row r="80" spans="1:60" x14ac:dyDescent="0.2">
      <c r="A80" s="257"/>
      <c r="B80" s="258"/>
      <c r="C80" s="272"/>
      <c r="D80" s="258"/>
      <c r="E80" s="258"/>
      <c r="F80" s="258"/>
      <c r="G80" s="259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31" x14ac:dyDescent="0.2">
      <c r="A81" s="257"/>
      <c r="B81" s="258"/>
      <c r="C81" s="272"/>
      <c r="D81" s="258"/>
      <c r="E81" s="258"/>
      <c r="F81" s="258"/>
      <c r="G81" s="259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31" x14ac:dyDescent="0.2">
      <c r="A82" s="257"/>
      <c r="B82" s="258"/>
      <c r="C82" s="272"/>
      <c r="D82" s="258"/>
      <c r="E82" s="258"/>
      <c r="F82" s="258"/>
      <c r="G82" s="259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260"/>
      <c r="B83" s="261"/>
      <c r="C83" s="273"/>
      <c r="D83" s="261"/>
      <c r="E83" s="261"/>
      <c r="F83" s="261"/>
      <c r="G83" s="262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6"/>
      <c r="B84" s="7" t="s">
        <v>203</v>
      </c>
      <c r="C84" s="268" t="s">
        <v>203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C85" s="274"/>
      <c r="AE85" t="s">
        <v>206</v>
      </c>
    </row>
  </sheetData>
  <mergeCells count="6">
    <mergeCell ref="A1:G1"/>
    <mergeCell ref="C2:G2"/>
    <mergeCell ref="C3:G3"/>
    <mergeCell ref="C4:G4"/>
    <mergeCell ref="A78:C78"/>
    <mergeCell ref="A79:G8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2014-02-28T09:52:57Z</cp:lastPrinted>
  <dcterms:created xsi:type="dcterms:W3CDTF">2009-04-08T07:15:50Z</dcterms:created>
  <dcterms:modified xsi:type="dcterms:W3CDTF">2019-06-02T12:04:13Z</dcterms:modified>
</cp:coreProperties>
</file>