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102.B - CHODNÍKY STAVB..." sheetId="2" r:id="rId2"/>
    <sheet name="SO 300.B - KANALIZACE A V..." sheetId="3" r:id="rId3"/>
    <sheet name="SO 404,SO 406,SO412 - SO4..." sheetId="4" r:id="rId4"/>
    <sheet name="SO 421 - Technická ochran..." sheetId="5" r:id="rId5"/>
    <sheet name="SO 802.B - Vegetační úpravy" sheetId="6" r:id="rId6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'SO 102.B - CHODNÍKY STAVB...'!$C$97:$K$179</definedName>
    <definedName name="_xlnm.Print_Area" localSheetId="1">'SO 102.B - CHODNÍKY STAVB...'!$C$4:$J$41,'SO 102.B - CHODNÍKY STAVB...'!$C$47:$J$79,'SO 102.B - CHODNÍKY STAVB...'!$C$85:$K$179</definedName>
    <definedName name="_xlnm.Print_Titles" localSheetId="1">'SO 102.B - CHODNÍKY STAVB...'!$97:$97</definedName>
    <definedName name="_xlnm._FilterDatabase" localSheetId="2" hidden="1">'SO 300.B - KANALIZACE A V...'!$C$93:$K$119</definedName>
    <definedName name="_xlnm.Print_Area" localSheetId="2">'SO 300.B - KANALIZACE A V...'!$C$4:$J$41,'SO 300.B - KANALIZACE A V...'!$C$47:$J$75,'SO 300.B - KANALIZACE A V...'!$C$81:$K$119</definedName>
    <definedName name="_xlnm.Print_Titles" localSheetId="2">'SO 300.B - KANALIZACE A V...'!$93:$93</definedName>
    <definedName name="_xlnm._FilterDatabase" localSheetId="3" hidden="1">'SO 404,SO 406,SO412 - SO4...'!$C$96:$K$192</definedName>
    <definedName name="_xlnm.Print_Area" localSheetId="3">'SO 404,SO 406,SO412 - SO4...'!$C$4:$J$41,'SO 404,SO 406,SO412 - SO4...'!$C$47:$J$78,'SO 404,SO 406,SO412 - SO4...'!$C$84:$K$192</definedName>
    <definedName name="_xlnm.Print_Titles" localSheetId="3">'SO 404,SO 406,SO412 - SO4...'!$96:$96</definedName>
    <definedName name="_xlnm._FilterDatabase" localSheetId="4" hidden="1">'SO 421 - Technická ochran...'!$C$95:$K$173</definedName>
    <definedName name="_xlnm.Print_Area" localSheetId="4">'SO 421 - Technická ochran...'!$C$4:$J$41,'SO 421 - Technická ochran...'!$C$47:$J$77,'SO 421 - Technická ochran...'!$C$83:$K$173</definedName>
    <definedName name="_xlnm.Print_Titles" localSheetId="4">'SO 421 - Technická ochran...'!$95:$95</definedName>
    <definedName name="_xlnm._FilterDatabase" localSheetId="5" hidden="1">'SO 802.B - Vegetační úpravy'!$C$93:$K$148</definedName>
    <definedName name="_xlnm.Print_Area" localSheetId="5">'SO 802.B - Vegetační úpravy'!$C$4:$J$41,'SO 802.B - Vegetační úpravy'!$C$47:$J$75,'SO 802.B - Vegetační úpravy'!$C$81:$K$148</definedName>
    <definedName name="_xlnm.Print_Titles" localSheetId="5">'SO 802.B - Vegetační úpravy'!$93:$93</definedName>
  </definedNames>
  <calcPr/>
</workbook>
</file>

<file path=xl/calcChain.xml><?xml version="1.0" encoding="utf-8"?>
<calcChain xmlns="http://schemas.openxmlformats.org/spreadsheetml/2006/main">
  <c i="6" r="J39"/>
  <c r="J38"/>
  <c i="1" r="AY59"/>
  <c i="6" r="J37"/>
  <c i="1" r="AX59"/>
  <c i="6"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T134"/>
  <c r="R135"/>
  <c r="R134"/>
  <c r="P135"/>
  <c r="P134"/>
  <c r="BK135"/>
  <c r="BK134"/>
  <c r="J134"/>
  <c r="J135"/>
  <c r="BE135"/>
  <c r="J6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T122"/>
  <c r="R123"/>
  <c r="R122"/>
  <c r="P123"/>
  <c r="P122"/>
  <c r="BK123"/>
  <c r="BK122"/>
  <c r="J122"/>
  <c r="J123"/>
  <c r="BE123"/>
  <c r="J63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6"/>
  <c r="BH96"/>
  <c r="BG96"/>
  <c r="BF96"/>
  <c r="T96"/>
  <c r="T95"/>
  <c r="T94"/>
  <c r="R96"/>
  <c r="R95"/>
  <c r="R94"/>
  <c r="P96"/>
  <c r="P95"/>
  <c r="P94"/>
  <c i="1" r="AU59"/>
  <c i="6" r="BK96"/>
  <c r="BK95"/>
  <c r="J95"/>
  <c r="BK94"/>
  <c r="J94"/>
  <c r="J61"/>
  <c r="J96"/>
  <c r="BE96"/>
  <c r="J62"/>
  <c r="F88"/>
  <c r="E86"/>
  <c r="BI73"/>
  <c r="BH73"/>
  <c r="BG73"/>
  <c r="BF73"/>
  <c r="BI72"/>
  <c r="BH72"/>
  <c r="BG72"/>
  <c r="BF72"/>
  <c r="BE72"/>
  <c r="BI71"/>
  <c r="BH71"/>
  <c r="BG71"/>
  <c r="BF71"/>
  <c r="BE71"/>
  <c r="BI70"/>
  <c r="BH70"/>
  <c r="BG70"/>
  <c r="BF70"/>
  <c r="BE70"/>
  <c r="BI69"/>
  <c r="BH69"/>
  <c r="BG69"/>
  <c r="BF69"/>
  <c r="BE69"/>
  <c r="BI68"/>
  <c r="F39"/>
  <c i="1" r="BD59"/>
  <c i="6" r="BH68"/>
  <c r="F38"/>
  <c i="1" r="BC59"/>
  <c i="6" r="BG68"/>
  <c r="F37"/>
  <c i="1" r="BB59"/>
  <c i="6" r="BF68"/>
  <c r="J36"/>
  <c i="1" r="AW59"/>
  <c i="6" r="F36"/>
  <c i="1" r="BA59"/>
  <c i="6" r="BE68"/>
  <c r="J30"/>
  <c r="J73"/>
  <c r="J67"/>
  <c r="J75"/>
  <c r="J31"/>
  <c r="J32"/>
  <c i="1" r="AG59"/>
  <c i="6" r="BE73"/>
  <c r="J35"/>
  <c i="1" r="AV59"/>
  <c i="6" r="F35"/>
  <c i="1" r="AZ59"/>
  <c i="6" r="F54"/>
  <c r="E52"/>
  <c r="J41"/>
  <c r="J24"/>
  <c r="E24"/>
  <c r="J91"/>
  <c r="J57"/>
  <c r="J23"/>
  <c r="J21"/>
  <c r="E21"/>
  <c r="J90"/>
  <c r="J56"/>
  <c r="J20"/>
  <c r="J18"/>
  <c r="E18"/>
  <c r="F91"/>
  <c r="F57"/>
  <c r="J17"/>
  <c r="J15"/>
  <c r="E15"/>
  <c r="F90"/>
  <c r="F56"/>
  <c r="J14"/>
  <c r="J12"/>
  <c r="J88"/>
  <c r="J54"/>
  <c r="E7"/>
  <c r="E84"/>
  <c r="E50"/>
  <c i="5" r="J39"/>
  <c r="J38"/>
  <c i="1" r="AY58"/>
  <c i="5" r="J37"/>
  <c i="1" r="AX58"/>
  <c i="5"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T145"/>
  <c r="R146"/>
  <c r="R145"/>
  <c r="P146"/>
  <c r="P145"/>
  <c r="BK146"/>
  <c r="BK145"/>
  <c r="J145"/>
  <c r="J146"/>
  <c r="BE146"/>
  <c r="J66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T138"/>
  <c r="T137"/>
  <c r="R139"/>
  <c r="R138"/>
  <c r="R137"/>
  <c r="P139"/>
  <c r="P138"/>
  <c r="P137"/>
  <c r="BK139"/>
  <c r="BK138"/>
  <c r="J138"/>
  <c r="BK137"/>
  <c r="J137"/>
  <c r="J139"/>
  <c r="BE139"/>
  <c r="J65"/>
  <c r="J64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T101"/>
  <c r="R103"/>
  <c r="R102"/>
  <c r="R101"/>
  <c r="P103"/>
  <c r="P102"/>
  <c r="P101"/>
  <c r="BK103"/>
  <c r="BK102"/>
  <c r="J102"/>
  <c r="BK101"/>
  <c r="J101"/>
  <c r="J103"/>
  <c r="BE103"/>
  <c r="J63"/>
  <c r="J62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i="1" r="AU58"/>
  <c i="5" r="BK97"/>
  <c r="BK96"/>
  <c r="J96"/>
  <c r="J61"/>
  <c r="J97"/>
  <c r="BE97"/>
  <c r="J93"/>
  <c r="J92"/>
  <c r="F92"/>
  <c r="F90"/>
  <c r="E88"/>
  <c r="BI75"/>
  <c r="BH75"/>
  <c r="BG75"/>
  <c r="BF75"/>
  <c r="BI74"/>
  <c r="BH74"/>
  <c r="BG74"/>
  <c r="BF74"/>
  <c r="BE74"/>
  <c r="BI73"/>
  <c r="BH73"/>
  <c r="BG73"/>
  <c r="BF73"/>
  <c r="BE73"/>
  <c r="BI72"/>
  <c r="BH72"/>
  <c r="BG72"/>
  <c r="BF72"/>
  <c r="BE72"/>
  <c r="BI71"/>
  <c r="BH71"/>
  <c r="BG71"/>
  <c r="BF71"/>
  <c r="BE71"/>
  <c r="BI70"/>
  <c r="F39"/>
  <c i="1" r="BD58"/>
  <c i="5" r="BH70"/>
  <c r="F38"/>
  <c i="1" r="BC58"/>
  <c i="5" r="BG70"/>
  <c r="F37"/>
  <c i="1" r="BB58"/>
  <c i="5" r="BF70"/>
  <c r="J36"/>
  <c i="1" r="AW58"/>
  <c i="5" r="F36"/>
  <c i="1" r="BA58"/>
  <c i="5" r="BE70"/>
  <c r="J30"/>
  <c r="J75"/>
  <c r="J69"/>
  <c r="J77"/>
  <c r="J31"/>
  <c r="J32"/>
  <c i="1" r="AG58"/>
  <c i="5" r="BE75"/>
  <c r="J35"/>
  <c i="1" r="AV58"/>
  <c i="5" r="F35"/>
  <c i="1" r="AZ58"/>
  <c i="5" r="J57"/>
  <c r="J56"/>
  <c r="F56"/>
  <c r="F54"/>
  <c r="E52"/>
  <c r="J41"/>
  <c r="J18"/>
  <c r="E18"/>
  <c r="F93"/>
  <c r="F57"/>
  <c r="J17"/>
  <c r="J12"/>
  <c r="J90"/>
  <c r="J54"/>
  <c r="E7"/>
  <c r="E86"/>
  <c r="E50"/>
  <c i="4" r="J39"/>
  <c r="J38"/>
  <c i="1" r="AY57"/>
  <c i="4" r="J37"/>
  <c i="1" r="AX57"/>
  <c i="4"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T144"/>
  <c r="T143"/>
  <c r="R145"/>
  <c r="R144"/>
  <c r="R143"/>
  <c r="P145"/>
  <c r="P144"/>
  <c r="P143"/>
  <c r="BK145"/>
  <c r="BK144"/>
  <c r="J144"/>
  <c r="BK143"/>
  <c r="J143"/>
  <c r="J145"/>
  <c r="BE145"/>
  <c r="J67"/>
  <c r="J66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T112"/>
  <c r="T111"/>
  <c r="R113"/>
  <c r="R112"/>
  <c r="R111"/>
  <c r="P113"/>
  <c r="P112"/>
  <c r="P111"/>
  <c r="BK113"/>
  <c r="BK112"/>
  <c r="J112"/>
  <c r="BK111"/>
  <c r="J111"/>
  <c r="J113"/>
  <c r="BE113"/>
  <c r="J65"/>
  <c r="J64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T98"/>
  <c r="T97"/>
  <c r="R100"/>
  <c r="R99"/>
  <c r="R98"/>
  <c r="R97"/>
  <c r="P100"/>
  <c r="P99"/>
  <c r="P98"/>
  <c r="P97"/>
  <c i="1" r="AU57"/>
  <c i="4" r="BK100"/>
  <c r="BK99"/>
  <c r="J99"/>
  <c r="BK98"/>
  <c r="J98"/>
  <c r="BK97"/>
  <c r="J97"/>
  <c r="J61"/>
  <c r="J100"/>
  <c r="BE100"/>
  <c r="J63"/>
  <c r="J62"/>
  <c r="J94"/>
  <c r="J93"/>
  <c r="F93"/>
  <c r="F91"/>
  <c r="E89"/>
  <c r="BI76"/>
  <c r="BH76"/>
  <c r="BG76"/>
  <c r="BF76"/>
  <c r="BI75"/>
  <c r="BH75"/>
  <c r="BG75"/>
  <c r="BF75"/>
  <c r="BE75"/>
  <c r="BI74"/>
  <c r="BH74"/>
  <c r="BG74"/>
  <c r="BF74"/>
  <c r="BE74"/>
  <c r="BI73"/>
  <c r="BH73"/>
  <c r="BG73"/>
  <c r="BF73"/>
  <c r="BE73"/>
  <c r="BI72"/>
  <c r="BH72"/>
  <c r="BG72"/>
  <c r="BF72"/>
  <c r="BE72"/>
  <c r="BI71"/>
  <c r="F39"/>
  <c i="1" r="BD57"/>
  <c i="4" r="BH71"/>
  <c r="F38"/>
  <c i="1" r="BC57"/>
  <c i="4" r="BG71"/>
  <c r="F37"/>
  <c i="1" r="BB57"/>
  <c i="4" r="BF71"/>
  <c r="J36"/>
  <c i="1" r="AW57"/>
  <c i="4" r="F36"/>
  <c i="1" r="BA57"/>
  <c i="4" r="BE71"/>
  <c r="J30"/>
  <c r="J76"/>
  <c r="J70"/>
  <c r="J78"/>
  <c r="J31"/>
  <c r="J32"/>
  <c i="1" r="AG57"/>
  <c i="4" r="BE76"/>
  <c r="J35"/>
  <c i="1" r="AV57"/>
  <c i="4" r="F35"/>
  <c i="1" r="AZ57"/>
  <c i="4" r="J57"/>
  <c r="J56"/>
  <c r="F56"/>
  <c r="F54"/>
  <c r="E52"/>
  <c r="J41"/>
  <c r="J18"/>
  <c r="E18"/>
  <c r="F94"/>
  <c r="F57"/>
  <c r="J17"/>
  <c r="J12"/>
  <c r="J91"/>
  <c r="J54"/>
  <c r="E7"/>
  <c r="E87"/>
  <c r="E50"/>
  <c i="3" r="J39"/>
  <c r="J38"/>
  <c i="1" r="AY56"/>
  <c i="3" r="J37"/>
  <c i="1" r="AX56"/>
  <c i="3"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T112"/>
  <c r="R113"/>
  <c r="R112"/>
  <c r="P113"/>
  <c r="P112"/>
  <c r="BK113"/>
  <c r="BK112"/>
  <c r="J112"/>
  <c r="J113"/>
  <c r="BE113"/>
  <c r="J64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T98"/>
  <c r="R99"/>
  <c r="R98"/>
  <c r="P99"/>
  <c r="P98"/>
  <c r="BK99"/>
  <c r="BK98"/>
  <c r="J98"/>
  <c r="J99"/>
  <c r="BE99"/>
  <c r="J63"/>
  <c r="BI96"/>
  <c r="BH96"/>
  <c r="BG96"/>
  <c r="BF96"/>
  <c r="T96"/>
  <c r="T95"/>
  <c r="T94"/>
  <c r="R96"/>
  <c r="R95"/>
  <c r="R94"/>
  <c r="P96"/>
  <c r="P95"/>
  <c r="P94"/>
  <c i="1" r="AU56"/>
  <c i="3" r="BK96"/>
  <c r="BK95"/>
  <c r="J95"/>
  <c r="BK94"/>
  <c r="J94"/>
  <c r="J61"/>
  <c r="J96"/>
  <c r="BE96"/>
  <c r="J62"/>
  <c r="J91"/>
  <c r="J90"/>
  <c r="F90"/>
  <c r="F88"/>
  <c r="E86"/>
  <c r="BI73"/>
  <c r="BH73"/>
  <c r="BG73"/>
  <c r="BE73"/>
  <c r="BI72"/>
  <c r="BH72"/>
  <c r="BG72"/>
  <c r="BF72"/>
  <c r="BE72"/>
  <c r="BI71"/>
  <c r="BH71"/>
  <c r="BG71"/>
  <c r="BF71"/>
  <c r="BE71"/>
  <c r="BI70"/>
  <c r="BH70"/>
  <c r="BG70"/>
  <c r="BF70"/>
  <c r="BE70"/>
  <c r="BI69"/>
  <c r="BH69"/>
  <c r="BG69"/>
  <c r="BF69"/>
  <c r="BE69"/>
  <c r="BI68"/>
  <c r="F39"/>
  <c i="1" r="BD56"/>
  <c i="3" r="BH68"/>
  <c r="F38"/>
  <c i="1" r="BC56"/>
  <c i="3" r="BG68"/>
  <c r="F37"/>
  <c i="1" r="BB56"/>
  <c i="3" r="BF68"/>
  <c r="BE68"/>
  <c r="J35"/>
  <c i="1" r="AV56"/>
  <c i="3" r="F35"/>
  <c i="1" r="AZ56"/>
  <c i="3" r="J30"/>
  <c r="J73"/>
  <c r="J67"/>
  <c r="J75"/>
  <c r="J31"/>
  <c r="J32"/>
  <c i="1" r="AG56"/>
  <c i="3" r="BF73"/>
  <c r="J36"/>
  <c i="1" r="AW56"/>
  <c i="3" r="F36"/>
  <c i="1" r="BA56"/>
  <c i="3" r="J57"/>
  <c r="J56"/>
  <c r="F56"/>
  <c r="F54"/>
  <c r="E52"/>
  <c r="J41"/>
  <c r="J18"/>
  <c r="E18"/>
  <c r="F91"/>
  <c r="F57"/>
  <c r="J17"/>
  <c r="J12"/>
  <c r="J88"/>
  <c r="J54"/>
  <c r="E7"/>
  <c r="E84"/>
  <c r="E50"/>
  <c i="2" r="J39"/>
  <c r="J38"/>
  <c i="1" r="AY55"/>
  <c i="2" r="J37"/>
  <c i="1" r="AX55"/>
  <c i="2"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9"/>
  <c r="BH169"/>
  <c r="BG169"/>
  <c r="BF169"/>
  <c r="T169"/>
  <c r="T168"/>
  <c r="R169"/>
  <c r="R168"/>
  <c r="P169"/>
  <c r="P168"/>
  <c r="BK169"/>
  <c r="BK168"/>
  <c r="J168"/>
  <c r="J169"/>
  <c r="BE169"/>
  <c r="J68"/>
  <c r="BI167"/>
  <c r="BH167"/>
  <c r="BG167"/>
  <c r="BF167"/>
  <c r="T167"/>
  <c r="T166"/>
  <c r="R167"/>
  <c r="R166"/>
  <c r="P167"/>
  <c r="P166"/>
  <c r="BK167"/>
  <c r="BK166"/>
  <c r="J166"/>
  <c r="J167"/>
  <c r="BE167"/>
  <c r="J67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4"/>
  <c r="BH134"/>
  <c r="BG134"/>
  <c r="BF134"/>
  <c r="T134"/>
  <c r="T133"/>
  <c r="R134"/>
  <c r="R133"/>
  <c r="P134"/>
  <c r="P133"/>
  <c r="BK134"/>
  <c r="BK133"/>
  <c r="J133"/>
  <c r="J134"/>
  <c r="BE134"/>
  <c r="J66"/>
  <c r="BI131"/>
  <c r="BH131"/>
  <c r="BG131"/>
  <c r="BF131"/>
  <c r="T131"/>
  <c r="R131"/>
  <c r="P131"/>
  <c r="BK131"/>
  <c r="J131"/>
  <c r="BE131"/>
  <c r="BI130"/>
  <c r="BH130"/>
  <c r="BG130"/>
  <c r="BF130"/>
  <c r="T130"/>
  <c r="T129"/>
  <c r="R130"/>
  <c r="R129"/>
  <c r="P130"/>
  <c r="P129"/>
  <c r="BK130"/>
  <c r="BK129"/>
  <c r="J129"/>
  <c r="J130"/>
  <c r="BE130"/>
  <c r="J65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T124"/>
  <c r="R125"/>
  <c r="R124"/>
  <c r="P125"/>
  <c r="P124"/>
  <c r="BK125"/>
  <c r="BK124"/>
  <c r="J124"/>
  <c r="J125"/>
  <c r="BE125"/>
  <c r="J64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3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T99"/>
  <c r="T98"/>
  <c r="R100"/>
  <c r="R99"/>
  <c r="R98"/>
  <c r="P100"/>
  <c r="P99"/>
  <c r="P98"/>
  <c i="1" r="AU55"/>
  <c i="2" r="BK100"/>
  <c r="BK99"/>
  <c r="J99"/>
  <c r="BK98"/>
  <c r="J98"/>
  <c r="J61"/>
  <c r="J100"/>
  <c r="BE100"/>
  <c r="J62"/>
  <c r="J95"/>
  <c r="J94"/>
  <c r="F94"/>
  <c r="F92"/>
  <c r="E90"/>
  <c r="BI77"/>
  <c r="BH77"/>
  <c r="BG77"/>
  <c r="BE77"/>
  <c r="BI76"/>
  <c r="BH76"/>
  <c r="BG76"/>
  <c r="BF76"/>
  <c r="BE76"/>
  <c r="BI75"/>
  <c r="BH75"/>
  <c r="BG75"/>
  <c r="BF75"/>
  <c r="BE75"/>
  <c r="BI74"/>
  <c r="BH74"/>
  <c r="BG74"/>
  <c r="BF74"/>
  <c r="BE74"/>
  <c r="BI73"/>
  <c r="BH73"/>
  <c r="BG73"/>
  <c r="BF73"/>
  <c r="BE73"/>
  <c r="BI72"/>
  <c r="F39"/>
  <c i="1" r="BD55"/>
  <c i="2" r="BH72"/>
  <c r="F38"/>
  <c i="1" r="BC55"/>
  <c i="2" r="BG72"/>
  <c r="F37"/>
  <c i="1" r="BB55"/>
  <c i="2" r="BF72"/>
  <c r="BE72"/>
  <c r="J35"/>
  <c i="1" r="AV55"/>
  <c i="2" r="F35"/>
  <c i="1" r="AZ55"/>
  <c i="2" r="J30"/>
  <c r="J77"/>
  <c r="J71"/>
  <c r="J79"/>
  <c r="J31"/>
  <c r="J32"/>
  <c i="1" r="AG55"/>
  <c i="2" r="BF77"/>
  <c r="J36"/>
  <c i="1" r="AW55"/>
  <c i="2" r="F36"/>
  <c i="1" r="BA55"/>
  <c i="2" r="J57"/>
  <c r="J56"/>
  <c r="F56"/>
  <c r="F54"/>
  <c r="E52"/>
  <c r="J41"/>
  <c r="J18"/>
  <c r="E18"/>
  <c r="F95"/>
  <c r="F57"/>
  <c r="J17"/>
  <c r="J12"/>
  <c r="J92"/>
  <c r="J54"/>
  <c r="E7"/>
  <c r="E88"/>
  <c r="E50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<sst xmlns="http://schemas.openxmlformats.org/spreadsheetml/2006/main">
  <si>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</si>
  <si>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</si>
  <si>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</si>
  <si>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</si>
  <si>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</si>
  <si>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{ab00553a-87eb-48af-9904-cd1cb7a2301a}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</si>
  <si>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</si>
  <si>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</si>
  <si>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</si>
  <si>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</si>
  <si>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</si>
  <si>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</si>
  <si>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</si>
  <si>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</si>
  <si>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1608126-Obec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</si>
  <si>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</si>
  <si>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</si>
  <si>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Okružní křižovatka v km 1,391.91 u areálu T-sport a SOPO - Modletice včetně chodníku k zastávce</t>
  </si>
  <si>
    <t>KSO:</t>
  </si>
  <si>
    <t>CC-CZ:</t>
  </si>
  <si>
    <t>Místo:</t>
  </si>
  <si>
    <t xml:space="preserve"> </t>
  </si>
  <si>
    <t>Datum:</t>
  </si>
  <si>
    <t>5. 2. 2018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</si>
  <si>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</si>
  <si>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</si>
  <si>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</si>
  <si>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</si>
  <si>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</si>
  <si>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</si>
  <si>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</si>
  <si>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</si>
  <si>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</si>
  <si>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</si>
  <si>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</si>
  <si>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</si>
  <si>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</si>
  <si>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</si>
  <si>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</si>
  <si>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</si>
  <si>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</si>
  <si>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</si>
  <si>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</si>
  <si>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</si>
  <si>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</si>
  <si>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</si>
  <si>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</si>
  <si>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</si>
  <si>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</si>
  <si>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</si>
  <si>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</si>
  <si>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</si>
  <si>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</si>
  <si>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</si>
  <si>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</si>
  <si>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</si>
  <si>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</si>
  <si>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</si>
  <si>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</si>
  <si>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</si>
  <si>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</si>
  <si>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</si>
  <si>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</si>
  <si>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</si>
  <si>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</si>
  <si>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</si>
  <si>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</si>
  <si>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</si>
  <si>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</si>
  <si>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</si>
  <si>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</si>
  <si>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</si>
  <si>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102.B</t>
  </si>
  <si>
    <t>CHODNÍKY STAVBA OBCE MODLETICE</t>
  </si>
  <si>
    <t>STA</t>
  </si>
  <si>
    <t>1</t>
  </si>
  <si>
    <t>{336a56fa-852a-42d9-b32e-cc1430272a5a}</t>
  </si>
  <si>
    <t>-1</t>
  </si>
  <si>
    <t>SO 300.B</t>
  </si>
  <si>
    <t>KANALIZACE A VODOVOD</t>
  </si>
  <si>
    <t>{b5f4a2ae-c566-4d66-b04d-bf2e84ef8ba5}</t>
  </si>
  <si>
    <t>SO 404,SO 406,SO412</t>
  </si>
  <si>
    <t>SO404 Osvětlení okružní křižovatky. SO406 Osvětlení nového chodníku, SO412 Osvětlení přechodů</t>
  </si>
  <si>
    <t>{a1a0b56c-e859-48f5-b20e-8c82bbb4aa74}</t>
  </si>
  <si>
    <t>2</t>
  </si>
  <si>
    <t>SO 421</t>
  </si>
  <si>
    <t>Technická ochrana kabelů slaboproudu u okružní křižovatky</t>
  </si>
  <si>
    <t>{79ef2004-052b-43ee-b694-c91b234a2e5b}</t>
  </si>
  <si>
    <t>SO 802.B</t>
  </si>
  <si>
    <t>Vegetační úpravy</t>
  </si>
  <si>
    <t>{5c2edc54-e00b-4caf-b7a2-891046f81887}</t>
  </si>
  <si>
    <t>A17</t>
  </si>
  <si>
    <t>450</t>
  </si>
  <si>
    <t>A18</t>
  </si>
  <si>
    <t>20</t>
  </si>
  <si>
    <t>KRYCÍ LIST SOUPISU PRACÍ</t>
  </si>
  <si>
    <t>B17</t>
  </si>
  <si>
    <t>22</t>
  </si>
  <si>
    <t>C17</t>
  </si>
  <si>
    <t>65</t>
  </si>
  <si>
    <t>Objekt:</t>
  </si>
  <si>
    <t>SO 102.B - CHODNÍKY STAVBA OBCE MODLETICE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</si>
  <si>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</si>
  <si>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</si>
  <si>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</si>
  <si>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</si>
  <si>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</si>
  <si>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</si>
  <si>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 xml:space="preserve">0 -  Všeobecné konstrukce a práce</t>
  </si>
  <si>
    <t xml:space="preserve">1 -  Zemní práce</t>
  </si>
  <si>
    <t xml:space="preserve">2 -  Základy</t>
  </si>
  <si>
    <t xml:space="preserve">4 -  Vodorovné konstrukce</t>
  </si>
  <si>
    <t xml:space="preserve">5 -  Komunikace</t>
  </si>
  <si>
    <t xml:space="preserve">8 -  Potrubí</t>
  </si>
  <si>
    <t xml:space="preserve">9 -  Ostatní konstrukce a 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</si>
  <si>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</si>
  <si>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</si>
  <si>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</si>
  <si>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</si>
  <si>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</si>
  <si>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</si>
  <si>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</si>
  <si>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</si>
  <si>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</si>
  <si>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</si>
  <si>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</si>
  <si>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</si>
  <si>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</si>
  <si>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</si>
  <si>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</si>
  <si>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</si>
  <si>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</si>
  <si>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</si>
  <si>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</si>
  <si>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</si>
  <si>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</si>
  <si>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</si>
  <si>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</si>
  <si>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 xml:space="preserve"> Všeobecné konstrukce a práce</t>
  </si>
  <si>
    <t>ROZPOCET</t>
  </si>
  <si>
    <t>K</t>
  </si>
  <si>
    <t>014101.3</t>
  </si>
  <si>
    <t>POPLATKY ZA SKLÁDKU</t>
  </si>
  <si>
    <t>M3</t>
  </si>
  <si>
    <t>4</t>
  </si>
  <si>
    <t>668527476</t>
  </si>
  <si>
    <t>VV</t>
  </si>
  <si>
    <t>"z pol.č. 96616" 4,32</t>
  </si>
  <si>
    <t>014201</t>
  </si>
  <si>
    <t>POPLATKY ZA ZEMNÍK - ZEMINA</t>
  </si>
  <si>
    <t>1801110898</t>
  </si>
  <si>
    <t>A33</t>
  </si>
  <si>
    <t>"z pol.č. 12373b: "576,0</t>
  </si>
  <si>
    <t>3</t>
  </si>
  <si>
    <t>014211</t>
  </si>
  <si>
    <t>POPLATKY ZA ZEMNÍK - ORNICE</t>
  </si>
  <si>
    <t>-685732185</t>
  </si>
  <si>
    <t>A34</t>
  </si>
  <si>
    <t>3170,0*0,05</t>
  </si>
  <si>
    <t xml:space="preserve"> Zemní práce</t>
  </si>
  <si>
    <t>112028</t>
  </si>
  <si>
    <t>KÁCENÍ STROMŮ D KMENE DO 0,9M S ODSTRANĚNÍM PAŘEZŮ, ODVOZ DO 20KM</t>
  </si>
  <si>
    <t>KUS</t>
  </si>
  <si>
    <t>341364662</t>
  </si>
  <si>
    <t>5</t>
  </si>
  <si>
    <t>121108.a</t>
  </si>
  <si>
    <t>SEJMUTÍ ORNICE NEBO LESNÍ PŮDY S ODVOZEM DO 20KM</t>
  </si>
  <si>
    <t>-1706703511</t>
  </si>
  <si>
    <t>A2</t>
  </si>
  <si>
    <t>3870,0*(50+150)/2/1000</t>
  </si>
  <si>
    <t>6</t>
  </si>
  <si>
    <t>123738.a</t>
  </si>
  <si>
    <t>ODKOP PRO SPOD STAVBU SILNIC A ŽELEZNIC TŘ. I, ODVOZ DO 20KM</t>
  </si>
  <si>
    <t>-1320384409</t>
  </si>
  <si>
    <t>A7</t>
  </si>
  <si>
    <t>"Výkopy pod komunikace: "355,0</t>
  </si>
  <si>
    <t>7</t>
  </si>
  <si>
    <t>123738.b</t>
  </si>
  <si>
    <t>13555130</t>
  </si>
  <si>
    <t>8</t>
  </si>
  <si>
    <t>125738</t>
  </si>
  <si>
    <t>VYKOPÁVKY ZE ZEMNÍKŮ A SKLÁDEK TŘ. I, ODVOZ DO 20KM</t>
  </si>
  <si>
    <t>-709747495</t>
  </si>
  <si>
    <t>A6</t>
  </si>
  <si>
    <t>9</t>
  </si>
  <si>
    <t>12932</t>
  </si>
  <si>
    <t>ČIŠTĚNÍ PŘÍKOPŮ OD NÁNOSU DO 0,5M3/M</t>
  </si>
  <si>
    <t>M</t>
  </si>
  <si>
    <t>-878966438</t>
  </si>
  <si>
    <t>10</t>
  </si>
  <si>
    <t>17110</t>
  </si>
  <si>
    <t>ULOŽENÍ SYPANINY DO NÁSYPŮ SE ZHUTNĚNÍM</t>
  </si>
  <si>
    <t>966930768</t>
  </si>
  <si>
    <t>11</t>
  </si>
  <si>
    <t>17120</t>
  </si>
  <si>
    <t>ULOŽENÍ SYPANINY DO NÁSYPŮ A NA SKLÁDKY BEZ ZHUTNĚNÍ</t>
  </si>
  <si>
    <t>-1457257776</t>
  </si>
  <si>
    <t>A1</t>
  </si>
  <si>
    <t>12</t>
  </si>
  <si>
    <t>17180</t>
  </si>
  <si>
    <t>ULOŽENÍ SYPANINY DO NÁSYPŮ Z NAKUPOVANÝCH MATERIÁLŮ</t>
  </si>
  <si>
    <t>-502449932</t>
  </si>
  <si>
    <t>A4</t>
  </si>
  <si>
    <t>"Výměna části špatného podloží:" 50,0</t>
  </si>
  <si>
    <t>13</t>
  </si>
  <si>
    <t>18110</t>
  </si>
  <si>
    <t>ÚPRAVA PLÁNĚ SE ZHUTNĚNÍM V HORNINĚ TŘ. I</t>
  </si>
  <si>
    <t>M2</t>
  </si>
  <si>
    <t>881430819</t>
  </si>
  <si>
    <t>14</t>
  </si>
  <si>
    <t>18230</t>
  </si>
  <si>
    <t>ROZPROSTŘENÍ ORNICE V ROVINĚ</t>
  </si>
  <si>
    <t>-1884043064</t>
  </si>
  <si>
    <t>A5</t>
  </si>
  <si>
    <t>3170,0*0,1+3170*0,05</t>
  </si>
  <si>
    <t xml:space="preserve"> Základy</t>
  </si>
  <si>
    <t>21263</t>
  </si>
  <si>
    <t>TRATIVODY KOMPLET Z TRUB Z PLAST HMOT DN DO 150MM</t>
  </si>
  <si>
    <t>2078514617</t>
  </si>
  <si>
    <t>16</t>
  </si>
  <si>
    <t>21361</t>
  </si>
  <si>
    <t>DRENÁŽNÍ VRSTVY Z GEOTEXTILIE</t>
  </si>
  <si>
    <t>435698088</t>
  </si>
  <si>
    <t>17</t>
  </si>
  <si>
    <t>289971</t>
  </si>
  <si>
    <t>OPLÁŠTĚNÍ (ZPEVNĚNÍ) Z GEOTEXTILIE</t>
  </si>
  <si>
    <t>-1639540777</t>
  </si>
  <si>
    <t>A15</t>
  </si>
  <si>
    <t>67,0*2,0</t>
  </si>
  <si>
    <t xml:space="preserve"> Vodorovné konstrukce</t>
  </si>
  <si>
    <t>18</t>
  </si>
  <si>
    <t>45152</t>
  </si>
  <si>
    <t>PODKLADNÍ A VÝPLŇOVÉ VRSTVY Z KAMENIVA DRCENÉHO</t>
  </si>
  <si>
    <t>-855392276</t>
  </si>
  <si>
    <t>19</t>
  </si>
  <si>
    <t>465512</t>
  </si>
  <si>
    <t>DLAŽBY Z LOMOVÉHO KAMENE NA MC</t>
  </si>
  <si>
    <t>1647368708</t>
  </si>
  <si>
    <t>A13</t>
  </si>
  <si>
    <t>22,0*0,35</t>
  </si>
  <si>
    <t xml:space="preserve"> Komunikace</t>
  </si>
  <si>
    <t>56143</t>
  </si>
  <si>
    <t>KAMENIVO ZPEVNĚNÉ CEMENTEM TL. DO 150MM</t>
  </si>
  <si>
    <t>-1328308876</t>
  </si>
  <si>
    <t>56312</t>
  </si>
  <si>
    <t>VOZOVKOVÉ VRSTVY Z MECHANICKY ZPEVNĚNÉHO KAMENIVA TL. DO 100MM</t>
  </si>
  <si>
    <t>422640347</t>
  </si>
  <si>
    <t>A31</t>
  </si>
  <si>
    <t>"Konstrukce chodníku:" 58,0</t>
  </si>
  <si>
    <t>56334</t>
  </si>
  <si>
    <t>VOZOVKOVÉ VRSTVY ZE ŠTĚRKODRTI TL. DO 200MM</t>
  </si>
  <si>
    <t>1020135246</t>
  </si>
  <si>
    <t>"Okapové chodníčky:" 450,0</t>
  </si>
  <si>
    <t>"Varovné A17 signální pásy: "22,0</t>
  </si>
  <si>
    <t>"Konstrukce chodníku:" 65,0</t>
  </si>
  <si>
    <t>D17</t>
  </si>
  <si>
    <t>"Celkem: "A17+B17+C17</t>
  </si>
  <si>
    <t>23</t>
  </si>
  <si>
    <t>56335</t>
  </si>
  <si>
    <t>VOZOVKOVÉ VRSTVY ZE ŠTĚRKODRTI TL. DO 250MM</t>
  </si>
  <si>
    <t>-1600160319</t>
  </si>
  <si>
    <t>24</t>
  </si>
  <si>
    <t>572113</t>
  </si>
  <si>
    <t>INFILTRAČNÍ POSTŘIK Z EMULZE DO 0,5KG/M2</t>
  </si>
  <si>
    <t>1186319384</t>
  </si>
  <si>
    <t>25</t>
  </si>
  <si>
    <t>572123</t>
  </si>
  <si>
    <t>INFILTRAČNÍ POSTŘIK Z EMULZE DO 1,0KG/M2</t>
  </si>
  <si>
    <t>1596902264</t>
  </si>
  <si>
    <t>A25</t>
  </si>
  <si>
    <t xml:space="preserve">"Konstrukce  komunikace OSA 7: "340,0</t>
  </si>
  <si>
    <t>26</t>
  </si>
  <si>
    <t>572212</t>
  </si>
  <si>
    <t>SPOJOVACÍ POSTŘIK Z MODIFIK ASFALTU DO 0,5KG/M2</t>
  </si>
  <si>
    <t>-149512601</t>
  </si>
  <si>
    <t>27</t>
  </si>
  <si>
    <t>57475</t>
  </si>
  <si>
    <t>VOZOVKOVÉ VÝZTUŽNÉ VRSTVY Z GEOMŘÍŽOVINY</t>
  </si>
  <si>
    <t>1365866853</t>
  </si>
  <si>
    <t>28</t>
  </si>
  <si>
    <t>57479.R</t>
  </si>
  <si>
    <t>VOZOVKOVÉ VÝZTUŽNÉ VRSTVY</t>
  </si>
  <si>
    <t>1318376787</t>
  </si>
  <si>
    <t xml:space="preserve">"Konstrukce  komunikace OSA 7: " 340,0</t>
  </si>
  <si>
    <t>"Konstrukce komunikace k areálu SOPO:" 290,0</t>
  </si>
  <si>
    <t>Součet</t>
  </si>
  <si>
    <t>29</t>
  </si>
  <si>
    <t>574B34</t>
  </si>
  <si>
    <t>ASFALTOVÝ BETON PRO OBRUSNÉ VRSTVY MODIFIK ACO 11+, 11S TL. 40MM</t>
  </si>
  <si>
    <t>1563973806</t>
  </si>
  <si>
    <t>B19</t>
  </si>
  <si>
    <t>30</t>
  </si>
  <si>
    <t>574D78</t>
  </si>
  <si>
    <t>ASFALTOVÝ BETON PRO LOŽNÍ VRSTVY MODIFIK ACL 22+, 22S TL. 80MM</t>
  </si>
  <si>
    <t>-610359387</t>
  </si>
  <si>
    <t>A30</t>
  </si>
  <si>
    <t>31</t>
  </si>
  <si>
    <t>574F76</t>
  </si>
  <si>
    <t>ASFALTOVÝ BETON PRO PODKLADNÍ VRSTVY MODIFIK ACP 16+, 16S TL. 80MM</t>
  </si>
  <si>
    <t>965365524</t>
  </si>
  <si>
    <t>A28</t>
  </si>
  <si>
    <t>32</t>
  </si>
  <si>
    <t>574F78</t>
  </si>
  <si>
    <t>ASFALTOVÝ BETON PRO PODKLADNÍ VRSTVY MODIFIK ACP 22+, 22S TL. 80MM</t>
  </si>
  <si>
    <t>-1838946277</t>
  </si>
  <si>
    <t>A24</t>
  </si>
  <si>
    <t>33</t>
  </si>
  <si>
    <t>574I54</t>
  </si>
  <si>
    <t>ASFALTOVÝ KOBEREC MASTIXOVÝ SMA 11+, 11S TL. 40MM</t>
  </si>
  <si>
    <t>m2</t>
  </si>
  <si>
    <t>-493037622</t>
  </si>
  <si>
    <t xml:space="preserve">"Konstrukce  komunikace OSA 7"340,0</t>
  </si>
  <si>
    <t>34</t>
  </si>
  <si>
    <t>582611</t>
  </si>
  <si>
    <t>KRYTY Z BETON DLAŽDIC SE ZÁMKEM ŠEDÝCH TL 60MM DO LOŽE Z KAM</t>
  </si>
  <si>
    <t>-1135538423</t>
  </si>
  <si>
    <t>A29</t>
  </si>
  <si>
    <t>"Okapové chodníčky:" 425,0</t>
  </si>
  <si>
    <t>35</t>
  </si>
  <si>
    <t>58261A</t>
  </si>
  <si>
    <t>KRYTY Z BETON DLAŽDIC SE ZÁMKEM BAREV RELIÉF TL 60MM DO LOŽE Z KAM</t>
  </si>
  <si>
    <t>-762793332</t>
  </si>
  <si>
    <t>"Varovné A18 signální pásy: "20,0</t>
  </si>
  <si>
    <t xml:space="preserve"> Potrubí</t>
  </si>
  <si>
    <t>36</t>
  </si>
  <si>
    <t>89711</t>
  </si>
  <si>
    <t>VPUSŤ KANALIZAČNÍ ULIČNÍ KOMPLETNÍ MONOLIT BETON</t>
  </si>
  <si>
    <t>-1565979880</t>
  </si>
  <si>
    <t xml:space="preserve"> Ostatní konstrukce a práce</t>
  </si>
  <si>
    <t>37</t>
  </si>
  <si>
    <t>9112A1</t>
  </si>
  <si>
    <t>ZÁBRADLÍ MOSTNÍ S VODOR MADLY - DODÁVKA A MONTÁŽ</t>
  </si>
  <si>
    <t>-1538614378</t>
  </si>
  <si>
    <t>38</t>
  </si>
  <si>
    <t>915221</t>
  </si>
  <si>
    <t>VODOR DOPRAV ZNAČ PLASTEM STRUKTURÁLNÍ NEHLUČNÉ - DOD A POKLÁDKA</t>
  </si>
  <si>
    <t>-753230154</t>
  </si>
  <si>
    <t>E38</t>
  </si>
  <si>
    <t>"Provedení vodorovného dopravního značení reflexní barvou ze strukturovaného dvousložkového plastu, včetně předznačení,čar šířky 250mm: "55,0*0,25</t>
  </si>
  <si>
    <t>39</t>
  </si>
  <si>
    <t>917212</t>
  </si>
  <si>
    <t>ZÁHONOVÉ OBRUBY Z BETONOVÝCH OBRUBNÍKŮ ŠÍŘ 80MM</t>
  </si>
  <si>
    <t>1373740653</t>
  </si>
  <si>
    <t>40</t>
  </si>
  <si>
    <t>917425</t>
  </si>
  <si>
    <t>CHODNÍKOVÉ OBRUBY Z KAMENNÝCH OBRUBNÍKŮ ŠÍŘ 200MM</t>
  </si>
  <si>
    <t>634789786</t>
  </si>
  <si>
    <t>41</t>
  </si>
  <si>
    <t>918359.R</t>
  </si>
  <si>
    <t>PROPUSTY Z TRUB DN 600MM</t>
  </si>
  <si>
    <t>-800883419</t>
  </si>
  <si>
    <t>A36</t>
  </si>
  <si>
    <t>7,5+7,6</t>
  </si>
  <si>
    <t>42</t>
  </si>
  <si>
    <t>935212</t>
  </si>
  <si>
    <t>PŘÍKOPOVÉ ŽLABY Z BETON TVÁRNIC ŠÍŘ DO 600MM DO BETONU TL 100MM</t>
  </si>
  <si>
    <t>-1878782840</t>
  </si>
  <si>
    <t>43</t>
  </si>
  <si>
    <t>93889.R</t>
  </si>
  <si>
    <t>ZPEVNĚNÍ ROHOŽEMI</t>
  </si>
  <si>
    <t>-2030713139</t>
  </si>
  <si>
    <t>44</t>
  </si>
  <si>
    <t>96616</t>
  </si>
  <si>
    <t>BOURÁNÍ KONSTRUKCÍ ZE ŽELEZOBETONU</t>
  </si>
  <si>
    <t>153572801</t>
  </si>
  <si>
    <t>A42</t>
  </si>
  <si>
    <t>72,0*0,06</t>
  </si>
  <si>
    <t>A8</t>
  </si>
  <si>
    <t>B6</t>
  </si>
  <si>
    <t>C6</t>
  </si>
  <si>
    <t>17,8</t>
  </si>
  <si>
    <t>SO 300.B - KANALIZACE A VODOVOD</t>
  </si>
  <si>
    <t>1120489108</t>
  </si>
  <si>
    <t>A10</t>
  </si>
  <si>
    <t>"z pol.č. 13273a: "40,0</t>
  </si>
  <si>
    <t>12110</t>
  </si>
  <si>
    <t>SEJMUTÍ ORNICE NEBO LESNÍ PŮDY</t>
  </si>
  <si>
    <t>1475997941</t>
  </si>
  <si>
    <t>60,0*0,9*0,15</t>
  </si>
  <si>
    <t>13273.a</t>
  </si>
  <si>
    <t>HLOUBENÍ RÝH ŠÍŘ DO 2M PAŽ I NEPAŽ TŘ. I</t>
  </si>
  <si>
    <t>-1366401362</t>
  </si>
  <si>
    <t>"Výkopy - vykop rýhy pro osazení stoky A8 včetně odvozu na skládku mimo staveniště: "40,0</t>
  </si>
  <si>
    <t>13273.b</t>
  </si>
  <si>
    <t>1455175850</t>
  </si>
  <si>
    <t>"Výkopy - vykop rýhy pro osazení přípojek uličních vpustí: "41,0</t>
  </si>
  <si>
    <t>1090347421</t>
  </si>
  <si>
    <t>A9</t>
  </si>
  <si>
    <t>1871260429</t>
  </si>
  <si>
    <t>"Podsyp + obsyp potrubí přípojek pískem: "18,0</t>
  </si>
  <si>
    <t>"Podsyp + obsyp potrubí stoky potrubí pískem: "13,0</t>
  </si>
  <si>
    <t>"hutněný zásyp potrubí stoky A6 přípojek (konstruk. vrstvy komunikace 0,5 m odečteny): "17,8</t>
  </si>
  <si>
    <t>D6</t>
  </si>
  <si>
    <t>"Celkem: "A6+B6+C6</t>
  </si>
  <si>
    <t>87433</t>
  </si>
  <si>
    <t>POTRUBÍ Z TRUB PLASTOVÝCH ODPADNÍCH DN DO 150MM</t>
  </si>
  <si>
    <t>-448364379</t>
  </si>
  <si>
    <t>"Pokládka potrubí přípojek vpustí (PVC potrubí DN150 SN8): "38,0</t>
  </si>
  <si>
    <t>87444</t>
  </si>
  <si>
    <t>POTRUBÍ Z TRUB PLASTOVÝCH ODPADNÍCH DN DO 250MM</t>
  </si>
  <si>
    <t>-1273923900</t>
  </si>
  <si>
    <t>A3</t>
  </si>
  <si>
    <t>"Pokládka potrubí stoky (PP potrubí DN250 SN10): "22,0</t>
  </si>
  <si>
    <t>894345</t>
  </si>
  <si>
    <t>ŠACHTY KANALIZAČNÍ Z PROST BETONU NA POTRUBÍ DN DO 300MM</t>
  </si>
  <si>
    <t>1957475865</t>
  </si>
  <si>
    <t>89916</t>
  </si>
  <si>
    <t>BETONOVÉ DOPLŇKY TRUB VEDENÍ</t>
  </si>
  <si>
    <t>-371471340</t>
  </si>
  <si>
    <t>"Betonový základ výšky 10 cm proosazení revizních šachet, beton C20/25 XF3: "0,25</t>
  </si>
  <si>
    <t>SO 404,SO 406,SO412 - SO404 Osvětlení okružní křižovatky. SO406 Osvětlení nového chodníku, SO412 Osvětlení přechodů</t>
  </si>
  <si>
    <t xml:space="preserve">HSV -  Práce a dodávky HSV</t>
  </si>
  <si>
    <t xml:space="preserve">    1 -  Zemní práce</t>
  </si>
  <si>
    <t xml:space="preserve">PSV -  Práce a dodávky PSV</t>
  </si>
  <si>
    <t xml:space="preserve">    741 -  Elektroinstalace</t>
  </si>
  <si>
    <t xml:space="preserve">M -  Práce a dodávky M</t>
  </si>
  <si>
    <t xml:space="preserve">    21-M -  Elektromontáže</t>
  </si>
  <si>
    <t>Projektové práce</t>
  </si>
  <si>
    <t>Jiné VRN</t>
  </si>
  <si>
    <t>HSV</t>
  </si>
  <si>
    <t xml:space="preserve"> Práce a dodávky HSV</t>
  </si>
  <si>
    <t>210220020</t>
  </si>
  <si>
    <t>Montáž uzemňovacího vedení vodičů FeZn pomocí svorek v zemi páskou do 120 mm2 ve městské zástavbě</t>
  </si>
  <si>
    <t>m</t>
  </si>
  <si>
    <t>CS ÚRS 2019 01</t>
  </si>
  <si>
    <t>-553452911</t>
  </si>
  <si>
    <t>354420620</t>
  </si>
  <si>
    <t>pás zemnící 30x4mm FeZn</t>
  </si>
  <si>
    <t>kg</t>
  </si>
  <si>
    <t>-640956037</t>
  </si>
  <si>
    <t>210810054</t>
  </si>
  <si>
    <t>Montáž kabel Cu plný kulatý do 1 kV 4x16 mm2 uložený pevně (CYKY)</t>
  </si>
  <si>
    <t>6633379</t>
  </si>
  <si>
    <t>341110800</t>
  </si>
  <si>
    <t>kabel silový s Cu jádrem 1 kV 4x16mm2</t>
  </si>
  <si>
    <t>-1018240005</t>
  </si>
  <si>
    <t>460150304</t>
  </si>
  <si>
    <t>Hloubení kabelových zapažených i nezapažených rýh ručně š 50 cm, hl 120 cm, v hornině tř 4</t>
  </si>
  <si>
    <t>485686008</t>
  </si>
  <si>
    <t>460560284</t>
  </si>
  <si>
    <t>Zásyp rýh ručně šířky 50 cm, hloubky 100 cm, z horniny třídy 4</t>
  </si>
  <si>
    <t>-681773183</t>
  </si>
  <si>
    <t>741110053</t>
  </si>
  <si>
    <t>Montáž trubka plastová ohebná D přes 35 mm uložená volně</t>
  </si>
  <si>
    <t>2144705707</t>
  </si>
  <si>
    <t>345713520</t>
  </si>
  <si>
    <t>trubka elektroinstalační ohebná dvouplášťová korugovaná D 52/63 mm, HDPE+LDPE</t>
  </si>
  <si>
    <t>518855469</t>
  </si>
  <si>
    <t>741128022</t>
  </si>
  <si>
    <t>Příplatek k montáži kabelů za zatažení vodiče a kabelu do 2,00 kg</t>
  </si>
  <si>
    <t>-1291999618</t>
  </si>
  <si>
    <t>998225111</t>
  </si>
  <si>
    <t>Přesun hmot pro pozemní komunikace s krytem z kamene, monolitickým betonovým nebo živičným</t>
  </si>
  <si>
    <t>t</t>
  </si>
  <si>
    <t>2139970269</t>
  </si>
  <si>
    <t>998225194</t>
  </si>
  <si>
    <t>Příplatek k přesunu hmot pro pozemní komunikace s krytem z kamene, živičným, betonovým do 5000 m</t>
  </si>
  <si>
    <t>-1729243129</t>
  </si>
  <si>
    <t>PSV</t>
  </si>
  <si>
    <t xml:space="preserve"> Práce a dodávky PSV</t>
  </si>
  <si>
    <t>741</t>
  </si>
  <si>
    <t xml:space="preserve"> Elektroinstalace</t>
  </si>
  <si>
    <t>741372151</t>
  </si>
  <si>
    <t>Montáž svítidlo LED průmyslové závěsné lampa</t>
  </si>
  <si>
    <t>kus</t>
  </si>
  <si>
    <t>-1779267152</t>
  </si>
  <si>
    <t>210810053</t>
  </si>
  <si>
    <t>Montáž kabel Cu plný kulatý do 1 kV 4x6 až 10 mm2 uložený pevně (CYKY)</t>
  </si>
  <si>
    <t>-144568071</t>
  </si>
  <si>
    <t>341110760</t>
  </si>
  <si>
    <t>kabel silový s Cu jádrem 1 kV 4x10mm2</t>
  </si>
  <si>
    <t>-2027230743</t>
  </si>
  <si>
    <t>460650065</t>
  </si>
  <si>
    <t>Zřízení podkladní vrstvy vozovky a chodníku z kameniva drceného se zhutněním tloušťky do 30 cm</t>
  </si>
  <si>
    <t>-1778527259</t>
  </si>
  <si>
    <t>-633204754</t>
  </si>
  <si>
    <t>-750793193</t>
  </si>
  <si>
    <t>2042306123</t>
  </si>
  <si>
    <t>-985957080</t>
  </si>
  <si>
    <t>460030011</t>
  </si>
  <si>
    <t>Sejmutí drnu jakékoliv tloušťky</t>
  </si>
  <si>
    <t>1670228764</t>
  </si>
  <si>
    <t>460030015</t>
  </si>
  <si>
    <t>Odstranění travnatého porostu, kosení a shrabávání trávy</t>
  </si>
  <si>
    <t>-1092002504</t>
  </si>
  <si>
    <t>460150263</t>
  </si>
  <si>
    <t>Hloubení kabelových zapažených i nezapažených rýh ručně š 50 cm, hl 80 cm, v hornině tř 3</t>
  </si>
  <si>
    <t>-227473561</t>
  </si>
  <si>
    <t>460560263</t>
  </si>
  <si>
    <t>Zásyp rýh ručně šířky 50 cm, hloubky 80 cm, z horniny třídy 3</t>
  </si>
  <si>
    <t>575009597</t>
  </si>
  <si>
    <t>460620002</t>
  </si>
  <si>
    <t>Položení drnu včetně zalití vodou na rovině</t>
  </si>
  <si>
    <t>1931767623</t>
  </si>
  <si>
    <t>460620007</t>
  </si>
  <si>
    <t>Zatravnění včetně zalití vodou na rovině</t>
  </si>
  <si>
    <t>-640532949</t>
  </si>
  <si>
    <t>005724720</t>
  </si>
  <si>
    <t>osivo směs travní krajinná-rovinná</t>
  </si>
  <si>
    <t>707490478</t>
  </si>
  <si>
    <t>741110043</t>
  </si>
  <si>
    <t>Montáž trubka plastová ohebná D přes 35 mm uložená pevně</t>
  </si>
  <si>
    <t>-245811038</t>
  </si>
  <si>
    <t>-1698611566</t>
  </si>
  <si>
    <t>1903504488</t>
  </si>
  <si>
    <t>-376301354</t>
  </si>
  <si>
    <t>1687793982</t>
  </si>
  <si>
    <t>94092747</t>
  </si>
  <si>
    <t>1425032260</t>
  </si>
  <si>
    <t>460421082</t>
  </si>
  <si>
    <t>Lože kabelů z písku nebo štěrkopísku tl 5 cm nad kabel, kryté plastovou folií, š lože do 50 cm</t>
  </si>
  <si>
    <t>-1613728688</t>
  </si>
  <si>
    <t>-1780840012</t>
  </si>
  <si>
    <t>2013410771</t>
  </si>
  <si>
    <t>-1465605715</t>
  </si>
  <si>
    <t>901477844</t>
  </si>
  <si>
    <t>1592484293</t>
  </si>
  <si>
    <t>-1011573094</t>
  </si>
  <si>
    <t>387459685</t>
  </si>
  <si>
    <t xml:space="preserve"> Práce a dodávky M</t>
  </si>
  <si>
    <t>21-M</t>
  </si>
  <si>
    <t xml:space="preserve"> Elektromontáže</t>
  </si>
  <si>
    <t>210810014</t>
  </si>
  <si>
    <t>Montáž kabel Cu plný kulatý do 1 kV 4x16 mm2 uložený volně nebo v liště (CYKY)</t>
  </si>
  <si>
    <t>823070396</t>
  </si>
  <si>
    <t>1403232781</t>
  </si>
  <si>
    <t>1971735988</t>
  </si>
  <si>
    <t>45</t>
  </si>
  <si>
    <t>-496084038</t>
  </si>
  <si>
    <t>46</t>
  </si>
  <si>
    <t>1573847307</t>
  </si>
  <si>
    <t>47</t>
  </si>
  <si>
    <t>-1871959445</t>
  </si>
  <si>
    <t>48</t>
  </si>
  <si>
    <t>1594002699</t>
  </si>
  <si>
    <t>49</t>
  </si>
  <si>
    <t>2037018326</t>
  </si>
  <si>
    <t>50</t>
  </si>
  <si>
    <t>1118255691</t>
  </si>
  <si>
    <t>51</t>
  </si>
  <si>
    <t>741122142</t>
  </si>
  <si>
    <t>Montáž kabel Cu plný kulatý žíla 5x1,5 až 2,5 mm2 zatažený v trubkách (CYKY)</t>
  </si>
  <si>
    <t>-1890063760</t>
  </si>
  <si>
    <t>52</t>
  </si>
  <si>
    <t>341110900</t>
  </si>
  <si>
    <t>kabel silový s Cu jádrem 1 kV 5x1,5mm2</t>
  </si>
  <si>
    <t>-659717366</t>
  </si>
  <si>
    <t>53</t>
  </si>
  <si>
    <t>741130021</t>
  </si>
  <si>
    <t>Ukončení vodič izolovaný do 2,5 mm2 na svorkovnici</t>
  </si>
  <si>
    <t>-384704390</t>
  </si>
  <si>
    <t>54</t>
  </si>
  <si>
    <t>741130025</t>
  </si>
  <si>
    <t>Ukončení vodič izolovaný do 16 mm2 na svorkovnici</t>
  </si>
  <si>
    <t>1615545078</t>
  </si>
  <si>
    <t>55</t>
  </si>
  <si>
    <t>1212503297</t>
  </si>
  <si>
    <t>56</t>
  </si>
  <si>
    <t>210204002</t>
  </si>
  <si>
    <t>Montáž stožárů osvětlení parkových ocelových</t>
  </si>
  <si>
    <t>-1381727254</t>
  </si>
  <si>
    <t>57</t>
  </si>
  <si>
    <t>1098981161</t>
  </si>
  <si>
    <t>58</t>
  </si>
  <si>
    <t>354420360</t>
  </si>
  <si>
    <t>svorka uzemnění nerez připojovací</t>
  </si>
  <si>
    <t>514538244</t>
  </si>
  <si>
    <t>59</t>
  </si>
  <si>
    <t>354420370</t>
  </si>
  <si>
    <t>svorka uzemnění nerez křížová</t>
  </si>
  <si>
    <t>335803940</t>
  </si>
  <si>
    <t>60</t>
  </si>
  <si>
    <t>111633460</t>
  </si>
  <si>
    <t>suspenze hydroizolační asfaltová pro opravu střech</t>
  </si>
  <si>
    <t>-2143228450</t>
  </si>
  <si>
    <t>61</t>
  </si>
  <si>
    <t>460050703</t>
  </si>
  <si>
    <t>Hloubení nezapažených jam pro stožáry veřejného osvětlení ručně v hornině tř 3</t>
  </si>
  <si>
    <t>2081237614</t>
  </si>
  <si>
    <t>62</t>
  </si>
  <si>
    <t>460080034</t>
  </si>
  <si>
    <t>Základové konstrukce ze ŽB tř. C 20/25</t>
  </si>
  <si>
    <t>m3</t>
  </si>
  <si>
    <t>1544902701</t>
  </si>
  <si>
    <t>63</t>
  </si>
  <si>
    <t>460080201</t>
  </si>
  <si>
    <t>Zřízení nezabudovaného bednění základových konstrukcí</t>
  </si>
  <si>
    <t>-264400927</t>
  </si>
  <si>
    <t>64</t>
  </si>
  <si>
    <t>460080301</t>
  </si>
  <si>
    <t>Odstranění nezabudovaného bednění základových konstrukcí</t>
  </si>
  <si>
    <t>-466317370</t>
  </si>
  <si>
    <t>1608126-SM-modrá</t>
  </si>
  <si>
    <t xml:space="preserve">Světelné místo světle modré komplet (Stožár, svítidlo, svorkovnice)  dle výpočtu osvětlení</t>
  </si>
  <si>
    <t>ks</t>
  </si>
  <si>
    <t>-204456450</t>
  </si>
  <si>
    <t>66</t>
  </si>
  <si>
    <t>-1972062907</t>
  </si>
  <si>
    <t>67</t>
  </si>
  <si>
    <t>390979774</t>
  </si>
  <si>
    <t>68</t>
  </si>
  <si>
    <t>-473872852</t>
  </si>
  <si>
    <t>69</t>
  </si>
  <si>
    <t>1072087409</t>
  </si>
  <si>
    <t>70</t>
  </si>
  <si>
    <t>-1403582365</t>
  </si>
  <si>
    <t>71</t>
  </si>
  <si>
    <t>1469213356</t>
  </si>
  <si>
    <t>72</t>
  </si>
  <si>
    <t>1307372867</t>
  </si>
  <si>
    <t>73</t>
  </si>
  <si>
    <t>-1279410759</t>
  </si>
  <si>
    <t>74</t>
  </si>
  <si>
    <t>-1405761523</t>
  </si>
  <si>
    <t>75</t>
  </si>
  <si>
    <t>1958783953</t>
  </si>
  <si>
    <t>76</t>
  </si>
  <si>
    <t>673655946</t>
  </si>
  <si>
    <t>77</t>
  </si>
  <si>
    <t>-1814353858</t>
  </si>
  <si>
    <t>78</t>
  </si>
  <si>
    <t>-830225279</t>
  </si>
  <si>
    <t>79</t>
  </si>
  <si>
    <t>1916290480</t>
  </si>
  <si>
    <t>80</t>
  </si>
  <si>
    <t>210204011</t>
  </si>
  <si>
    <t>Montáž stožárů osvětlení ocelových samostatně stojících délky do 12 m</t>
  </si>
  <si>
    <t>365435652</t>
  </si>
  <si>
    <t>81</t>
  </si>
  <si>
    <t>210204103</t>
  </si>
  <si>
    <t>Montáž výložníků osvětlení jednoramenných sloupových hmotnosti do 35 kg</t>
  </si>
  <si>
    <t>1617117478</t>
  </si>
  <si>
    <t>82</t>
  </si>
  <si>
    <t>1608126-SM-červen</t>
  </si>
  <si>
    <t>Sdvětelné místo komplet červené (Stožár, svítidlo, výložník, svorkovnice) dle výpočtu osvětlení</t>
  </si>
  <si>
    <t>660583468</t>
  </si>
  <si>
    <t>83</t>
  </si>
  <si>
    <t>1608126-SM-zelené</t>
  </si>
  <si>
    <t>Světelné místo Komplet Zelené (stožár, svítidlo, výložník, svorkovnice) dle výpočtu osvětlení</t>
  </si>
  <si>
    <t>617741493</t>
  </si>
  <si>
    <t>84</t>
  </si>
  <si>
    <t>1608126-SM-Přecho</t>
  </si>
  <si>
    <t>Světelné místo Komplet přechodové oranžové (stožár, svítidlo, výložník, svorkovnice) dle výpočtu osvětlení</t>
  </si>
  <si>
    <t>-106445353</t>
  </si>
  <si>
    <t>85</t>
  </si>
  <si>
    <t>1608126-SM-N77</t>
  </si>
  <si>
    <t>Světelné místo komplet ATYP červené + světle modrá (2 svítidla, výložníky, stožár, svorkovnice) dle výpočtu osvětlení</t>
  </si>
  <si>
    <t>-1187337207</t>
  </si>
  <si>
    <t>86</t>
  </si>
  <si>
    <t>012103000</t>
  </si>
  <si>
    <t>Geodetické práce před výstavbou</t>
  </si>
  <si>
    <t>…</t>
  </si>
  <si>
    <t>1400494729</t>
  </si>
  <si>
    <t>87</t>
  </si>
  <si>
    <t>012303000</t>
  </si>
  <si>
    <t>Geodetické práce po výstavbě</t>
  </si>
  <si>
    <t>582204860</t>
  </si>
  <si>
    <t>88</t>
  </si>
  <si>
    <t>044002000</t>
  </si>
  <si>
    <t>Revize</t>
  </si>
  <si>
    <t>297740864</t>
  </si>
  <si>
    <t>89</t>
  </si>
  <si>
    <t>065002000</t>
  </si>
  <si>
    <t>Mimostaveništní doprava materiálů</t>
  </si>
  <si>
    <t>1644264895</t>
  </si>
  <si>
    <t>SO 421 - Technická ochrana kabelů slaboproudu u okružní křižovatky</t>
  </si>
  <si>
    <t xml:space="preserve">    742 -  Elektroinstalace</t>
  </si>
  <si>
    <t xml:space="preserve">    46-M -  Zemní práce při extr.mont.pracích</t>
  </si>
  <si>
    <t>286102050</t>
  </si>
  <si>
    <t>trubka PVC tlaková PN 10 hrdlovaná vodovodní DN 100 D 110 x 4,2 x 6000 mm</t>
  </si>
  <si>
    <t>-2052878021</t>
  </si>
  <si>
    <t>210290856</t>
  </si>
  <si>
    <t>Zatažení vodičů do starých trubek ke stávajícím vodičům průřezu vodiče do 16 mm2</t>
  </si>
  <si>
    <t>1422601405</t>
  </si>
  <si>
    <t>kabel silový s Cu jádrem CYKY 4x10 mm2</t>
  </si>
  <si>
    <t>-1126796712</t>
  </si>
  <si>
    <t>141720015</t>
  </si>
  <si>
    <t>Neřízený zemní protlak strojně vnějšího průměru do 110 mm v hornině tř 3 a 4</t>
  </si>
  <si>
    <t>1999709273</t>
  </si>
  <si>
    <t>742</t>
  </si>
  <si>
    <t>742110021</t>
  </si>
  <si>
    <t>Montáž trubek pro slaboproud plastových tuhých pro vnější rozvody uložených volně na příchytky</t>
  </si>
  <si>
    <t>-741924701</t>
  </si>
  <si>
    <t>345713500</t>
  </si>
  <si>
    <t>trubka elektroinstalační ohebná Kopoflex, HDPE+LDPE KF 09040</t>
  </si>
  <si>
    <t>1281387164</t>
  </si>
  <si>
    <t>1580675882</t>
  </si>
  <si>
    <t>460070753</t>
  </si>
  <si>
    <t>Hloubení nezapažených jam pro ostatní konstrukce ručně v hornině tř 3</t>
  </si>
  <si>
    <t>-1902421759</t>
  </si>
  <si>
    <t>460421044</t>
  </si>
  <si>
    <t>Lože kabelů z písku a štěrkopísku tl 5 cm nad kabel, kryté beton deskou 50x25 cm, š lože do 100 cm</t>
  </si>
  <si>
    <t>-263794458</t>
  </si>
  <si>
    <t>592131050</t>
  </si>
  <si>
    <t>deska krycí DK3 50 x 31/21 x 5,5 cm</t>
  </si>
  <si>
    <t>-1235630007</t>
  </si>
  <si>
    <t>460561821</t>
  </si>
  <si>
    <t>Zásyp rýh strojně včetně zhutnění a urovnání povrchu - v zástavbě</t>
  </si>
  <si>
    <t>-1984516328</t>
  </si>
  <si>
    <t>859779524</t>
  </si>
  <si>
    <t>osivo směs travní krajinná - rovinná</t>
  </si>
  <si>
    <t>1951798384</t>
  </si>
  <si>
    <t>626960400</t>
  </si>
  <si>
    <t>-1650341202</t>
  </si>
  <si>
    <t>890096713</t>
  </si>
  <si>
    <t>1628286518</t>
  </si>
  <si>
    <t>742121001</t>
  </si>
  <si>
    <t>Montáž kabelů sdělovacích pro vnitřní rozvody do 15 žil</t>
  </si>
  <si>
    <t>-229600826</t>
  </si>
  <si>
    <t>UTP Cat6</t>
  </si>
  <si>
    <t>UTP kabel CAT6 venkovní</t>
  </si>
  <si>
    <t>-1279475079</t>
  </si>
  <si>
    <t>742230003</t>
  </si>
  <si>
    <t>Montáž venkovní kamery</t>
  </si>
  <si>
    <t>1031215717</t>
  </si>
  <si>
    <t>kamera</t>
  </si>
  <si>
    <t>Venkovní IP kamera 2MPix, citlivost 1 lux</t>
  </si>
  <si>
    <t>-242128669</t>
  </si>
  <si>
    <t>742230005</t>
  </si>
  <si>
    <t>Montáž venkovního kamerového krytu</t>
  </si>
  <si>
    <t>-156286595</t>
  </si>
  <si>
    <t>kryt kamery</t>
  </si>
  <si>
    <t>Kryt venkovní kamery s vyhříváním</t>
  </si>
  <si>
    <t>639551588</t>
  </si>
  <si>
    <t>742230007</t>
  </si>
  <si>
    <t>Montáž konzoly pro kryt nebo kameru</t>
  </si>
  <si>
    <t>1174539634</t>
  </si>
  <si>
    <t>Držák kamery</t>
  </si>
  <si>
    <t>Kloubový držák kamery délky 170mm</t>
  </si>
  <si>
    <t>-1750533571</t>
  </si>
  <si>
    <t>404452600</t>
  </si>
  <si>
    <t xml:space="preserve">páska upínací  Bandimex 12,7 x 0,75 mm (50 m)</t>
  </si>
  <si>
    <t>1538481832</t>
  </si>
  <si>
    <t>404452610</t>
  </si>
  <si>
    <t xml:space="preserve">spona upínací Bandimex 12,7 mm  (bal. 100 kusů)</t>
  </si>
  <si>
    <t>100 kus</t>
  </si>
  <si>
    <t>-1543729586</t>
  </si>
  <si>
    <t>742330003</t>
  </si>
  <si>
    <t>Montáž rozvaděče optického nástěnného</t>
  </si>
  <si>
    <t>835591274</t>
  </si>
  <si>
    <t>742330011</t>
  </si>
  <si>
    <t>Montáž zařízení do rozvaděče (switch, UPS, DVR, server) bez nastavení</t>
  </si>
  <si>
    <t>-1263745497</t>
  </si>
  <si>
    <t>Switch</t>
  </si>
  <si>
    <t>Switch 5-portů</t>
  </si>
  <si>
    <t>-647792939</t>
  </si>
  <si>
    <t>742330022a</t>
  </si>
  <si>
    <t>Montáž napájecího zdroje</t>
  </si>
  <si>
    <t>626946122</t>
  </si>
  <si>
    <t>Zdroj</t>
  </si>
  <si>
    <t>Průmyslový napájecí zdroj 100W</t>
  </si>
  <si>
    <t>1902435003</t>
  </si>
  <si>
    <t>742330024</t>
  </si>
  <si>
    <t>Montáž patch panelu 24 portů UTP/FTP</t>
  </si>
  <si>
    <t>1213168595</t>
  </si>
  <si>
    <t>Patch panel</t>
  </si>
  <si>
    <t>Patch panel 24 portů UTP CAT6</t>
  </si>
  <si>
    <t>-836546346</t>
  </si>
  <si>
    <t>742330026</t>
  </si>
  <si>
    <t>Montáž panelu pro 24 x optický konektor</t>
  </si>
  <si>
    <t>163301492</t>
  </si>
  <si>
    <t>Optický kontor</t>
  </si>
  <si>
    <t>Optický konektor</t>
  </si>
  <si>
    <t>133340840</t>
  </si>
  <si>
    <t>742330052</t>
  </si>
  <si>
    <t>Popis portů patchpanelu</t>
  </si>
  <si>
    <t>-49380793</t>
  </si>
  <si>
    <t>742330101</t>
  </si>
  <si>
    <t>Měření metalického segmentu s vyhotovením protokolu</t>
  </si>
  <si>
    <t>604461476</t>
  </si>
  <si>
    <t>210191519</t>
  </si>
  <si>
    <t>Montáž konstrukce do základu pro uchycení skříní</t>
  </si>
  <si>
    <t>348758874</t>
  </si>
  <si>
    <t>357131350</t>
  </si>
  <si>
    <t>rozvodnice zapuštěná, neprůhledné dveře RZG-4N56</t>
  </si>
  <si>
    <t>256</t>
  </si>
  <si>
    <t>1980920219</t>
  </si>
  <si>
    <t>Montáž měděných kabelů CYKY, CYKYD, CYKYDY, NYM, NYY, YSLY 750 V 4x10mm2 uložených pevně</t>
  </si>
  <si>
    <t>-1084510826</t>
  </si>
  <si>
    <t>520113952</t>
  </si>
  <si>
    <t>-1813225778</t>
  </si>
  <si>
    <t>768409143</t>
  </si>
  <si>
    <t>46-M</t>
  </si>
  <si>
    <t xml:space="preserve"> Zemní práce při extr.mont.pracích</t>
  </si>
  <si>
    <t>-1477850682</t>
  </si>
  <si>
    <t>460270123</t>
  </si>
  <si>
    <t>Pilíře z cihel bez koncového dílu včetně výkopu a základu pro skříň nn výšky do 105 a š do 105 cm</t>
  </si>
  <si>
    <t>2133800710</t>
  </si>
  <si>
    <t>460531111</t>
  </si>
  <si>
    <t>Osazení kabelové komory z dílu HDPE plochy do 1 m2 hl do 0,5 m pro běžné zatížení</t>
  </si>
  <si>
    <t>87589005</t>
  </si>
  <si>
    <t>345731010</t>
  </si>
  <si>
    <t>přístupová komora Poly-Vault typ 2424-460 800x795x460 mm</t>
  </si>
  <si>
    <t>1941572514</t>
  </si>
  <si>
    <t>345731060</t>
  </si>
  <si>
    <t>víko komory Poly-Vault typ 2424 HDPE</t>
  </si>
  <si>
    <t>-1833348348</t>
  </si>
  <si>
    <t>460531811</t>
  </si>
  <si>
    <t>Vyříznutí otvoru ve stěně kabelové komory z plastů HDPE kruhového nebo čtvercového profilu</t>
  </si>
  <si>
    <t>-167365552</t>
  </si>
  <si>
    <t>1378474127</t>
  </si>
  <si>
    <t>461538911</t>
  </si>
  <si>
    <t>-856372529</t>
  </si>
  <si>
    <t>trubka elektroinstalační ohebná Kopoflex, HDPE+LDPE KF 09063</t>
  </si>
  <si>
    <t>-744097292</t>
  </si>
  <si>
    <t>-1680238731</t>
  </si>
  <si>
    <t>-162317153</t>
  </si>
  <si>
    <t>1108713210</t>
  </si>
  <si>
    <t>1390643948</t>
  </si>
  <si>
    <t>1322082476</t>
  </si>
  <si>
    <t>-980564039</t>
  </si>
  <si>
    <t>-1918120087</t>
  </si>
  <si>
    <t>704462517</t>
  </si>
  <si>
    <t>119900333</t>
  </si>
  <si>
    <t>-84376067</t>
  </si>
  <si>
    <t>1350312271</t>
  </si>
  <si>
    <t>513847150</t>
  </si>
  <si>
    <t>-2132595620</t>
  </si>
  <si>
    <t>-539636043</t>
  </si>
  <si>
    <t>km</t>
  </si>
  <si>
    <t>-1360172974</t>
  </si>
  <si>
    <t>1248940498</t>
  </si>
  <si>
    <t>-95185663</t>
  </si>
  <si>
    <t>-771507324</t>
  </si>
  <si>
    <t>SO 802.B - Vegetační úpravy</t>
  </si>
  <si>
    <t>D1 - Hrubé terénní úpravy provede stavba ! (odstranění stávajících dřevin a ruderálního porostu, srovnání</t>
  </si>
  <si>
    <t xml:space="preserve">    D3 - Dodávka listnatých keřů, včetně dopravy a složení na místě stavby (pro haťované záhony ve svahu)</t>
  </si>
  <si>
    <t>D2 - Založení extenzivního trávníku (bylinnotravní směs) výsevem; ve svahu 1:2, plocha= 214 m2</t>
  </si>
  <si>
    <t>D1</t>
  </si>
  <si>
    <t>Hrubé terénní úpravy provede stavba ! (odstranění stávajících dřevin a ruderálního porostu, srovnání</t>
  </si>
  <si>
    <t>Pol1</t>
  </si>
  <si>
    <t>Rozrušení zhutněné půdy po hrubých terénních úpravách (HTÚ provede stavba) a jemná modelace terénu do + - 5cm (bez odvozu přebytečné zeminy a příp. dodání nové chybějící zeminy)</t>
  </si>
  <si>
    <t>P</t>
  </si>
  <si>
    <t>Poznámka k položce:_x000d_
DETAIL A - plocha u propustku (svah 1:2) (celková plocha v půdorysu 217 x 1,15(koefic.) = 250 m2)</t>
  </si>
  <si>
    <t>217*1,15</t>
  </si>
  <si>
    <t>Pol2</t>
  </si>
  <si>
    <t>Vytyčení výsadeb/rozmístění keřů (haťované terasové záhony), ve svahu</t>
  </si>
  <si>
    <t>Pol3</t>
  </si>
  <si>
    <t>Založení haťovaných záhonů ve svahu</t>
  </si>
  <si>
    <t>Pol4</t>
  </si>
  <si>
    <t>Založení hatí</t>
  </si>
  <si>
    <t>Pol5</t>
  </si>
  <si>
    <t>svislá osa: Dodání přírodního materiálu na zhotovení hatí: dřevěné kolíky; průměr 6cm, délka 75cm, 2ks / bm</t>
  </si>
  <si>
    <t>Pol6</t>
  </si>
  <si>
    <t>vodorovná osa: Dodání přírodního materiálu na zhotovení hatí: proutí nebo tenké větve z náletů na proplétání; průměr větví minimálně 3cm, délka 150-200cm (vhodné druhy například: Coryllus avellana, Acer platanoides apod.), větve budou začištěny na obou koncích řezem a odlistěny (počítat s časovou náročností zhotovení hatí), hatě budou proplétány minimálně v 6 vodorovných řadaách nad sebou, do výšky cca 30 cm, 36 m2 plošně; 15 m2 pohledově</t>
  </si>
  <si>
    <t>Pol7</t>
  </si>
  <si>
    <t>Chemické odplevelení půdy neselektivním herbicidem (např. Roundup), v těsné blízkosti ponechaných dřevin nebude postřik proveden</t>
  </si>
  <si>
    <t>Pol8</t>
  </si>
  <si>
    <t xml:space="preserve">Výměna substrátu pro výsadbu haťovaných terasových záhonů, dodání 15 cm vrstvy pěstebního substrátu, ztratné 3%,  slehnutí 20%</t>
  </si>
  <si>
    <t>36*0,15*1,2*1,3</t>
  </si>
  <si>
    <t>Pol9</t>
  </si>
  <si>
    <t>Obdělání půdy hrabáním v rovině či na svahu 1:2 ve dvou směrech</t>
  </si>
  <si>
    <t>Pol10</t>
  </si>
  <si>
    <t>Dodání zásobního pomalu rozpustného hnojiva: Osmocote M16-18 v dávce 1kg/1 m3 substrátu</t>
  </si>
  <si>
    <t>Pol11</t>
  </si>
  <si>
    <t>Dodání soliterních stromů, typ alejový strom</t>
  </si>
  <si>
    <t>Pol12</t>
  </si>
  <si>
    <t xml:space="preserve">Hloubení jamek  do 0,5 m3 pro výsadbu rostlin s výměnou půdy na 100% s naložením přebytečného výkopku na dopravní prostředek v rovině nebo na svahu 1:5 s odvozem na skládku a skládkováním</t>
  </si>
  <si>
    <t>Pol13</t>
  </si>
  <si>
    <t>Dodání zahradnického substrátu pro výsadbu soliterů, přibližně 0,2 m3/ks na dřevinu podle hloubené jámy (1,5krát tak větší než sázený bal rostliny) včetně dopravy a složení na místě, včetně 15% ztratné, 20% slehnutí</t>
  </si>
  <si>
    <t>4*0,2*1,15*1,2</t>
  </si>
  <si>
    <t>Pol14</t>
  </si>
  <si>
    <t>Carpinus betulus(habr obecný), vel.16-18</t>
  </si>
  <si>
    <t>Pol15</t>
  </si>
  <si>
    <t>Sorbus aucuparia (jeřáb ptačí), vel. 16-18</t>
  </si>
  <si>
    <t>Pol16</t>
  </si>
  <si>
    <t>Pol17</t>
  </si>
  <si>
    <t>Dodání a aplikace půdního kondicioneru Terracottem; v dávce 1 kg/1m3 substrátu; je nutné granulát zapravit do substrátu předem a rovnoměrně smíchat</t>
  </si>
  <si>
    <t>Pol18</t>
  </si>
  <si>
    <t>Výsadba, včetně všech operací (transport na místo, složení stromu, vlastní osazení, řez, modelace zálovkové mísy, zálivka)</t>
  </si>
  <si>
    <t>Pol19</t>
  </si>
  <si>
    <t>Kotvení 3 dřevěnými kůly (průměr 10cm, 3 příčkami, úvazek kmene z plochého popruhu šířka: 3 cm)</t>
  </si>
  <si>
    <t>D3</t>
  </si>
  <si>
    <t>Dodávka listnatých keřů, včetně dopravy a složení na místě stavby (pro haťované záhony ve svahu)</t>
  </si>
  <si>
    <t>Pol21</t>
  </si>
  <si>
    <t>Cotoneaster intergerrimus</t>
  </si>
  <si>
    <t>Pol22</t>
  </si>
  <si>
    <t>Pyracantha coccinea ´Solei d´Or´</t>
  </si>
  <si>
    <t>Pol23</t>
  </si>
  <si>
    <t>Ribes alpinum</t>
  </si>
  <si>
    <t>Pol24</t>
  </si>
  <si>
    <t>Hloubení jamek od 0,02 do 0,05m3</t>
  </si>
  <si>
    <t>Pol25</t>
  </si>
  <si>
    <t>Výsadba rostliny s balem o průměru 0,1-0,2m na svahu 1:2</t>
  </si>
  <si>
    <t>Pol26</t>
  </si>
  <si>
    <t>Péče do předání po dobu od výsadby - cena za jeden měsíc ( v ceně je zálivka, pletí, chemická ochrana, případně řez a celková kontrola)</t>
  </si>
  <si>
    <t>Pol27</t>
  </si>
  <si>
    <t>Dodání dřevěných štěpků list.stromů s dopravou a složením (štěpkovaná mulčovací hmota bude homogenní, bez nevzhledných nadměrných kusů dřeva a kůry!), mocnost 8cm, včetně 15% ztratné, 20% slehnutí</t>
  </si>
  <si>
    <t>36*0,08*1,15*1,2</t>
  </si>
  <si>
    <t>Pol28</t>
  </si>
  <si>
    <t>Mulčování vysázených rostlin dřev.štěpkou, v rovině či na svahu; tl. mulče 8cm, rozprostření, přesuny</t>
  </si>
  <si>
    <t>D2</t>
  </si>
  <si>
    <t>Založení extenzivního trávníku (bylinnotravní směs) výsevem; ve svahu 1:2, plocha= 214 m2</t>
  </si>
  <si>
    <t>Pol29</t>
  </si>
  <si>
    <t>Vytyčení plochy ve svahu</t>
  </si>
  <si>
    <t>217*1,15-36</t>
  </si>
  <si>
    <t>Pol30</t>
  </si>
  <si>
    <t>Dodání jutové netkané protierozní textilie na svah; 700g/m2, včetně 10% prořezu</t>
  </si>
  <si>
    <t>(217*1,15-36)*1,1</t>
  </si>
  <si>
    <t>Pol31</t>
  </si>
  <si>
    <t>kotvící materiál (kotvící ocelová skoba o délce 30 cm a průměru 4 mm); 4ks/m2</t>
  </si>
  <si>
    <t>(217*1,15-36)*4</t>
  </si>
  <si>
    <t>Pol32</t>
  </si>
  <si>
    <t>instalace protierozních netkaných textilií; včetně zapravení do země za rýč na horní hraně; včetně kotvení sponami</t>
  </si>
  <si>
    <t>Pol33</t>
  </si>
  <si>
    <t>Dodání travního osiva, RSM 7.2.2 - Krajinný trávník pro suché podmínky s bylinami (výsevek 20g / m2)</t>
  </si>
  <si>
    <t>(217*1,15-36)*0,02</t>
  </si>
  <si>
    <t>Pol34</t>
  </si>
  <si>
    <t>Výsev travního osiva před instalací protierozních textilií</t>
  </si>
  <si>
    <t>Pol35</t>
  </si>
  <si>
    <t>Kontrola a pěstební péče v průběhu 2 měsíců nebo po dohodnutou dobu s investorem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</si>
</sst>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10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10"/>
      <color rgb="FF969696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right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</xf>
    <xf numFmtId="0" fontId="19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4" fontId="9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4" fontId="20" fillId="4" borderId="0" xfId="0" applyNumberFormat="1" applyFont="1" applyFill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16" fillId="0" borderId="0" xfId="0" applyNumberFormat="1" applyFont="1" applyAlignment="1">
      <alignment vertical="center"/>
    </xf>
    <xf numFmtId="0" fontId="6" fillId="0" borderId="3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6" fillId="0" borderId="3" xfId="0" applyFont="1" applyBorder="1" applyAlignment="1"/>
    <xf numFmtId="0" fontId="6" fillId="0" borderId="14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5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167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7" fillId="0" borderId="19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20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</xf>
    <xf numFmtId="4" fontId="9" fillId="0" borderId="0" xfId="0" applyNumberFormat="1" applyFont="1" applyAlignment="1" applyProtection="1"/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0" fontId="34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ht="36.96" customHeight="1">
      <c r="AR2"/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25.92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 2)</f>
        <v>0</v>
      </c>
      <c r="AL29" s="43"/>
      <c r="AM29" s="43"/>
      <c r="AN29" s="43"/>
      <c r="AO29" s="43"/>
      <c r="AP29" s="43"/>
      <c r="AQ29" s="43"/>
      <c r="AR29" s="46"/>
      <c r="BE29" s="28"/>
    </row>
    <row r="30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 2)</f>
        <v>0</v>
      </c>
      <c r="AL30" s="43"/>
      <c r="AM30" s="43"/>
      <c r="AN30" s="43"/>
      <c r="AO30" s="43"/>
      <c r="AP30" s="43"/>
      <c r="AQ30" s="43"/>
      <c r="AR30" s="46"/>
      <c r="BE30" s="28"/>
    </row>
    <row r="31" hidden="1" s="2" customFormat="1" ht="14.4" customHeight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hidden="1" s="2" customFormat="1" ht="14.4" customHeight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hidden="1" s="2" customFormat="1" ht="14.4" customHeight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="1" customFormat="1" ht="25.92" customHeight="1">
      <c r="B35" s="35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6.96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="1" customFormat="1" ht="6.96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="1" customFormat="1" ht="24.96" customHeight="1">
      <c r="B42" s="35"/>
      <c r="C42" s="20" t="s">
        <v>46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="1" customFormat="1" ht="6.96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1608126-Obec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="3" customFormat="1" ht="36.96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Okružní křižovatka v km 1,391.91 u areálu T-sport a SOPO - Modletice včetně chodníku k zastávce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 "","",AN8)</f>
        <v>5. 2. 2018</v>
      </c>
      <c r="AN47" s="64"/>
      <c r="AO47" s="36"/>
      <c r="AP47" s="36"/>
      <c r="AQ47" s="36"/>
      <c r="AR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 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29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47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="1" customFormat="1" ht="13.65" customHeight="1">
      <c r="B50" s="35"/>
      <c r="C50" s="29" t="s">
        <v>27</v>
      </c>
      <c r="D50" s="36"/>
      <c r="E50" s="36"/>
      <c r="F50" s="36"/>
      <c r="G50" s="36"/>
      <c r="H50" s="36"/>
      <c r="I50" s="36"/>
      <c r="J50" s="36"/>
      <c r="K50" s="36"/>
      <c r="L50" s="36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31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="1" customFormat="1" ht="29.28" customHeight="1">
      <c r="B52" s="35"/>
      <c r="C52" s="78" t="s">
        <v>48</v>
      </c>
      <c r="D52" s="79"/>
      <c r="E52" s="79"/>
      <c r="F52" s="79"/>
      <c r="G52" s="79"/>
      <c r="H52" s="80"/>
      <c r="I52" s="81" t="s">
        <v>49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50</v>
      </c>
      <c r="AH52" s="79"/>
      <c r="AI52" s="79"/>
      <c r="AJ52" s="79"/>
      <c r="AK52" s="79"/>
      <c r="AL52" s="79"/>
      <c r="AM52" s="79"/>
      <c r="AN52" s="81" t="s">
        <v>51</v>
      </c>
      <c r="AO52" s="79"/>
      <c r="AP52" s="83"/>
      <c r="AQ52" s="84" t="s">
        <v>52</v>
      </c>
      <c r="AR52" s="40"/>
      <c r="AS52" s="85" t="s">
        <v>53</v>
      </c>
      <c r="AT52" s="86" t="s">
        <v>54</v>
      </c>
      <c r="AU52" s="86" t="s">
        <v>55</v>
      </c>
      <c r="AV52" s="86" t="s">
        <v>56</v>
      </c>
      <c r="AW52" s="86" t="s">
        <v>57</v>
      </c>
      <c r="AX52" s="86" t="s">
        <v>58</v>
      </c>
      <c r="AY52" s="86" t="s">
        <v>59</v>
      </c>
      <c r="AZ52" s="86" t="s">
        <v>60</v>
      </c>
      <c r="BA52" s="86" t="s">
        <v>61</v>
      </c>
      <c r="BB52" s="86" t="s">
        <v>62</v>
      </c>
      <c r="BC52" s="86" t="s">
        <v>63</v>
      </c>
      <c r="BD52" s="87" t="s">
        <v>64</v>
      </c>
    </row>
    <row r="53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="4" customFormat="1" ht="32.4" customHeight="1">
      <c r="B54" s="91"/>
      <c r="C54" s="92" t="s">
        <v>65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ROUND(SUM(AG55:AG59),2)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ROUND(SUM(AS55:AS59),2)</f>
        <v>0</v>
      </c>
      <c r="AT54" s="99">
        <f>ROUND(SUM(AV54:AW54),2)</f>
        <v>0</v>
      </c>
      <c r="AU54" s="100">
        <f>ROUND(SUM(AU55:AU59),5)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ROUND(SUM(AZ55:AZ59),2)</f>
        <v>0</v>
      </c>
      <c r="BA54" s="99">
        <f>ROUND(SUM(BA55:BA59),2)</f>
        <v>0</v>
      </c>
      <c r="BB54" s="99">
        <f>ROUND(SUM(BB55:BB59),2)</f>
        <v>0</v>
      </c>
      <c r="BC54" s="99">
        <f>ROUND(SUM(BC55:BC59),2)</f>
        <v>0</v>
      </c>
      <c r="BD54" s="101">
        <f>ROUND(SUM(BD55:BD59),2)</f>
        <v>0</v>
      </c>
      <c r="BS54" s="102" t="s">
        <v>66</v>
      </c>
      <c r="BT54" s="102" t="s">
        <v>67</v>
      </c>
      <c r="BU54" s="103" t="s">
        <v>68</v>
      </c>
      <c r="BV54" s="102" t="s">
        <v>69</v>
      </c>
      <c r="BW54" s="102" t="s">
        <v>5</v>
      </c>
      <c r="BX54" s="102" t="s">
        <v>70</v>
      </c>
      <c r="CL54" s="102" t="s">
        <v>1</v>
      </c>
    </row>
    <row r="55" s="5" customFormat="1" ht="27" customHeight="1">
      <c r="A55" s="104" t="s">
        <v>71</v>
      </c>
      <c r="B55" s="105"/>
      <c r="C55" s="106"/>
      <c r="D55" s="107" t="s">
        <v>72</v>
      </c>
      <c r="E55" s="107"/>
      <c r="F55" s="107"/>
      <c r="G55" s="107"/>
      <c r="H55" s="107"/>
      <c r="I55" s="108"/>
      <c r="J55" s="107" t="s">
        <v>73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'SO 102.B - CHODNÍKY STAVB...'!J32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74</v>
      </c>
      <c r="AR55" s="111"/>
      <c r="AS55" s="112">
        <v>0</v>
      </c>
      <c r="AT55" s="113">
        <f>ROUND(SUM(AV55:AW55),2)</f>
        <v>0</v>
      </c>
      <c r="AU55" s="114">
        <f>'SO 102.B - CHODNÍKY STAVB...'!P98</f>
        <v>0</v>
      </c>
      <c r="AV55" s="113">
        <f>'SO 102.B - CHODNÍKY STAVB...'!J35</f>
        <v>0</v>
      </c>
      <c r="AW55" s="113">
        <f>'SO 102.B - CHODNÍKY STAVB...'!J36</f>
        <v>0</v>
      </c>
      <c r="AX55" s="113">
        <f>'SO 102.B - CHODNÍKY STAVB...'!J37</f>
        <v>0</v>
      </c>
      <c r="AY55" s="113">
        <f>'SO 102.B - CHODNÍKY STAVB...'!J38</f>
        <v>0</v>
      </c>
      <c r="AZ55" s="113">
        <f>'SO 102.B - CHODNÍKY STAVB...'!F35</f>
        <v>0</v>
      </c>
      <c r="BA55" s="113">
        <f>'SO 102.B - CHODNÍKY STAVB...'!F36</f>
        <v>0</v>
      </c>
      <c r="BB55" s="113">
        <f>'SO 102.B - CHODNÍKY STAVB...'!F37</f>
        <v>0</v>
      </c>
      <c r="BC55" s="113">
        <f>'SO 102.B - CHODNÍKY STAVB...'!F38</f>
        <v>0</v>
      </c>
      <c r="BD55" s="115">
        <f>'SO 102.B - CHODNÍKY STAVB...'!F39</f>
        <v>0</v>
      </c>
      <c r="BT55" s="116" t="s">
        <v>75</v>
      </c>
      <c r="BV55" s="116" t="s">
        <v>69</v>
      </c>
      <c r="BW55" s="116" t="s">
        <v>76</v>
      </c>
      <c r="BX55" s="116" t="s">
        <v>5</v>
      </c>
      <c r="CL55" s="116" t="s">
        <v>1</v>
      </c>
      <c r="CM55" s="116" t="s">
        <v>77</v>
      </c>
    </row>
    <row r="56" s="5" customFormat="1" ht="27" customHeight="1">
      <c r="A56" s="104" t="s">
        <v>71</v>
      </c>
      <c r="B56" s="105"/>
      <c r="C56" s="106"/>
      <c r="D56" s="107" t="s">
        <v>78</v>
      </c>
      <c r="E56" s="107"/>
      <c r="F56" s="107"/>
      <c r="G56" s="107"/>
      <c r="H56" s="107"/>
      <c r="I56" s="108"/>
      <c r="J56" s="107" t="s">
        <v>79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'SO 300.B - KANALIZACE A V...'!J32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74</v>
      </c>
      <c r="AR56" s="111"/>
      <c r="AS56" s="112">
        <v>0</v>
      </c>
      <c r="AT56" s="113">
        <f>ROUND(SUM(AV56:AW56),2)</f>
        <v>0</v>
      </c>
      <c r="AU56" s="114">
        <f>'SO 300.B - KANALIZACE A V...'!P94</f>
        <v>0</v>
      </c>
      <c r="AV56" s="113">
        <f>'SO 300.B - KANALIZACE A V...'!J35</f>
        <v>0</v>
      </c>
      <c r="AW56" s="113">
        <f>'SO 300.B - KANALIZACE A V...'!J36</f>
        <v>0</v>
      </c>
      <c r="AX56" s="113">
        <f>'SO 300.B - KANALIZACE A V...'!J37</f>
        <v>0</v>
      </c>
      <c r="AY56" s="113">
        <f>'SO 300.B - KANALIZACE A V...'!J38</f>
        <v>0</v>
      </c>
      <c r="AZ56" s="113">
        <f>'SO 300.B - KANALIZACE A V...'!F35</f>
        <v>0</v>
      </c>
      <c r="BA56" s="113">
        <f>'SO 300.B - KANALIZACE A V...'!F36</f>
        <v>0</v>
      </c>
      <c r="BB56" s="113">
        <f>'SO 300.B - KANALIZACE A V...'!F37</f>
        <v>0</v>
      </c>
      <c r="BC56" s="113">
        <f>'SO 300.B - KANALIZACE A V...'!F38</f>
        <v>0</v>
      </c>
      <c r="BD56" s="115">
        <f>'SO 300.B - KANALIZACE A V...'!F39</f>
        <v>0</v>
      </c>
      <c r="BT56" s="116" t="s">
        <v>75</v>
      </c>
      <c r="BV56" s="116" t="s">
        <v>69</v>
      </c>
      <c r="BW56" s="116" t="s">
        <v>80</v>
      </c>
      <c r="BX56" s="116" t="s">
        <v>5</v>
      </c>
      <c r="CL56" s="116" t="s">
        <v>1</v>
      </c>
      <c r="CM56" s="116" t="s">
        <v>77</v>
      </c>
    </row>
    <row r="57" s="5" customFormat="1" ht="54" customHeight="1">
      <c r="A57" s="104" t="s">
        <v>71</v>
      </c>
      <c r="B57" s="105"/>
      <c r="C57" s="106"/>
      <c r="D57" s="107" t="s">
        <v>81</v>
      </c>
      <c r="E57" s="107"/>
      <c r="F57" s="107"/>
      <c r="G57" s="107"/>
      <c r="H57" s="107"/>
      <c r="I57" s="108"/>
      <c r="J57" s="107" t="s">
        <v>82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'SO 404,SO 406,SO412 - SO4...'!J32</f>
        <v>0</v>
      </c>
      <c r="AH57" s="108"/>
      <c r="AI57" s="108"/>
      <c r="AJ57" s="108"/>
      <c r="AK57" s="108"/>
      <c r="AL57" s="108"/>
      <c r="AM57" s="108"/>
      <c r="AN57" s="109">
        <f>SUM(AG57,AT57)</f>
        <v>0</v>
      </c>
      <c r="AO57" s="108"/>
      <c r="AP57" s="108"/>
      <c r="AQ57" s="110" t="s">
        <v>74</v>
      </c>
      <c r="AR57" s="111"/>
      <c r="AS57" s="112">
        <v>0</v>
      </c>
      <c r="AT57" s="113">
        <f>ROUND(SUM(AV57:AW57),2)</f>
        <v>0</v>
      </c>
      <c r="AU57" s="114">
        <f>'SO 404,SO 406,SO412 - SO4...'!P97</f>
        <v>0</v>
      </c>
      <c r="AV57" s="113">
        <f>'SO 404,SO 406,SO412 - SO4...'!J35</f>
        <v>0</v>
      </c>
      <c r="AW57" s="113">
        <f>'SO 404,SO 406,SO412 - SO4...'!J36</f>
        <v>0</v>
      </c>
      <c r="AX57" s="113">
        <f>'SO 404,SO 406,SO412 - SO4...'!J37</f>
        <v>0</v>
      </c>
      <c r="AY57" s="113">
        <f>'SO 404,SO 406,SO412 - SO4...'!J38</f>
        <v>0</v>
      </c>
      <c r="AZ57" s="113">
        <f>'SO 404,SO 406,SO412 - SO4...'!F35</f>
        <v>0</v>
      </c>
      <c r="BA57" s="113">
        <f>'SO 404,SO 406,SO412 - SO4...'!F36</f>
        <v>0</v>
      </c>
      <c r="BB57" s="113">
        <f>'SO 404,SO 406,SO412 - SO4...'!F37</f>
        <v>0</v>
      </c>
      <c r="BC57" s="113">
        <f>'SO 404,SO 406,SO412 - SO4...'!F38</f>
        <v>0</v>
      </c>
      <c r="BD57" s="115">
        <f>'SO 404,SO 406,SO412 - SO4...'!F39</f>
        <v>0</v>
      </c>
      <c r="BT57" s="116" t="s">
        <v>75</v>
      </c>
      <c r="BV57" s="116" t="s">
        <v>69</v>
      </c>
      <c r="BW57" s="116" t="s">
        <v>83</v>
      </c>
      <c r="BX57" s="116" t="s">
        <v>5</v>
      </c>
      <c r="CL57" s="116" t="s">
        <v>1</v>
      </c>
      <c r="CM57" s="116" t="s">
        <v>84</v>
      </c>
    </row>
    <row r="58" s="5" customFormat="1" ht="27" customHeight="1">
      <c r="A58" s="104" t="s">
        <v>71</v>
      </c>
      <c r="B58" s="105"/>
      <c r="C58" s="106"/>
      <c r="D58" s="107" t="s">
        <v>85</v>
      </c>
      <c r="E58" s="107"/>
      <c r="F58" s="107"/>
      <c r="G58" s="107"/>
      <c r="H58" s="107"/>
      <c r="I58" s="108"/>
      <c r="J58" s="107" t="s">
        <v>86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'SO 421 - Technická ochran...'!J32</f>
        <v>0</v>
      </c>
      <c r="AH58" s="108"/>
      <c r="AI58" s="108"/>
      <c r="AJ58" s="108"/>
      <c r="AK58" s="108"/>
      <c r="AL58" s="108"/>
      <c r="AM58" s="108"/>
      <c r="AN58" s="109">
        <f>SUM(AG58,AT58)</f>
        <v>0</v>
      </c>
      <c r="AO58" s="108"/>
      <c r="AP58" s="108"/>
      <c r="AQ58" s="110" t="s">
        <v>74</v>
      </c>
      <c r="AR58" s="111"/>
      <c r="AS58" s="112">
        <v>0</v>
      </c>
      <c r="AT58" s="113">
        <f>ROUND(SUM(AV58:AW58),2)</f>
        <v>0</v>
      </c>
      <c r="AU58" s="114">
        <f>'SO 421 - Technická ochran...'!P96</f>
        <v>0</v>
      </c>
      <c r="AV58" s="113">
        <f>'SO 421 - Technická ochran...'!J35</f>
        <v>0</v>
      </c>
      <c r="AW58" s="113">
        <f>'SO 421 - Technická ochran...'!J36</f>
        <v>0</v>
      </c>
      <c r="AX58" s="113">
        <f>'SO 421 - Technická ochran...'!J37</f>
        <v>0</v>
      </c>
      <c r="AY58" s="113">
        <f>'SO 421 - Technická ochran...'!J38</f>
        <v>0</v>
      </c>
      <c r="AZ58" s="113">
        <f>'SO 421 - Technická ochran...'!F35</f>
        <v>0</v>
      </c>
      <c r="BA58" s="113">
        <f>'SO 421 - Technická ochran...'!F36</f>
        <v>0</v>
      </c>
      <c r="BB58" s="113">
        <f>'SO 421 - Technická ochran...'!F37</f>
        <v>0</v>
      </c>
      <c r="BC58" s="113">
        <f>'SO 421 - Technická ochran...'!F38</f>
        <v>0</v>
      </c>
      <c r="BD58" s="115">
        <f>'SO 421 - Technická ochran...'!F39</f>
        <v>0</v>
      </c>
      <c r="BT58" s="116" t="s">
        <v>75</v>
      </c>
      <c r="BV58" s="116" t="s">
        <v>69</v>
      </c>
      <c r="BW58" s="116" t="s">
        <v>87</v>
      </c>
      <c r="BX58" s="116" t="s">
        <v>5</v>
      </c>
      <c r="CL58" s="116" t="s">
        <v>1</v>
      </c>
      <c r="CM58" s="116" t="s">
        <v>84</v>
      </c>
    </row>
    <row r="59" s="5" customFormat="1" ht="27" customHeight="1">
      <c r="A59" s="104" t="s">
        <v>71</v>
      </c>
      <c r="B59" s="105"/>
      <c r="C59" s="106"/>
      <c r="D59" s="107" t="s">
        <v>88</v>
      </c>
      <c r="E59" s="107"/>
      <c r="F59" s="107"/>
      <c r="G59" s="107"/>
      <c r="H59" s="107"/>
      <c r="I59" s="108"/>
      <c r="J59" s="107" t="s">
        <v>89</v>
      </c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9">
        <f>'SO 802.B - Vegetační úpravy'!J32</f>
        <v>0</v>
      </c>
      <c r="AH59" s="108"/>
      <c r="AI59" s="108"/>
      <c r="AJ59" s="108"/>
      <c r="AK59" s="108"/>
      <c r="AL59" s="108"/>
      <c r="AM59" s="108"/>
      <c r="AN59" s="109">
        <f>SUM(AG59,AT59)</f>
        <v>0</v>
      </c>
      <c r="AO59" s="108"/>
      <c r="AP59" s="108"/>
      <c r="AQ59" s="110" t="s">
        <v>74</v>
      </c>
      <c r="AR59" s="111"/>
      <c r="AS59" s="117">
        <v>0</v>
      </c>
      <c r="AT59" s="118">
        <f>ROUND(SUM(AV59:AW59),2)</f>
        <v>0</v>
      </c>
      <c r="AU59" s="119">
        <f>'SO 802.B - Vegetační úpravy'!P94</f>
        <v>0</v>
      </c>
      <c r="AV59" s="118">
        <f>'SO 802.B - Vegetační úpravy'!J35</f>
        <v>0</v>
      </c>
      <c r="AW59" s="118">
        <f>'SO 802.B - Vegetační úpravy'!J36</f>
        <v>0</v>
      </c>
      <c r="AX59" s="118">
        <f>'SO 802.B - Vegetační úpravy'!J37</f>
        <v>0</v>
      </c>
      <c r="AY59" s="118">
        <f>'SO 802.B - Vegetační úpravy'!J38</f>
        <v>0</v>
      </c>
      <c r="AZ59" s="118">
        <f>'SO 802.B - Vegetační úpravy'!F35</f>
        <v>0</v>
      </c>
      <c r="BA59" s="118">
        <f>'SO 802.B - Vegetační úpravy'!F36</f>
        <v>0</v>
      </c>
      <c r="BB59" s="118">
        <f>'SO 802.B - Vegetační úpravy'!F37</f>
        <v>0</v>
      </c>
      <c r="BC59" s="118">
        <f>'SO 802.B - Vegetační úpravy'!F38</f>
        <v>0</v>
      </c>
      <c r="BD59" s="120">
        <f>'SO 802.B - Vegetační úpravy'!F39</f>
        <v>0</v>
      </c>
      <c r="BT59" s="116" t="s">
        <v>75</v>
      </c>
      <c r="BV59" s="116" t="s">
        <v>69</v>
      </c>
      <c r="BW59" s="116" t="s">
        <v>90</v>
      </c>
      <c r="BX59" s="116" t="s">
        <v>5</v>
      </c>
      <c r="CL59" s="116" t="s">
        <v>1</v>
      </c>
      <c r="CM59" s="116" t="s">
        <v>84</v>
      </c>
    </row>
    <row r="60" s="1" customFormat="1" ht="30" customHeight="1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40"/>
    </row>
    <row r="61" s="1" customFormat="1" ht="6.96" customHeight="1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40"/>
    </row>
  </sheetData>
  <sheetProtection sheet="1" formatColumns="0" formatRows="0" objects="1" scenarios="1" spinCount="100000" saltValue="WvKgMq31yWae6kVjUfYrYqoHJs9epqKhJy290nTRP8lceRlwH9RF/qGpmoPh1Ry9Exk1Hl53JCTIm/mIMFL36A==" hashValue="nHkNEOrJ5OW8IZPDJzDfXpo2m/L7oI84cbp2G0j+D1uFpfFW9Jfg/3tkhrWQJ3oSOogpX9ku6ulCywoXhjSkQw==" algorithmName="SHA-512" password="CC35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</mergeCells>
  <hyperlinks>
    <hyperlink ref="A55" location="'SO 102.B - CHODNÍKY STAVB...'!C2" display="/"/>
    <hyperlink ref="A56" location="'SO 300.B - KANALIZACE A V...'!C2" display="/"/>
    <hyperlink ref="A57" location="'SO 404,SO 406,SO412 - SO4...'!C2" display="/"/>
    <hyperlink ref="A58" location="'SO 421 - Technická ochran...'!C2" display="/"/>
    <hyperlink ref="A59" location="'SO 802.B - Vegetační úpravy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76</v>
      </c>
      <c r="AZ2" s="122" t="s">
        <v>91</v>
      </c>
      <c r="BA2" s="122" t="s">
        <v>91</v>
      </c>
      <c r="BB2" s="122" t="s">
        <v>1</v>
      </c>
      <c r="BC2" s="122" t="s">
        <v>92</v>
      </c>
      <c r="BD2" s="122" t="s">
        <v>84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77</v>
      </c>
      <c r="AZ3" s="122" t="s">
        <v>93</v>
      </c>
      <c r="BA3" s="122" t="s">
        <v>93</v>
      </c>
      <c r="BB3" s="122" t="s">
        <v>1</v>
      </c>
      <c r="BC3" s="122" t="s">
        <v>94</v>
      </c>
      <c r="BD3" s="122" t="s">
        <v>84</v>
      </c>
    </row>
    <row r="4" ht="24.96" customHeight="1">
      <c r="B4" s="17"/>
      <c r="D4" s="126" t="s">
        <v>95</v>
      </c>
      <c r="L4" s="17"/>
      <c r="M4" s="21" t="s">
        <v>10</v>
      </c>
      <c r="AT4" s="14" t="s">
        <v>4</v>
      </c>
      <c r="AZ4" s="122" t="s">
        <v>96</v>
      </c>
      <c r="BA4" s="122" t="s">
        <v>96</v>
      </c>
      <c r="BB4" s="122" t="s">
        <v>1</v>
      </c>
      <c r="BC4" s="122" t="s">
        <v>97</v>
      </c>
      <c r="BD4" s="122" t="s">
        <v>84</v>
      </c>
    </row>
    <row r="5" ht="6.96" customHeight="1">
      <c r="B5" s="17"/>
      <c r="L5" s="17"/>
      <c r="AZ5" s="122" t="s">
        <v>98</v>
      </c>
      <c r="BA5" s="122" t="s">
        <v>98</v>
      </c>
      <c r="BB5" s="122" t="s">
        <v>1</v>
      </c>
      <c r="BC5" s="122" t="s">
        <v>99</v>
      </c>
      <c r="BD5" s="122" t="s">
        <v>84</v>
      </c>
    </row>
    <row r="6" ht="12" customHeight="1">
      <c r="B6" s="17"/>
      <c r="D6" s="127" t="s">
        <v>16</v>
      </c>
      <c r="L6" s="17"/>
    </row>
    <row r="7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="1" customFormat="1" ht="12" customHeight="1">
      <c r="B8" s="40"/>
      <c r="D8" s="127" t="s">
        <v>100</v>
      </c>
      <c r="I8" s="129"/>
      <c r="L8" s="40"/>
    </row>
    <row r="9" s="1" customFormat="1" ht="36.96" customHeight="1">
      <c r="B9" s="40"/>
      <c r="E9" s="130" t="s">
        <v>101</v>
      </c>
      <c r="F9" s="1"/>
      <c r="G9" s="1"/>
      <c r="H9" s="1"/>
      <c r="I9" s="129"/>
      <c r="L9" s="40"/>
    </row>
    <row r="10" s="1" customFormat="1">
      <c r="B10" s="40"/>
      <c r="I10" s="129"/>
      <c r="L10" s="40"/>
    </row>
    <row r="11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="1" customFormat="1" ht="10.8" customHeight="1">
      <c r="B13" s="40"/>
      <c r="I13" s="129"/>
      <c r="L13" s="40"/>
    </row>
    <row r="14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="1" customFormat="1" ht="6.96" customHeight="1">
      <c r="B16" s="40"/>
      <c r="I16" s="129"/>
      <c r="L16" s="40"/>
    </row>
    <row r="17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9"/>
      <c r="L19" s="40"/>
    </row>
    <row r="20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="1" customFormat="1" ht="6.96" customHeight="1">
      <c r="B22" s="40"/>
      <c r="I22" s="129"/>
      <c r="L22" s="40"/>
    </row>
    <row r="23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="1" customFormat="1" ht="6.96" customHeight="1">
      <c r="B25" s="40"/>
      <c r="I25" s="129"/>
      <c r="L25" s="40"/>
    </row>
    <row r="26" s="1" customFormat="1" ht="12" customHeight="1">
      <c r="B26" s="40"/>
      <c r="D26" s="127" t="s">
        <v>32</v>
      </c>
      <c r="I26" s="129"/>
      <c r="L26" s="40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0"/>
      <c r="I28" s="129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="1" customFormat="1" ht="14.4" customHeight="1">
      <c r="B31" s="40"/>
      <c r="D31" s="139" t="s">
        <v>103</v>
      </c>
      <c r="I31" s="129"/>
      <c r="J31" s="138">
        <f>J71</f>
        <v>0</v>
      </c>
      <c r="L31" s="40"/>
    </row>
    <row r="32" s="1" customFormat="1" ht="25.44" customHeight="1">
      <c r="B32" s="40"/>
      <c r="D32" s="140" t="s">
        <v>33</v>
      </c>
      <c r="I32" s="129"/>
      <c r="J32" s="141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="1" customFormat="1" ht="14.4" customHeight="1">
      <c r="B35" s="40"/>
      <c r="D35" s="127" t="s">
        <v>37</v>
      </c>
      <c r="E35" s="127" t="s">
        <v>38</v>
      </c>
      <c r="F35" s="144">
        <f>ROUND((SUM(BE71:BE78) + SUM(BE98:BE179)),  2)</f>
        <v>0</v>
      </c>
      <c r="I35" s="145">
        <v>0.20999999999999999</v>
      </c>
      <c r="J35" s="144">
        <f>ROUND(((SUM(BE71:BE78) + SUM(BE98:BE179))*I35),  2)</f>
        <v>0</v>
      </c>
      <c r="L35" s="40"/>
    </row>
    <row r="36" s="1" customFormat="1" ht="14.4" customHeight="1">
      <c r="B36" s="40"/>
      <c r="E36" s="127" t="s">
        <v>39</v>
      </c>
      <c r="F36" s="144">
        <f>ROUND((SUM(BF71:BF78) + SUM(BF98:BF179)),  2)</f>
        <v>0</v>
      </c>
      <c r="I36" s="145">
        <v>0.14999999999999999</v>
      </c>
      <c r="J36" s="144">
        <f>ROUND(((SUM(BF71:BF78) + SUM(BF98:BF179))*I36),  2)</f>
        <v>0</v>
      </c>
      <c r="L36" s="40"/>
    </row>
    <row r="37" hidden="1" s="1" customFormat="1" ht="14.4" customHeight="1">
      <c r="B37" s="40"/>
      <c r="E37" s="127" t="s">
        <v>40</v>
      </c>
      <c r="F37" s="144">
        <f>ROUND((SUM(BG71:BG78) + SUM(BG98:BG179)),  2)</f>
        <v>0</v>
      </c>
      <c r="I37" s="145">
        <v>0.20999999999999999</v>
      </c>
      <c r="J37" s="144">
        <f>0</f>
        <v>0</v>
      </c>
      <c r="L37" s="40"/>
    </row>
    <row r="38" hidden="1" s="1" customFormat="1" ht="14.4" customHeight="1">
      <c r="B38" s="40"/>
      <c r="E38" s="127" t="s">
        <v>41</v>
      </c>
      <c r="F38" s="144">
        <f>ROUND((SUM(BH71:BH78) + SUM(BH98:BH179)),  2)</f>
        <v>0</v>
      </c>
      <c r="I38" s="145">
        <v>0.14999999999999999</v>
      </c>
      <c r="J38" s="144">
        <f>0</f>
        <v>0</v>
      </c>
      <c r="L38" s="40"/>
    </row>
    <row r="39" hidden="1" s="1" customFormat="1" ht="14.4" customHeight="1">
      <c r="B39" s="40"/>
      <c r="E39" s="127" t="s">
        <v>42</v>
      </c>
      <c r="F39" s="144">
        <f>ROUND((SUM(BI71:BI78) + SUM(BI98:BI179)),  2)</f>
        <v>0</v>
      </c>
      <c r="I39" s="145">
        <v>0</v>
      </c>
      <c r="J39" s="144">
        <f>0</f>
        <v>0</v>
      </c>
      <c r="L39" s="40"/>
    </row>
    <row r="40" s="1" customFormat="1" ht="6.96" customHeight="1">
      <c r="B40" s="40"/>
      <c r="I40" s="129"/>
      <c r="L40" s="40"/>
    </row>
    <row r="41" s="1" customFormat="1" ht="25.4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="1" customFormat="1" ht="6.96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="1" customFormat="1" ht="24.96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102.B - CHODNÍKY STAVBA OBCE MODLETICE</v>
      </c>
      <c r="F52" s="36"/>
      <c r="G52" s="36"/>
      <c r="H52" s="36"/>
      <c r="I52" s="129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="1" customFormat="1" ht="29.28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J98</f>
        <v>0</v>
      </c>
      <c r="K61" s="36"/>
      <c r="L61" s="40"/>
      <c r="AU61" s="14" t="s">
        <v>77</v>
      </c>
    </row>
    <row r="62" s="7" customFormat="1" ht="24.96" customHeight="1">
      <c r="B62" s="166"/>
      <c r="C62" s="167"/>
      <c r="D62" s="168" t="s">
        <v>108</v>
      </c>
      <c r="E62" s="169"/>
      <c r="F62" s="169"/>
      <c r="G62" s="169"/>
      <c r="H62" s="169"/>
      <c r="I62" s="170"/>
      <c r="J62" s="171">
        <f>J99</f>
        <v>0</v>
      </c>
      <c r="K62" s="167"/>
      <c r="L62" s="172"/>
    </row>
    <row r="63" s="7" customFormat="1" ht="24.96" customHeight="1">
      <c r="B63" s="166"/>
      <c r="C63" s="167"/>
      <c r="D63" s="168" t="s">
        <v>109</v>
      </c>
      <c r="E63" s="169"/>
      <c r="F63" s="169"/>
      <c r="G63" s="169"/>
      <c r="H63" s="169"/>
      <c r="I63" s="170"/>
      <c r="J63" s="171">
        <f>J106</f>
        <v>0</v>
      </c>
      <c r="K63" s="167"/>
      <c r="L63" s="172"/>
    </row>
    <row r="64" s="7" customFormat="1" ht="24.96" customHeight="1">
      <c r="B64" s="166"/>
      <c r="C64" s="167"/>
      <c r="D64" s="168" t="s">
        <v>110</v>
      </c>
      <c r="E64" s="169"/>
      <c r="F64" s="169"/>
      <c r="G64" s="169"/>
      <c r="H64" s="169"/>
      <c r="I64" s="170"/>
      <c r="J64" s="171">
        <f>J124</f>
        <v>0</v>
      </c>
      <c r="K64" s="167"/>
      <c r="L64" s="172"/>
    </row>
    <row r="65" s="7" customFormat="1" ht="24.96" customHeight="1">
      <c r="B65" s="166"/>
      <c r="C65" s="167"/>
      <c r="D65" s="168" t="s">
        <v>111</v>
      </c>
      <c r="E65" s="169"/>
      <c r="F65" s="169"/>
      <c r="G65" s="169"/>
      <c r="H65" s="169"/>
      <c r="I65" s="170"/>
      <c r="J65" s="171">
        <f>J129</f>
        <v>0</v>
      </c>
      <c r="K65" s="167"/>
      <c r="L65" s="172"/>
    </row>
    <row r="66" s="7" customFormat="1" ht="24.96" customHeight="1">
      <c r="B66" s="166"/>
      <c r="C66" s="167"/>
      <c r="D66" s="168" t="s">
        <v>112</v>
      </c>
      <c r="E66" s="169"/>
      <c r="F66" s="169"/>
      <c r="G66" s="169"/>
      <c r="H66" s="169"/>
      <c r="I66" s="170"/>
      <c r="J66" s="171">
        <f>J133</f>
        <v>0</v>
      </c>
      <c r="K66" s="167"/>
      <c r="L66" s="172"/>
    </row>
    <row r="67" s="7" customFormat="1" ht="24.96" customHeight="1">
      <c r="B67" s="166"/>
      <c r="C67" s="167"/>
      <c r="D67" s="168" t="s">
        <v>113</v>
      </c>
      <c r="E67" s="169"/>
      <c r="F67" s="169"/>
      <c r="G67" s="169"/>
      <c r="H67" s="169"/>
      <c r="I67" s="170"/>
      <c r="J67" s="171">
        <f>J166</f>
        <v>0</v>
      </c>
      <c r="K67" s="167"/>
      <c r="L67" s="172"/>
    </row>
    <row r="68" s="7" customFormat="1" ht="24.96" customHeight="1">
      <c r="B68" s="166"/>
      <c r="C68" s="167"/>
      <c r="D68" s="168" t="s">
        <v>114</v>
      </c>
      <c r="E68" s="169"/>
      <c r="F68" s="169"/>
      <c r="G68" s="169"/>
      <c r="H68" s="169"/>
      <c r="I68" s="170"/>
      <c r="J68" s="171">
        <f>J168</f>
        <v>0</v>
      </c>
      <c r="K68" s="167"/>
      <c r="L68" s="172"/>
    </row>
    <row r="69" s="1" customFormat="1" ht="21.84" customHeight="1">
      <c r="B69" s="35"/>
      <c r="C69" s="36"/>
      <c r="D69" s="36"/>
      <c r="E69" s="36"/>
      <c r="F69" s="36"/>
      <c r="G69" s="36"/>
      <c r="H69" s="36"/>
      <c r="I69" s="129"/>
      <c r="J69" s="36"/>
      <c r="K69" s="36"/>
      <c r="L69" s="40"/>
    </row>
    <row r="70" s="1" customFormat="1" ht="6.96" customHeight="1">
      <c r="B70" s="35"/>
      <c r="C70" s="36"/>
      <c r="D70" s="36"/>
      <c r="E70" s="36"/>
      <c r="F70" s="36"/>
      <c r="G70" s="36"/>
      <c r="H70" s="36"/>
      <c r="I70" s="129"/>
      <c r="J70" s="36"/>
      <c r="K70" s="36"/>
      <c r="L70" s="40"/>
    </row>
    <row r="71" s="1" customFormat="1" ht="29.28" customHeight="1">
      <c r="B71" s="35"/>
      <c r="C71" s="165" t="s">
        <v>115</v>
      </c>
      <c r="D71" s="36"/>
      <c r="E71" s="36"/>
      <c r="F71" s="36"/>
      <c r="G71" s="36"/>
      <c r="H71" s="36"/>
      <c r="I71" s="129"/>
      <c r="J71" s="173">
        <f>ROUND(J72 + J73 + J74 + J75 + J76 + J77,2)</f>
        <v>0</v>
      </c>
      <c r="K71" s="36"/>
      <c r="L71" s="40"/>
      <c r="N71" s="174" t="s">
        <v>37</v>
      </c>
    </row>
    <row r="72" s="1" customFormat="1" ht="18" customHeight="1">
      <c r="B72" s="35"/>
      <c r="C72" s="36"/>
      <c r="D72" s="175" t="s">
        <v>116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39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84</v>
      </c>
      <c r="BK72" s="129"/>
      <c r="BL72" s="129"/>
      <c r="BM72" s="129"/>
    </row>
    <row r="73" s="1" customFormat="1" ht="18" customHeight="1">
      <c r="B73" s="35"/>
      <c r="C73" s="36"/>
      <c r="D73" s="175" t="s">
        <v>118</v>
      </c>
      <c r="E73" s="176"/>
      <c r="F73" s="176"/>
      <c r="G73" s="36"/>
      <c r="H73" s="36"/>
      <c r="I73" s="129"/>
      <c r="J73" s="177">
        <v>0</v>
      </c>
      <c r="K73" s="36"/>
      <c r="L73" s="178"/>
      <c r="M73" s="129"/>
      <c r="N73" s="179" t="s">
        <v>39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117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84</v>
      </c>
      <c r="BK73" s="129"/>
      <c r="BL73" s="129"/>
      <c r="BM73" s="129"/>
    </row>
    <row r="74" s="1" customFormat="1" ht="18" customHeight="1">
      <c r="B74" s="35"/>
      <c r="C74" s="36"/>
      <c r="D74" s="175" t="s">
        <v>119</v>
      </c>
      <c r="E74" s="176"/>
      <c r="F74" s="176"/>
      <c r="G74" s="36"/>
      <c r="H74" s="36"/>
      <c r="I74" s="129"/>
      <c r="J74" s="177">
        <v>0</v>
      </c>
      <c r="K74" s="36"/>
      <c r="L74" s="178"/>
      <c r="M74" s="129"/>
      <c r="N74" s="179" t="s">
        <v>39</v>
      </c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80" t="s">
        <v>117</v>
      </c>
      <c r="AZ74" s="129"/>
      <c r="BA74" s="129"/>
      <c r="BB74" s="129"/>
      <c r="BC74" s="129"/>
      <c r="BD74" s="129"/>
      <c r="BE74" s="181">
        <f>IF(N74="základní",J74,0)</f>
        <v>0</v>
      </c>
      <c r="BF74" s="181">
        <f>IF(N74="snížená",J74,0)</f>
        <v>0</v>
      </c>
      <c r="BG74" s="181">
        <f>IF(N74="zákl. přenesená",J74,0)</f>
        <v>0</v>
      </c>
      <c r="BH74" s="181">
        <f>IF(N74="sníž. přenesená",J74,0)</f>
        <v>0</v>
      </c>
      <c r="BI74" s="181">
        <f>IF(N74="nulová",J74,0)</f>
        <v>0</v>
      </c>
      <c r="BJ74" s="180" t="s">
        <v>84</v>
      </c>
      <c r="BK74" s="129"/>
      <c r="BL74" s="129"/>
      <c r="BM74" s="129"/>
    </row>
    <row r="75" s="1" customFormat="1" ht="18" customHeight="1">
      <c r="B75" s="35"/>
      <c r="C75" s="36"/>
      <c r="D75" s="175" t="s">
        <v>120</v>
      </c>
      <c r="E75" s="176"/>
      <c r="F75" s="176"/>
      <c r="G75" s="36"/>
      <c r="H75" s="36"/>
      <c r="I75" s="129"/>
      <c r="J75" s="177">
        <v>0</v>
      </c>
      <c r="K75" s="36"/>
      <c r="L75" s="178"/>
      <c r="M75" s="129"/>
      <c r="N75" s="179" t="s">
        <v>39</v>
      </c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80" t="s">
        <v>117</v>
      </c>
      <c r="AZ75" s="129"/>
      <c r="BA75" s="129"/>
      <c r="BB75" s="129"/>
      <c r="BC75" s="129"/>
      <c r="BD75" s="129"/>
      <c r="BE75" s="181">
        <f>IF(N75="základní",J75,0)</f>
        <v>0</v>
      </c>
      <c r="BF75" s="181">
        <f>IF(N75="snížená",J75,0)</f>
        <v>0</v>
      </c>
      <c r="BG75" s="181">
        <f>IF(N75="zákl. přenesená",J75,0)</f>
        <v>0</v>
      </c>
      <c r="BH75" s="181">
        <f>IF(N75="sníž. přenesená",J75,0)</f>
        <v>0</v>
      </c>
      <c r="BI75" s="181">
        <f>IF(N75="nulová",J75,0)</f>
        <v>0</v>
      </c>
      <c r="BJ75" s="180" t="s">
        <v>84</v>
      </c>
      <c r="BK75" s="129"/>
      <c r="BL75" s="129"/>
      <c r="BM75" s="129"/>
    </row>
    <row r="76" s="1" customFormat="1" ht="18" customHeight="1">
      <c r="B76" s="35"/>
      <c r="C76" s="36"/>
      <c r="D76" s="175" t="s">
        <v>121</v>
      </c>
      <c r="E76" s="176"/>
      <c r="F76" s="176"/>
      <c r="G76" s="36"/>
      <c r="H76" s="36"/>
      <c r="I76" s="129"/>
      <c r="J76" s="177">
        <v>0</v>
      </c>
      <c r="K76" s="36"/>
      <c r="L76" s="178"/>
      <c r="M76" s="129"/>
      <c r="N76" s="179" t="s">
        <v>39</v>
      </c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80" t="s">
        <v>117</v>
      </c>
      <c r="AZ76" s="129"/>
      <c r="BA76" s="129"/>
      <c r="BB76" s="129"/>
      <c r="BC76" s="129"/>
      <c r="BD76" s="129"/>
      <c r="BE76" s="181">
        <f>IF(N76="základní",J76,0)</f>
        <v>0</v>
      </c>
      <c r="BF76" s="181">
        <f>IF(N76="snížená",J76,0)</f>
        <v>0</v>
      </c>
      <c r="BG76" s="181">
        <f>IF(N76="zákl. přenesená",J76,0)</f>
        <v>0</v>
      </c>
      <c r="BH76" s="181">
        <f>IF(N76="sníž. přenesená",J76,0)</f>
        <v>0</v>
      </c>
      <c r="BI76" s="181">
        <f>IF(N76="nulová",J76,0)</f>
        <v>0</v>
      </c>
      <c r="BJ76" s="180" t="s">
        <v>84</v>
      </c>
      <c r="BK76" s="129"/>
      <c r="BL76" s="129"/>
      <c r="BM76" s="129"/>
    </row>
    <row r="77" s="1" customFormat="1" ht="18" customHeight="1">
      <c r="B77" s="35"/>
      <c r="C77" s="36"/>
      <c r="D77" s="176" t="s">
        <v>122</v>
      </c>
      <c r="E77" s="36"/>
      <c r="F77" s="36"/>
      <c r="G77" s="36"/>
      <c r="H77" s="36"/>
      <c r="I77" s="129"/>
      <c r="J77" s="177">
        <f>ROUND(J30*T77,2)</f>
        <v>0</v>
      </c>
      <c r="K77" s="36"/>
      <c r="L77" s="178"/>
      <c r="M77" s="129"/>
      <c r="N77" s="179" t="s">
        <v>39</v>
      </c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80" t="s">
        <v>123</v>
      </c>
      <c r="AZ77" s="129"/>
      <c r="BA77" s="129"/>
      <c r="BB77" s="129"/>
      <c r="BC77" s="129"/>
      <c r="BD77" s="129"/>
      <c r="BE77" s="181">
        <f>IF(N77="základní",J77,0)</f>
        <v>0</v>
      </c>
      <c r="BF77" s="181">
        <f>IF(N77="snížená",J77,0)</f>
        <v>0</v>
      </c>
      <c r="BG77" s="181">
        <f>IF(N77="zákl. přenesená",J77,0)</f>
        <v>0</v>
      </c>
      <c r="BH77" s="181">
        <f>IF(N77="sníž. přenesená",J77,0)</f>
        <v>0</v>
      </c>
      <c r="BI77" s="181">
        <f>IF(N77="nulová",J77,0)</f>
        <v>0</v>
      </c>
      <c r="BJ77" s="180" t="s">
        <v>84</v>
      </c>
      <c r="BK77" s="129"/>
      <c r="BL77" s="129"/>
      <c r="BM77" s="129"/>
    </row>
    <row r="78" s="1" customFormat="1">
      <c r="B78" s="35"/>
      <c r="C78" s="36"/>
      <c r="D78" s="36"/>
      <c r="E78" s="36"/>
      <c r="F78" s="36"/>
      <c r="G78" s="36"/>
      <c r="H78" s="36"/>
      <c r="I78" s="129"/>
      <c r="J78" s="36"/>
      <c r="K78" s="36"/>
      <c r="L78" s="40"/>
    </row>
    <row r="79" s="1" customFormat="1" ht="29.28" customHeight="1">
      <c r="B79" s="35"/>
      <c r="C79" s="182" t="s">
        <v>124</v>
      </c>
      <c r="D79" s="162"/>
      <c r="E79" s="162"/>
      <c r="F79" s="162"/>
      <c r="G79" s="162"/>
      <c r="H79" s="162"/>
      <c r="I79" s="163"/>
      <c r="J79" s="183">
        <f>ROUND(J61+J71,2)</f>
        <v>0</v>
      </c>
      <c r="K79" s="162"/>
      <c r="L79" s="40"/>
    </row>
    <row r="80" s="1" customFormat="1" ht="6.96" customHeight="1">
      <c r="B80" s="54"/>
      <c r="C80" s="55"/>
      <c r="D80" s="55"/>
      <c r="E80" s="55"/>
      <c r="F80" s="55"/>
      <c r="G80" s="55"/>
      <c r="H80" s="55"/>
      <c r="I80" s="156"/>
      <c r="J80" s="55"/>
      <c r="K80" s="55"/>
      <c r="L80" s="40"/>
    </row>
    <row r="84" s="1" customFormat="1" ht="6.96" customHeight="1">
      <c r="B84" s="56"/>
      <c r="C84" s="57"/>
      <c r="D84" s="57"/>
      <c r="E84" s="57"/>
      <c r="F84" s="57"/>
      <c r="G84" s="57"/>
      <c r="H84" s="57"/>
      <c r="I84" s="159"/>
      <c r="J84" s="57"/>
      <c r="K84" s="57"/>
      <c r="L84" s="40"/>
    </row>
    <row r="85" s="1" customFormat="1" ht="24.96" customHeight="1">
      <c r="B85" s="35"/>
      <c r="C85" s="20" t="s">
        <v>125</v>
      </c>
      <c r="D85" s="36"/>
      <c r="E85" s="36"/>
      <c r="F85" s="36"/>
      <c r="G85" s="36"/>
      <c r="H85" s="36"/>
      <c r="I85" s="129"/>
      <c r="J85" s="36"/>
      <c r="K85" s="36"/>
      <c r="L85" s="40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129"/>
      <c r="J86" s="36"/>
      <c r="K86" s="36"/>
      <c r="L86" s="40"/>
    </row>
    <row r="87" s="1" customFormat="1" ht="12" customHeight="1">
      <c r="B87" s="35"/>
      <c r="C87" s="29" t="s">
        <v>16</v>
      </c>
      <c r="D87" s="36"/>
      <c r="E87" s="36"/>
      <c r="F87" s="36"/>
      <c r="G87" s="36"/>
      <c r="H87" s="36"/>
      <c r="I87" s="129"/>
      <c r="J87" s="36"/>
      <c r="K87" s="36"/>
      <c r="L87" s="40"/>
    </row>
    <row r="88" s="1" customFormat="1" ht="16.5" customHeight="1">
      <c r="B88" s="35"/>
      <c r="C88" s="36"/>
      <c r="D88" s="36"/>
      <c r="E88" s="160" t="str">
        <f>E7</f>
        <v>Okružní křižovatka v km 1,391.91 u areálu T-sport a SOPO - Modletice včetně chodníku k zastávce</v>
      </c>
      <c r="F88" s="29"/>
      <c r="G88" s="29"/>
      <c r="H88" s="29"/>
      <c r="I88" s="129"/>
      <c r="J88" s="36"/>
      <c r="K88" s="36"/>
      <c r="L88" s="40"/>
    </row>
    <row r="89" s="1" customFormat="1" ht="12" customHeight="1">
      <c r="B89" s="35"/>
      <c r="C89" s="29" t="s">
        <v>100</v>
      </c>
      <c r="D89" s="36"/>
      <c r="E89" s="36"/>
      <c r="F89" s="36"/>
      <c r="G89" s="36"/>
      <c r="H89" s="36"/>
      <c r="I89" s="129"/>
      <c r="J89" s="36"/>
      <c r="K89" s="36"/>
      <c r="L89" s="40"/>
    </row>
    <row r="90" s="1" customFormat="1" ht="16.5" customHeight="1">
      <c r="B90" s="35"/>
      <c r="C90" s="36"/>
      <c r="D90" s="36"/>
      <c r="E90" s="61" t="str">
        <f>E9</f>
        <v>SO 102.B - CHODNÍKY STAVBA OBCE MODLETICE</v>
      </c>
      <c r="F90" s="36"/>
      <c r="G90" s="36"/>
      <c r="H90" s="36"/>
      <c r="I90" s="129"/>
      <c r="J90" s="36"/>
      <c r="K90" s="36"/>
      <c r="L90" s="40"/>
    </row>
    <row r="91" s="1" customFormat="1" ht="6.96" customHeight="1">
      <c r="B91" s="35"/>
      <c r="C91" s="36"/>
      <c r="D91" s="36"/>
      <c r="E91" s="36"/>
      <c r="F91" s="36"/>
      <c r="G91" s="36"/>
      <c r="H91" s="36"/>
      <c r="I91" s="129"/>
      <c r="J91" s="36"/>
      <c r="K91" s="36"/>
      <c r="L91" s="40"/>
    </row>
    <row r="92" s="1" customFormat="1" ht="12" customHeight="1">
      <c r="B92" s="35"/>
      <c r="C92" s="29" t="s">
        <v>20</v>
      </c>
      <c r="D92" s="36"/>
      <c r="E92" s="36"/>
      <c r="F92" s="24" t="str">
        <f>F12</f>
        <v xml:space="preserve"> </v>
      </c>
      <c r="G92" s="36"/>
      <c r="H92" s="36"/>
      <c r="I92" s="131" t="s">
        <v>22</v>
      </c>
      <c r="J92" s="64" t="str">
        <f>IF(J12="","",J12)</f>
        <v>5. 2. 2018</v>
      </c>
      <c r="K92" s="36"/>
      <c r="L92" s="40"/>
    </row>
    <row r="93" s="1" customFormat="1" ht="6.96" customHeight="1">
      <c r="B93" s="35"/>
      <c r="C93" s="36"/>
      <c r="D93" s="36"/>
      <c r="E93" s="36"/>
      <c r="F93" s="36"/>
      <c r="G93" s="36"/>
      <c r="H93" s="36"/>
      <c r="I93" s="129"/>
      <c r="J93" s="36"/>
      <c r="K93" s="36"/>
      <c r="L93" s="40"/>
    </row>
    <row r="94" s="1" customFormat="1" ht="13.65" customHeight="1">
      <c r="B94" s="35"/>
      <c r="C94" s="29" t="s">
        <v>24</v>
      </c>
      <c r="D94" s="36"/>
      <c r="E94" s="36"/>
      <c r="F94" s="24" t="str">
        <f>E15</f>
        <v xml:space="preserve"> </v>
      </c>
      <c r="G94" s="36"/>
      <c r="H94" s="36"/>
      <c r="I94" s="131" t="s">
        <v>29</v>
      </c>
      <c r="J94" s="33" t="str">
        <f>E21</f>
        <v xml:space="preserve"> </v>
      </c>
      <c r="K94" s="36"/>
      <c r="L94" s="40"/>
    </row>
    <row r="95" s="1" customFormat="1" ht="13.65" customHeight="1">
      <c r="B95" s="35"/>
      <c r="C95" s="29" t="s">
        <v>27</v>
      </c>
      <c r="D95" s="36"/>
      <c r="E95" s="36"/>
      <c r="F95" s="24" t="str">
        <f>IF(E18="","",E18)</f>
        <v>Vyplň údaj</v>
      </c>
      <c r="G95" s="36"/>
      <c r="H95" s="36"/>
      <c r="I95" s="131" t="s">
        <v>31</v>
      </c>
      <c r="J95" s="33" t="str">
        <f>E24</f>
        <v xml:space="preserve"> </v>
      </c>
      <c r="K95" s="36"/>
      <c r="L95" s="40"/>
    </row>
    <row r="96" s="1" customFormat="1" ht="10.32" customHeight="1">
      <c r="B96" s="35"/>
      <c r="C96" s="36"/>
      <c r="D96" s="36"/>
      <c r="E96" s="36"/>
      <c r="F96" s="36"/>
      <c r="G96" s="36"/>
      <c r="H96" s="36"/>
      <c r="I96" s="129"/>
      <c r="J96" s="36"/>
      <c r="K96" s="36"/>
      <c r="L96" s="40"/>
    </row>
    <row r="97" s="8" customFormat="1" ht="29.28" customHeight="1">
      <c r="B97" s="184"/>
      <c r="C97" s="185" t="s">
        <v>126</v>
      </c>
      <c r="D97" s="186" t="s">
        <v>52</v>
      </c>
      <c r="E97" s="186" t="s">
        <v>48</v>
      </c>
      <c r="F97" s="186" t="s">
        <v>49</v>
      </c>
      <c r="G97" s="186" t="s">
        <v>127</v>
      </c>
      <c r="H97" s="186" t="s">
        <v>128</v>
      </c>
      <c r="I97" s="187" t="s">
        <v>129</v>
      </c>
      <c r="J97" s="188" t="s">
        <v>106</v>
      </c>
      <c r="K97" s="189" t="s">
        <v>130</v>
      </c>
      <c r="L97" s="190"/>
      <c r="M97" s="85" t="s">
        <v>1</v>
      </c>
      <c r="N97" s="86" t="s">
        <v>37</v>
      </c>
      <c r="O97" s="86" t="s">
        <v>131</v>
      </c>
      <c r="P97" s="86" t="s">
        <v>132</v>
      </c>
      <c r="Q97" s="86" t="s">
        <v>133</v>
      </c>
      <c r="R97" s="86" t="s">
        <v>134</v>
      </c>
      <c r="S97" s="86" t="s">
        <v>135</v>
      </c>
      <c r="T97" s="87" t="s">
        <v>136</v>
      </c>
    </row>
    <row r="98" s="1" customFormat="1" ht="22.8" customHeight="1">
      <c r="B98" s="35"/>
      <c r="C98" s="92" t="s">
        <v>137</v>
      </c>
      <c r="D98" s="36"/>
      <c r="E98" s="36"/>
      <c r="F98" s="36"/>
      <c r="G98" s="36"/>
      <c r="H98" s="36"/>
      <c r="I98" s="129"/>
      <c r="J98" s="191">
        <f>BK98</f>
        <v>0</v>
      </c>
      <c r="K98" s="36"/>
      <c r="L98" s="40"/>
      <c r="M98" s="88"/>
      <c r="N98" s="89"/>
      <c r="O98" s="89"/>
      <c r="P98" s="192">
        <f>P99+P106+P124+P129+P133+P166+P168</f>
        <v>0</v>
      </c>
      <c r="Q98" s="89"/>
      <c r="R98" s="192">
        <f>R99+R106+R124+R129+R133+R166+R168</f>
        <v>0</v>
      </c>
      <c r="S98" s="89"/>
      <c r="T98" s="193">
        <f>T99+T106+T124+T129+T133+T166+T168</f>
        <v>0</v>
      </c>
      <c r="AT98" s="14" t="s">
        <v>66</v>
      </c>
      <c r="AU98" s="14" t="s">
        <v>77</v>
      </c>
      <c r="BK98" s="194">
        <f>BK99+BK106+BK124+BK129+BK133+BK166+BK168</f>
        <v>0</v>
      </c>
    </row>
    <row r="99" s="9" customFormat="1" ht="25.92" customHeight="1">
      <c r="B99" s="195"/>
      <c r="C99" s="196"/>
      <c r="D99" s="197" t="s">
        <v>66</v>
      </c>
      <c r="E99" s="198" t="s">
        <v>67</v>
      </c>
      <c r="F99" s="198" t="s">
        <v>138</v>
      </c>
      <c r="G99" s="196"/>
      <c r="H99" s="196"/>
      <c r="I99" s="199"/>
      <c r="J99" s="200">
        <f>BK99</f>
        <v>0</v>
      </c>
      <c r="K99" s="196"/>
      <c r="L99" s="201"/>
      <c r="M99" s="202"/>
      <c r="N99" s="203"/>
      <c r="O99" s="203"/>
      <c r="P99" s="204">
        <f>SUM(P100:P105)</f>
        <v>0</v>
      </c>
      <c r="Q99" s="203"/>
      <c r="R99" s="204">
        <f>SUM(R100:R105)</f>
        <v>0</v>
      </c>
      <c r="S99" s="203"/>
      <c r="T99" s="205">
        <f>SUM(T100:T105)</f>
        <v>0</v>
      </c>
      <c r="AR99" s="206" t="s">
        <v>75</v>
      </c>
      <c r="AT99" s="207" t="s">
        <v>66</v>
      </c>
      <c r="AU99" s="207" t="s">
        <v>67</v>
      </c>
      <c r="AY99" s="206" t="s">
        <v>139</v>
      </c>
      <c r="BK99" s="208">
        <f>SUM(BK100:BK105)</f>
        <v>0</v>
      </c>
    </row>
    <row r="100" s="1" customFormat="1" ht="16.5" customHeight="1">
      <c r="B100" s="35"/>
      <c r="C100" s="209" t="s">
        <v>75</v>
      </c>
      <c r="D100" s="209" t="s">
        <v>140</v>
      </c>
      <c r="E100" s="210" t="s">
        <v>141</v>
      </c>
      <c r="F100" s="211" t="s">
        <v>142</v>
      </c>
      <c r="G100" s="212" t="s">
        <v>143</v>
      </c>
      <c r="H100" s="213">
        <v>4.3200000000000003</v>
      </c>
      <c r="I100" s="214"/>
      <c r="J100" s="215">
        <f>ROUND(I100*H100,2)</f>
        <v>0</v>
      </c>
      <c r="K100" s="211" t="s">
        <v>1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75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145</v>
      </c>
    </row>
    <row r="101" s="10" customFormat="1">
      <c r="B101" s="221"/>
      <c r="C101" s="222"/>
      <c r="D101" s="223" t="s">
        <v>146</v>
      </c>
      <c r="E101" s="224" t="s">
        <v>1</v>
      </c>
      <c r="F101" s="225" t="s">
        <v>147</v>
      </c>
      <c r="G101" s="222"/>
      <c r="H101" s="226">
        <v>4.3200000000000003</v>
      </c>
      <c r="I101" s="227"/>
      <c r="J101" s="222"/>
      <c r="K101" s="222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146</v>
      </c>
      <c r="AU101" s="232" t="s">
        <v>75</v>
      </c>
      <c r="AV101" s="10" t="s">
        <v>84</v>
      </c>
      <c r="AW101" s="10" t="s">
        <v>30</v>
      </c>
      <c r="AX101" s="10" t="s">
        <v>75</v>
      </c>
      <c r="AY101" s="232" t="s">
        <v>139</v>
      </c>
    </row>
    <row r="102" s="1" customFormat="1" ht="16.5" customHeight="1">
      <c r="B102" s="35"/>
      <c r="C102" s="209" t="s">
        <v>84</v>
      </c>
      <c r="D102" s="209" t="s">
        <v>140</v>
      </c>
      <c r="E102" s="210" t="s">
        <v>148</v>
      </c>
      <c r="F102" s="211" t="s">
        <v>149</v>
      </c>
      <c r="G102" s="212" t="s">
        <v>143</v>
      </c>
      <c r="H102" s="213">
        <v>576</v>
      </c>
      <c r="I102" s="214"/>
      <c r="J102" s="215">
        <f>ROUND(I102*H102,2)</f>
        <v>0</v>
      </c>
      <c r="K102" s="211" t="s">
        <v>1</v>
      </c>
      <c r="L102" s="40"/>
      <c r="M102" s="216" t="s">
        <v>1</v>
      </c>
      <c r="N102" s="217" t="s">
        <v>38</v>
      </c>
      <c r="O102" s="76"/>
      <c r="P102" s="218">
        <f>O102*H102</f>
        <v>0</v>
      </c>
      <c r="Q102" s="218">
        <v>0</v>
      </c>
      <c r="R102" s="218">
        <f>Q102*H102</f>
        <v>0</v>
      </c>
      <c r="S102" s="218">
        <v>0</v>
      </c>
      <c r="T102" s="219">
        <f>S102*H102</f>
        <v>0</v>
      </c>
      <c r="AR102" s="14" t="s">
        <v>144</v>
      </c>
      <c r="AT102" s="14" t="s">
        <v>140</v>
      </c>
      <c r="AU102" s="14" t="s">
        <v>75</v>
      </c>
      <c r="AY102" s="14" t="s">
        <v>139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4" t="s">
        <v>75</v>
      </c>
      <c r="BK102" s="220">
        <f>ROUND(I102*H102,2)</f>
        <v>0</v>
      </c>
      <c r="BL102" s="14" t="s">
        <v>144</v>
      </c>
      <c r="BM102" s="14" t="s">
        <v>150</v>
      </c>
    </row>
    <row r="103" s="10" customFormat="1">
      <c r="B103" s="221"/>
      <c r="C103" s="222"/>
      <c r="D103" s="223" t="s">
        <v>146</v>
      </c>
      <c r="E103" s="224" t="s">
        <v>151</v>
      </c>
      <c r="F103" s="225" t="s">
        <v>152</v>
      </c>
      <c r="G103" s="222"/>
      <c r="H103" s="226">
        <v>576</v>
      </c>
      <c r="I103" s="227"/>
      <c r="J103" s="222"/>
      <c r="K103" s="222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146</v>
      </c>
      <c r="AU103" s="232" t="s">
        <v>75</v>
      </c>
      <c r="AV103" s="10" t="s">
        <v>84</v>
      </c>
      <c r="AW103" s="10" t="s">
        <v>30</v>
      </c>
      <c r="AX103" s="10" t="s">
        <v>75</v>
      </c>
      <c r="AY103" s="232" t="s">
        <v>139</v>
      </c>
    </row>
    <row r="104" s="1" customFormat="1" ht="16.5" customHeight="1">
      <c r="B104" s="35"/>
      <c r="C104" s="209" t="s">
        <v>153</v>
      </c>
      <c r="D104" s="209" t="s">
        <v>140</v>
      </c>
      <c r="E104" s="210" t="s">
        <v>154</v>
      </c>
      <c r="F104" s="211" t="s">
        <v>155</v>
      </c>
      <c r="G104" s="212" t="s">
        <v>143</v>
      </c>
      <c r="H104" s="213">
        <v>158.5</v>
      </c>
      <c r="I104" s="214"/>
      <c r="J104" s="215">
        <f>ROUND(I104*H104,2)</f>
        <v>0</v>
      </c>
      <c r="K104" s="211" t="s">
        <v>1</v>
      </c>
      <c r="L104" s="40"/>
      <c r="M104" s="216" t="s">
        <v>1</v>
      </c>
      <c r="N104" s="217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144</v>
      </c>
      <c r="AT104" s="14" t="s">
        <v>140</v>
      </c>
      <c r="AU104" s="14" t="s">
        <v>75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144</v>
      </c>
      <c r="BM104" s="14" t="s">
        <v>156</v>
      </c>
    </row>
    <row r="105" s="10" customFormat="1">
      <c r="B105" s="221"/>
      <c r="C105" s="222"/>
      <c r="D105" s="223" t="s">
        <v>146</v>
      </c>
      <c r="E105" s="224" t="s">
        <v>157</v>
      </c>
      <c r="F105" s="225" t="s">
        <v>158</v>
      </c>
      <c r="G105" s="222"/>
      <c r="H105" s="226">
        <v>158.5</v>
      </c>
      <c r="I105" s="227"/>
      <c r="J105" s="222"/>
      <c r="K105" s="222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146</v>
      </c>
      <c r="AU105" s="232" t="s">
        <v>75</v>
      </c>
      <c r="AV105" s="10" t="s">
        <v>84</v>
      </c>
      <c r="AW105" s="10" t="s">
        <v>30</v>
      </c>
      <c r="AX105" s="10" t="s">
        <v>75</v>
      </c>
      <c r="AY105" s="232" t="s">
        <v>139</v>
      </c>
    </row>
    <row r="106" s="9" customFormat="1" ht="25.92" customHeight="1">
      <c r="B106" s="195"/>
      <c r="C106" s="196"/>
      <c r="D106" s="197" t="s">
        <v>66</v>
      </c>
      <c r="E106" s="198" t="s">
        <v>75</v>
      </c>
      <c r="F106" s="198" t="s">
        <v>159</v>
      </c>
      <c r="G106" s="196"/>
      <c r="H106" s="196"/>
      <c r="I106" s="199"/>
      <c r="J106" s="200">
        <f>BK106</f>
        <v>0</v>
      </c>
      <c r="K106" s="196"/>
      <c r="L106" s="201"/>
      <c r="M106" s="202"/>
      <c r="N106" s="203"/>
      <c r="O106" s="203"/>
      <c r="P106" s="204">
        <f>SUM(P107:P123)</f>
        <v>0</v>
      </c>
      <c r="Q106" s="203"/>
      <c r="R106" s="204">
        <f>SUM(R107:R123)</f>
        <v>0</v>
      </c>
      <c r="S106" s="203"/>
      <c r="T106" s="205">
        <f>SUM(T107:T123)</f>
        <v>0</v>
      </c>
      <c r="AR106" s="206" t="s">
        <v>75</v>
      </c>
      <c r="AT106" s="207" t="s">
        <v>66</v>
      </c>
      <c r="AU106" s="207" t="s">
        <v>67</v>
      </c>
      <c r="AY106" s="206" t="s">
        <v>139</v>
      </c>
      <c r="BK106" s="208">
        <f>SUM(BK107:BK123)</f>
        <v>0</v>
      </c>
    </row>
    <row r="107" s="1" customFormat="1" ht="16.5" customHeight="1">
      <c r="B107" s="35"/>
      <c r="C107" s="209" t="s">
        <v>144</v>
      </c>
      <c r="D107" s="209" t="s">
        <v>140</v>
      </c>
      <c r="E107" s="210" t="s">
        <v>160</v>
      </c>
      <c r="F107" s="211" t="s">
        <v>161</v>
      </c>
      <c r="G107" s="212" t="s">
        <v>162</v>
      </c>
      <c r="H107" s="213">
        <v>2</v>
      </c>
      <c r="I107" s="214"/>
      <c r="J107" s="215">
        <f>ROUND(I107*H107,2)</f>
        <v>0</v>
      </c>
      <c r="K107" s="211" t="s">
        <v>1</v>
      </c>
      <c r="L107" s="40"/>
      <c r="M107" s="216" t="s">
        <v>1</v>
      </c>
      <c r="N107" s="217" t="s">
        <v>38</v>
      </c>
      <c r="O107" s="76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AR107" s="14" t="s">
        <v>144</v>
      </c>
      <c r="AT107" s="14" t="s">
        <v>140</v>
      </c>
      <c r="AU107" s="14" t="s">
        <v>75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144</v>
      </c>
      <c r="BM107" s="14" t="s">
        <v>163</v>
      </c>
    </row>
    <row r="108" s="1" customFormat="1" ht="16.5" customHeight="1">
      <c r="B108" s="35"/>
      <c r="C108" s="209" t="s">
        <v>164</v>
      </c>
      <c r="D108" s="209" t="s">
        <v>140</v>
      </c>
      <c r="E108" s="210" t="s">
        <v>165</v>
      </c>
      <c r="F108" s="211" t="s">
        <v>166</v>
      </c>
      <c r="G108" s="212" t="s">
        <v>143</v>
      </c>
      <c r="H108" s="213">
        <v>387</v>
      </c>
      <c r="I108" s="214"/>
      <c r="J108" s="215">
        <f>ROUND(I108*H108,2)</f>
        <v>0</v>
      </c>
      <c r="K108" s="211" t="s">
        <v>1</v>
      </c>
      <c r="L108" s="40"/>
      <c r="M108" s="216" t="s">
        <v>1</v>
      </c>
      <c r="N108" s="217" t="s">
        <v>38</v>
      </c>
      <c r="O108" s="76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14" t="s">
        <v>144</v>
      </c>
      <c r="AT108" s="14" t="s">
        <v>140</v>
      </c>
      <c r="AU108" s="14" t="s">
        <v>75</v>
      </c>
      <c r="AY108" s="14" t="s">
        <v>139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4" t="s">
        <v>75</v>
      </c>
      <c r="BK108" s="220">
        <f>ROUND(I108*H108,2)</f>
        <v>0</v>
      </c>
      <c r="BL108" s="14" t="s">
        <v>144</v>
      </c>
      <c r="BM108" s="14" t="s">
        <v>167</v>
      </c>
    </row>
    <row r="109" s="10" customFormat="1">
      <c r="B109" s="221"/>
      <c r="C109" s="222"/>
      <c r="D109" s="223" t="s">
        <v>146</v>
      </c>
      <c r="E109" s="224" t="s">
        <v>168</v>
      </c>
      <c r="F109" s="225" t="s">
        <v>169</v>
      </c>
      <c r="G109" s="222"/>
      <c r="H109" s="226">
        <v>387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146</v>
      </c>
      <c r="AU109" s="232" t="s">
        <v>75</v>
      </c>
      <c r="AV109" s="10" t="s">
        <v>84</v>
      </c>
      <c r="AW109" s="10" t="s">
        <v>30</v>
      </c>
      <c r="AX109" s="10" t="s">
        <v>75</v>
      </c>
      <c r="AY109" s="232" t="s">
        <v>139</v>
      </c>
    </row>
    <row r="110" s="1" customFormat="1" ht="16.5" customHeight="1">
      <c r="B110" s="35"/>
      <c r="C110" s="209" t="s">
        <v>170</v>
      </c>
      <c r="D110" s="209" t="s">
        <v>140</v>
      </c>
      <c r="E110" s="210" t="s">
        <v>171</v>
      </c>
      <c r="F110" s="211" t="s">
        <v>172</v>
      </c>
      <c r="G110" s="212" t="s">
        <v>143</v>
      </c>
      <c r="H110" s="213">
        <v>355</v>
      </c>
      <c r="I110" s="214"/>
      <c r="J110" s="215">
        <f>ROUND(I110*H110,2)</f>
        <v>0</v>
      </c>
      <c r="K110" s="211" t="s">
        <v>1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144</v>
      </c>
      <c r="AT110" s="14" t="s">
        <v>140</v>
      </c>
      <c r="AU110" s="14" t="s">
        <v>75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144</v>
      </c>
      <c r="BM110" s="14" t="s">
        <v>173</v>
      </c>
    </row>
    <row r="111" s="10" customFormat="1">
      <c r="B111" s="221"/>
      <c r="C111" s="222"/>
      <c r="D111" s="223" t="s">
        <v>146</v>
      </c>
      <c r="E111" s="224" t="s">
        <v>174</v>
      </c>
      <c r="F111" s="225" t="s">
        <v>175</v>
      </c>
      <c r="G111" s="222"/>
      <c r="H111" s="226">
        <v>355</v>
      </c>
      <c r="I111" s="227"/>
      <c r="J111" s="222"/>
      <c r="K111" s="222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146</v>
      </c>
      <c r="AU111" s="232" t="s">
        <v>75</v>
      </c>
      <c r="AV111" s="10" t="s">
        <v>84</v>
      </c>
      <c r="AW111" s="10" t="s">
        <v>30</v>
      </c>
      <c r="AX111" s="10" t="s">
        <v>75</v>
      </c>
      <c r="AY111" s="232" t="s">
        <v>139</v>
      </c>
    </row>
    <row r="112" s="1" customFormat="1" ht="16.5" customHeight="1">
      <c r="B112" s="35"/>
      <c r="C112" s="209" t="s">
        <v>176</v>
      </c>
      <c r="D112" s="209" t="s">
        <v>140</v>
      </c>
      <c r="E112" s="210" t="s">
        <v>177</v>
      </c>
      <c r="F112" s="211" t="s">
        <v>172</v>
      </c>
      <c r="G112" s="212" t="s">
        <v>143</v>
      </c>
      <c r="H112" s="213">
        <v>576</v>
      </c>
      <c r="I112" s="214"/>
      <c r="J112" s="215">
        <f>ROUND(I112*H112,2)</f>
        <v>0</v>
      </c>
      <c r="K112" s="211" t="s">
        <v>1</v>
      </c>
      <c r="L112" s="40"/>
      <c r="M112" s="216" t="s">
        <v>1</v>
      </c>
      <c r="N112" s="217" t="s">
        <v>38</v>
      </c>
      <c r="O112" s="76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AR112" s="14" t="s">
        <v>144</v>
      </c>
      <c r="AT112" s="14" t="s">
        <v>140</v>
      </c>
      <c r="AU112" s="14" t="s">
        <v>75</v>
      </c>
      <c r="AY112" s="14" t="s">
        <v>139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4" t="s">
        <v>75</v>
      </c>
      <c r="BK112" s="220">
        <f>ROUND(I112*H112,2)</f>
        <v>0</v>
      </c>
      <c r="BL112" s="14" t="s">
        <v>144</v>
      </c>
      <c r="BM112" s="14" t="s">
        <v>178</v>
      </c>
    </row>
    <row r="113" s="1" customFormat="1" ht="16.5" customHeight="1">
      <c r="B113" s="35"/>
      <c r="C113" s="209" t="s">
        <v>179</v>
      </c>
      <c r="D113" s="209" t="s">
        <v>140</v>
      </c>
      <c r="E113" s="210" t="s">
        <v>180</v>
      </c>
      <c r="F113" s="211" t="s">
        <v>181</v>
      </c>
      <c r="G113" s="212" t="s">
        <v>143</v>
      </c>
      <c r="H113" s="213">
        <v>158.5</v>
      </c>
      <c r="I113" s="214"/>
      <c r="J113" s="215">
        <f>ROUND(I113*H113,2)</f>
        <v>0</v>
      </c>
      <c r="K113" s="211" t="s">
        <v>1</v>
      </c>
      <c r="L113" s="40"/>
      <c r="M113" s="216" t="s">
        <v>1</v>
      </c>
      <c r="N113" s="217" t="s">
        <v>38</v>
      </c>
      <c r="O113" s="76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14" t="s">
        <v>144</v>
      </c>
      <c r="AT113" s="14" t="s">
        <v>140</v>
      </c>
      <c r="AU113" s="14" t="s">
        <v>75</v>
      </c>
      <c r="AY113" s="14" t="s">
        <v>139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4" t="s">
        <v>75</v>
      </c>
      <c r="BK113" s="220">
        <f>ROUND(I113*H113,2)</f>
        <v>0</v>
      </c>
      <c r="BL113" s="14" t="s">
        <v>144</v>
      </c>
      <c r="BM113" s="14" t="s">
        <v>182</v>
      </c>
    </row>
    <row r="114" s="10" customFormat="1">
      <c r="B114" s="221"/>
      <c r="C114" s="222"/>
      <c r="D114" s="223" t="s">
        <v>146</v>
      </c>
      <c r="E114" s="224" t="s">
        <v>183</v>
      </c>
      <c r="F114" s="225" t="s">
        <v>158</v>
      </c>
      <c r="G114" s="222"/>
      <c r="H114" s="226">
        <v>158.5</v>
      </c>
      <c r="I114" s="227"/>
      <c r="J114" s="222"/>
      <c r="K114" s="222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146</v>
      </c>
      <c r="AU114" s="232" t="s">
        <v>75</v>
      </c>
      <c r="AV114" s="10" t="s">
        <v>84</v>
      </c>
      <c r="AW114" s="10" t="s">
        <v>30</v>
      </c>
      <c r="AX114" s="10" t="s">
        <v>75</v>
      </c>
      <c r="AY114" s="232" t="s">
        <v>139</v>
      </c>
    </row>
    <row r="115" s="1" customFormat="1" ht="16.5" customHeight="1">
      <c r="B115" s="35"/>
      <c r="C115" s="209" t="s">
        <v>184</v>
      </c>
      <c r="D115" s="209" t="s">
        <v>140</v>
      </c>
      <c r="E115" s="210" t="s">
        <v>185</v>
      </c>
      <c r="F115" s="211" t="s">
        <v>186</v>
      </c>
      <c r="G115" s="212" t="s">
        <v>187</v>
      </c>
      <c r="H115" s="213">
        <v>50</v>
      </c>
      <c r="I115" s="214"/>
      <c r="J115" s="215">
        <f>ROUND(I115*H115,2)</f>
        <v>0</v>
      </c>
      <c r="K115" s="211" t="s">
        <v>1</v>
      </c>
      <c r="L115" s="40"/>
      <c r="M115" s="216" t="s">
        <v>1</v>
      </c>
      <c r="N115" s="217" t="s">
        <v>38</v>
      </c>
      <c r="O115" s="76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AR115" s="14" t="s">
        <v>144</v>
      </c>
      <c r="AT115" s="14" t="s">
        <v>140</v>
      </c>
      <c r="AU115" s="14" t="s">
        <v>75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144</v>
      </c>
      <c r="BM115" s="14" t="s">
        <v>188</v>
      </c>
    </row>
    <row r="116" s="1" customFormat="1" ht="16.5" customHeight="1">
      <c r="B116" s="35"/>
      <c r="C116" s="209" t="s">
        <v>189</v>
      </c>
      <c r="D116" s="209" t="s">
        <v>140</v>
      </c>
      <c r="E116" s="210" t="s">
        <v>190</v>
      </c>
      <c r="F116" s="211" t="s">
        <v>191</v>
      </c>
      <c r="G116" s="212" t="s">
        <v>143</v>
      </c>
      <c r="H116" s="213">
        <v>355</v>
      </c>
      <c r="I116" s="214"/>
      <c r="J116" s="215">
        <f>ROUND(I116*H116,2)</f>
        <v>0</v>
      </c>
      <c r="K116" s="211" t="s">
        <v>1</v>
      </c>
      <c r="L116" s="40"/>
      <c r="M116" s="216" t="s">
        <v>1</v>
      </c>
      <c r="N116" s="217" t="s">
        <v>38</v>
      </c>
      <c r="O116" s="76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AR116" s="14" t="s">
        <v>144</v>
      </c>
      <c r="AT116" s="14" t="s">
        <v>140</v>
      </c>
      <c r="AU116" s="14" t="s">
        <v>75</v>
      </c>
      <c r="AY116" s="14" t="s">
        <v>139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4" t="s">
        <v>75</v>
      </c>
      <c r="BK116" s="220">
        <f>ROUND(I116*H116,2)</f>
        <v>0</v>
      </c>
      <c r="BL116" s="14" t="s">
        <v>144</v>
      </c>
      <c r="BM116" s="14" t="s">
        <v>192</v>
      </c>
    </row>
    <row r="117" s="1" customFormat="1" ht="16.5" customHeight="1">
      <c r="B117" s="35"/>
      <c r="C117" s="209" t="s">
        <v>193</v>
      </c>
      <c r="D117" s="209" t="s">
        <v>140</v>
      </c>
      <c r="E117" s="210" t="s">
        <v>194</v>
      </c>
      <c r="F117" s="211" t="s">
        <v>195</v>
      </c>
      <c r="G117" s="212" t="s">
        <v>143</v>
      </c>
      <c r="H117" s="213">
        <v>576</v>
      </c>
      <c r="I117" s="214"/>
      <c r="J117" s="215">
        <f>ROUND(I117*H117,2)</f>
        <v>0</v>
      </c>
      <c r="K117" s="211" t="s">
        <v>1</v>
      </c>
      <c r="L117" s="40"/>
      <c r="M117" s="216" t="s">
        <v>1</v>
      </c>
      <c r="N117" s="217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144</v>
      </c>
      <c r="AT117" s="14" t="s">
        <v>140</v>
      </c>
      <c r="AU117" s="14" t="s">
        <v>75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144</v>
      </c>
      <c r="BM117" s="14" t="s">
        <v>196</v>
      </c>
    </row>
    <row r="118" s="10" customFormat="1">
      <c r="B118" s="221"/>
      <c r="C118" s="222"/>
      <c r="D118" s="223" t="s">
        <v>146</v>
      </c>
      <c r="E118" s="224" t="s">
        <v>197</v>
      </c>
      <c r="F118" s="225" t="s">
        <v>152</v>
      </c>
      <c r="G118" s="222"/>
      <c r="H118" s="226">
        <v>576</v>
      </c>
      <c r="I118" s="227"/>
      <c r="J118" s="222"/>
      <c r="K118" s="222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146</v>
      </c>
      <c r="AU118" s="232" t="s">
        <v>75</v>
      </c>
      <c r="AV118" s="10" t="s">
        <v>84</v>
      </c>
      <c r="AW118" s="10" t="s">
        <v>30</v>
      </c>
      <c r="AX118" s="10" t="s">
        <v>75</v>
      </c>
      <c r="AY118" s="232" t="s">
        <v>139</v>
      </c>
    </row>
    <row r="119" s="1" customFormat="1" ht="16.5" customHeight="1">
      <c r="B119" s="35"/>
      <c r="C119" s="209" t="s">
        <v>198</v>
      </c>
      <c r="D119" s="209" t="s">
        <v>140</v>
      </c>
      <c r="E119" s="210" t="s">
        <v>199</v>
      </c>
      <c r="F119" s="211" t="s">
        <v>200</v>
      </c>
      <c r="G119" s="212" t="s">
        <v>143</v>
      </c>
      <c r="H119" s="213">
        <v>50</v>
      </c>
      <c r="I119" s="214"/>
      <c r="J119" s="215">
        <f>ROUND(I119*H119,2)</f>
        <v>0</v>
      </c>
      <c r="K119" s="211" t="s">
        <v>1</v>
      </c>
      <c r="L119" s="40"/>
      <c r="M119" s="216" t="s">
        <v>1</v>
      </c>
      <c r="N119" s="217" t="s">
        <v>38</v>
      </c>
      <c r="O119" s="76"/>
      <c r="P119" s="218">
        <f>O119*H119</f>
        <v>0</v>
      </c>
      <c r="Q119" s="218">
        <v>0</v>
      </c>
      <c r="R119" s="218">
        <f>Q119*H119</f>
        <v>0</v>
      </c>
      <c r="S119" s="218">
        <v>0</v>
      </c>
      <c r="T119" s="219">
        <f>S119*H119</f>
        <v>0</v>
      </c>
      <c r="AR119" s="14" t="s">
        <v>144</v>
      </c>
      <c r="AT119" s="14" t="s">
        <v>140</v>
      </c>
      <c r="AU119" s="14" t="s">
        <v>75</v>
      </c>
      <c r="AY119" s="14" t="s">
        <v>139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75</v>
      </c>
      <c r="BK119" s="220">
        <f>ROUND(I119*H119,2)</f>
        <v>0</v>
      </c>
      <c r="BL119" s="14" t="s">
        <v>144</v>
      </c>
      <c r="BM119" s="14" t="s">
        <v>201</v>
      </c>
    </row>
    <row r="120" s="10" customFormat="1">
      <c r="B120" s="221"/>
      <c r="C120" s="222"/>
      <c r="D120" s="223" t="s">
        <v>146</v>
      </c>
      <c r="E120" s="224" t="s">
        <v>202</v>
      </c>
      <c r="F120" s="225" t="s">
        <v>203</v>
      </c>
      <c r="G120" s="222"/>
      <c r="H120" s="226">
        <v>50</v>
      </c>
      <c r="I120" s="227"/>
      <c r="J120" s="222"/>
      <c r="K120" s="222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146</v>
      </c>
      <c r="AU120" s="232" t="s">
        <v>75</v>
      </c>
      <c r="AV120" s="10" t="s">
        <v>84</v>
      </c>
      <c r="AW120" s="10" t="s">
        <v>30</v>
      </c>
      <c r="AX120" s="10" t="s">
        <v>75</v>
      </c>
      <c r="AY120" s="232" t="s">
        <v>139</v>
      </c>
    </row>
    <row r="121" s="1" customFormat="1" ht="16.5" customHeight="1">
      <c r="B121" s="35"/>
      <c r="C121" s="209" t="s">
        <v>204</v>
      </c>
      <c r="D121" s="209" t="s">
        <v>140</v>
      </c>
      <c r="E121" s="210" t="s">
        <v>205</v>
      </c>
      <c r="F121" s="211" t="s">
        <v>206</v>
      </c>
      <c r="G121" s="212" t="s">
        <v>207</v>
      </c>
      <c r="H121" s="213">
        <v>722</v>
      </c>
      <c r="I121" s="214"/>
      <c r="J121" s="215">
        <f>ROUND(I121*H121,2)</f>
        <v>0</v>
      </c>
      <c r="K121" s="211" t="s">
        <v>1</v>
      </c>
      <c r="L121" s="40"/>
      <c r="M121" s="216" t="s">
        <v>1</v>
      </c>
      <c r="N121" s="217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144</v>
      </c>
      <c r="AT121" s="14" t="s">
        <v>140</v>
      </c>
      <c r="AU121" s="14" t="s">
        <v>75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144</v>
      </c>
      <c r="BM121" s="14" t="s">
        <v>208</v>
      </c>
    </row>
    <row r="122" s="1" customFormat="1" ht="16.5" customHeight="1">
      <c r="B122" s="35"/>
      <c r="C122" s="209" t="s">
        <v>209</v>
      </c>
      <c r="D122" s="209" t="s">
        <v>140</v>
      </c>
      <c r="E122" s="210" t="s">
        <v>210</v>
      </c>
      <c r="F122" s="211" t="s">
        <v>211</v>
      </c>
      <c r="G122" s="212" t="s">
        <v>143</v>
      </c>
      <c r="H122" s="213">
        <v>475.5</v>
      </c>
      <c r="I122" s="214"/>
      <c r="J122" s="215">
        <f>ROUND(I122*H122,2)</f>
        <v>0</v>
      </c>
      <c r="K122" s="211" t="s">
        <v>1</v>
      </c>
      <c r="L122" s="40"/>
      <c r="M122" s="216" t="s">
        <v>1</v>
      </c>
      <c r="N122" s="217" t="s">
        <v>38</v>
      </c>
      <c r="O122" s="7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14" t="s">
        <v>144</v>
      </c>
      <c r="AT122" s="14" t="s">
        <v>140</v>
      </c>
      <c r="AU122" s="14" t="s">
        <v>75</v>
      </c>
      <c r="AY122" s="14" t="s">
        <v>139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4" t="s">
        <v>75</v>
      </c>
      <c r="BK122" s="220">
        <f>ROUND(I122*H122,2)</f>
        <v>0</v>
      </c>
      <c r="BL122" s="14" t="s">
        <v>144</v>
      </c>
      <c r="BM122" s="14" t="s">
        <v>212</v>
      </c>
    </row>
    <row r="123" s="10" customFormat="1">
      <c r="B123" s="221"/>
      <c r="C123" s="222"/>
      <c r="D123" s="223" t="s">
        <v>146</v>
      </c>
      <c r="E123" s="224" t="s">
        <v>213</v>
      </c>
      <c r="F123" s="225" t="s">
        <v>214</v>
      </c>
      <c r="G123" s="222"/>
      <c r="H123" s="226">
        <v>475.5</v>
      </c>
      <c r="I123" s="227"/>
      <c r="J123" s="222"/>
      <c r="K123" s="222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146</v>
      </c>
      <c r="AU123" s="232" t="s">
        <v>75</v>
      </c>
      <c r="AV123" s="10" t="s">
        <v>84</v>
      </c>
      <c r="AW123" s="10" t="s">
        <v>30</v>
      </c>
      <c r="AX123" s="10" t="s">
        <v>75</v>
      </c>
      <c r="AY123" s="232" t="s">
        <v>139</v>
      </c>
    </row>
    <row r="124" s="9" customFormat="1" ht="25.92" customHeight="1">
      <c r="B124" s="195"/>
      <c r="C124" s="196"/>
      <c r="D124" s="197" t="s">
        <v>66</v>
      </c>
      <c r="E124" s="198" t="s">
        <v>84</v>
      </c>
      <c r="F124" s="198" t="s">
        <v>215</v>
      </c>
      <c r="G124" s="196"/>
      <c r="H124" s="196"/>
      <c r="I124" s="199"/>
      <c r="J124" s="200">
        <f>BK124</f>
        <v>0</v>
      </c>
      <c r="K124" s="196"/>
      <c r="L124" s="201"/>
      <c r="M124" s="202"/>
      <c r="N124" s="203"/>
      <c r="O124" s="203"/>
      <c r="P124" s="204">
        <f>SUM(P125:P128)</f>
        <v>0</v>
      </c>
      <c r="Q124" s="203"/>
      <c r="R124" s="204">
        <f>SUM(R125:R128)</f>
        <v>0</v>
      </c>
      <c r="S124" s="203"/>
      <c r="T124" s="205">
        <f>SUM(T125:T128)</f>
        <v>0</v>
      </c>
      <c r="AR124" s="206" t="s">
        <v>75</v>
      </c>
      <c r="AT124" s="207" t="s">
        <v>66</v>
      </c>
      <c r="AU124" s="207" t="s">
        <v>67</v>
      </c>
      <c r="AY124" s="206" t="s">
        <v>139</v>
      </c>
      <c r="BK124" s="208">
        <f>SUM(BK125:BK128)</f>
        <v>0</v>
      </c>
    </row>
    <row r="125" s="1" customFormat="1" ht="16.5" customHeight="1">
      <c r="B125" s="35"/>
      <c r="C125" s="209" t="s">
        <v>8</v>
      </c>
      <c r="D125" s="209" t="s">
        <v>140</v>
      </c>
      <c r="E125" s="210" t="s">
        <v>216</v>
      </c>
      <c r="F125" s="211" t="s">
        <v>217</v>
      </c>
      <c r="G125" s="212" t="s">
        <v>187</v>
      </c>
      <c r="H125" s="213">
        <v>67</v>
      </c>
      <c r="I125" s="214"/>
      <c r="J125" s="215">
        <f>ROUND(I125*H125,2)</f>
        <v>0</v>
      </c>
      <c r="K125" s="211" t="s">
        <v>1</v>
      </c>
      <c r="L125" s="40"/>
      <c r="M125" s="216" t="s">
        <v>1</v>
      </c>
      <c r="N125" s="217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144</v>
      </c>
      <c r="AT125" s="14" t="s">
        <v>140</v>
      </c>
      <c r="AU125" s="14" t="s">
        <v>75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144</v>
      </c>
      <c r="BM125" s="14" t="s">
        <v>218</v>
      </c>
    </row>
    <row r="126" s="1" customFormat="1" ht="16.5" customHeight="1">
      <c r="B126" s="35"/>
      <c r="C126" s="209" t="s">
        <v>219</v>
      </c>
      <c r="D126" s="209" t="s">
        <v>140</v>
      </c>
      <c r="E126" s="210" t="s">
        <v>220</v>
      </c>
      <c r="F126" s="211" t="s">
        <v>221</v>
      </c>
      <c r="G126" s="212" t="s">
        <v>207</v>
      </c>
      <c r="H126" s="213">
        <v>722</v>
      </c>
      <c r="I126" s="214"/>
      <c r="J126" s="215">
        <f>ROUND(I126*H126,2)</f>
        <v>0</v>
      </c>
      <c r="K126" s="211" t="s">
        <v>1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AR126" s="14" t="s">
        <v>144</v>
      </c>
      <c r="AT126" s="14" t="s">
        <v>140</v>
      </c>
      <c r="AU126" s="14" t="s">
        <v>75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144</v>
      </c>
      <c r="BM126" s="14" t="s">
        <v>222</v>
      </c>
    </row>
    <row r="127" s="1" customFormat="1" ht="16.5" customHeight="1">
      <c r="B127" s="35"/>
      <c r="C127" s="209" t="s">
        <v>223</v>
      </c>
      <c r="D127" s="209" t="s">
        <v>140</v>
      </c>
      <c r="E127" s="210" t="s">
        <v>224</v>
      </c>
      <c r="F127" s="211" t="s">
        <v>225</v>
      </c>
      <c r="G127" s="212" t="s">
        <v>207</v>
      </c>
      <c r="H127" s="213">
        <v>134</v>
      </c>
      <c r="I127" s="214"/>
      <c r="J127" s="215">
        <f>ROUND(I127*H127,2)</f>
        <v>0</v>
      </c>
      <c r="K127" s="211" t="s">
        <v>1</v>
      </c>
      <c r="L127" s="40"/>
      <c r="M127" s="216" t="s">
        <v>1</v>
      </c>
      <c r="N127" s="217" t="s">
        <v>38</v>
      </c>
      <c r="O127" s="76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AR127" s="14" t="s">
        <v>144</v>
      </c>
      <c r="AT127" s="14" t="s">
        <v>140</v>
      </c>
      <c r="AU127" s="14" t="s">
        <v>75</v>
      </c>
      <c r="AY127" s="14" t="s">
        <v>139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75</v>
      </c>
      <c r="BK127" s="220">
        <f>ROUND(I127*H127,2)</f>
        <v>0</v>
      </c>
      <c r="BL127" s="14" t="s">
        <v>144</v>
      </c>
      <c r="BM127" s="14" t="s">
        <v>226</v>
      </c>
    </row>
    <row r="128" s="10" customFormat="1">
      <c r="B128" s="221"/>
      <c r="C128" s="222"/>
      <c r="D128" s="223" t="s">
        <v>146</v>
      </c>
      <c r="E128" s="224" t="s">
        <v>227</v>
      </c>
      <c r="F128" s="225" t="s">
        <v>228</v>
      </c>
      <c r="G128" s="222"/>
      <c r="H128" s="226">
        <v>134</v>
      </c>
      <c r="I128" s="227"/>
      <c r="J128" s="222"/>
      <c r="K128" s="222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146</v>
      </c>
      <c r="AU128" s="232" t="s">
        <v>75</v>
      </c>
      <c r="AV128" s="10" t="s">
        <v>84</v>
      </c>
      <c r="AW128" s="10" t="s">
        <v>30</v>
      </c>
      <c r="AX128" s="10" t="s">
        <v>75</v>
      </c>
      <c r="AY128" s="232" t="s">
        <v>139</v>
      </c>
    </row>
    <row r="129" s="9" customFormat="1" ht="25.92" customHeight="1">
      <c r="B129" s="195"/>
      <c r="C129" s="196"/>
      <c r="D129" s="197" t="s">
        <v>66</v>
      </c>
      <c r="E129" s="198" t="s">
        <v>144</v>
      </c>
      <c r="F129" s="198" t="s">
        <v>229</v>
      </c>
      <c r="G129" s="196"/>
      <c r="H129" s="196"/>
      <c r="I129" s="199"/>
      <c r="J129" s="200">
        <f>BK129</f>
        <v>0</v>
      </c>
      <c r="K129" s="196"/>
      <c r="L129" s="201"/>
      <c r="M129" s="202"/>
      <c r="N129" s="203"/>
      <c r="O129" s="203"/>
      <c r="P129" s="204">
        <f>SUM(P130:P132)</f>
        <v>0</v>
      </c>
      <c r="Q129" s="203"/>
      <c r="R129" s="204">
        <f>SUM(R130:R132)</f>
        <v>0</v>
      </c>
      <c r="S129" s="203"/>
      <c r="T129" s="205">
        <f>SUM(T130:T132)</f>
        <v>0</v>
      </c>
      <c r="AR129" s="206" t="s">
        <v>75</v>
      </c>
      <c r="AT129" s="207" t="s">
        <v>66</v>
      </c>
      <c r="AU129" s="207" t="s">
        <v>67</v>
      </c>
      <c r="AY129" s="206" t="s">
        <v>139</v>
      </c>
      <c r="BK129" s="208">
        <f>SUM(BK130:BK132)</f>
        <v>0</v>
      </c>
    </row>
    <row r="130" s="1" customFormat="1" ht="16.5" customHeight="1">
      <c r="B130" s="35"/>
      <c r="C130" s="209" t="s">
        <v>230</v>
      </c>
      <c r="D130" s="209" t="s">
        <v>140</v>
      </c>
      <c r="E130" s="210" t="s">
        <v>231</v>
      </c>
      <c r="F130" s="211" t="s">
        <v>232</v>
      </c>
      <c r="G130" s="212" t="s">
        <v>143</v>
      </c>
      <c r="H130" s="213">
        <v>324</v>
      </c>
      <c r="I130" s="214"/>
      <c r="J130" s="215">
        <f>ROUND(I130*H130,2)</f>
        <v>0</v>
      </c>
      <c r="K130" s="211" t="s">
        <v>1</v>
      </c>
      <c r="L130" s="40"/>
      <c r="M130" s="216" t="s">
        <v>1</v>
      </c>
      <c r="N130" s="217" t="s">
        <v>38</v>
      </c>
      <c r="O130" s="76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AR130" s="14" t="s">
        <v>144</v>
      </c>
      <c r="AT130" s="14" t="s">
        <v>140</v>
      </c>
      <c r="AU130" s="14" t="s">
        <v>75</v>
      </c>
      <c r="AY130" s="14" t="s">
        <v>139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75</v>
      </c>
      <c r="BK130" s="220">
        <f>ROUND(I130*H130,2)</f>
        <v>0</v>
      </c>
      <c r="BL130" s="14" t="s">
        <v>144</v>
      </c>
      <c r="BM130" s="14" t="s">
        <v>233</v>
      </c>
    </row>
    <row r="131" s="1" customFormat="1" ht="16.5" customHeight="1">
      <c r="B131" s="35"/>
      <c r="C131" s="209" t="s">
        <v>234</v>
      </c>
      <c r="D131" s="209" t="s">
        <v>140</v>
      </c>
      <c r="E131" s="210" t="s">
        <v>235</v>
      </c>
      <c r="F131" s="211" t="s">
        <v>236</v>
      </c>
      <c r="G131" s="212" t="s">
        <v>143</v>
      </c>
      <c r="H131" s="213">
        <v>7.7000000000000002</v>
      </c>
      <c r="I131" s="214"/>
      <c r="J131" s="215">
        <f>ROUND(I131*H131,2)</f>
        <v>0</v>
      </c>
      <c r="K131" s="211" t="s">
        <v>1</v>
      </c>
      <c r="L131" s="40"/>
      <c r="M131" s="216" t="s">
        <v>1</v>
      </c>
      <c r="N131" s="217" t="s">
        <v>38</v>
      </c>
      <c r="O131" s="76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AR131" s="14" t="s">
        <v>144</v>
      </c>
      <c r="AT131" s="14" t="s">
        <v>140</v>
      </c>
      <c r="AU131" s="14" t="s">
        <v>75</v>
      </c>
      <c r="AY131" s="14" t="s">
        <v>139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75</v>
      </c>
      <c r="BK131" s="220">
        <f>ROUND(I131*H131,2)</f>
        <v>0</v>
      </c>
      <c r="BL131" s="14" t="s">
        <v>144</v>
      </c>
      <c r="BM131" s="14" t="s">
        <v>237</v>
      </c>
    </row>
    <row r="132" s="10" customFormat="1">
      <c r="B132" s="221"/>
      <c r="C132" s="222"/>
      <c r="D132" s="223" t="s">
        <v>146</v>
      </c>
      <c r="E132" s="224" t="s">
        <v>238</v>
      </c>
      <c r="F132" s="225" t="s">
        <v>239</v>
      </c>
      <c r="G132" s="222"/>
      <c r="H132" s="226">
        <v>7.7000000000000002</v>
      </c>
      <c r="I132" s="227"/>
      <c r="J132" s="222"/>
      <c r="K132" s="222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146</v>
      </c>
      <c r="AU132" s="232" t="s">
        <v>75</v>
      </c>
      <c r="AV132" s="10" t="s">
        <v>84</v>
      </c>
      <c r="AW132" s="10" t="s">
        <v>30</v>
      </c>
      <c r="AX132" s="10" t="s">
        <v>75</v>
      </c>
      <c r="AY132" s="232" t="s">
        <v>139</v>
      </c>
    </row>
    <row r="133" s="9" customFormat="1" ht="25.92" customHeight="1">
      <c r="B133" s="195"/>
      <c r="C133" s="196"/>
      <c r="D133" s="197" t="s">
        <v>66</v>
      </c>
      <c r="E133" s="198" t="s">
        <v>164</v>
      </c>
      <c r="F133" s="198" t="s">
        <v>240</v>
      </c>
      <c r="G133" s="196"/>
      <c r="H133" s="196"/>
      <c r="I133" s="199"/>
      <c r="J133" s="200">
        <f>BK133</f>
        <v>0</v>
      </c>
      <c r="K133" s="196"/>
      <c r="L133" s="201"/>
      <c r="M133" s="202"/>
      <c r="N133" s="203"/>
      <c r="O133" s="203"/>
      <c r="P133" s="204">
        <f>SUM(P134:P165)</f>
        <v>0</v>
      </c>
      <c r="Q133" s="203"/>
      <c r="R133" s="204">
        <f>SUM(R134:R165)</f>
        <v>0</v>
      </c>
      <c r="S133" s="203"/>
      <c r="T133" s="205">
        <f>SUM(T134:T165)</f>
        <v>0</v>
      </c>
      <c r="AR133" s="206" t="s">
        <v>75</v>
      </c>
      <c r="AT133" s="207" t="s">
        <v>66</v>
      </c>
      <c r="AU133" s="207" t="s">
        <v>67</v>
      </c>
      <c r="AY133" s="206" t="s">
        <v>139</v>
      </c>
      <c r="BK133" s="208">
        <f>SUM(BK134:BK165)</f>
        <v>0</v>
      </c>
    </row>
    <row r="134" s="1" customFormat="1" ht="16.5" customHeight="1">
      <c r="B134" s="35"/>
      <c r="C134" s="209" t="s">
        <v>94</v>
      </c>
      <c r="D134" s="209" t="s">
        <v>140</v>
      </c>
      <c r="E134" s="210" t="s">
        <v>241</v>
      </c>
      <c r="F134" s="211" t="s">
        <v>242</v>
      </c>
      <c r="G134" s="212" t="s">
        <v>207</v>
      </c>
      <c r="H134" s="213">
        <v>630</v>
      </c>
      <c r="I134" s="214"/>
      <c r="J134" s="215">
        <f>ROUND(I134*H134,2)</f>
        <v>0</v>
      </c>
      <c r="K134" s="211" t="s">
        <v>1</v>
      </c>
      <c r="L134" s="40"/>
      <c r="M134" s="216" t="s">
        <v>1</v>
      </c>
      <c r="N134" s="217" t="s">
        <v>38</v>
      </c>
      <c r="O134" s="76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14" t="s">
        <v>144</v>
      </c>
      <c r="AT134" s="14" t="s">
        <v>140</v>
      </c>
      <c r="AU134" s="14" t="s">
        <v>75</v>
      </c>
      <c r="AY134" s="14" t="s">
        <v>139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75</v>
      </c>
      <c r="BK134" s="220">
        <f>ROUND(I134*H134,2)</f>
        <v>0</v>
      </c>
      <c r="BL134" s="14" t="s">
        <v>144</v>
      </c>
      <c r="BM134" s="14" t="s">
        <v>243</v>
      </c>
    </row>
    <row r="135" s="1" customFormat="1" ht="16.5" customHeight="1">
      <c r="B135" s="35"/>
      <c r="C135" s="209" t="s">
        <v>7</v>
      </c>
      <c r="D135" s="209" t="s">
        <v>140</v>
      </c>
      <c r="E135" s="210" t="s">
        <v>244</v>
      </c>
      <c r="F135" s="211" t="s">
        <v>245</v>
      </c>
      <c r="G135" s="212" t="s">
        <v>207</v>
      </c>
      <c r="H135" s="213">
        <v>58</v>
      </c>
      <c r="I135" s="214"/>
      <c r="J135" s="215">
        <f>ROUND(I135*H135,2)</f>
        <v>0</v>
      </c>
      <c r="K135" s="211" t="s">
        <v>1</v>
      </c>
      <c r="L135" s="40"/>
      <c r="M135" s="216" t="s">
        <v>1</v>
      </c>
      <c r="N135" s="217" t="s">
        <v>38</v>
      </c>
      <c r="O135" s="76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AR135" s="14" t="s">
        <v>144</v>
      </c>
      <c r="AT135" s="14" t="s">
        <v>140</v>
      </c>
      <c r="AU135" s="14" t="s">
        <v>75</v>
      </c>
      <c r="AY135" s="14" t="s">
        <v>139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75</v>
      </c>
      <c r="BK135" s="220">
        <f>ROUND(I135*H135,2)</f>
        <v>0</v>
      </c>
      <c r="BL135" s="14" t="s">
        <v>144</v>
      </c>
      <c r="BM135" s="14" t="s">
        <v>246</v>
      </c>
    </row>
    <row r="136" s="10" customFormat="1">
      <c r="B136" s="221"/>
      <c r="C136" s="222"/>
      <c r="D136" s="223" t="s">
        <v>146</v>
      </c>
      <c r="E136" s="224" t="s">
        <v>247</v>
      </c>
      <c r="F136" s="225" t="s">
        <v>248</v>
      </c>
      <c r="G136" s="222"/>
      <c r="H136" s="226">
        <v>58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146</v>
      </c>
      <c r="AU136" s="232" t="s">
        <v>75</v>
      </c>
      <c r="AV136" s="10" t="s">
        <v>84</v>
      </c>
      <c r="AW136" s="10" t="s">
        <v>30</v>
      </c>
      <c r="AX136" s="10" t="s">
        <v>75</v>
      </c>
      <c r="AY136" s="232" t="s">
        <v>139</v>
      </c>
    </row>
    <row r="137" s="1" customFormat="1" ht="16.5" customHeight="1">
      <c r="B137" s="35"/>
      <c r="C137" s="209" t="s">
        <v>97</v>
      </c>
      <c r="D137" s="209" t="s">
        <v>140</v>
      </c>
      <c r="E137" s="210" t="s">
        <v>249</v>
      </c>
      <c r="F137" s="211" t="s">
        <v>250</v>
      </c>
      <c r="G137" s="212" t="s">
        <v>207</v>
      </c>
      <c r="H137" s="213">
        <v>537</v>
      </c>
      <c r="I137" s="214"/>
      <c r="J137" s="215">
        <f>ROUND(I137*H137,2)</f>
        <v>0</v>
      </c>
      <c r="K137" s="211" t="s">
        <v>1</v>
      </c>
      <c r="L137" s="40"/>
      <c r="M137" s="216" t="s">
        <v>1</v>
      </c>
      <c r="N137" s="217" t="s">
        <v>38</v>
      </c>
      <c r="O137" s="76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14" t="s">
        <v>144</v>
      </c>
      <c r="AT137" s="14" t="s">
        <v>140</v>
      </c>
      <c r="AU137" s="14" t="s">
        <v>75</v>
      </c>
      <c r="AY137" s="14" t="s">
        <v>139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75</v>
      </c>
      <c r="BK137" s="220">
        <f>ROUND(I137*H137,2)</f>
        <v>0</v>
      </c>
      <c r="BL137" s="14" t="s">
        <v>144</v>
      </c>
      <c r="BM137" s="14" t="s">
        <v>251</v>
      </c>
    </row>
    <row r="138" s="10" customFormat="1">
      <c r="B138" s="221"/>
      <c r="C138" s="222"/>
      <c r="D138" s="223" t="s">
        <v>146</v>
      </c>
      <c r="E138" s="224" t="s">
        <v>91</v>
      </c>
      <c r="F138" s="225" t="s">
        <v>252</v>
      </c>
      <c r="G138" s="222"/>
      <c r="H138" s="226">
        <v>450</v>
      </c>
      <c r="I138" s="227"/>
      <c r="J138" s="222"/>
      <c r="K138" s="222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146</v>
      </c>
      <c r="AU138" s="232" t="s">
        <v>75</v>
      </c>
      <c r="AV138" s="10" t="s">
        <v>84</v>
      </c>
      <c r="AW138" s="10" t="s">
        <v>30</v>
      </c>
      <c r="AX138" s="10" t="s">
        <v>67</v>
      </c>
      <c r="AY138" s="232" t="s">
        <v>139</v>
      </c>
    </row>
    <row r="139" s="10" customFormat="1">
      <c r="B139" s="221"/>
      <c r="C139" s="222"/>
      <c r="D139" s="223" t="s">
        <v>146</v>
      </c>
      <c r="E139" s="224" t="s">
        <v>96</v>
      </c>
      <c r="F139" s="225" t="s">
        <v>253</v>
      </c>
      <c r="G139" s="222"/>
      <c r="H139" s="226">
        <v>22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146</v>
      </c>
      <c r="AU139" s="232" t="s">
        <v>75</v>
      </c>
      <c r="AV139" s="10" t="s">
        <v>84</v>
      </c>
      <c r="AW139" s="10" t="s">
        <v>30</v>
      </c>
      <c r="AX139" s="10" t="s">
        <v>67</v>
      </c>
      <c r="AY139" s="232" t="s">
        <v>139</v>
      </c>
    </row>
    <row r="140" s="10" customFormat="1">
      <c r="B140" s="221"/>
      <c r="C140" s="222"/>
      <c r="D140" s="223" t="s">
        <v>146</v>
      </c>
      <c r="E140" s="224" t="s">
        <v>98</v>
      </c>
      <c r="F140" s="225" t="s">
        <v>254</v>
      </c>
      <c r="G140" s="222"/>
      <c r="H140" s="226">
        <v>65</v>
      </c>
      <c r="I140" s="227"/>
      <c r="J140" s="222"/>
      <c r="K140" s="222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146</v>
      </c>
      <c r="AU140" s="232" t="s">
        <v>75</v>
      </c>
      <c r="AV140" s="10" t="s">
        <v>84</v>
      </c>
      <c r="AW140" s="10" t="s">
        <v>30</v>
      </c>
      <c r="AX140" s="10" t="s">
        <v>67</v>
      </c>
      <c r="AY140" s="232" t="s">
        <v>139</v>
      </c>
    </row>
    <row r="141" s="10" customFormat="1">
      <c r="B141" s="221"/>
      <c r="C141" s="222"/>
      <c r="D141" s="223" t="s">
        <v>146</v>
      </c>
      <c r="E141" s="224" t="s">
        <v>255</v>
      </c>
      <c r="F141" s="225" t="s">
        <v>256</v>
      </c>
      <c r="G141" s="222"/>
      <c r="H141" s="226">
        <v>537</v>
      </c>
      <c r="I141" s="227"/>
      <c r="J141" s="222"/>
      <c r="K141" s="222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146</v>
      </c>
      <c r="AU141" s="232" t="s">
        <v>75</v>
      </c>
      <c r="AV141" s="10" t="s">
        <v>84</v>
      </c>
      <c r="AW141" s="10" t="s">
        <v>30</v>
      </c>
      <c r="AX141" s="10" t="s">
        <v>75</v>
      </c>
      <c r="AY141" s="232" t="s">
        <v>139</v>
      </c>
    </row>
    <row r="142" s="1" customFormat="1" ht="16.5" customHeight="1">
      <c r="B142" s="35"/>
      <c r="C142" s="209" t="s">
        <v>257</v>
      </c>
      <c r="D142" s="209" t="s">
        <v>140</v>
      </c>
      <c r="E142" s="210" t="s">
        <v>258</v>
      </c>
      <c r="F142" s="211" t="s">
        <v>259</v>
      </c>
      <c r="G142" s="212" t="s">
        <v>207</v>
      </c>
      <c r="H142" s="213">
        <v>722</v>
      </c>
      <c r="I142" s="214"/>
      <c r="J142" s="215">
        <f>ROUND(I142*H142,2)</f>
        <v>0</v>
      </c>
      <c r="K142" s="211" t="s">
        <v>1</v>
      </c>
      <c r="L142" s="40"/>
      <c r="M142" s="216" t="s">
        <v>1</v>
      </c>
      <c r="N142" s="217" t="s">
        <v>38</v>
      </c>
      <c r="O142" s="76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AR142" s="14" t="s">
        <v>144</v>
      </c>
      <c r="AT142" s="14" t="s">
        <v>140</v>
      </c>
      <c r="AU142" s="14" t="s">
        <v>75</v>
      </c>
      <c r="AY142" s="14" t="s">
        <v>139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75</v>
      </c>
      <c r="BK142" s="220">
        <f>ROUND(I142*H142,2)</f>
        <v>0</v>
      </c>
      <c r="BL142" s="14" t="s">
        <v>144</v>
      </c>
      <c r="BM142" s="14" t="s">
        <v>260</v>
      </c>
    </row>
    <row r="143" s="1" customFormat="1" ht="16.5" customHeight="1">
      <c r="B143" s="35"/>
      <c r="C143" s="209" t="s">
        <v>261</v>
      </c>
      <c r="D143" s="209" t="s">
        <v>140</v>
      </c>
      <c r="E143" s="210" t="s">
        <v>262</v>
      </c>
      <c r="F143" s="211" t="s">
        <v>263</v>
      </c>
      <c r="G143" s="212" t="s">
        <v>207</v>
      </c>
      <c r="H143" s="213">
        <v>630</v>
      </c>
      <c r="I143" s="214"/>
      <c r="J143" s="215">
        <f>ROUND(I143*H143,2)</f>
        <v>0</v>
      </c>
      <c r="K143" s="211" t="s">
        <v>1</v>
      </c>
      <c r="L143" s="40"/>
      <c r="M143" s="216" t="s">
        <v>1</v>
      </c>
      <c r="N143" s="217" t="s">
        <v>38</v>
      </c>
      <c r="O143" s="76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14" t="s">
        <v>144</v>
      </c>
      <c r="AT143" s="14" t="s">
        <v>140</v>
      </c>
      <c r="AU143" s="14" t="s">
        <v>75</v>
      </c>
      <c r="AY143" s="14" t="s">
        <v>139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75</v>
      </c>
      <c r="BK143" s="220">
        <f>ROUND(I143*H143,2)</f>
        <v>0</v>
      </c>
      <c r="BL143" s="14" t="s">
        <v>144</v>
      </c>
      <c r="BM143" s="14" t="s">
        <v>264</v>
      </c>
    </row>
    <row r="144" s="1" customFormat="1" ht="16.5" customHeight="1">
      <c r="B144" s="35"/>
      <c r="C144" s="209" t="s">
        <v>265</v>
      </c>
      <c r="D144" s="209" t="s">
        <v>140</v>
      </c>
      <c r="E144" s="210" t="s">
        <v>266</v>
      </c>
      <c r="F144" s="211" t="s">
        <v>267</v>
      </c>
      <c r="G144" s="212" t="s">
        <v>207</v>
      </c>
      <c r="H144" s="213">
        <v>340</v>
      </c>
      <c r="I144" s="214"/>
      <c r="J144" s="215">
        <f>ROUND(I144*H144,2)</f>
        <v>0</v>
      </c>
      <c r="K144" s="211" t="s">
        <v>1</v>
      </c>
      <c r="L144" s="40"/>
      <c r="M144" s="216" t="s">
        <v>1</v>
      </c>
      <c r="N144" s="217" t="s">
        <v>38</v>
      </c>
      <c r="O144" s="76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AR144" s="14" t="s">
        <v>144</v>
      </c>
      <c r="AT144" s="14" t="s">
        <v>140</v>
      </c>
      <c r="AU144" s="14" t="s">
        <v>75</v>
      </c>
      <c r="AY144" s="14" t="s">
        <v>139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4" t="s">
        <v>75</v>
      </c>
      <c r="BK144" s="220">
        <f>ROUND(I144*H144,2)</f>
        <v>0</v>
      </c>
      <c r="BL144" s="14" t="s">
        <v>144</v>
      </c>
      <c r="BM144" s="14" t="s">
        <v>268</v>
      </c>
    </row>
    <row r="145" s="10" customFormat="1">
      <c r="B145" s="221"/>
      <c r="C145" s="222"/>
      <c r="D145" s="223" t="s">
        <v>146</v>
      </c>
      <c r="E145" s="224" t="s">
        <v>269</v>
      </c>
      <c r="F145" s="225" t="s">
        <v>270</v>
      </c>
      <c r="G145" s="222"/>
      <c r="H145" s="226">
        <v>340</v>
      </c>
      <c r="I145" s="227"/>
      <c r="J145" s="222"/>
      <c r="K145" s="222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146</v>
      </c>
      <c r="AU145" s="232" t="s">
        <v>75</v>
      </c>
      <c r="AV145" s="10" t="s">
        <v>84</v>
      </c>
      <c r="AW145" s="10" t="s">
        <v>30</v>
      </c>
      <c r="AX145" s="10" t="s">
        <v>75</v>
      </c>
      <c r="AY145" s="232" t="s">
        <v>139</v>
      </c>
    </row>
    <row r="146" s="1" customFormat="1" ht="16.5" customHeight="1">
      <c r="B146" s="35"/>
      <c r="C146" s="209" t="s">
        <v>271</v>
      </c>
      <c r="D146" s="209" t="s">
        <v>140</v>
      </c>
      <c r="E146" s="210" t="s">
        <v>272</v>
      </c>
      <c r="F146" s="211" t="s">
        <v>273</v>
      </c>
      <c r="G146" s="212" t="s">
        <v>207</v>
      </c>
      <c r="H146" s="213">
        <v>630</v>
      </c>
      <c r="I146" s="214"/>
      <c r="J146" s="215">
        <f>ROUND(I146*H146,2)</f>
        <v>0</v>
      </c>
      <c r="K146" s="211" t="s">
        <v>1</v>
      </c>
      <c r="L146" s="40"/>
      <c r="M146" s="216" t="s">
        <v>1</v>
      </c>
      <c r="N146" s="217" t="s">
        <v>38</v>
      </c>
      <c r="O146" s="76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14" t="s">
        <v>144</v>
      </c>
      <c r="AT146" s="14" t="s">
        <v>140</v>
      </c>
      <c r="AU146" s="14" t="s">
        <v>75</v>
      </c>
      <c r="AY146" s="14" t="s">
        <v>139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75</v>
      </c>
      <c r="BK146" s="220">
        <f>ROUND(I146*H146,2)</f>
        <v>0</v>
      </c>
      <c r="BL146" s="14" t="s">
        <v>144</v>
      </c>
      <c r="BM146" s="14" t="s">
        <v>274</v>
      </c>
    </row>
    <row r="147" s="1" customFormat="1" ht="16.5" customHeight="1">
      <c r="B147" s="35"/>
      <c r="C147" s="209" t="s">
        <v>275</v>
      </c>
      <c r="D147" s="209" t="s">
        <v>140</v>
      </c>
      <c r="E147" s="210" t="s">
        <v>276</v>
      </c>
      <c r="F147" s="211" t="s">
        <v>277</v>
      </c>
      <c r="G147" s="212" t="s">
        <v>207</v>
      </c>
      <c r="H147" s="213">
        <v>630</v>
      </c>
      <c r="I147" s="214"/>
      <c r="J147" s="215">
        <f>ROUND(I147*H147,2)</f>
        <v>0</v>
      </c>
      <c r="K147" s="211" t="s">
        <v>1</v>
      </c>
      <c r="L147" s="40"/>
      <c r="M147" s="216" t="s">
        <v>1</v>
      </c>
      <c r="N147" s="217" t="s">
        <v>38</v>
      </c>
      <c r="O147" s="76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14" t="s">
        <v>144</v>
      </c>
      <c r="AT147" s="14" t="s">
        <v>140</v>
      </c>
      <c r="AU147" s="14" t="s">
        <v>75</v>
      </c>
      <c r="AY147" s="14" t="s">
        <v>139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75</v>
      </c>
      <c r="BK147" s="220">
        <f>ROUND(I147*H147,2)</f>
        <v>0</v>
      </c>
      <c r="BL147" s="14" t="s">
        <v>144</v>
      </c>
      <c r="BM147" s="14" t="s">
        <v>278</v>
      </c>
    </row>
    <row r="148" s="1" customFormat="1" ht="16.5" customHeight="1">
      <c r="B148" s="35"/>
      <c r="C148" s="209" t="s">
        <v>279</v>
      </c>
      <c r="D148" s="209" t="s">
        <v>140</v>
      </c>
      <c r="E148" s="210" t="s">
        <v>280</v>
      </c>
      <c r="F148" s="211" t="s">
        <v>281</v>
      </c>
      <c r="G148" s="212" t="s">
        <v>207</v>
      </c>
      <c r="H148" s="213">
        <v>630</v>
      </c>
      <c r="I148" s="214"/>
      <c r="J148" s="215">
        <f>ROUND(I148*H148,2)</f>
        <v>0</v>
      </c>
      <c r="K148" s="211" t="s">
        <v>1</v>
      </c>
      <c r="L148" s="40"/>
      <c r="M148" s="216" t="s">
        <v>1</v>
      </c>
      <c r="N148" s="217" t="s">
        <v>38</v>
      </c>
      <c r="O148" s="76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AR148" s="14" t="s">
        <v>144</v>
      </c>
      <c r="AT148" s="14" t="s">
        <v>140</v>
      </c>
      <c r="AU148" s="14" t="s">
        <v>75</v>
      </c>
      <c r="AY148" s="14" t="s">
        <v>139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75</v>
      </c>
      <c r="BK148" s="220">
        <f>ROUND(I148*H148,2)</f>
        <v>0</v>
      </c>
      <c r="BL148" s="14" t="s">
        <v>144</v>
      </c>
      <c r="BM148" s="14" t="s">
        <v>282</v>
      </c>
    </row>
    <row r="149" s="10" customFormat="1">
      <c r="B149" s="221"/>
      <c r="C149" s="222"/>
      <c r="D149" s="223" t="s">
        <v>146</v>
      </c>
      <c r="E149" s="224" t="s">
        <v>1</v>
      </c>
      <c r="F149" s="225" t="s">
        <v>283</v>
      </c>
      <c r="G149" s="222"/>
      <c r="H149" s="226">
        <v>340</v>
      </c>
      <c r="I149" s="227"/>
      <c r="J149" s="222"/>
      <c r="K149" s="222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146</v>
      </c>
      <c r="AU149" s="232" t="s">
        <v>75</v>
      </c>
      <c r="AV149" s="10" t="s">
        <v>84</v>
      </c>
      <c r="AW149" s="10" t="s">
        <v>30</v>
      </c>
      <c r="AX149" s="10" t="s">
        <v>67</v>
      </c>
      <c r="AY149" s="232" t="s">
        <v>139</v>
      </c>
    </row>
    <row r="150" s="10" customFormat="1">
      <c r="B150" s="221"/>
      <c r="C150" s="222"/>
      <c r="D150" s="223" t="s">
        <v>146</v>
      </c>
      <c r="E150" s="224" t="s">
        <v>1</v>
      </c>
      <c r="F150" s="225" t="s">
        <v>284</v>
      </c>
      <c r="G150" s="222"/>
      <c r="H150" s="226">
        <v>290</v>
      </c>
      <c r="I150" s="227"/>
      <c r="J150" s="222"/>
      <c r="K150" s="222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146</v>
      </c>
      <c r="AU150" s="232" t="s">
        <v>75</v>
      </c>
      <c r="AV150" s="10" t="s">
        <v>84</v>
      </c>
      <c r="AW150" s="10" t="s">
        <v>30</v>
      </c>
      <c r="AX150" s="10" t="s">
        <v>67</v>
      </c>
      <c r="AY150" s="232" t="s">
        <v>139</v>
      </c>
    </row>
    <row r="151" s="11" customFormat="1">
      <c r="B151" s="233"/>
      <c r="C151" s="234"/>
      <c r="D151" s="223" t="s">
        <v>146</v>
      </c>
      <c r="E151" s="235" t="s">
        <v>1</v>
      </c>
      <c r="F151" s="236" t="s">
        <v>285</v>
      </c>
      <c r="G151" s="234"/>
      <c r="H151" s="237">
        <v>630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146</v>
      </c>
      <c r="AU151" s="243" t="s">
        <v>75</v>
      </c>
      <c r="AV151" s="11" t="s">
        <v>144</v>
      </c>
      <c r="AW151" s="11" t="s">
        <v>30</v>
      </c>
      <c r="AX151" s="11" t="s">
        <v>75</v>
      </c>
      <c r="AY151" s="243" t="s">
        <v>139</v>
      </c>
    </row>
    <row r="152" s="1" customFormat="1" ht="16.5" customHeight="1">
      <c r="B152" s="35"/>
      <c r="C152" s="209" t="s">
        <v>286</v>
      </c>
      <c r="D152" s="209" t="s">
        <v>140</v>
      </c>
      <c r="E152" s="210" t="s">
        <v>287</v>
      </c>
      <c r="F152" s="211" t="s">
        <v>288</v>
      </c>
      <c r="G152" s="212" t="s">
        <v>207</v>
      </c>
      <c r="H152" s="213">
        <v>290</v>
      </c>
      <c r="I152" s="214"/>
      <c r="J152" s="215">
        <f>ROUND(I152*H152,2)</f>
        <v>0</v>
      </c>
      <c r="K152" s="211" t="s">
        <v>1</v>
      </c>
      <c r="L152" s="40"/>
      <c r="M152" s="216" t="s">
        <v>1</v>
      </c>
      <c r="N152" s="217" t="s">
        <v>38</v>
      </c>
      <c r="O152" s="76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AR152" s="14" t="s">
        <v>144</v>
      </c>
      <c r="AT152" s="14" t="s">
        <v>140</v>
      </c>
      <c r="AU152" s="14" t="s">
        <v>75</v>
      </c>
      <c r="AY152" s="14" t="s">
        <v>139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75</v>
      </c>
      <c r="BK152" s="220">
        <f>ROUND(I152*H152,2)</f>
        <v>0</v>
      </c>
      <c r="BL152" s="14" t="s">
        <v>144</v>
      </c>
      <c r="BM152" s="14" t="s">
        <v>289</v>
      </c>
    </row>
    <row r="153" s="10" customFormat="1">
      <c r="B153" s="221"/>
      <c r="C153" s="222"/>
      <c r="D153" s="223" t="s">
        <v>146</v>
      </c>
      <c r="E153" s="224" t="s">
        <v>290</v>
      </c>
      <c r="F153" s="225" t="s">
        <v>284</v>
      </c>
      <c r="G153" s="222"/>
      <c r="H153" s="226">
        <v>290</v>
      </c>
      <c r="I153" s="227"/>
      <c r="J153" s="222"/>
      <c r="K153" s="222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146</v>
      </c>
      <c r="AU153" s="232" t="s">
        <v>75</v>
      </c>
      <c r="AV153" s="10" t="s">
        <v>84</v>
      </c>
      <c r="AW153" s="10" t="s">
        <v>30</v>
      </c>
      <c r="AX153" s="10" t="s">
        <v>75</v>
      </c>
      <c r="AY153" s="232" t="s">
        <v>139</v>
      </c>
    </row>
    <row r="154" s="1" customFormat="1" ht="16.5" customHeight="1">
      <c r="B154" s="35"/>
      <c r="C154" s="209" t="s">
        <v>291</v>
      </c>
      <c r="D154" s="209" t="s">
        <v>140</v>
      </c>
      <c r="E154" s="210" t="s">
        <v>292</v>
      </c>
      <c r="F154" s="211" t="s">
        <v>293</v>
      </c>
      <c r="G154" s="212" t="s">
        <v>207</v>
      </c>
      <c r="H154" s="213">
        <v>340</v>
      </c>
      <c r="I154" s="214"/>
      <c r="J154" s="215">
        <f>ROUND(I154*H154,2)</f>
        <v>0</v>
      </c>
      <c r="K154" s="211" t="s">
        <v>1</v>
      </c>
      <c r="L154" s="40"/>
      <c r="M154" s="216" t="s">
        <v>1</v>
      </c>
      <c r="N154" s="217" t="s">
        <v>38</v>
      </c>
      <c r="O154" s="76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AR154" s="14" t="s">
        <v>144</v>
      </c>
      <c r="AT154" s="14" t="s">
        <v>140</v>
      </c>
      <c r="AU154" s="14" t="s">
        <v>75</v>
      </c>
      <c r="AY154" s="14" t="s">
        <v>139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4" t="s">
        <v>75</v>
      </c>
      <c r="BK154" s="220">
        <f>ROUND(I154*H154,2)</f>
        <v>0</v>
      </c>
      <c r="BL154" s="14" t="s">
        <v>144</v>
      </c>
      <c r="BM154" s="14" t="s">
        <v>294</v>
      </c>
    </row>
    <row r="155" s="10" customFormat="1">
      <c r="B155" s="221"/>
      <c r="C155" s="222"/>
      <c r="D155" s="223" t="s">
        <v>146</v>
      </c>
      <c r="E155" s="224" t="s">
        <v>295</v>
      </c>
      <c r="F155" s="225" t="s">
        <v>270</v>
      </c>
      <c r="G155" s="222"/>
      <c r="H155" s="226">
        <v>340</v>
      </c>
      <c r="I155" s="227"/>
      <c r="J155" s="222"/>
      <c r="K155" s="222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146</v>
      </c>
      <c r="AU155" s="232" t="s">
        <v>75</v>
      </c>
      <c r="AV155" s="10" t="s">
        <v>84</v>
      </c>
      <c r="AW155" s="10" t="s">
        <v>30</v>
      </c>
      <c r="AX155" s="10" t="s">
        <v>75</v>
      </c>
      <c r="AY155" s="232" t="s">
        <v>139</v>
      </c>
    </row>
    <row r="156" s="1" customFormat="1" ht="16.5" customHeight="1">
      <c r="B156" s="35"/>
      <c r="C156" s="209" t="s">
        <v>296</v>
      </c>
      <c r="D156" s="209" t="s">
        <v>140</v>
      </c>
      <c r="E156" s="210" t="s">
        <v>297</v>
      </c>
      <c r="F156" s="211" t="s">
        <v>298</v>
      </c>
      <c r="G156" s="212" t="s">
        <v>207</v>
      </c>
      <c r="H156" s="213">
        <v>290</v>
      </c>
      <c r="I156" s="214"/>
      <c r="J156" s="215">
        <f>ROUND(I156*H156,2)</f>
        <v>0</v>
      </c>
      <c r="K156" s="211" t="s">
        <v>1</v>
      </c>
      <c r="L156" s="40"/>
      <c r="M156" s="216" t="s">
        <v>1</v>
      </c>
      <c r="N156" s="217" t="s">
        <v>38</v>
      </c>
      <c r="O156" s="76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14" t="s">
        <v>144</v>
      </c>
      <c r="AT156" s="14" t="s">
        <v>140</v>
      </c>
      <c r="AU156" s="14" t="s">
        <v>75</v>
      </c>
      <c r="AY156" s="14" t="s">
        <v>139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75</v>
      </c>
      <c r="BK156" s="220">
        <f>ROUND(I156*H156,2)</f>
        <v>0</v>
      </c>
      <c r="BL156" s="14" t="s">
        <v>144</v>
      </c>
      <c r="BM156" s="14" t="s">
        <v>299</v>
      </c>
    </row>
    <row r="157" s="10" customFormat="1">
      <c r="B157" s="221"/>
      <c r="C157" s="222"/>
      <c r="D157" s="223" t="s">
        <v>146</v>
      </c>
      <c r="E157" s="224" t="s">
        <v>300</v>
      </c>
      <c r="F157" s="225" t="s">
        <v>284</v>
      </c>
      <c r="G157" s="222"/>
      <c r="H157" s="226">
        <v>290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146</v>
      </c>
      <c r="AU157" s="232" t="s">
        <v>75</v>
      </c>
      <c r="AV157" s="10" t="s">
        <v>84</v>
      </c>
      <c r="AW157" s="10" t="s">
        <v>30</v>
      </c>
      <c r="AX157" s="10" t="s">
        <v>75</v>
      </c>
      <c r="AY157" s="232" t="s">
        <v>139</v>
      </c>
    </row>
    <row r="158" s="1" customFormat="1" ht="16.5" customHeight="1">
      <c r="B158" s="35"/>
      <c r="C158" s="209" t="s">
        <v>301</v>
      </c>
      <c r="D158" s="209" t="s">
        <v>140</v>
      </c>
      <c r="E158" s="210" t="s">
        <v>302</v>
      </c>
      <c r="F158" s="211" t="s">
        <v>303</v>
      </c>
      <c r="G158" s="212" t="s">
        <v>207</v>
      </c>
      <c r="H158" s="213">
        <v>340</v>
      </c>
      <c r="I158" s="214"/>
      <c r="J158" s="215">
        <f>ROUND(I158*H158,2)</f>
        <v>0</v>
      </c>
      <c r="K158" s="211" t="s">
        <v>1</v>
      </c>
      <c r="L158" s="40"/>
      <c r="M158" s="216" t="s">
        <v>1</v>
      </c>
      <c r="N158" s="217" t="s">
        <v>38</v>
      </c>
      <c r="O158" s="76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AR158" s="14" t="s">
        <v>144</v>
      </c>
      <c r="AT158" s="14" t="s">
        <v>140</v>
      </c>
      <c r="AU158" s="14" t="s">
        <v>75</v>
      </c>
      <c r="AY158" s="14" t="s">
        <v>139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75</v>
      </c>
      <c r="BK158" s="220">
        <f>ROUND(I158*H158,2)</f>
        <v>0</v>
      </c>
      <c r="BL158" s="14" t="s">
        <v>144</v>
      </c>
      <c r="BM158" s="14" t="s">
        <v>304</v>
      </c>
    </row>
    <row r="159" s="10" customFormat="1">
      <c r="B159" s="221"/>
      <c r="C159" s="222"/>
      <c r="D159" s="223" t="s">
        <v>146</v>
      </c>
      <c r="E159" s="224" t="s">
        <v>305</v>
      </c>
      <c r="F159" s="225" t="s">
        <v>270</v>
      </c>
      <c r="G159" s="222"/>
      <c r="H159" s="226">
        <v>340</v>
      </c>
      <c r="I159" s="227"/>
      <c r="J159" s="222"/>
      <c r="K159" s="222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146</v>
      </c>
      <c r="AU159" s="232" t="s">
        <v>75</v>
      </c>
      <c r="AV159" s="10" t="s">
        <v>84</v>
      </c>
      <c r="AW159" s="10" t="s">
        <v>30</v>
      </c>
      <c r="AX159" s="10" t="s">
        <v>75</v>
      </c>
      <c r="AY159" s="232" t="s">
        <v>139</v>
      </c>
    </row>
    <row r="160" s="1" customFormat="1" ht="16.5" customHeight="1">
      <c r="B160" s="35"/>
      <c r="C160" s="209" t="s">
        <v>306</v>
      </c>
      <c r="D160" s="209" t="s">
        <v>140</v>
      </c>
      <c r="E160" s="210" t="s">
        <v>307</v>
      </c>
      <c r="F160" s="211" t="s">
        <v>308</v>
      </c>
      <c r="G160" s="212" t="s">
        <v>309</v>
      </c>
      <c r="H160" s="213">
        <v>340</v>
      </c>
      <c r="I160" s="214"/>
      <c r="J160" s="215">
        <f>ROUND(I160*H160,2)</f>
        <v>0</v>
      </c>
      <c r="K160" s="211" t="s">
        <v>1</v>
      </c>
      <c r="L160" s="40"/>
      <c r="M160" s="216" t="s">
        <v>1</v>
      </c>
      <c r="N160" s="217" t="s">
        <v>38</v>
      </c>
      <c r="O160" s="76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AR160" s="14" t="s">
        <v>144</v>
      </c>
      <c r="AT160" s="14" t="s">
        <v>140</v>
      </c>
      <c r="AU160" s="14" t="s">
        <v>75</v>
      </c>
      <c r="AY160" s="14" t="s">
        <v>139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75</v>
      </c>
      <c r="BK160" s="220">
        <f>ROUND(I160*H160,2)</f>
        <v>0</v>
      </c>
      <c r="BL160" s="14" t="s">
        <v>144</v>
      </c>
      <c r="BM160" s="14" t="s">
        <v>310</v>
      </c>
    </row>
    <row r="161" s="10" customFormat="1">
      <c r="B161" s="221"/>
      <c r="C161" s="222"/>
      <c r="D161" s="223" t="s">
        <v>146</v>
      </c>
      <c r="E161" s="224" t="s">
        <v>1</v>
      </c>
      <c r="F161" s="225" t="s">
        <v>311</v>
      </c>
      <c r="G161" s="222"/>
      <c r="H161" s="226">
        <v>340</v>
      </c>
      <c r="I161" s="227"/>
      <c r="J161" s="222"/>
      <c r="K161" s="222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146</v>
      </c>
      <c r="AU161" s="232" t="s">
        <v>75</v>
      </c>
      <c r="AV161" s="10" t="s">
        <v>84</v>
      </c>
      <c r="AW161" s="10" t="s">
        <v>30</v>
      </c>
      <c r="AX161" s="10" t="s">
        <v>75</v>
      </c>
      <c r="AY161" s="232" t="s">
        <v>139</v>
      </c>
    </row>
    <row r="162" s="1" customFormat="1" ht="16.5" customHeight="1">
      <c r="B162" s="35"/>
      <c r="C162" s="209" t="s">
        <v>312</v>
      </c>
      <c r="D162" s="209" t="s">
        <v>140</v>
      </c>
      <c r="E162" s="210" t="s">
        <v>313</v>
      </c>
      <c r="F162" s="211" t="s">
        <v>314</v>
      </c>
      <c r="G162" s="212" t="s">
        <v>207</v>
      </c>
      <c r="H162" s="213">
        <v>425</v>
      </c>
      <c r="I162" s="214"/>
      <c r="J162" s="215">
        <f>ROUND(I162*H162,2)</f>
        <v>0</v>
      </c>
      <c r="K162" s="211" t="s">
        <v>1</v>
      </c>
      <c r="L162" s="40"/>
      <c r="M162" s="216" t="s">
        <v>1</v>
      </c>
      <c r="N162" s="217" t="s">
        <v>38</v>
      </c>
      <c r="O162" s="76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14" t="s">
        <v>144</v>
      </c>
      <c r="AT162" s="14" t="s">
        <v>140</v>
      </c>
      <c r="AU162" s="14" t="s">
        <v>75</v>
      </c>
      <c r="AY162" s="14" t="s">
        <v>139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4" t="s">
        <v>75</v>
      </c>
      <c r="BK162" s="220">
        <f>ROUND(I162*H162,2)</f>
        <v>0</v>
      </c>
      <c r="BL162" s="14" t="s">
        <v>144</v>
      </c>
      <c r="BM162" s="14" t="s">
        <v>315</v>
      </c>
    </row>
    <row r="163" s="10" customFormat="1">
      <c r="B163" s="221"/>
      <c r="C163" s="222"/>
      <c r="D163" s="223" t="s">
        <v>146</v>
      </c>
      <c r="E163" s="224" t="s">
        <v>316</v>
      </c>
      <c r="F163" s="225" t="s">
        <v>317</v>
      </c>
      <c r="G163" s="222"/>
      <c r="H163" s="226">
        <v>425</v>
      </c>
      <c r="I163" s="227"/>
      <c r="J163" s="222"/>
      <c r="K163" s="222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146</v>
      </c>
      <c r="AU163" s="232" t="s">
        <v>75</v>
      </c>
      <c r="AV163" s="10" t="s">
        <v>84</v>
      </c>
      <c r="AW163" s="10" t="s">
        <v>30</v>
      </c>
      <c r="AX163" s="10" t="s">
        <v>75</v>
      </c>
      <c r="AY163" s="232" t="s">
        <v>139</v>
      </c>
    </row>
    <row r="164" s="1" customFormat="1" ht="16.5" customHeight="1">
      <c r="B164" s="35"/>
      <c r="C164" s="209" t="s">
        <v>318</v>
      </c>
      <c r="D164" s="209" t="s">
        <v>140</v>
      </c>
      <c r="E164" s="210" t="s">
        <v>319</v>
      </c>
      <c r="F164" s="211" t="s">
        <v>320</v>
      </c>
      <c r="G164" s="212" t="s">
        <v>207</v>
      </c>
      <c r="H164" s="213">
        <v>20</v>
      </c>
      <c r="I164" s="214"/>
      <c r="J164" s="215">
        <f>ROUND(I164*H164,2)</f>
        <v>0</v>
      </c>
      <c r="K164" s="211" t="s">
        <v>1</v>
      </c>
      <c r="L164" s="40"/>
      <c r="M164" s="216" t="s">
        <v>1</v>
      </c>
      <c r="N164" s="217" t="s">
        <v>38</v>
      </c>
      <c r="O164" s="76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14" t="s">
        <v>144</v>
      </c>
      <c r="AT164" s="14" t="s">
        <v>140</v>
      </c>
      <c r="AU164" s="14" t="s">
        <v>75</v>
      </c>
      <c r="AY164" s="14" t="s">
        <v>139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4" t="s">
        <v>75</v>
      </c>
      <c r="BK164" s="220">
        <f>ROUND(I164*H164,2)</f>
        <v>0</v>
      </c>
      <c r="BL164" s="14" t="s">
        <v>144</v>
      </c>
      <c r="BM164" s="14" t="s">
        <v>321</v>
      </c>
    </row>
    <row r="165" s="10" customFormat="1">
      <c r="B165" s="221"/>
      <c r="C165" s="222"/>
      <c r="D165" s="223" t="s">
        <v>146</v>
      </c>
      <c r="E165" s="224" t="s">
        <v>93</v>
      </c>
      <c r="F165" s="225" t="s">
        <v>322</v>
      </c>
      <c r="G165" s="222"/>
      <c r="H165" s="226">
        <v>20</v>
      </c>
      <c r="I165" s="227"/>
      <c r="J165" s="222"/>
      <c r="K165" s="222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146</v>
      </c>
      <c r="AU165" s="232" t="s">
        <v>75</v>
      </c>
      <c r="AV165" s="10" t="s">
        <v>84</v>
      </c>
      <c r="AW165" s="10" t="s">
        <v>30</v>
      </c>
      <c r="AX165" s="10" t="s">
        <v>75</v>
      </c>
      <c r="AY165" s="232" t="s">
        <v>139</v>
      </c>
    </row>
    <row r="166" s="9" customFormat="1" ht="25.92" customHeight="1">
      <c r="B166" s="195"/>
      <c r="C166" s="196"/>
      <c r="D166" s="197" t="s">
        <v>66</v>
      </c>
      <c r="E166" s="198" t="s">
        <v>179</v>
      </c>
      <c r="F166" s="198" t="s">
        <v>323</v>
      </c>
      <c r="G166" s="196"/>
      <c r="H166" s="196"/>
      <c r="I166" s="199"/>
      <c r="J166" s="200">
        <f>BK166</f>
        <v>0</v>
      </c>
      <c r="K166" s="196"/>
      <c r="L166" s="201"/>
      <c r="M166" s="202"/>
      <c r="N166" s="203"/>
      <c r="O166" s="203"/>
      <c r="P166" s="204">
        <f>P167</f>
        <v>0</v>
      </c>
      <c r="Q166" s="203"/>
      <c r="R166" s="204">
        <f>R167</f>
        <v>0</v>
      </c>
      <c r="S166" s="203"/>
      <c r="T166" s="205">
        <f>T167</f>
        <v>0</v>
      </c>
      <c r="AR166" s="206" t="s">
        <v>75</v>
      </c>
      <c r="AT166" s="207" t="s">
        <v>66</v>
      </c>
      <c r="AU166" s="207" t="s">
        <v>67</v>
      </c>
      <c r="AY166" s="206" t="s">
        <v>139</v>
      </c>
      <c r="BK166" s="208">
        <f>BK167</f>
        <v>0</v>
      </c>
    </row>
    <row r="167" s="1" customFormat="1" ht="16.5" customHeight="1">
      <c r="B167" s="35"/>
      <c r="C167" s="209" t="s">
        <v>324</v>
      </c>
      <c r="D167" s="209" t="s">
        <v>140</v>
      </c>
      <c r="E167" s="210" t="s">
        <v>325</v>
      </c>
      <c r="F167" s="211" t="s">
        <v>326</v>
      </c>
      <c r="G167" s="212" t="s">
        <v>162</v>
      </c>
      <c r="H167" s="213">
        <v>2</v>
      </c>
      <c r="I167" s="214"/>
      <c r="J167" s="215">
        <f>ROUND(I167*H167,2)</f>
        <v>0</v>
      </c>
      <c r="K167" s="211" t="s">
        <v>1</v>
      </c>
      <c r="L167" s="40"/>
      <c r="M167" s="216" t="s">
        <v>1</v>
      </c>
      <c r="N167" s="217" t="s">
        <v>38</v>
      </c>
      <c r="O167" s="76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AR167" s="14" t="s">
        <v>144</v>
      </c>
      <c r="AT167" s="14" t="s">
        <v>140</v>
      </c>
      <c r="AU167" s="14" t="s">
        <v>75</v>
      </c>
      <c r="AY167" s="14" t="s">
        <v>139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75</v>
      </c>
      <c r="BK167" s="220">
        <f>ROUND(I167*H167,2)</f>
        <v>0</v>
      </c>
      <c r="BL167" s="14" t="s">
        <v>144</v>
      </c>
      <c r="BM167" s="14" t="s">
        <v>327</v>
      </c>
    </row>
    <row r="168" s="9" customFormat="1" ht="25.92" customHeight="1">
      <c r="B168" s="195"/>
      <c r="C168" s="196"/>
      <c r="D168" s="197" t="s">
        <v>66</v>
      </c>
      <c r="E168" s="198" t="s">
        <v>184</v>
      </c>
      <c r="F168" s="198" t="s">
        <v>328</v>
      </c>
      <c r="G168" s="196"/>
      <c r="H168" s="196"/>
      <c r="I168" s="199"/>
      <c r="J168" s="200">
        <f>BK168</f>
        <v>0</v>
      </c>
      <c r="K168" s="196"/>
      <c r="L168" s="201"/>
      <c r="M168" s="202"/>
      <c r="N168" s="203"/>
      <c r="O168" s="203"/>
      <c r="P168" s="204">
        <f>SUM(P169:P179)</f>
        <v>0</v>
      </c>
      <c r="Q168" s="203"/>
      <c r="R168" s="204">
        <f>SUM(R169:R179)</f>
        <v>0</v>
      </c>
      <c r="S168" s="203"/>
      <c r="T168" s="205">
        <f>SUM(T169:T179)</f>
        <v>0</v>
      </c>
      <c r="AR168" s="206" t="s">
        <v>75</v>
      </c>
      <c r="AT168" s="207" t="s">
        <v>66</v>
      </c>
      <c r="AU168" s="207" t="s">
        <v>67</v>
      </c>
      <c r="AY168" s="206" t="s">
        <v>139</v>
      </c>
      <c r="BK168" s="208">
        <f>SUM(BK169:BK179)</f>
        <v>0</v>
      </c>
    </row>
    <row r="169" s="1" customFormat="1" ht="16.5" customHeight="1">
      <c r="B169" s="35"/>
      <c r="C169" s="209" t="s">
        <v>329</v>
      </c>
      <c r="D169" s="209" t="s">
        <v>140</v>
      </c>
      <c r="E169" s="210" t="s">
        <v>330</v>
      </c>
      <c r="F169" s="211" t="s">
        <v>331</v>
      </c>
      <c r="G169" s="212" t="s">
        <v>187</v>
      </c>
      <c r="H169" s="213">
        <v>28</v>
      </c>
      <c r="I169" s="214"/>
      <c r="J169" s="215">
        <f>ROUND(I169*H169,2)</f>
        <v>0</v>
      </c>
      <c r="K169" s="211" t="s">
        <v>1</v>
      </c>
      <c r="L169" s="40"/>
      <c r="M169" s="216" t="s">
        <v>1</v>
      </c>
      <c r="N169" s="217" t="s">
        <v>38</v>
      </c>
      <c r="O169" s="76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14" t="s">
        <v>144</v>
      </c>
      <c r="AT169" s="14" t="s">
        <v>140</v>
      </c>
      <c r="AU169" s="14" t="s">
        <v>75</v>
      </c>
      <c r="AY169" s="14" t="s">
        <v>139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4" t="s">
        <v>75</v>
      </c>
      <c r="BK169" s="220">
        <f>ROUND(I169*H169,2)</f>
        <v>0</v>
      </c>
      <c r="BL169" s="14" t="s">
        <v>144</v>
      </c>
      <c r="BM169" s="14" t="s">
        <v>332</v>
      </c>
    </row>
    <row r="170" s="1" customFormat="1" ht="16.5" customHeight="1">
      <c r="B170" s="35"/>
      <c r="C170" s="209" t="s">
        <v>333</v>
      </c>
      <c r="D170" s="209" t="s">
        <v>140</v>
      </c>
      <c r="E170" s="210" t="s">
        <v>334</v>
      </c>
      <c r="F170" s="211" t="s">
        <v>335</v>
      </c>
      <c r="G170" s="212" t="s">
        <v>207</v>
      </c>
      <c r="H170" s="213">
        <v>13.75</v>
      </c>
      <c r="I170" s="214"/>
      <c r="J170" s="215">
        <f>ROUND(I170*H170,2)</f>
        <v>0</v>
      </c>
      <c r="K170" s="211" t="s">
        <v>1</v>
      </c>
      <c r="L170" s="40"/>
      <c r="M170" s="216" t="s">
        <v>1</v>
      </c>
      <c r="N170" s="217" t="s">
        <v>38</v>
      </c>
      <c r="O170" s="76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AR170" s="14" t="s">
        <v>144</v>
      </c>
      <c r="AT170" s="14" t="s">
        <v>140</v>
      </c>
      <c r="AU170" s="14" t="s">
        <v>75</v>
      </c>
      <c r="AY170" s="14" t="s">
        <v>139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4" t="s">
        <v>75</v>
      </c>
      <c r="BK170" s="220">
        <f>ROUND(I170*H170,2)</f>
        <v>0</v>
      </c>
      <c r="BL170" s="14" t="s">
        <v>144</v>
      </c>
      <c r="BM170" s="14" t="s">
        <v>336</v>
      </c>
    </row>
    <row r="171" s="10" customFormat="1">
      <c r="B171" s="221"/>
      <c r="C171" s="222"/>
      <c r="D171" s="223" t="s">
        <v>146</v>
      </c>
      <c r="E171" s="224" t="s">
        <v>337</v>
      </c>
      <c r="F171" s="225" t="s">
        <v>338</v>
      </c>
      <c r="G171" s="222"/>
      <c r="H171" s="226">
        <v>13.75</v>
      </c>
      <c r="I171" s="227"/>
      <c r="J171" s="222"/>
      <c r="K171" s="222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146</v>
      </c>
      <c r="AU171" s="232" t="s">
        <v>75</v>
      </c>
      <c r="AV171" s="10" t="s">
        <v>84</v>
      </c>
      <c r="AW171" s="10" t="s">
        <v>30</v>
      </c>
      <c r="AX171" s="10" t="s">
        <v>75</v>
      </c>
      <c r="AY171" s="232" t="s">
        <v>139</v>
      </c>
    </row>
    <row r="172" s="1" customFormat="1" ht="16.5" customHeight="1">
      <c r="B172" s="35"/>
      <c r="C172" s="209" t="s">
        <v>339</v>
      </c>
      <c r="D172" s="209" t="s">
        <v>140</v>
      </c>
      <c r="E172" s="210" t="s">
        <v>340</v>
      </c>
      <c r="F172" s="211" t="s">
        <v>341</v>
      </c>
      <c r="G172" s="212" t="s">
        <v>187</v>
      </c>
      <c r="H172" s="213">
        <v>475</v>
      </c>
      <c r="I172" s="214"/>
      <c r="J172" s="215">
        <f>ROUND(I172*H172,2)</f>
        <v>0</v>
      </c>
      <c r="K172" s="211" t="s">
        <v>1</v>
      </c>
      <c r="L172" s="40"/>
      <c r="M172" s="216" t="s">
        <v>1</v>
      </c>
      <c r="N172" s="217" t="s">
        <v>38</v>
      </c>
      <c r="O172" s="76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14" t="s">
        <v>144</v>
      </c>
      <c r="AT172" s="14" t="s">
        <v>140</v>
      </c>
      <c r="AU172" s="14" t="s">
        <v>75</v>
      </c>
      <c r="AY172" s="14" t="s">
        <v>139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75</v>
      </c>
      <c r="BK172" s="220">
        <f>ROUND(I172*H172,2)</f>
        <v>0</v>
      </c>
      <c r="BL172" s="14" t="s">
        <v>144</v>
      </c>
      <c r="BM172" s="14" t="s">
        <v>342</v>
      </c>
    </row>
    <row r="173" s="1" customFormat="1" ht="16.5" customHeight="1">
      <c r="B173" s="35"/>
      <c r="C173" s="209" t="s">
        <v>343</v>
      </c>
      <c r="D173" s="209" t="s">
        <v>140</v>
      </c>
      <c r="E173" s="210" t="s">
        <v>344</v>
      </c>
      <c r="F173" s="211" t="s">
        <v>345</v>
      </c>
      <c r="G173" s="212" t="s">
        <v>187</v>
      </c>
      <c r="H173" s="213">
        <v>115</v>
      </c>
      <c r="I173" s="214"/>
      <c r="J173" s="215">
        <f>ROUND(I173*H173,2)</f>
        <v>0</v>
      </c>
      <c r="K173" s="211" t="s">
        <v>1</v>
      </c>
      <c r="L173" s="40"/>
      <c r="M173" s="216" t="s">
        <v>1</v>
      </c>
      <c r="N173" s="217" t="s">
        <v>38</v>
      </c>
      <c r="O173" s="76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AR173" s="14" t="s">
        <v>144</v>
      </c>
      <c r="AT173" s="14" t="s">
        <v>140</v>
      </c>
      <c r="AU173" s="14" t="s">
        <v>75</v>
      </c>
      <c r="AY173" s="14" t="s">
        <v>139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4" t="s">
        <v>75</v>
      </c>
      <c r="BK173" s="220">
        <f>ROUND(I173*H173,2)</f>
        <v>0</v>
      </c>
      <c r="BL173" s="14" t="s">
        <v>144</v>
      </c>
      <c r="BM173" s="14" t="s">
        <v>346</v>
      </c>
    </row>
    <row r="174" s="1" customFormat="1" ht="16.5" customHeight="1">
      <c r="B174" s="35"/>
      <c r="C174" s="209" t="s">
        <v>347</v>
      </c>
      <c r="D174" s="209" t="s">
        <v>140</v>
      </c>
      <c r="E174" s="210" t="s">
        <v>348</v>
      </c>
      <c r="F174" s="211" t="s">
        <v>349</v>
      </c>
      <c r="G174" s="212" t="s">
        <v>187</v>
      </c>
      <c r="H174" s="213">
        <v>15.1</v>
      </c>
      <c r="I174" s="214"/>
      <c r="J174" s="215">
        <f>ROUND(I174*H174,2)</f>
        <v>0</v>
      </c>
      <c r="K174" s="211" t="s">
        <v>1</v>
      </c>
      <c r="L174" s="40"/>
      <c r="M174" s="216" t="s">
        <v>1</v>
      </c>
      <c r="N174" s="217" t="s">
        <v>38</v>
      </c>
      <c r="O174" s="76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AR174" s="14" t="s">
        <v>144</v>
      </c>
      <c r="AT174" s="14" t="s">
        <v>140</v>
      </c>
      <c r="AU174" s="14" t="s">
        <v>75</v>
      </c>
      <c r="AY174" s="14" t="s">
        <v>139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4" t="s">
        <v>75</v>
      </c>
      <c r="BK174" s="220">
        <f>ROUND(I174*H174,2)</f>
        <v>0</v>
      </c>
      <c r="BL174" s="14" t="s">
        <v>144</v>
      </c>
      <c r="BM174" s="14" t="s">
        <v>350</v>
      </c>
    </row>
    <row r="175" s="10" customFormat="1">
      <c r="B175" s="221"/>
      <c r="C175" s="222"/>
      <c r="D175" s="223" t="s">
        <v>146</v>
      </c>
      <c r="E175" s="224" t="s">
        <v>351</v>
      </c>
      <c r="F175" s="225" t="s">
        <v>352</v>
      </c>
      <c r="G175" s="222"/>
      <c r="H175" s="226">
        <v>15.1</v>
      </c>
      <c r="I175" s="227"/>
      <c r="J175" s="222"/>
      <c r="K175" s="222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146</v>
      </c>
      <c r="AU175" s="232" t="s">
        <v>75</v>
      </c>
      <c r="AV175" s="10" t="s">
        <v>84</v>
      </c>
      <c r="AW175" s="10" t="s">
        <v>30</v>
      </c>
      <c r="AX175" s="10" t="s">
        <v>75</v>
      </c>
      <c r="AY175" s="232" t="s">
        <v>139</v>
      </c>
    </row>
    <row r="176" s="1" customFormat="1" ht="16.5" customHeight="1">
      <c r="B176" s="35"/>
      <c r="C176" s="209" t="s">
        <v>353</v>
      </c>
      <c r="D176" s="209" t="s">
        <v>140</v>
      </c>
      <c r="E176" s="210" t="s">
        <v>354</v>
      </c>
      <c r="F176" s="211" t="s">
        <v>355</v>
      </c>
      <c r="G176" s="212" t="s">
        <v>187</v>
      </c>
      <c r="H176" s="213">
        <v>65</v>
      </c>
      <c r="I176" s="214"/>
      <c r="J176" s="215">
        <f>ROUND(I176*H176,2)</f>
        <v>0</v>
      </c>
      <c r="K176" s="211" t="s">
        <v>1</v>
      </c>
      <c r="L176" s="40"/>
      <c r="M176" s="216" t="s">
        <v>1</v>
      </c>
      <c r="N176" s="217" t="s">
        <v>38</v>
      </c>
      <c r="O176" s="76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AR176" s="14" t="s">
        <v>144</v>
      </c>
      <c r="AT176" s="14" t="s">
        <v>140</v>
      </c>
      <c r="AU176" s="14" t="s">
        <v>75</v>
      </c>
      <c r="AY176" s="14" t="s">
        <v>139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4" t="s">
        <v>75</v>
      </c>
      <c r="BK176" s="220">
        <f>ROUND(I176*H176,2)</f>
        <v>0</v>
      </c>
      <c r="BL176" s="14" t="s">
        <v>144</v>
      </c>
      <c r="BM176" s="14" t="s">
        <v>356</v>
      </c>
    </row>
    <row r="177" s="1" customFormat="1" ht="16.5" customHeight="1">
      <c r="B177" s="35"/>
      <c r="C177" s="209" t="s">
        <v>357</v>
      </c>
      <c r="D177" s="209" t="s">
        <v>140</v>
      </c>
      <c r="E177" s="210" t="s">
        <v>358</v>
      </c>
      <c r="F177" s="211" t="s">
        <v>359</v>
      </c>
      <c r="G177" s="212" t="s">
        <v>207</v>
      </c>
      <c r="H177" s="213">
        <v>220</v>
      </c>
      <c r="I177" s="214"/>
      <c r="J177" s="215">
        <f>ROUND(I177*H177,2)</f>
        <v>0</v>
      </c>
      <c r="K177" s="211" t="s">
        <v>1</v>
      </c>
      <c r="L177" s="40"/>
      <c r="M177" s="216" t="s">
        <v>1</v>
      </c>
      <c r="N177" s="217" t="s">
        <v>38</v>
      </c>
      <c r="O177" s="76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AR177" s="14" t="s">
        <v>144</v>
      </c>
      <c r="AT177" s="14" t="s">
        <v>140</v>
      </c>
      <c r="AU177" s="14" t="s">
        <v>75</v>
      </c>
      <c r="AY177" s="14" t="s">
        <v>139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4" t="s">
        <v>75</v>
      </c>
      <c r="BK177" s="220">
        <f>ROUND(I177*H177,2)</f>
        <v>0</v>
      </c>
      <c r="BL177" s="14" t="s">
        <v>144</v>
      </c>
      <c r="BM177" s="14" t="s">
        <v>360</v>
      </c>
    </row>
    <row r="178" s="1" customFormat="1" ht="16.5" customHeight="1">
      <c r="B178" s="35"/>
      <c r="C178" s="209" t="s">
        <v>361</v>
      </c>
      <c r="D178" s="209" t="s">
        <v>140</v>
      </c>
      <c r="E178" s="210" t="s">
        <v>362</v>
      </c>
      <c r="F178" s="211" t="s">
        <v>363</v>
      </c>
      <c r="G178" s="212" t="s">
        <v>143</v>
      </c>
      <c r="H178" s="213">
        <v>4.3200000000000003</v>
      </c>
      <c r="I178" s="214"/>
      <c r="J178" s="215">
        <f>ROUND(I178*H178,2)</f>
        <v>0</v>
      </c>
      <c r="K178" s="211" t="s">
        <v>1</v>
      </c>
      <c r="L178" s="40"/>
      <c r="M178" s="216" t="s">
        <v>1</v>
      </c>
      <c r="N178" s="217" t="s">
        <v>38</v>
      </c>
      <c r="O178" s="76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AR178" s="14" t="s">
        <v>144</v>
      </c>
      <c r="AT178" s="14" t="s">
        <v>140</v>
      </c>
      <c r="AU178" s="14" t="s">
        <v>75</v>
      </c>
      <c r="AY178" s="14" t="s">
        <v>139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4" t="s">
        <v>75</v>
      </c>
      <c r="BK178" s="220">
        <f>ROUND(I178*H178,2)</f>
        <v>0</v>
      </c>
      <c r="BL178" s="14" t="s">
        <v>144</v>
      </c>
      <c r="BM178" s="14" t="s">
        <v>364</v>
      </c>
    </row>
    <row r="179" s="10" customFormat="1">
      <c r="B179" s="221"/>
      <c r="C179" s="222"/>
      <c r="D179" s="223" t="s">
        <v>146</v>
      </c>
      <c r="E179" s="224" t="s">
        <v>365</v>
      </c>
      <c r="F179" s="225" t="s">
        <v>366</v>
      </c>
      <c r="G179" s="222"/>
      <c r="H179" s="226">
        <v>4.3200000000000003</v>
      </c>
      <c r="I179" s="227"/>
      <c r="J179" s="222"/>
      <c r="K179" s="222"/>
      <c r="L179" s="228"/>
      <c r="M179" s="244"/>
      <c r="N179" s="245"/>
      <c r="O179" s="245"/>
      <c r="P179" s="245"/>
      <c r="Q179" s="245"/>
      <c r="R179" s="245"/>
      <c r="S179" s="245"/>
      <c r="T179" s="246"/>
      <c r="AT179" s="232" t="s">
        <v>146</v>
      </c>
      <c r="AU179" s="232" t="s">
        <v>75</v>
      </c>
      <c r="AV179" s="10" t="s">
        <v>84</v>
      </c>
      <c r="AW179" s="10" t="s">
        <v>30</v>
      </c>
      <c r="AX179" s="10" t="s">
        <v>75</v>
      </c>
      <c r="AY179" s="232" t="s">
        <v>139</v>
      </c>
    </row>
    <row r="180" s="1" customFormat="1" ht="6.96" customHeight="1">
      <c r="B180" s="54"/>
      <c r="C180" s="55"/>
      <c r="D180" s="55"/>
      <c r="E180" s="55"/>
      <c r="F180" s="55"/>
      <c r="G180" s="55"/>
      <c r="H180" s="55"/>
      <c r="I180" s="156"/>
      <c r="J180" s="55"/>
      <c r="K180" s="55"/>
      <c r="L180" s="40"/>
    </row>
  </sheetData>
  <sheetProtection sheet="1" autoFilter="0" formatColumns="0" formatRows="0" objects="1" scenarios="1" spinCount="100000" saltValue="SKSYno08o4aK+TXQbRm9zE/Z3QPI8rbN1zSBFkugkM9IWDaRtvE7//BE7oogKkNoYYxq25c1/HacWJiNgcFIQA==" hashValue="o9/4/6jqK2Nh+CXnr5KMAkIVSX8JrGHBUIMSFohmCM7IH1cNZgnrZSJW/r6qR4VX/5giUtLGfyRiy6OvF6tYeQ==" algorithmName="SHA-512" password="CC35"/>
  <autoFilter ref="C97:K179"/>
  <mergeCells count="14">
    <mergeCell ref="E7:H7"/>
    <mergeCell ref="E9:H9"/>
    <mergeCell ref="E18:H18"/>
    <mergeCell ref="E27:H27"/>
    <mergeCell ref="E50:H50"/>
    <mergeCell ref="E52:H52"/>
    <mergeCell ref="D72:F72"/>
    <mergeCell ref="D73:F73"/>
    <mergeCell ref="D74:F74"/>
    <mergeCell ref="D75:F75"/>
    <mergeCell ref="D76:F76"/>
    <mergeCell ref="E88:H88"/>
    <mergeCell ref="E90:H9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80</v>
      </c>
      <c r="AZ2" s="122" t="s">
        <v>183</v>
      </c>
      <c r="BA2" s="122" t="s">
        <v>183</v>
      </c>
      <c r="BB2" s="122" t="s">
        <v>1</v>
      </c>
      <c r="BC2" s="122" t="s">
        <v>230</v>
      </c>
      <c r="BD2" s="122" t="s">
        <v>84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77</v>
      </c>
      <c r="AZ3" s="122" t="s">
        <v>367</v>
      </c>
      <c r="BA3" s="122" t="s">
        <v>367</v>
      </c>
      <c r="BB3" s="122" t="s">
        <v>1</v>
      </c>
      <c r="BC3" s="122" t="s">
        <v>343</v>
      </c>
      <c r="BD3" s="122" t="s">
        <v>84</v>
      </c>
    </row>
    <row r="4" ht="24.96" customHeight="1">
      <c r="B4" s="17"/>
      <c r="D4" s="126" t="s">
        <v>95</v>
      </c>
      <c r="L4" s="17"/>
      <c r="M4" s="21" t="s">
        <v>10</v>
      </c>
      <c r="AT4" s="14" t="s">
        <v>4</v>
      </c>
      <c r="AZ4" s="122" t="s">
        <v>368</v>
      </c>
      <c r="BA4" s="122" t="s">
        <v>368</v>
      </c>
      <c r="BB4" s="122" t="s">
        <v>1</v>
      </c>
      <c r="BC4" s="122" t="s">
        <v>204</v>
      </c>
      <c r="BD4" s="122" t="s">
        <v>84</v>
      </c>
    </row>
    <row r="5" ht="6.96" customHeight="1">
      <c r="B5" s="17"/>
      <c r="L5" s="17"/>
      <c r="AZ5" s="122" t="s">
        <v>369</v>
      </c>
      <c r="BA5" s="122" t="s">
        <v>369</v>
      </c>
      <c r="BB5" s="122" t="s">
        <v>1</v>
      </c>
      <c r="BC5" s="122" t="s">
        <v>370</v>
      </c>
      <c r="BD5" s="122" t="s">
        <v>84</v>
      </c>
    </row>
    <row r="6" ht="12" customHeight="1">
      <c r="B6" s="17"/>
      <c r="D6" s="127" t="s">
        <v>16</v>
      </c>
      <c r="L6" s="17"/>
    </row>
    <row r="7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="1" customFormat="1" ht="12" customHeight="1">
      <c r="B8" s="40"/>
      <c r="D8" s="127" t="s">
        <v>100</v>
      </c>
      <c r="I8" s="129"/>
      <c r="L8" s="40"/>
    </row>
    <row r="9" s="1" customFormat="1" ht="36.96" customHeight="1">
      <c r="B9" s="40"/>
      <c r="E9" s="130" t="s">
        <v>371</v>
      </c>
      <c r="F9" s="1"/>
      <c r="G9" s="1"/>
      <c r="H9" s="1"/>
      <c r="I9" s="129"/>
      <c r="L9" s="40"/>
    </row>
    <row r="10" s="1" customFormat="1">
      <c r="B10" s="40"/>
      <c r="I10" s="129"/>
      <c r="L10" s="40"/>
    </row>
    <row r="11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="1" customFormat="1" ht="10.8" customHeight="1">
      <c r="B13" s="40"/>
      <c r="I13" s="129"/>
      <c r="L13" s="40"/>
    </row>
    <row r="14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="1" customFormat="1" ht="6.96" customHeight="1">
      <c r="B16" s="40"/>
      <c r="I16" s="129"/>
      <c r="L16" s="40"/>
    </row>
    <row r="17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9"/>
      <c r="L19" s="40"/>
    </row>
    <row r="20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="1" customFormat="1" ht="6.96" customHeight="1">
      <c r="B22" s="40"/>
      <c r="I22" s="129"/>
      <c r="L22" s="40"/>
    </row>
    <row r="23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="1" customFormat="1" ht="6.96" customHeight="1">
      <c r="B25" s="40"/>
      <c r="I25" s="129"/>
      <c r="L25" s="40"/>
    </row>
    <row r="26" s="1" customFormat="1" ht="12" customHeight="1">
      <c r="B26" s="40"/>
      <c r="D26" s="127" t="s">
        <v>32</v>
      </c>
      <c r="I26" s="129"/>
      <c r="L26" s="40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0"/>
      <c r="I28" s="129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="1" customFormat="1" ht="14.4" customHeight="1">
      <c r="B31" s="40"/>
      <c r="D31" s="139" t="s">
        <v>103</v>
      </c>
      <c r="I31" s="129"/>
      <c r="J31" s="138">
        <f>J67</f>
        <v>0</v>
      </c>
      <c r="L31" s="40"/>
    </row>
    <row r="32" s="1" customFormat="1" ht="25.44" customHeight="1">
      <c r="B32" s="40"/>
      <c r="D32" s="140" t="s">
        <v>33</v>
      </c>
      <c r="I32" s="129"/>
      <c r="J32" s="141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="1" customFormat="1" ht="14.4" customHeight="1">
      <c r="B35" s="40"/>
      <c r="D35" s="127" t="s">
        <v>37</v>
      </c>
      <c r="E35" s="127" t="s">
        <v>38</v>
      </c>
      <c r="F35" s="144">
        <f>ROUND((SUM(BE67:BE74) + SUM(BE94:BE119)),  2)</f>
        <v>0</v>
      </c>
      <c r="I35" s="145">
        <v>0.20999999999999999</v>
      </c>
      <c r="J35" s="144">
        <f>ROUND(((SUM(BE67:BE74) + SUM(BE94:BE119))*I35),  2)</f>
        <v>0</v>
      </c>
      <c r="L35" s="40"/>
    </row>
    <row r="36" s="1" customFormat="1" ht="14.4" customHeight="1">
      <c r="B36" s="40"/>
      <c r="E36" s="127" t="s">
        <v>39</v>
      </c>
      <c r="F36" s="144">
        <f>ROUND((SUM(BF67:BF74) + SUM(BF94:BF119)),  2)</f>
        <v>0</v>
      </c>
      <c r="I36" s="145">
        <v>0.14999999999999999</v>
      </c>
      <c r="J36" s="144">
        <f>ROUND(((SUM(BF67:BF74) + SUM(BF94:BF119))*I36),  2)</f>
        <v>0</v>
      </c>
      <c r="L36" s="40"/>
    </row>
    <row r="37" hidden="1" s="1" customFormat="1" ht="14.4" customHeight="1">
      <c r="B37" s="40"/>
      <c r="E37" s="127" t="s">
        <v>40</v>
      </c>
      <c r="F37" s="144">
        <f>ROUND((SUM(BG67:BG74) + SUM(BG94:BG119)),  2)</f>
        <v>0</v>
      </c>
      <c r="I37" s="145">
        <v>0.20999999999999999</v>
      </c>
      <c r="J37" s="144">
        <f>0</f>
        <v>0</v>
      </c>
      <c r="L37" s="40"/>
    </row>
    <row r="38" hidden="1" s="1" customFormat="1" ht="14.4" customHeight="1">
      <c r="B38" s="40"/>
      <c r="E38" s="127" t="s">
        <v>41</v>
      </c>
      <c r="F38" s="144">
        <f>ROUND((SUM(BH67:BH74) + SUM(BH94:BH119)),  2)</f>
        <v>0</v>
      </c>
      <c r="I38" s="145">
        <v>0.14999999999999999</v>
      </c>
      <c r="J38" s="144">
        <f>0</f>
        <v>0</v>
      </c>
      <c r="L38" s="40"/>
    </row>
    <row r="39" hidden="1" s="1" customFormat="1" ht="14.4" customHeight="1">
      <c r="B39" s="40"/>
      <c r="E39" s="127" t="s">
        <v>42</v>
      </c>
      <c r="F39" s="144">
        <f>ROUND((SUM(BI67:BI74) + SUM(BI94:BI119)),  2)</f>
        <v>0</v>
      </c>
      <c r="I39" s="145">
        <v>0</v>
      </c>
      <c r="J39" s="144">
        <f>0</f>
        <v>0</v>
      </c>
      <c r="L39" s="40"/>
    </row>
    <row r="40" s="1" customFormat="1" ht="6.96" customHeight="1">
      <c r="B40" s="40"/>
      <c r="I40" s="129"/>
      <c r="L40" s="40"/>
    </row>
    <row r="41" s="1" customFormat="1" ht="25.4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="1" customFormat="1" ht="6.96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="1" customFormat="1" ht="24.96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300.B - KANALIZACE A VODOVOD</v>
      </c>
      <c r="F52" s="36"/>
      <c r="G52" s="36"/>
      <c r="H52" s="36"/>
      <c r="I52" s="129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="1" customFormat="1" ht="29.28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J94</f>
        <v>0</v>
      </c>
      <c r="K61" s="36"/>
      <c r="L61" s="40"/>
      <c r="AU61" s="14" t="s">
        <v>77</v>
      </c>
    </row>
    <row r="62" s="7" customFormat="1" ht="24.96" customHeight="1">
      <c r="B62" s="166"/>
      <c r="C62" s="167"/>
      <c r="D62" s="168" t="s">
        <v>108</v>
      </c>
      <c r="E62" s="169"/>
      <c r="F62" s="169"/>
      <c r="G62" s="169"/>
      <c r="H62" s="169"/>
      <c r="I62" s="170"/>
      <c r="J62" s="171">
        <f>J95</f>
        <v>0</v>
      </c>
      <c r="K62" s="167"/>
      <c r="L62" s="172"/>
    </row>
    <row r="63" s="7" customFormat="1" ht="24.96" customHeight="1">
      <c r="B63" s="166"/>
      <c r="C63" s="167"/>
      <c r="D63" s="168" t="s">
        <v>109</v>
      </c>
      <c r="E63" s="169"/>
      <c r="F63" s="169"/>
      <c r="G63" s="169"/>
      <c r="H63" s="169"/>
      <c r="I63" s="170"/>
      <c r="J63" s="171">
        <f>J98</f>
        <v>0</v>
      </c>
      <c r="K63" s="167"/>
      <c r="L63" s="172"/>
    </row>
    <row r="64" s="7" customFormat="1" ht="24.96" customHeight="1">
      <c r="B64" s="166"/>
      <c r="C64" s="167"/>
      <c r="D64" s="168" t="s">
        <v>113</v>
      </c>
      <c r="E64" s="169"/>
      <c r="F64" s="169"/>
      <c r="G64" s="169"/>
      <c r="H64" s="169"/>
      <c r="I64" s="170"/>
      <c r="J64" s="171">
        <f>J112</f>
        <v>0</v>
      </c>
      <c r="K64" s="167"/>
      <c r="L64" s="172"/>
    </row>
    <row r="65" s="1" customFormat="1" ht="21.84" customHeight="1">
      <c r="B65" s="35"/>
      <c r="C65" s="36"/>
      <c r="D65" s="36"/>
      <c r="E65" s="36"/>
      <c r="F65" s="36"/>
      <c r="G65" s="36"/>
      <c r="H65" s="36"/>
      <c r="I65" s="129"/>
      <c r="J65" s="36"/>
      <c r="K65" s="36"/>
      <c r="L65" s="40"/>
    </row>
    <row r="66" s="1" customFormat="1" ht="6.96" customHeight="1">
      <c r="B66" s="35"/>
      <c r="C66" s="36"/>
      <c r="D66" s="36"/>
      <c r="E66" s="36"/>
      <c r="F66" s="36"/>
      <c r="G66" s="36"/>
      <c r="H66" s="36"/>
      <c r="I66" s="129"/>
      <c r="J66" s="36"/>
      <c r="K66" s="36"/>
      <c r="L66" s="40"/>
    </row>
    <row r="67" s="1" customFormat="1" ht="29.28" customHeight="1">
      <c r="B67" s="35"/>
      <c r="C67" s="165" t="s">
        <v>115</v>
      </c>
      <c r="D67" s="36"/>
      <c r="E67" s="36"/>
      <c r="F67" s="36"/>
      <c r="G67" s="36"/>
      <c r="H67" s="36"/>
      <c r="I67" s="129"/>
      <c r="J67" s="173">
        <f>ROUND(J68 + J69 + J70 + J71 + J72 + J73,2)</f>
        <v>0</v>
      </c>
      <c r="K67" s="36"/>
      <c r="L67" s="40"/>
      <c r="N67" s="174" t="s">
        <v>37</v>
      </c>
    </row>
    <row r="68" s="1" customFormat="1" ht="18" customHeight="1">
      <c r="B68" s="35"/>
      <c r="C68" s="36"/>
      <c r="D68" s="175" t="s">
        <v>116</v>
      </c>
      <c r="E68" s="176"/>
      <c r="F68" s="176"/>
      <c r="G68" s="36"/>
      <c r="H68" s="36"/>
      <c r="I68" s="129"/>
      <c r="J68" s="177">
        <v>0</v>
      </c>
      <c r="K68" s="36"/>
      <c r="L68" s="178"/>
      <c r="M68" s="129"/>
      <c r="N68" s="179" t="s">
        <v>39</v>
      </c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80" t="s">
        <v>117</v>
      </c>
      <c r="AZ68" s="129"/>
      <c r="BA68" s="129"/>
      <c r="BB68" s="129"/>
      <c r="BC68" s="129"/>
      <c r="BD68" s="129"/>
      <c r="BE68" s="181">
        <f>IF(N68="základní",J68,0)</f>
        <v>0</v>
      </c>
      <c r="BF68" s="181">
        <f>IF(N68="snížená",J68,0)</f>
        <v>0</v>
      </c>
      <c r="BG68" s="181">
        <f>IF(N68="zákl. přenesená",J68,0)</f>
        <v>0</v>
      </c>
      <c r="BH68" s="181">
        <f>IF(N68="sníž. přenesená",J68,0)</f>
        <v>0</v>
      </c>
      <c r="BI68" s="181">
        <f>IF(N68="nulová",J68,0)</f>
        <v>0</v>
      </c>
      <c r="BJ68" s="180" t="s">
        <v>84</v>
      </c>
      <c r="BK68" s="129"/>
      <c r="BL68" s="129"/>
      <c r="BM68" s="129"/>
    </row>
    <row r="69" s="1" customFormat="1" ht="18" customHeight="1">
      <c r="B69" s="35"/>
      <c r="C69" s="36"/>
      <c r="D69" s="175" t="s">
        <v>118</v>
      </c>
      <c r="E69" s="176"/>
      <c r="F69" s="176"/>
      <c r="G69" s="36"/>
      <c r="H69" s="36"/>
      <c r="I69" s="129"/>
      <c r="J69" s="177">
        <v>0</v>
      </c>
      <c r="K69" s="36"/>
      <c r="L69" s="178"/>
      <c r="M69" s="129"/>
      <c r="N69" s="179" t="s">
        <v>39</v>
      </c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80" t="s">
        <v>117</v>
      </c>
      <c r="AZ69" s="129"/>
      <c r="BA69" s="129"/>
      <c r="BB69" s="129"/>
      <c r="BC69" s="129"/>
      <c r="BD69" s="129"/>
      <c r="BE69" s="181">
        <f>IF(N69="základní",J69,0)</f>
        <v>0</v>
      </c>
      <c r="BF69" s="181">
        <f>IF(N69="snížená",J69,0)</f>
        <v>0</v>
      </c>
      <c r="BG69" s="181">
        <f>IF(N69="zákl. přenesená",J69,0)</f>
        <v>0</v>
      </c>
      <c r="BH69" s="181">
        <f>IF(N69="sníž. přenesená",J69,0)</f>
        <v>0</v>
      </c>
      <c r="BI69" s="181">
        <f>IF(N69="nulová",J69,0)</f>
        <v>0</v>
      </c>
      <c r="BJ69" s="180" t="s">
        <v>84</v>
      </c>
      <c r="BK69" s="129"/>
      <c r="BL69" s="129"/>
      <c r="BM69" s="129"/>
    </row>
    <row r="70" s="1" customFormat="1" ht="18" customHeight="1">
      <c r="B70" s="35"/>
      <c r="C70" s="36"/>
      <c r="D70" s="175" t="s">
        <v>119</v>
      </c>
      <c r="E70" s="176"/>
      <c r="F70" s="176"/>
      <c r="G70" s="36"/>
      <c r="H70" s="36"/>
      <c r="I70" s="129"/>
      <c r="J70" s="177">
        <v>0</v>
      </c>
      <c r="K70" s="36"/>
      <c r="L70" s="178"/>
      <c r="M70" s="129"/>
      <c r="N70" s="179" t="s">
        <v>39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80" t="s">
        <v>117</v>
      </c>
      <c r="AZ70" s="129"/>
      <c r="BA70" s="129"/>
      <c r="BB70" s="129"/>
      <c r="BC70" s="129"/>
      <c r="BD70" s="129"/>
      <c r="BE70" s="181">
        <f>IF(N70="základní",J70,0)</f>
        <v>0</v>
      </c>
      <c r="BF70" s="181">
        <f>IF(N70="snížená",J70,0)</f>
        <v>0</v>
      </c>
      <c r="BG70" s="181">
        <f>IF(N70="zákl. přenesená",J70,0)</f>
        <v>0</v>
      </c>
      <c r="BH70" s="181">
        <f>IF(N70="sníž. přenesená",J70,0)</f>
        <v>0</v>
      </c>
      <c r="BI70" s="181">
        <f>IF(N70="nulová",J70,0)</f>
        <v>0</v>
      </c>
      <c r="BJ70" s="180" t="s">
        <v>84</v>
      </c>
      <c r="BK70" s="129"/>
      <c r="BL70" s="129"/>
      <c r="BM70" s="129"/>
    </row>
    <row r="71" s="1" customFormat="1" ht="18" customHeight="1">
      <c r="B71" s="35"/>
      <c r="C71" s="36"/>
      <c r="D71" s="175" t="s">
        <v>120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39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84</v>
      </c>
      <c r="BK71" s="129"/>
      <c r="BL71" s="129"/>
      <c r="BM71" s="129"/>
    </row>
    <row r="72" s="1" customFormat="1" ht="18" customHeight="1">
      <c r="B72" s="35"/>
      <c r="C72" s="36"/>
      <c r="D72" s="175" t="s">
        <v>121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39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84</v>
      </c>
      <c r="BK72" s="129"/>
      <c r="BL72" s="129"/>
      <c r="BM72" s="129"/>
    </row>
    <row r="73" s="1" customFormat="1" ht="18" customHeight="1">
      <c r="B73" s="35"/>
      <c r="C73" s="36"/>
      <c r="D73" s="176" t="s">
        <v>122</v>
      </c>
      <c r="E73" s="36"/>
      <c r="F73" s="36"/>
      <c r="G73" s="36"/>
      <c r="H73" s="36"/>
      <c r="I73" s="129"/>
      <c r="J73" s="177">
        <f>ROUND(J30*T73,2)</f>
        <v>0</v>
      </c>
      <c r="K73" s="36"/>
      <c r="L73" s="178"/>
      <c r="M73" s="129"/>
      <c r="N73" s="179" t="s">
        <v>39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123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84</v>
      </c>
      <c r="BK73" s="129"/>
      <c r="BL73" s="129"/>
      <c r="BM73" s="129"/>
    </row>
    <row r="74" s="1" customFormat="1">
      <c r="B74" s="35"/>
      <c r="C74" s="36"/>
      <c r="D74" s="36"/>
      <c r="E74" s="36"/>
      <c r="F74" s="36"/>
      <c r="G74" s="36"/>
      <c r="H74" s="36"/>
      <c r="I74" s="129"/>
      <c r="J74" s="36"/>
      <c r="K74" s="36"/>
      <c r="L74" s="40"/>
    </row>
    <row r="75" s="1" customFormat="1" ht="29.28" customHeight="1">
      <c r="B75" s="35"/>
      <c r="C75" s="182" t="s">
        <v>124</v>
      </c>
      <c r="D75" s="162"/>
      <c r="E75" s="162"/>
      <c r="F75" s="162"/>
      <c r="G75" s="162"/>
      <c r="H75" s="162"/>
      <c r="I75" s="163"/>
      <c r="J75" s="183">
        <f>ROUND(J61+J67,2)</f>
        <v>0</v>
      </c>
      <c r="K75" s="162"/>
      <c r="L75" s="40"/>
    </row>
    <row r="76" s="1" customFormat="1" ht="6.96" customHeight="1">
      <c r="B76" s="54"/>
      <c r="C76" s="55"/>
      <c r="D76" s="55"/>
      <c r="E76" s="55"/>
      <c r="F76" s="55"/>
      <c r="G76" s="55"/>
      <c r="H76" s="55"/>
      <c r="I76" s="156"/>
      <c r="J76" s="55"/>
      <c r="K76" s="55"/>
      <c r="L76" s="40"/>
    </row>
    <row r="80" s="1" customFormat="1" ht="6.96" customHeight="1">
      <c r="B80" s="56"/>
      <c r="C80" s="57"/>
      <c r="D80" s="57"/>
      <c r="E80" s="57"/>
      <c r="F80" s="57"/>
      <c r="G80" s="57"/>
      <c r="H80" s="57"/>
      <c r="I80" s="159"/>
      <c r="J80" s="57"/>
      <c r="K80" s="57"/>
      <c r="L80" s="40"/>
    </row>
    <row r="81" s="1" customFormat="1" ht="24.96" customHeight="1">
      <c r="B81" s="35"/>
      <c r="C81" s="20" t="s">
        <v>125</v>
      </c>
      <c r="D81" s="36"/>
      <c r="E81" s="36"/>
      <c r="F81" s="36"/>
      <c r="G81" s="36"/>
      <c r="H81" s="36"/>
      <c r="I81" s="129"/>
      <c r="J81" s="36"/>
      <c r="K81" s="36"/>
      <c r="L81" s="40"/>
    </row>
    <row r="82" s="1" customFormat="1" ht="6.96" customHeight="1">
      <c r="B82" s="35"/>
      <c r="C82" s="36"/>
      <c r="D82" s="36"/>
      <c r="E82" s="36"/>
      <c r="F82" s="36"/>
      <c r="G82" s="36"/>
      <c r="H82" s="36"/>
      <c r="I82" s="129"/>
      <c r="J82" s="36"/>
      <c r="K82" s="36"/>
      <c r="L82" s="40"/>
    </row>
    <row r="83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9"/>
      <c r="J83" s="36"/>
      <c r="K83" s="36"/>
      <c r="L83" s="40"/>
    </row>
    <row r="84" s="1" customFormat="1" ht="16.5" customHeight="1">
      <c r="B84" s="35"/>
      <c r="C84" s="36"/>
      <c r="D84" s="36"/>
      <c r="E84" s="160" t="str">
        <f>E7</f>
        <v>Okružní křižovatka v km 1,391.91 u areálu T-sport a SOPO - Modletice včetně chodníku k zastávce</v>
      </c>
      <c r="F84" s="29"/>
      <c r="G84" s="29"/>
      <c r="H84" s="29"/>
      <c r="I84" s="129"/>
      <c r="J84" s="36"/>
      <c r="K84" s="36"/>
      <c r="L84" s="40"/>
    </row>
    <row r="85" s="1" customFormat="1" ht="12" customHeight="1">
      <c r="B85" s="35"/>
      <c r="C85" s="29" t="s">
        <v>100</v>
      </c>
      <c r="D85" s="36"/>
      <c r="E85" s="36"/>
      <c r="F85" s="36"/>
      <c r="G85" s="36"/>
      <c r="H85" s="36"/>
      <c r="I85" s="129"/>
      <c r="J85" s="36"/>
      <c r="K85" s="36"/>
      <c r="L85" s="40"/>
    </row>
    <row r="86" s="1" customFormat="1" ht="16.5" customHeight="1">
      <c r="B86" s="35"/>
      <c r="C86" s="36"/>
      <c r="D86" s="36"/>
      <c r="E86" s="61" t="str">
        <f>E9</f>
        <v>SO 300.B - KANALIZACE A VODOVOD</v>
      </c>
      <c r="F86" s="36"/>
      <c r="G86" s="36"/>
      <c r="H86" s="36"/>
      <c r="I86" s="129"/>
      <c r="J86" s="36"/>
      <c r="K86" s="36"/>
      <c r="L86" s="40"/>
    </row>
    <row r="87" s="1" customFormat="1" ht="6.96" customHeight="1">
      <c r="B87" s="35"/>
      <c r="C87" s="36"/>
      <c r="D87" s="36"/>
      <c r="E87" s="36"/>
      <c r="F87" s="36"/>
      <c r="G87" s="36"/>
      <c r="H87" s="36"/>
      <c r="I87" s="129"/>
      <c r="J87" s="36"/>
      <c r="K87" s="36"/>
      <c r="L87" s="40"/>
    </row>
    <row r="88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1" t="s">
        <v>22</v>
      </c>
      <c r="J88" s="64" t="str">
        <f>IF(J12="","",J12)</f>
        <v>5. 2. 2018</v>
      </c>
      <c r="K88" s="36"/>
      <c r="L88" s="40"/>
    </row>
    <row r="89" s="1" customFormat="1" ht="6.96" customHeight="1">
      <c r="B89" s="35"/>
      <c r="C89" s="36"/>
      <c r="D89" s="36"/>
      <c r="E89" s="36"/>
      <c r="F89" s="36"/>
      <c r="G89" s="36"/>
      <c r="H89" s="36"/>
      <c r="I89" s="129"/>
      <c r="J89" s="36"/>
      <c r="K89" s="36"/>
      <c r="L89" s="40"/>
    </row>
    <row r="90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1" t="s">
        <v>29</v>
      </c>
      <c r="J90" s="33" t="str">
        <f>E21</f>
        <v xml:space="preserve"> </v>
      </c>
      <c r="K90" s="36"/>
      <c r="L90" s="40"/>
    </row>
    <row r="91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1" t="s">
        <v>31</v>
      </c>
      <c r="J91" s="33" t="str">
        <f>E24</f>
        <v xml:space="preserve"> </v>
      </c>
      <c r="K91" s="36"/>
      <c r="L91" s="40"/>
    </row>
    <row r="92" s="1" customFormat="1" ht="10.32" customHeight="1">
      <c r="B92" s="35"/>
      <c r="C92" s="36"/>
      <c r="D92" s="36"/>
      <c r="E92" s="36"/>
      <c r="F92" s="36"/>
      <c r="G92" s="36"/>
      <c r="H92" s="36"/>
      <c r="I92" s="129"/>
      <c r="J92" s="36"/>
      <c r="K92" s="36"/>
      <c r="L92" s="40"/>
    </row>
    <row r="93" s="8" customFormat="1" ht="29.28" customHeight="1">
      <c r="B93" s="184"/>
      <c r="C93" s="185" t="s">
        <v>126</v>
      </c>
      <c r="D93" s="186" t="s">
        <v>52</v>
      </c>
      <c r="E93" s="186" t="s">
        <v>48</v>
      </c>
      <c r="F93" s="186" t="s">
        <v>49</v>
      </c>
      <c r="G93" s="186" t="s">
        <v>127</v>
      </c>
      <c r="H93" s="186" t="s">
        <v>128</v>
      </c>
      <c r="I93" s="187" t="s">
        <v>129</v>
      </c>
      <c r="J93" s="188" t="s">
        <v>106</v>
      </c>
      <c r="K93" s="189" t="s">
        <v>130</v>
      </c>
      <c r="L93" s="190"/>
      <c r="M93" s="85" t="s">
        <v>1</v>
      </c>
      <c r="N93" s="86" t="s">
        <v>37</v>
      </c>
      <c r="O93" s="86" t="s">
        <v>131</v>
      </c>
      <c r="P93" s="86" t="s">
        <v>132</v>
      </c>
      <c r="Q93" s="86" t="s">
        <v>133</v>
      </c>
      <c r="R93" s="86" t="s">
        <v>134</v>
      </c>
      <c r="S93" s="86" t="s">
        <v>135</v>
      </c>
      <c r="T93" s="87" t="s">
        <v>136</v>
      </c>
    </row>
    <row r="94" s="1" customFormat="1" ht="22.8" customHeight="1">
      <c r="B94" s="35"/>
      <c r="C94" s="92" t="s">
        <v>137</v>
      </c>
      <c r="D94" s="36"/>
      <c r="E94" s="36"/>
      <c r="F94" s="36"/>
      <c r="G94" s="36"/>
      <c r="H94" s="36"/>
      <c r="I94" s="129"/>
      <c r="J94" s="191">
        <f>BK94</f>
        <v>0</v>
      </c>
      <c r="K94" s="36"/>
      <c r="L94" s="40"/>
      <c r="M94" s="88"/>
      <c r="N94" s="89"/>
      <c r="O94" s="89"/>
      <c r="P94" s="192">
        <f>P95+P98+P112</f>
        <v>0</v>
      </c>
      <c r="Q94" s="89"/>
      <c r="R94" s="192">
        <f>R95+R98+R112</f>
        <v>0</v>
      </c>
      <c r="S94" s="89"/>
      <c r="T94" s="193">
        <f>T95+T98+T112</f>
        <v>0</v>
      </c>
      <c r="AT94" s="14" t="s">
        <v>66</v>
      </c>
      <c r="AU94" s="14" t="s">
        <v>77</v>
      </c>
      <c r="BK94" s="194">
        <f>BK95+BK98+BK112</f>
        <v>0</v>
      </c>
    </row>
    <row r="95" s="9" customFormat="1" ht="25.92" customHeight="1">
      <c r="B95" s="195"/>
      <c r="C95" s="196"/>
      <c r="D95" s="197" t="s">
        <v>66</v>
      </c>
      <c r="E95" s="198" t="s">
        <v>67</v>
      </c>
      <c r="F95" s="198" t="s">
        <v>138</v>
      </c>
      <c r="G95" s="196"/>
      <c r="H95" s="196"/>
      <c r="I95" s="199"/>
      <c r="J95" s="200">
        <f>BK95</f>
        <v>0</v>
      </c>
      <c r="K95" s="196"/>
      <c r="L95" s="201"/>
      <c r="M95" s="202"/>
      <c r="N95" s="203"/>
      <c r="O95" s="203"/>
      <c r="P95" s="204">
        <f>SUM(P96:P97)</f>
        <v>0</v>
      </c>
      <c r="Q95" s="203"/>
      <c r="R95" s="204">
        <f>SUM(R96:R97)</f>
        <v>0</v>
      </c>
      <c r="S95" s="203"/>
      <c r="T95" s="205">
        <f>SUM(T96:T97)</f>
        <v>0</v>
      </c>
      <c r="AR95" s="206" t="s">
        <v>75</v>
      </c>
      <c r="AT95" s="207" t="s">
        <v>66</v>
      </c>
      <c r="AU95" s="207" t="s">
        <v>67</v>
      </c>
      <c r="AY95" s="206" t="s">
        <v>139</v>
      </c>
      <c r="BK95" s="208">
        <f>SUM(BK96:BK97)</f>
        <v>0</v>
      </c>
    </row>
    <row r="96" s="1" customFormat="1" ht="16.5" customHeight="1">
      <c r="B96" s="35"/>
      <c r="C96" s="209" t="s">
        <v>75</v>
      </c>
      <c r="D96" s="209" t="s">
        <v>140</v>
      </c>
      <c r="E96" s="210" t="s">
        <v>148</v>
      </c>
      <c r="F96" s="211" t="s">
        <v>149</v>
      </c>
      <c r="G96" s="212" t="s">
        <v>143</v>
      </c>
      <c r="H96" s="213">
        <v>40</v>
      </c>
      <c r="I96" s="214"/>
      <c r="J96" s="215">
        <f>ROUND(I96*H96,2)</f>
        <v>0</v>
      </c>
      <c r="K96" s="211" t="s">
        <v>1</v>
      </c>
      <c r="L96" s="40"/>
      <c r="M96" s="216" t="s">
        <v>1</v>
      </c>
      <c r="N96" s="217" t="s">
        <v>38</v>
      </c>
      <c r="O96" s="76"/>
      <c r="P96" s="218">
        <f>O96*H96</f>
        <v>0</v>
      </c>
      <c r="Q96" s="218">
        <v>0</v>
      </c>
      <c r="R96" s="218">
        <f>Q96*H96</f>
        <v>0</v>
      </c>
      <c r="S96" s="218">
        <v>0</v>
      </c>
      <c r="T96" s="219">
        <f>S96*H96</f>
        <v>0</v>
      </c>
      <c r="AR96" s="14" t="s">
        <v>144</v>
      </c>
      <c r="AT96" s="14" t="s">
        <v>140</v>
      </c>
      <c r="AU96" s="14" t="s">
        <v>75</v>
      </c>
      <c r="AY96" s="14" t="s">
        <v>139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4" t="s">
        <v>75</v>
      </c>
      <c r="BK96" s="220">
        <f>ROUND(I96*H96,2)</f>
        <v>0</v>
      </c>
      <c r="BL96" s="14" t="s">
        <v>144</v>
      </c>
      <c r="BM96" s="14" t="s">
        <v>372</v>
      </c>
    </row>
    <row r="97" s="10" customFormat="1">
      <c r="B97" s="221"/>
      <c r="C97" s="222"/>
      <c r="D97" s="223" t="s">
        <v>146</v>
      </c>
      <c r="E97" s="224" t="s">
        <v>373</v>
      </c>
      <c r="F97" s="225" t="s">
        <v>374</v>
      </c>
      <c r="G97" s="222"/>
      <c r="H97" s="226">
        <v>40</v>
      </c>
      <c r="I97" s="227"/>
      <c r="J97" s="222"/>
      <c r="K97" s="222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146</v>
      </c>
      <c r="AU97" s="232" t="s">
        <v>75</v>
      </c>
      <c r="AV97" s="10" t="s">
        <v>84</v>
      </c>
      <c r="AW97" s="10" t="s">
        <v>30</v>
      </c>
      <c r="AX97" s="10" t="s">
        <v>75</v>
      </c>
      <c r="AY97" s="232" t="s">
        <v>139</v>
      </c>
    </row>
    <row r="98" s="9" customFormat="1" ht="25.92" customHeight="1">
      <c r="B98" s="195"/>
      <c r="C98" s="196"/>
      <c r="D98" s="197" t="s">
        <v>66</v>
      </c>
      <c r="E98" s="198" t="s">
        <v>75</v>
      </c>
      <c r="F98" s="198" t="s">
        <v>159</v>
      </c>
      <c r="G98" s="196"/>
      <c r="H98" s="196"/>
      <c r="I98" s="199"/>
      <c r="J98" s="200">
        <f>BK98</f>
        <v>0</v>
      </c>
      <c r="K98" s="196"/>
      <c r="L98" s="201"/>
      <c r="M98" s="202"/>
      <c r="N98" s="203"/>
      <c r="O98" s="203"/>
      <c r="P98" s="204">
        <f>SUM(P99:P111)</f>
        <v>0</v>
      </c>
      <c r="Q98" s="203"/>
      <c r="R98" s="204">
        <f>SUM(R99:R111)</f>
        <v>0</v>
      </c>
      <c r="S98" s="203"/>
      <c r="T98" s="205">
        <f>SUM(T99:T111)</f>
        <v>0</v>
      </c>
      <c r="AR98" s="206" t="s">
        <v>75</v>
      </c>
      <c r="AT98" s="207" t="s">
        <v>66</v>
      </c>
      <c r="AU98" s="207" t="s">
        <v>67</v>
      </c>
      <c r="AY98" s="206" t="s">
        <v>139</v>
      </c>
      <c r="BK98" s="208">
        <f>SUM(BK99:BK111)</f>
        <v>0</v>
      </c>
    </row>
    <row r="99" s="1" customFormat="1" ht="16.5" customHeight="1">
      <c r="B99" s="35"/>
      <c r="C99" s="209" t="s">
        <v>84</v>
      </c>
      <c r="D99" s="209" t="s">
        <v>140</v>
      </c>
      <c r="E99" s="210" t="s">
        <v>375</v>
      </c>
      <c r="F99" s="211" t="s">
        <v>376</v>
      </c>
      <c r="G99" s="212" t="s">
        <v>143</v>
      </c>
      <c r="H99" s="213">
        <v>8.0999999999999996</v>
      </c>
      <c r="I99" s="214"/>
      <c r="J99" s="215">
        <f>ROUND(I99*H99,2)</f>
        <v>0</v>
      </c>
      <c r="K99" s="211" t="s">
        <v>1</v>
      </c>
      <c r="L99" s="40"/>
      <c r="M99" s="216" t="s">
        <v>1</v>
      </c>
      <c r="N99" s="217" t="s">
        <v>38</v>
      </c>
      <c r="O99" s="76"/>
      <c r="P99" s="218">
        <f>O99*H99</f>
        <v>0</v>
      </c>
      <c r="Q99" s="218">
        <v>0</v>
      </c>
      <c r="R99" s="218">
        <f>Q99*H99</f>
        <v>0</v>
      </c>
      <c r="S99" s="218">
        <v>0</v>
      </c>
      <c r="T99" s="219">
        <f>S99*H99</f>
        <v>0</v>
      </c>
      <c r="AR99" s="14" t="s">
        <v>144</v>
      </c>
      <c r="AT99" s="14" t="s">
        <v>140</v>
      </c>
      <c r="AU99" s="14" t="s">
        <v>75</v>
      </c>
      <c r="AY99" s="14" t="s">
        <v>139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4" t="s">
        <v>75</v>
      </c>
      <c r="BK99" s="220">
        <f>ROUND(I99*H99,2)</f>
        <v>0</v>
      </c>
      <c r="BL99" s="14" t="s">
        <v>144</v>
      </c>
      <c r="BM99" s="14" t="s">
        <v>377</v>
      </c>
    </row>
    <row r="100" s="10" customFormat="1">
      <c r="B100" s="221"/>
      <c r="C100" s="222"/>
      <c r="D100" s="223" t="s">
        <v>146</v>
      </c>
      <c r="E100" s="224" t="s">
        <v>174</v>
      </c>
      <c r="F100" s="225" t="s">
        <v>378</v>
      </c>
      <c r="G100" s="222"/>
      <c r="H100" s="226">
        <v>8.0999999999999996</v>
      </c>
      <c r="I100" s="227"/>
      <c r="J100" s="222"/>
      <c r="K100" s="222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146</v>
      </c>
      <c r="AU100" s="232" t="s">
        <v>75</v>
      </c>
      <c r="AV100" s="10" t="s">
        <v>84</v>
      </c>
      <c r="AW100" s="10" t="s">
        <v>30</v>
      </c>
      <c r="AX100" s="10" t="s">
        <v>75</v>
      </c>
      <c r="AY100" s="232" t="s">
        <v>139</v>
      </c>
    </row>
    <row r="101" s="1" customFormat="1" ht="16.5" customHeight="1">
      <c r="B101" s="35"/>
      <c r="C101" s="209" t="s">
        <v>153</v>
      </c>
      <c r="D101" s="209" t="s">
        <v>140</v>
      </c>
      <c r="E101" s="210" t="s">
        <v>379</v>
      </c>
      <c r="F101" s="211" t="s">
        <v>380</v>
      </c>
      <c r="G101" s="212" t="s">
        <v>143</v>
      </c>
      <c r="H101" s="213">
        <v>40</v>
      </c>
      <c r="I101" s="214"/>
      <c r="J101" s="215">
        <f>ROUND(I101*H101,2)</f>
        <v>0</v>
      </c>
      <c r="K101" s="211" t="s">
        <v>1</v>
      </c>
      <c r="L101" s="40"/>
      <c r="M101" s="216" t="s">
        <v>1</v>
      </c>
      <c r="N101" s="217" t="s">
        <v>38</v>
      </c>
      <c r="O101" s="76"/>
      <c r="P101" s="218">
        <f>O101*H101</f>
        <v>0</v>
      </c>
      <c r="Q101" s="218">
        <v>0</v>
      </c>
      <c r="R101" s="218">
        <f>Q101*H101</f>
        <v>0</v>
      </c>
      <c r="S101" s="218">
        <v>0</v>
      </c>
      <c r="T101" s="219">
        <f>S101*H101</f>
        <v>0</v>
      </c>
      <c r="AR101" s="14" t="s">
        <v>144</v>
      </c>
      <c r="AT101" s="14" t="s">
        <v>140</v>
      </c>
      <c r="AU101" s="14" t="s">
        <v>75</v>
      </c>
      <c r="AY101" s="14" t="s">
        <v>139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4" t="s">
        <v>75</v>
      </c>
      <c r="BK101" s="220">
        <f>ROUND(I101*H101,2)</f>
        <v>0</v>
      </c>
      <c r="BL101" s="14" t="s">
        <v>144</v>
      </c>
      <c r="BM101" s="14" t="s">
        <v>381</v>
      </c>
    </row>
    <row r="102" s="10" customFormat="1">
      <c r="B102" s="221"/>
      <c r="C102" s="222"/>
      <c r="D102" s="223" t="s">
        <v>146</v>
      </c>
      <c r="E102" s="224" t="s">
        <v>367</v>
      </c>
      <c r="F102" s="225" t="s">
        <v>382</v>
      </c>
      <c r="G102" s="222"/>
      <c r="H102" s="226">
        <v>40</v>
      </c>
      <c r="I102" s="227"/>
      <c r="J102" s="222"/>
      <c r="K102" s="222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146</v>
      </c>
      <c r="AU102" s="232" t="s">
        <v>75</v>
      </c>
      <c r="AV102" s="10" t="s">
        <v>84</v>
      </c>
      <c r="AW102" s="10" t="s">
        <v>30</v>
      </c>
      <c r="AX102" s="10" t="s">
        <v>75</v>
      </c>
      <c r="AY102" s="232" t="s">
        <v>139</v>
      </c>
    </row>
    <row r="103" s="1" customFormat="1" ht="16.5" customHeight="1">
      <c r="B103" s="35"/>
      <c r="C103" s="209" t="s">
        <v>144</v>
      </c>
      <c r="D103" s="209" t="s">
        <v>140</v>
      </c>
      <c r="E103" s="210" t="s">
        <v>383</v>
      </c>
      <c r="F103" s="211" t="s">
        <v>380</v>
      </c>
      <c r="G103" s="212" t="s">
        <v>143</v>
      </c>
      <c r="H103" s="213">
        <v>41</v>
      </c>
      <c r="I103" s="214"/>
      <c r="J103" s="215">
        <f>ROUND(I103*H103,2)</f>
        <v>0</v>
      </c>
      <c r="K103" s="211" t="s">
        <v>1</v>
      </c>
      <c r="L103" s="40"/>
      <c r="M103" s="216" t="s">
        <v>1</v>
      </c>
      <c r="N103" s="217" t="s">
        <v>38</v>
      </c>
      <c r="O103" s="76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AR103" s="14" t="s">
        <v>144</v>
      </c>
      <c r="AT103" s="14" t="s">
        <v>140</v>
      </c>
      <c r="AU103" s="14" t="s">
        <v>75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144</v>
      </c>
      <c r="BM103" s="14" t="s">
        <v>384</v>
      </c>
    </row>
    <row r="104" s="10" customFormat="1">
      <c r="B104" s="221"/>
      <c r="C104" s="222"/>
      <c r="D104" s="223" t="s">
        <v>146</v>
      </c>
      <c r="E104" s="224" t="s">
        <v>213</v>
      </c>
      <c r="F104" s="225" t="s">
        <v>385</v>
      </c>
      <c r="G104" s="222"/>
      <c r="H104" s="226">
        <v>41</v>
      </c>
      <c r="I104" s="227"/>
      <c r="J104" s="222"/>
      <c r="K104" s="222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146</v>
      </c>
      <c r="AU104" s="232" t="s">
        <v>75</v>
      </c>
      <c r="AV104" s="10" t="s">
        <v>84</v>
      </c>
      <c r="AW104" s="10" t="s">
        <v>30</v>
      </c>
      <c r="AX104" s="10" t="s">
        <v>75</v>
      </c>
      <c r="AY104" s="232" t="s">
        <v>139</v>
      </c>
    </row>
    <row r="105" s="1" customFormat="1" ht="16.5" customHeight="1">
      <c r="B105" s="35"/>
      <c r="C105" s="209" t="s">
        <v>164</v>
      </c>
      <c r="D105" s="209" t="s">
        <v>140</v>
      </c>
      <c r="E105" s="210" t="s">
        <v>194</v>
      </c>
      <c r="F105" s="211" t="s">
        <v>195</v>
      </c>
      <c r="G105" s="212" t="s">
        <v>143</v>
      </c>
      <c r="H105" s="213">
        <v>40</v>
      </c>
      <c r="I105" s="214"/>
      <c r="J105" s="215">
        <f>ROUND(I105*H105,2)</f>
        <v>0</v>
      </c>
      <c r="K105" s="211" t="s">
        <v>1</v>
      </c>
      <c r="L105" s="40"/>
      <c r="M105" s="216" t="s">
        <v>1</v>
      </c>
      <c r="N105" s="217" t="s">
        <v>38</v>
      </c>
      <c r="O105" s="7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14" t="s">
        <v>144</v>
      </c>
      <c r="AT105" s="14" t="s">
        <v>140</v>
      </c>
      <c r="AU105" s="14" t="s">
        <v>75</v>
      </c>
      <c r="AY105" s="14" t="s">
        <v>139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4" t="s">
        <v>75</v>
      </c>
      <c r="BK105" s="220">
        <f>ROUND(I105*H105,2)</f>
        <v>0</v>
      </c>
      <c r="BL105" s="14" t="s">
        <v>144</v>
      </c>
      <c r="BM105" s="14" t="s">
        <v>386</v>
      </c>
    </row>
    <row r="106" s="10" customFormat="1">
      <c r="B106" s="221"/>
      <c r="C106" s="222"/>
      <c r="D106" s="223" t="s">
        <v>146</v>
      </c>
      <c r="E106" s="224" t="s">
        <v>387</v>
      </c>
      <c r="F106" s="225" t="s">
        <v>374</v>
      </c>
      <c r="G106" s="222"/>
      <c r="H106" s="226">
        <v>40</v>
      </c>
      <c r="I106" s="227"/>
      <c r="J106" s="222"/>
      <c r="K106" s="222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146</v>
      </c>
      <c r="AU106" s="232" t="s">
        <v>75</v>
      </c>
      <c r="AV106" s="10" t="s">
        <v>84</v>
      </c>
      <c r="AW106" s="10" t="s">
        <v>30</v>
      </c>
      <c r="AX106" s="10" t="s">
        <v>75</v>
      </c>
      <c r="AY106" s="232" t="s">
        <v>139</v>
      </c>
    </row>
    <row r="107" s="1" customFormat="1" ht="16.5" customHeight="1">
      <c r="B107" s="35"/>
      <c r="C107" s="209" t="s">
        <v>170</v>
      </c>
      <c r="D107" s="209" t="s">
        <v>140</v>
      </c>
      <c r="E107" s="210" t="s">
        <v>199</v>
      </c>
      <c r="F107" s="211" t="s">
        <v>200</v>
      </c>
      <c r="G107" s="212" t="s">
        <v>143</v>
      </c>
      <c r="H107" s="213">
        <v>48.799999999999997</v>
      </c>
      <c r="I107" s="214"/>
      <c r="J107" s="215">
        <f>ROUND(I107*H107,2)</f>
        <v>0</v>
      </c>
      <c r="K107" s="211" t="s">
        <v>1</v>
      </c>
      <c r="L107" s="40"/>
      <c r="M107" s="216" t="s">
        <v>1</v>
      </c>
      <c r="N107" s="217" t="s">
        <v>38</v>
      </c>
      <c r="O107" s="76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AR107" s="14" t="s">
        <v>144</v>
      </c>
      <c r="AT107" s="14" t="s">
        <v>140</v>
      </c>
      <c r="AU107" s="14" t="s">
        <v>75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144</v>
      </c>
      <c r="BM107" s="14" t="s">
        <v>388</v>
      </c>
    </row>
    <row r="108" s="10" customFormat="1">
      <c r="B108" s="221"/>
      <c r="C108" s="222"/>
      <c r="D108" s="223" t="s">
        <v>146</v>
      </c>
      <c r="E108" s="224" t="s">
        <v>183</v>
      </c>
      <c r="F108" s="225" t="s">
        <v>389</v>
      </c>
      <c r="G108" s="222"/>
      <c r="H108" s="226">
        <v>18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146</v>
      </c>
      <c r="AU108" s="232" t="s">
        <v>75</v>
      </c>
      <c r="AV108" s="10" t="s">
        <v>84</v>
      </c>
      <c r="AW108" s="10" t="s">
        <v>30</v>
      </c>
      <c r="AX108" s="10" t="s">
        <v>67</v>
      </c>
      <c r="AY108" s="232" t="s">
        <v>139</v>
      </c>
    </row>
    <row r="109" s="10" customFormat="1">
      <c r="B109" s="221"/>
      <c r="C109" s="222"/>
      <c r="D109" s="223" t="s">
        <v>146</v>
      </c>
      <c r="E109" s="224" t="s">
        <v>368</v>
      </c>
      <c r="F109" s="225" t="s">
        <v>390</v>
      </c>
      <c r="G109" s="222"/>
      <c r="H109" s="226">
        <v>13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146</v>
      </c>
      <c r="AU109" s="232" t="s">
        <v>75</v>
      </c>
      <c r="AV109" s="10" t="s">
        <v>84</v>
      </c>
      <c r="AW109" s="10" t="s">
        <v>30</v>
      </c>
      <c r="AX109" s="10" t="s">
        <v>67</v>
      </c>
      <c r="AY109" s="232" t="s">
        <v>139</v>
      </c>
    </row>
    <row r="110" s="10" customFormat="1">
      <c r="B110" s="221"/>
      <c r="C110" s="222"/>
      <c r="D110" s="223" t="s">
        <v>146</v>
      </c>
      <c r="E110" s="224" t="s">
        <v>369</v>
      </c>
      <c r="F110" s="225" t="s">
        <v>391</v>
      </c>
      <c r="G110" s="222"/>
      <c r="H110" s="226">
        <v>17.800000000000001</v>
      </c>
      <c r="I110" s="227"/>
      <c r="J110" s="222"/>
      <c r="K110" s="222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146</v>
      </c>
      <c r="AU110" s="232" t="s">
        <v>75</v>
      </c>
      <c r="AV110" s="10" t="s">
        <v>84</v>
      </c>
      <c r="AW110" s="10" t="s">
        <v>30</v>
      </c>
      <c r="AX110" s="10" t="s">
        <v>67</v>
      </c>
      <c r="AY110" s="232" t="s">
        <v>139</v>
      </c>
    </row>
    <row r="111" s="10" customFormat="1">
      <c r="B111" s="221"/>
      <c r="C111" s="222"/>
      <c r="D111" s="223" t="s">
        <v>146</v>
      </c>
      <c r="E111" s="224" t="s">
        <v>392</v>
      </c>
      <c r="F111" s="225" t="s">
        <v>393</v>
      </c>
      <c r="G111" s="222"/>
      <c r="H111" s="226">
        <v>48.799999999999997</v>
      </c>
      <c r="I111" s="227"/>
      <c r="J111" s="222"/>
      <c r="K111" s="222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146</v>
      </c>
      <c r="AU111" s="232" t="s">
        <v>75</v>
      </c>
      <c r="AV111" s="10" t="s">
        <v>84</v>
      </c>
      <c r="AW111" s="10" t="s">
        <v>30</v>
      </c>
      <c r="AX111" s="10" t="s">
        <v>75</v>
      </c>
      <c r="AY111" s="232" t="s">
        <v>139</v>
      </c>
    </row>
    <row r="112" s="9" customFormat="1" ht="25.92" customHeight="1">
      <c r="B112" s="195"/>
      <c r="C112" s="196"/>
      <c r="D112" s="197" t="s">
        <v>66</v>
      </c>
      <c r="E112" s="198" t="s">
        <v>179</v>
      </c>
      <c r="F112" s="198" t="s">
        <v>323</v>
      </c>
      <c r="G112" s="196"/>
      <c r="H112" s="196"/>
      <c r="I112" s="199"/>
      <c r="J112" s="200">
        <f>BK112</f>
        <v>0</v>
      </c>
      <c r="K112" s="196"/>
      <c r="L112" s="201"/>
      <c r="M112" s="202"/>
      <c r="N112" s="203"/>
      <c r="O112" s="203"/>
      <c r="P112" s="204">
        <f>SUM(P113:P119)</f>
        <v>0</v>
      </c>
      <c r="Q112" s="203"/>
      <c r="R112" s="204">
        <f>SUM(R113:R119)</f>
        <v>0</v>
      </c>
      <c r="S112" s="203"/>
      <c r="T112" s="205">
        <f>SUM(T113:T119)</f>
        <v>0</v>
      </c>
      <c r="AR112" s="206" t="s">
        <v>75</v>
      </c>
      <c r="AT112" s="207" t="s">
        <v>66</v>
      </c>
      <c r="AU112" s="207" t="s">
        <v>67</v>
      </c>
      <c r="AY112" s="206" t="s">
        <v>139</v>
      </c>
      <c r="BK112" s="208">
        <f>SUM(BK113:BK119)</f>
        <v>0</v>
      </c>
    </row>
    <row r="113" s="1" customFormat="1" ht="16.5" customHeight="1">
      <c r="B113" s="35"/>
      <c r="C113" s="209" t="s">
        <v>176</v>
      </c>
      <c r="D113" s="209" t="s">
        <v>140</v>
      </c>
      <c r="E113" s="210" t="s">
        <v>394</v>
      </c>
      <c r="F113" s="211" t="s">
        <v>395</v>
      </c>
      <c r="G113" s="212" t="s">
        <v>187</v>
      </c>
      <c r="H113" s="213">
        <v>38</v>
      </c>
      <c r="I113" s="214"/>
      <c r="J113" s="215">
        <f>ROUND(I113*H113,2)</f>
        <v>0</v>
      </c>
      <c r="K113" s="211" t="s">
        <v>1</v>
      </c>
      <c r="L113" s="40"/>
      <c r="M113" s="216" t="s">
        <v>1</v>
      </c>
      <c r="N113" s="217" t="s">
        <v>38</v>
      </c>
      <c r="O113" s="76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14" t="s">
        <v>144</v>
      </c>
      <c r="AT113" s="14" t="s">
        <v>140</v>
      </c>
      <c r="AU113" s="14" t="s">
        <v>75</v>
      </c>
      <c r="AY113" s="14" t="s">
        <v>139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4" t="s">
        <v>75</v>
      </c>
      <c r="BK113" s="220">
        <f>ROUND(I113*H113,2)</f>
        <v>0</v>
      </c>
      <c r="BL113" s="14" t="s">
        <v>144</v>
      </c>
      <c r="BM113" s="14" t="s">
        <v>396</v>
      </c>
    </row>
    <row r="114" s="10" customFormat="1">
      <c r="B114" s="221"/>
      <c r="C114" s="222"/>
      <c r="D114" s="223" t="s">
        <v>146</v>
      </c>
      <c r="E114" s="224" t="s">
        <v>197</v>
      </c>
      <c r="F114" s="225" t="s">
        <v>397</v>
      </c>
      <c r="G114" s="222"/>
      <c r="H114" s="226">
        <v>38</v>
      </c>
      <c r="I114" s="227"/>
      <c r="J114" s="222"/>
      <c r="K114" s="222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146</v>
      </c>
      <c r="AU114" s="232" t="s">
        <v>75</v>
      </c>
      <c r="AV114" s="10" t="s">
        <v>84</v>
      </c>
      <c r="AW114" s="10" t="s">
        <v>30</v>
      </c>
      <c r="AX114" s="10" t="s">
        <v>75</v>
      </c>
      <c r="AY114" s="232" t="s">
        <v>139</v>
      </c>
    </row>
    <row r="115" s="1" customFormat="1" ht="16.5" customHeight="1">
      <c r="B115" s="35"/>
      <c r="C115" s="209" t="s">
        <v>179</v>
      </c>
      <c r="D115" s="209" t="s">
        <v>140</v>
      </c>
      <c r="E115" s="210" t="s">
        <v>398</v>
      </c>
      <c r="F115" s="211" t="s">
        <v>399</v>
      </c>
      <c r="G115" s="212" t="s">
        <v>187</v>
      </c>
      <c r="H115" s="213">
        <v>22</v>
      </c>
      <c r="I115" s="214"/>
      <c r="J115" s="215">
        <f>ROUND(I115*H115,2)</f>
        <v>0</v>
      </c>
      <c r="K115" s="211" t="s">
        <v>1</v>
      </c>
      <c r="L115" s="40"/>
      <c r="M115" s="216" t="s">
        <v>1</v>
      </c>
      <c r="N115" s="217" t="s">
        <v>38</v>
      </c>
      <c r="O115" s="76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AR115" s="14" t="s">
        <v>144</v>
      </c>
      <c r="AT115" s="14" t="s">
        <v>140</v>
      </c>
      <c r="AU115" s="14" t="s">
        <v>75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144</v>
      </c>
      <c r="BM115" s="14" t="s">
        <v>400</v>
      </c>
    </row>
    <row r="116" s="10" customFormat="1">
      <c r="B116" s="221"/>
      <c r="C116" s="222"/>
      <c r="D116" s="223" t="s">
        <v>146</v>
      </c>
      <c r="E116" s="224" t="s">
        <v>401</v>
      </c>
      <c r="F116" s="225" t="s">
        <v>402</v>
      </c>
      <c r="G116" s="222"/>
      <c r="H116" s="226">
        <v>22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146</v>
      </c>
      <c r="AU116" s="232" t="s">
        <v>75</v>
      </c>
      <c r="AV116" s="10" t="s">
        <v>84</v>
      </c>
      <c r="AW116" s="10" t="s">
        <v>30</v>
      </c>
      <c r="AX116" s="10" t="s">
        <v>75</v>
      </c>
      <c r="AY116" s="232" t="s">
        <v>139</v>
      </c>
    </row>
    <row r="117" s="1" customFormat="1" ht="16.5" customHeight="1">
      <c r="B117" s="35"/>
      <c r="C117" s="209" t="s">
        <v>184</v>
      </c>
      <c r="D117" s="209" t="s">
        <v>140</v>
      </c>
      <c r="E117" s="210" t="s">
        <v>403</v>
      </c>
      <c r="F117" s="211" t="s">
        <v>404</v>
      </c>
      <c r="G117" s="212" t="s">
        <v>162</v>
      </c>
      <c r="H117" s="213">
        <v>1</v>
      </c>
      <c r="I117" s="214"/>
      <c r="J117" s="215">
        <f>ROUND(I117*H117,2)</f>
        <v>0</v>
      </c>
      <c r="K117" s="211" t="s">
        <v>1</v>
      </c>
      <c r="L117" s="40"/>
      <c r="M117" s="216" t="s">
        <v>1</v>
      </c>
      <c r="N117" s="217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144</v>
      </c>
      <c r="AT117" s="14" t="s">
        <v>140</v>
      </c>
      <c r="AU117" s="14" t="s">
        <v>75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144</v>
      </c>
      <c r="BM117" s="14" t="s">
        <v>405</v>
      </c>
    </row>
    <row r="118" s="1" customFormat="1" ht="16.5" customHeight="1">
      <c r="B118" s="35"/>
      <c r="C118" s="209" t="s">
        <v>189</v>
      </c>
      <c r="D118" s="209" t="s">
        <v>140</v>
      </c>
      <c r="E118" s="210" t="s">
        <v>406</v>
      </c>
      <c r="F118" s="211" t="s">
        <v>407</v>
      </c>
      <c r="G118" s="212" t="s">
        <v>143</v>
      </c>
      <c r="H118" s="213">
        <v>0.25</v>
      </c>
      <c r="I118" s="214"/>
      <c r="J118" s="215">
        <f>ROUND(I118*H118,2)</f>
        <v>0</v>
      </c>
      <c r="K118" s="211" t="s">
        <v>1</v>
      </c>
      <c r="L118" s="40"/>
      <c r="M118" s="216" t="s">
        <v>1</v>
      </c>
      <c r="N118" s="217" t="s">
        <v>38</v>
      </c>
      <c r="O118" s="76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14" t="s">
        <v>144</v>
      </c>
      <c r="AT118" s="14" t="s">
        <v>140</v>
      </c>
      <c r="AU118" s="14" t="s">
        <v>75</v>
      </c>
      <c r="AY118" s="14" t="s">
        <v>139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4" t="s">
        <v>75</v>
      </c>
      <c r="BK118" s="220">
        <f>ROUND(I118*H118,2)</f>
        <v>0</v>
      </c>
      <c r="BL118" s="14" t="s">
        <v>144</v>
      </c>
      <c r="BM118" s="14" t="s">
        <v>408</v>
      </c>
    </row>
    <row r="119" s="10" customFormat="1">
      <c r="B119" s="221"/>
      <c r="C119" s="222"/>
      <c r="D119" s="223" t="s">
        <v>146</v>
      </c>
      <c r="E119" s="224" t="s">
        <v>202</v>
      </c>
      <c r="F119" s="225" t="s">
        <v>409</v>
      </c>
      <c r="G119" s="222"/>
      <c r="H119" s="226">
        <v>0.25</v>
      </c>
      <c r="I119" s="227"/>
      <c r="J119" s="222"/>
      <c r="K119" s="222"/>
      <c r="L119" s="228"/>
      <c r="M119" s="244"/>
      <c r="N119" s="245"/>
      <c r="O119" s="245"/>
      <c r="P119" s="245"/>
      <c r="Q119" s="245"/>
      <c r="R119" s="245"/>
      <c r="S119" s="245"/>
      <c r="T119" s="246"/>
      <c r="AT119" s="232" t="s">
        <v>146</v>
      </c>
      <c r="AU119" s="232" t="s">
        <v>75</v>
      </c>
      <c r="AV119" s="10" t="s">
        <v>84</v>
      </c>
      <c r="AW119" s="10" t="s">
        <v>30</v>
      </c>
      <c r="AX119" s="10" t="s">
        <v>75</v>
      </c>
      <c r="AY119" s="232" t="s">
        <v>139</v>
      </c>
    </row>
    <row r="120" s="1" customFormat="1" ht="6.96" customHeight="1">
      <c r="B120" s="54"/>
      <c r="C120" s="55"/>
      <c r="D120" s="55"/>
      <c r="E120" s="55"/>
      <c r="F120" s="55"/>
      <c r="G120" s="55"/>
      <c r="H120" s="55"/>
      <c r="I120" s="156"/>
      <c r="J120" s="55"/>
      <c r="K120" s="55"/>
      <c r="L120" s="40"/>
    </row>
  </sheetData>
  <sheetProtection sheet="1" autoFilter="0" formatColumns="0" formatRows="0" objects="1" scenarios="1" spinCount="100000" saltValue="N7PKLzHQYyXtZ16ygjs7Gbkt6cwrDtkNsMBs9KlnPx1sTIiX9g1hoGIxcrcypt0SmK9eJx93jpyPbWR/wl0U9g==" hashValue="SCOFiYb6pwkps0ql6C25W3DrcDK2acr7oHqQdDAhq1hgYBeKKkBhPT4DN82ppnIPD5EcG9OopDNVYzajo5ELyw==" algorithmName="SHA-512" password="CC35"/>
  <autoFilter ref="C93:K119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83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84</v>
      </c>
    </row>
    <row r="4" ht="24.96" customHeight="1">
      <c r="B4" s="17"/>
      <c r="D4" s="126" t="s">
        <v>95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7" t="s">
        <v>16</v>
      </c>
      <c r="L6" s="17"/>
    </row>
    <row r="7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="1" customFormat="1" ht="12" customHeight="1">
      <c r="B8" s="40"/>
      <c r="D8" s="127" t="s">
        <v>100</v>
      </c>
      <c r="I8" s="129"/>
      <c r="L8" s="40"/>
    </row>
    <row r="9" s="1" customFormat="1" ht="36.96" customHeight="1">
      <c r="B9" s="40"/>
      <c r="E9" s="130" t="s">
        <v>410</v>
      </c>
      <c r="F9" s="1"/>
      <c r="G9" s="1"/>
      <c r="H9" s="1"/>
      <c r="I9" s="129"/>
      <c r="L9" s="40"/>
    </row>
    <row r="10" s="1" customFormat="1">
      <c r="B10" s="40"/>
      <c r="I10" s="129"/>
      <c r="L10" s="40"/>
    </row>
    <row r="11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="1" customFormat="1" ht="10.8" customHeight="1">
      <c r="B13" s="40"/>
      <c r="I13" s="129"/>
      <c r="L13" s="40"/>
    </row>
    <row r="14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="1" customFormat="1" ht="6.96" customHeight="1">
      <c r="B16" s="40"/>
      <c r="I16" s="129"/>
      <c r="L16" s="40"/>
    </row>
    <row r="17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9"/>
      <c r="L19" s="40"/>
    </row>
    <row r="20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="1" customFormat="1" ht="6.96" customHeight="1">
      <c r="B22" s="40"/>
      <c r="I22" s="129"/>
      <c r="L22" s="40"/>
    </row>
    <row r="23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="1" customFormat="1" ht="6.96" customHeight="1">
      <c r="B25" s="40"/>
      <c r="I25" s="129"/>
      <c r="L25" s="40"/>
    </row>
    <row r="26" s="1" customFormat="1" ht="12" customHeight="1">
      <c r="B26" s="40"/>
      <c r="D26" s="127" t="s">
        <v>32</v>
      </c>
      <c r="I26" s="129"/>
      <c r="L26" s="40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0"/>
      <c r="I28" s="129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="1" customFormat="1" ht="14.4" customHeight="1">
      <c r="B31" s="40"/>
      <c r="D31" s="139" t="s">
        <v>103</v>
      </c>
      <c r="I31" s="129"/>
      <c r="J31" s="138">
        <f>J70</f>
        <v>0</v>
      </c>
      <c r="L31" s="40"/>
    </row>
    <row r="32" s="1" customFormat="1" ht="25.44" customHeight="1">
      <c r="B32" s="40"/>
      <c r="D32" s="140" t="s">
        <v>33</v>
      </c>
      <c r="I32" s="129"/>
      <c r="J32" s="141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="1" customFormat="1" ht="14.4" customHeight="1">
      <c r="B35" s="40"/>
      <c r="D35" s="127" t="s">
        <v>37</v>
      </c>
      <c r="E35" s="127" t="s">
        <v>38</v>
      </c>
      <c r="F35" s="144">
        <f>ROUND((SUM(BE70:BE77) + SUM(BE97:BE192)),  2)</f>
        <v>0</v>
      </c>
      <c r="I35" s="145">
        <v>0.20999999999999999</v>
      </c>
      <c r="J35" s="144">
        <f>ROUND(((SUM(BE70:BE77) + SUM(BE97:BE192))*I35),  2)</f>
        <v>0</v>
      </c>
      <c r="L35" s="40"/>
    </row>
    <row r="36" s="1" customFormat="1" ht="14.4" customHeight="1">
      <c r="B36" s="40"/>
      <c r="E36" s="127" t="s">
        <v>39</v>
      </c>
      <c r="F36" s="144">
        <f>ROUND((SUM(BF70:BF77) + SUM(BF97:BF192)),  2)</f>
        <v>0</v>
      </c>
      <c r="I36" s="145">
        <v>0.14999999999999999</v>
      </c>
      <c r="J36" s="144">
        <f>ROUND(((SUM(BF70:BF77) + SUM(BF97:BF192))*I36),  2)</f>
        <v>0</v>
      </c>
      <c r="L36" s="40"/>
    </row>
    <row r="37" hidden="1" s="1" customFormat="1" ht="14.4" customHeight="1">
      <c r="B37" s="40"/>
      <c r="E37" s="127" t="s">
        <v>40</v>
      </c>
      <c r="F37" s="144">
        <f>ROUND((SUM(BG70:BG77) + SUM(BG97:BG192)),  2)</f>
        <v>0</v>
      </c>
      <c r="I37" s="145">
        <v>0.20999999999999999</v>
      </c>
      <c r="J37" s="144">
        <f>0</f>
        <v>0</v>
      </c>
      <c r="L37" s="40"/>
    </row>
    <row r="38" hidden="1" s="1" customFormat="1" ht="14.4" customHeight="1">
      <c r="B38" s="40"/>
      <c r="E38" s="127" t="s">
        <v>41</v>
      </c>
      <c r="F38" s="144">
        <f>ROUND((SUM(BH70:BH77) + SUM(BH97:BH192)),  2)</f>
        <v>0</v>
      </c>
      <c r="I38" s="145">
        <v>0.14999999999999999</v>
      </c>
      <c r="J38" s="144">
        <f>0</f>
        <v>0</v>
      </c>
      <c r="L38" s="40"/>
    </row>
    <row r="39" hidden="1" s="1" customFormat="1" ht="14.4" customHeight="1">
      <c r="B39" s="40"/>
      <c r="E39" s="127" t="s">
        <v>42</v>
      </c>
      <c r="F39" s="144">
        <f>ROUND((SUM(BI70:BI77) + SUM(BI97:BI192)),  2)</f>
        <v>0</v>
      </c>
      <c r="I39" s="145">
        <v>0</v>
      </c>
      <c r="J39" s="144">
        <f>0</f>
        <v>0</v>
      </c>
      <c r="L39" s="40"/>
    </row>
    <row r="40" s="1" customFormat="1" ht="6.96" customHeight="1">
      <c r="B40" s="40"/>
      <c r="I40" s="129"/>
      <c r="L40" s="40"/>
    </row>
    <row r="41" s="1" customFormat="1" ht="25.4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="1" customFormat="1" ht="6.96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="1" customFormat="1" ht="24.96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404,SO 406,SO412 - SO404 Osvětlení okružní křižovatky. SO406 Osvětlení nového chodníku, SO412 Osvětlení přechodů</v>
      </c>
      <c r="F52" s="36"/>
      <c r="G52" s="36"/>
      <c r="H52" s="36"/>
      <c r="I52" s="129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="1" customFormat="1" ht="29.28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J97</f>
        <v>0</v>
      </c>
      <c r="K61" s="36"/>
      <c r="L61" s="40"/>
      <c r="AU61" s="14" t="s">
        <v>77</v>
      </c>
    </row>
    <row r="62" s="7" customFormat="1" ht="24.96" customHeight="1">
      <c r="B62" s="166"/>
      <c r="C62" s="167"/>
      <c r="D62" s="168" t="s">
        <v>411</v>
      </c>
      <c r="E62" s="169"/>
      <c r="F62" s="169"/>
      <c r="G62" s="169"/>
      <c r="H62" s="169"/>
      <c r="I62" s="170"/>
      <c r="J62" s="171">
        <f>J98</f>
        <v>0</v>
      </c>
      <c r="K62" s="167"/>
      <c r="L62" s="172"/>
    </row>
    <row r="63" s="12" customFormat="1" ht="19.92" customHeight="1">
      <c r="B63" s="247"/>
      <c r="C63" s="248"/>
      <c r="D63" s="249" t="s">
        <v>412</v>
      </c>
      <c r="E63" s="250"/>
      <c r="F63" s="250"/>
      <c r="G63" s="250"/>
      <c r="H63" s="250"/>
      <c r="I63" s="251"/>
      <c r="J63" s="252">
        <f>J99</f>
        <v>0</v>
      </c>
      <c r="K63" s="248"/>
      <c r="L63" s="253"/>
    </row>
    <row r="64" s="7" customFormat="1" ht="24.96" customHeight="1">
      <c r="B64" s="166"/>
      <c r="C64" s="167"/>
      <c r="D64" s="168" t="s">
        <v>413</v>
      </c>
      <c r="E64" s="169"/>
      <c r="F64" s="169"/>
      <c r="G64" s="169"/>
      <c r="H64" s="169"/>
      <c r="I64" s="170"/>
      <c r="J64" s="171">
        <f>J111</f>
        <v>0</v>
      </c>
      <c r="K64" s="167"/>
      <c r="L64" s="172"/>
    </row>
    <row r="65" s="12" customFormat="1" ht="19.92" customHeight="1">
      <c r="B65" s="247"/>
      <c r="C65" s="248"/>
      <c r="D65" s="249" t="s">
        <v>414</v>
      </c>
      <c r="E65" s="250"/>
      <c r="F65" s="250"/>
      <c r="G65" s="250"/>
      <c r="H65" s="250"/>
      <c r="I65" s="251"/>
      <c r="J65" s="252">
        <f>J112</f>
        <v>0</v>
      </c>
      <c r="K65" s="248"/>
      <c r="L65" s="253"/>
    </row>
    <row r="66" s="7" customFormat="1" ht="24.96" customHeight="1">
      <c r="B66" s="166"/>
      <c r="C66" s="167"/>
      <c r="D66" s="168" t="s">
        <v>415</v>
      </c>
      <c r="E66" s="169"/>
      <c r="F66" s="169"/>
      <c r="G66" s="169"/>
      <c r="H66" s="169"/>
      <c r="I66" s="170"/>
      <c r="J66" s="171">
        <f>J143</f>
        <v>0</v>
      </c>
      <c r="K66" s="167"/>
      <c r="L66" s="172"/>
    </row>
    <row r="67" s="12" customFormat="1" ht="19.92" customHeight="1">
      <c r="B67" s="247"/>
      <c r="C67" s="248"/>
      <c r="D67" s="249" t="s">
        <v>416</v>
      </c>
      <c r="E67" s="250"/>
      <c r="F67" s="250"/>
      <c r="G67" s="250"/>
      <c r="H67" s="250"/>
      <c r="I67" s="251"/>
      <c r="J67" s="252">
        <f>J144</f>
        <v>0</v>
      </c>
      <c r="K67" s="248"/>
      <c r="L67" s="253"/>
    </row>
    <row r="68" s="1" customFormat="1" ht="21.84" customHeight="1">
      <c r="B68" s="35"/>
      <c r="C68" s="36"/>
      <c r="D68" s="36"/>
      <c r="E68" s="36"/>
      <c r="F68" s="36"/>
      <c r="G68" s="36"/>
      <c r="H68" s="36"/>
      <c r="I68" s="129"/>
      <c r="J68" s="36"/>
      <c r="K68" s="36"/>
      <c r="L68" s="40"/>
    </row>
    <row r="69" s="1" customFormat="1" ht="6.96" customHeight="1">
      <c r="B69" s="35"/>
      <c r="C69" s="36"/>
      <c r="D69" s="36"/>
      <c r="E69" s="36"/>
      <c r="F69" s="36"/>
      <c r="G69" s="36"/>
      <c r="H69" s="36"/>
      <c r="I69" s="129"/>
      <c r="J69" s="36"/>
      <c r="K69" s="36"/>
      <c r="L69" s="40"/>
    </row>
    <row r="70" s="1" customFormat="1" ht="29.28" customHeight="1">
      <c r="B70" s="35"/>
      <c r="C70" s="165" t="s">
        <v>115</v>
      </c>
      <c r="D70" s="36"/>
      <c r="E70" s="36"/>
      <c r="F70" s="36"/>
      <c r="G70" s="36"/>
      <c r="H70" s="36"/>
      <c r="I70" s="129"/>
      <c r="J70" s="173">
        <f>ROUND(J71 + J72 + J73 + J74 + J75 + J76,2)</f>
        <v>0</v>
      </c>
      <c r="K70" s="36"/>
      <c r="L70" s="40"/>
      <c r="N70" s="174" t="s">
        <v>37</v>
      </c>
    </row>
    <row r="71" s="1" customFormat="1" ht="18" customHeight="1">
      <c r="B71" s="35"/>
      <c r="C71" s="36"/>
      <c r="D71" s="175" t="s">
        <v>116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38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75</v>
      </c>
      <c r="BK71" s="129"/>
      <c r="BL71" s="129"/>
      <c r="BM71" s="129"/>
    </row>
    <row r="72" s="1" customFormat="1" ht="18" customHeight="1">
      <c r="B72" s="35"/>
      <c r="C72" s="36"/>
      <c r="D72" s="175" t="s">
        <v>417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38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75</v>
      </c>
      <c r="BK72" s="129"/>
      <c r="BL72" s="129"/>
      <c r="BM72" s="129"/>
    </row>
    <row r="73" s="1" customFormat="1" ht="18" customHeight="1">
      <c r="B73" s="35"/>
      <c r="C73" s="36"/>
      <c r="D73" s="175" t="s">
        <v>119</v>
      </c>
      <c r="E73" s="176"/>
      <c r="F73" s="176"/>
      <c r="G73" s="36"/>
      <c r="H73" s="36"/>
      <c r="I73" s="129"/>
      <c r="J73" s="177">
        <v>0</v>
      </c>
      <c r="K73" s="36"/>
      <c r="L73" s="178"/>
      <c r="M73" s="129"/>
      <c r="N73" s="179" t="s">
        <v>38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117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75</v>
      </c>
      <c r="BK73" s="129"/>
      <c r="BL73" s="129"/>
      <c r="BM73" s="129"/>
    </row>
    <row r="74" s="1" customFormat="1" ht="18" customHeight="1">
      <c r="B74" s="35"/>
      <c r="C74" s="36"/>
      <c r="D74" s="175" t="s">
        <v>120</v>
      </c>
      <c r="E74" s="176"/>
      <c r="F74" s="176"/>
      <c r="G74" s="36"/>
      <c r="H74" s="36"/>
      <c r="I74" s="129"/>
      <c r="J74" s="177">
        <v>0</v>
      </c>
      <c r="K74" s="36"/>
      <c r="L74" s="178"/>
      <c r="M74" s="129"/>
      <c r="N74" s="179" t="s">
        <v>38</v>
      </c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80" t="s">
        <v>117</v>
      </c>
      <c r="AZ74" s="129"/>
      <c r="BA74" s="129"/>
      <c r="BB74" s="129"/>
      <c r="BC74" s="129"/>
      <c r="BD74" s="129"/>
      <c r="BE74" s="181">
        <f>IF(N74="základní",J74,0)</f>
        <v>0</v>
      </c>
      <c r="BF74" s="181">
        <f>IF(N74="snížená",J74,0)</f>
        <v>0</v>
      </c>
      <c r="BG74" s="181">
        <f>IF(N74="zákl. přenesená",J74,0)</f>
        <v>0</v>
      </c>
      <c r="BH74" s="181">
        <f>IF(N74="sníž. přenesená",J74,0)</f>
        <v>0</v>
      </c>
      <c r="BI74" s="181">
        <f>IF(N74="nulová",J74,0)</f>
        <v>0</v>
      </c>
      <c r="BJ74" s="180" t="s">
        <v>75</v>
      </c>
      <c r="BK74" s="129"/>
      <c r="BL74" s="129"/>
      <c r="BM74" s="129"/>
    </row>
    <row r="75" s="1" customFormat="1" ht="18" customHeight="1">
      <c r="B75" s="35"/>
      <c r="C75" s="36"/>
      <c r="D75" s="175" t="s">
        <v>418</v>
      </c>
      <c r="E75" s="176"/>
      <c r="F75" s="176"/>
      <c r="G75" s="36"/>
      <c r="H75" s="36"/>
      <c r="I75" s="129"/>
      <c r="J75" s="177">
        <v>0</v>
      </c>
      <c r="K75" s="36"/>
      <c r="L75" s="178"/>
      <c r="M75" s="129"/>
      <c r="N75" s="179" t="s">
        <v>38</v>
      </c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80" t="s">
        <v>117</v>
      </c>
      <c r="AZ75" s="129"/>
      <c r="BA75" s="129"/>
      <c r="BB75" s="129"/>
      <c r="BC75" s="129"/>
      <c r="BD75" s="129"/>
      <c r="BE75" s="181">
        <f>IF(N75="základní",J75,0)</f>
        <v>0</v>
      </c>
      <c r="BF75" s="181">
        <f>IF(N75="snížená",J75,0)</f>
        <v>0</v>
      </c>
      <c r="BG75" s="181">
        <f>IF(N75="zákl. přenesená",J75,0)</f>
        <v>0</v>
      </c>
      <c r="BH75" s="181">
        <f>IF(N75="sníž. přenesená",J75,0)</f>
        <v>0</v>
      </c>
      <c r="BI75" s="181">
        <f>IF(N75="nulová",J75,0)</f>
        <v>0</v>
      </c>
      <c r="BJ75" s="180" t="s">
        <v>75</v>
      </c>
      <c r="BK75" s="129"/>
      <c r="BL75" s="129"/>
      <c r="BM75" s="129"/>
    </row>
    <row r="76" s="1" customFormat="1" ht="18" customHeight="1">
      <c r="B76" s="35"/>
      <c r="C76" s="36"/>
      <c r="D76" s="176" t="s">
        <v>122</v>
      </c>
      <c r="E76" s="36"/>
      <c r="F76" s="36"/>
      <c r="G76" s="36"/>
      <c r="H76" s="36"/>
      <c r="I76" s="129"/>
      <c r="J76" s="177">
        <f>ROUND(J30*T76,2)</f>
        <v>0</v>
      </c>
      <c r="K76" s="36"/>
      <c r="L76" s="178"/>
      <c r="M76" s="129"/>
      <c r="N76" s="179" t="s">
        <v>38</v>
      </c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80" t="s">
        <v>123</v>
      </c>
      <c r="AZ76" s="129"/>
      <c r="BA76" s="129"/>
      <c r="BB76" s="129"/>
      <c r="BC76" s="129"/>
      <c r="BD76" s="129"/>
      <c r="BE76" s="181">
        <f>IF(N76="základní",J76,0)</f>
        <v>0</v>
      </c>
      <c r="BF76" s="181">
        <f>IF(N76="snížená",J76,0)</f>
        <v>0</v>
      </c>
      <c r="BG76" s="181">
        <f>IF(N76="zákl. přenesená",J76,0)</f>
        <v>0</v>
      </c>
      <c r="BH76" s="181">
        <f>IF(N76="sníž. přenesená",J76,0)</f>
        <v>0</v>
      </c>
      <c r="BI76" s="181">
        <f>IF(N76="nulová",J76,0)</f>
        <v>0</v>
      </c>
      <c r="BJ76" s="180" t="s">
        <v>75</v>
      </c>
      <c r="BK76" s="129"/>
      <c r="BL76" s="129"/>
      <c r="BM76" s="129"/>
    </row>
    <row r="77" s="1" customFormat="1">
      <c r="B77" s="35"/>
      <c r="C77" s="36"/>
      <c r="D77" s="36"/>
      <c r="E77" s="36"/>
      <c r="F77" s="36"/>
      <c r="G77" s="36"/>
      <c r="H77" s="36"/>
      <c r="I77" s="129"/>
      <c r="J77" s="36"/>
      <c r="K77" s="36"/>
      <c r="L77" s="40"/>
    </row>
    <row r="78" s="1" customFormat="1" ht="29.28" customHeight="1">
      <c r="B78" s="35"/>
      <c r="C78" s="182" t="s">
        <v>124</v>
      </c>
      <c r="D78" s="162"/>
      <c r="E78" s="162"/>
      <c r="F78" s="162"/>
      <c r="G78" s="162"/>
      <c r="H78" s="162"/>
      <c r="I78" s="163"/>
      <c r="J78" s="183">
        <f>ROUND(J61+J70,2)</f>
        <v>0</v>
      </c>
      <c r="K78" s="162"/>
      <c r="L78" s="40"/>
    </row>
    <row r="79" s="1" customFormat="1" ht="6.96" customHeight="1">
      <c r="B79" s="54"/>
      <c r="C79" s="55"/>
      <c r="D79" s="55"/>
      <c r="E79" s="55"/>
      <c r="F79" s="55"/>
      <c r="G79" s="55"/>
      <c r="H79" s="55"/>
      <c r="I79" s="156"/>
      <c r="J79" s="55"/>
      <c r="K79" s="55"/>
      <c r="L79" s="40"/>
    </row>
    <row r="83" s="1" customFormat="1" ht="6.96" customHeight="1">
      <c r="B83" s="56"/>
      <c r="C83" s="57"/>
      <c r="D83" s="57"/>
      <c r="E83" s="57"/>
      <c r="F83" s="57"/>
      <c r="G83" s="57"/>
      <c r="H83" s="57"/>
      <c r="I83" s="159"/>
      <c r="J83" s="57"/>
      <c r="K83" s="57"/>
      <c r="L83" s="40"/>
    </row>
    <row r="84" s="1" customFormat="1" ht="24.96" customHeight="1">
      <c r="B84" s="35"/>
      <c r="C84" s="20" t="s">
        <v>125</v>
      </c>
      <c r="D84" s="36"/>
      <c r="E84" s="36"/>
      <c r="F84" s="36"/>
      <c r="G84" s="36"/>
      <c r="H84" s="36"/>
      <c r="I84" s="129"/>
      <c r="J84" s="36"/>
      <c r="K84" s="36"/>
      <c r="L84" s="40"/>
    </row>
    <row r="85" s="1" customFormat="1" ht="6.96" customHeight="1">
      <c r="B85" s="35"/>
      <c r="C85" s="36"/>
      <c r="D85" s="36"/>
      <c r="E85" s="36"/>
      <c r="F85" s="36"/>
      <c r="G85" s="36"/>
      <c r="H85" s="36"/>
      <c r="I85" s="129"/>
      <c r="J85" s="36"/>
      <c r="K85" s="36"/>
      <c r="L85" s="40"/>
    </row>
    <row r="86" s="1" customFormat="1" ht="12" customHeight="1">
      <c r="B86" s="35"/>
      <c r="C86" s="29" t="s">
        <v>16</v>
      </c>
      <c r="D86" s="36"/>
      <c r="E86" s="36"/>
      <c r="F86" s="36"/>
      <c r="G86" s="36"/>
      <c r="H86" s="36"/>
      <c r="I86" s="129"/>
      <c r="J86" s="36"/>
      <c r="K86" s="36"/>
      <c r="L86" s="40"/>
    </row>
    <row r="87" s="1" customFormat="1" ht="16.5" customHeight="1">
      <c r="B87" s="35"/>
      <c r="C87" s="36"/>
      <c r="D87" s="36"/>
      <c r="E87" s="160" t="str">
        <f>E7</f>
        <v>Okružní křižovatka v km 1,391.91 u areálu T-sport a SOPO - Modletice včetně chodníku k zastávce</v>
      </c>
      <c r="F87" s="29"/>
      <c r="G87" s="29"/>
      <c r="H87" s="29"/>
      <c r="I87" s="129"/>
      <c r="J87" s="36"/>
      <c r="K87" s="36"/>
      <c r="L87" s="40"/>
    </row>
    <row r="88" s="1" customFormat="1" ht="12" customHeight="1">
      <c r="B88" s="35"/>
      <c r="C88" s="29" t="s">
        <v>100</v>
      </c>
      <c r="D88" s="36"/>
      <c r="E88" s="36"/>
      <c r="F88" s="36"/>
      <c r="G88" s="36"/>
      <c r="H88" s="36"/>
      <c r="I88" s="129"/>
      <c r="J88" s="36"/>
      <c r="K88" s="36"/>
      <c r="L88" s="40"/>
    </row>
    <row r="89" s="1" customFormat="1" ht="16.5" customHeight="1">
      <c r="B89" s="35"/>
      <c r="C89" s="36"/>
      <c r="D89" s="36"/>
      <c r="E89" s="61" t="str">
        <f>E9</f>
        <v>SO 404,SO 406,SO412 - SO404 Osvětlení okružní křižovatky. SO406 Osvětlení nového chodníku, SO412 Osvětlení přechodů</v>
      </c>
      <c r="F89" s="36"/>
      <c r="G89" s="36"/>
      <c r="H89" s="36"/>
      <c r="I89" s="129"/>
      <c r="J89" s="36"/>
      <c r="K89" s="36"/>
      <c r="L89" s="40"/>
    </row>
    <row r="90" s="1" customFormat="1" ht="6.96" customHeight="1">
      <c r="B90" s="35"/>
      <c r="C90" s="36"/>
      <c r="D90" s="36"/>
      <c r="E90" s="36"/>
      <c r="F90" s="36"/>
      <c r="G90" s="36"/>
      <c r="H90" s="36"/>
      <c r="I90" s="129"/>
      <c r="J90" s="36"/>
      <c r="K90" s="36"/>
      <c r="L90" s="40"/>
    </row>
    <row r="91" s="1" customFormat="1" ht="12" customHeight="1">
      <c r="B91" s="35"/>
      <c r="C91" s="29" t="s">
        <v>20</v>
      </c>
      <c r="D91" s="36"/>
      <c r="E91" s="36"/>
      <c r="F91" s="24" t="str">
        <f>F12</f>
        <v xml:space="preserve"> </v>
      </c>
      <c r="G91" s="36"/>
      <c r="H91" s="36"/>
      <c r="I91" s="131" t="s">
        <v>22</v>
      </c>
      <c r="J91" s="64" t="str">
        <f>IF(J12="","",J12)</f>
        <v>5. 2. 2018</v>
      </c>
      <c r="K91" s="36"/>
      <c r="L91" s="40"/>
    </row>
    <row r="92" s="1" customFormat="1" ht="6.96" customHeight="1">
      <c r="B92" s="35"/>
      <c r="C92" s="36"/>
      <c r="D92" s="36"/>
      <c r="E92" s="36"/>
      <c r="F92" s="36"/>
      <c r="G92" s="36"/>
      <c r="H92" s="36"/>
      <c r="I92" s="129"/>
      <c r="J92" s="36"/>
      <c r="K92" s="36"/>
      <c r="L92" s="40"/>
    </row>
    <row r="93" s="1" customFormat="1" ht="13.65" customHeight="1">
      <c r="B93" s="35"/>
      <c r="C93" s="29" t="s">
        <v>24</v>
      </c>
      <c r="D93" s="36"/>
      <c r="E93" s="36"/>
      <c r="F93" s="24" t="str">
        <f>E15</f>
        <v xml:space="preserve"> </v>
      </c>
      <c r="G93" s="36"/>
      <c r="H93" s="36"/>
      <c r="I93" s="131" t="s">
        <v>29</v>
      </c>
      <c r="J93" s="33" t="str">
        <f>E21</f>
        <v xml:space="preserve"> </v>
      </c>
      <c r="K93" s="36"/>
      <c r="L93" s="40"/>
    </row>
    <row r="94" s="1" customFormat="1" ht="13.65" customHeight="1">
      <c r="B94" s="35"/>
      <c r="C94" s="29" t="s">
        <v>27</v>
      </c>
      <c r="D94" s="36"/>
      <c r="E94" s="36"/>
      <c r="F94" s="24" t="str">
        <f>IF(E18="","",E18)</f>
        <v>Vyplň údaj</v>
      </c>
      <c r="G94" s="36"/>
      <c r="H94" s="36"/>
      <c r="I94" s="131" t="s">
        <v>31</v>
      </c>
      <c r="J94" s="33" t="str">
        <f>E24</f>
        <v xml:space="preserve"> </v>
      </c>
      <c r="K94" s="36"/>
      <c r="L94" s="40"/>
    </row>
    <row r="95" s="1" customFormat="1" ht="10.32" customHeight="1">
      <c r="B95" s="35"/>
      <c r="C95" s="36"/>
      <c r="D95" s="36"/>
      <c r="E95" s="36"/>
      <c r="F95" s="36"/>
      <c r="G95" s="36"/>
      <c r="H95" s="36"/>
      <c r="I95" s="129"/>
      <c r="J95" s="36"/>
      <c r="K95" s="36"/>
      <c r="L95" s="40"/>
    </row>
    <row r="96" s="8" customFormat="1" ht="29.28" customHeight="1">
      <c r="B96" s="184"/>
      <c r="C96" s="185" t="s">
        <v>126</v>
      </c>
      <c r="D96" s="186" t="s">
        <v>52</v>
      </c>
      <c r="E96" s="186" t="s">
        <v>48</v>
      </c>
      <c r="F96" s="186" t="s">
        <v>49</v>
      </c>
      <c r="G96" s="186" t="s">
        <v>127</v>
      </c>
      <c r="H96" s="186" t="s">
        <v>128</v>
      </c>
      <c r="I96" s="187" t="s">
        <v>129</v>
      </c>
      <c r="J96" s="188" t="s">
        <v>106</v>
      </c>
      <c r="K96" s="189" t="s">
        <v>130</v>
      </c>
      <c r="L96" s="190"/>
      <c r="M96" s="85" t="s">
        <v>1</v>
      </c>
      <c r="N96" s="86" t="s">
        <v>37</v>
      </c>
      <c r="O96" s="86" t="s">
        <v>131</v>
      </c>
      <c r="P96" s="86" t="s">
        <v>132</v>
      </c>
      <c r="Q96" s="86" t="s">
        <v>133</v>
      </c>
      <c r="R96" s="86" t="s">
        <v>134</v>
      </c>
      <c r="S96" s="86" t="s">
        <v>135</v>
      </c>
      <c r="T96" s="87" t="s">
        <v>136</v>
      </c>
    </row>
    <row r="97" s="1" customFormat="1" ht="22.8" customHeight="1">
      <c r="B97" s="35"/>
      <c r="C97" s="92" t="s">
        <v>137</v>
      </c>
      <c r="D97" s="36"/>
      <c r="E97" s="36"/>
      <c r="F97" s="36"/>
      <c r="G97" s="36"/>
      <c r="H97" s="36"/>
      <c r="I97" s="129"/>
      <c r="J97" s="191">
        <f>BK97</f>
        <v>0</v>
      </c>
      <c r="K97" s="36"/>
      <c r="L97" s="40"/>
      <c r="M97" s="88"/>
      <c r="N97" s="89"/>
      <c r="O97" s="89"/>
      <c r="P97" s="192">
        <f>P98+P111+P143</f>
        <v>0</v>
      </c>
      <c r="Q97" s="89"/>
      <c r="R97" s="192">
        <f>R98+R111+R143</f>
        <v>174.88633024000004</v>
      </c>
      <c r="S97" s="89"/>
      <c r="T97" s="193">
        <f>T98+T111+T143</f>
        <v>0</v>
      </c>
      <c r="AT97" s="14" t="s">
        <v>66</v>
      </c>
      <c r="AU97" s="14" t="s">
        <v>77</v>
      </c>
      <c r="BK97" s="194">
        <f>BK98+BK111+BK143</f>
        <v>0</v>
      </c>
    </row>
    <row r="98" s="9" customFormat="1" ht="25.92" customHeight="1">
      <c r="B98" s="195"/>
      <c r="C98" s="196"/>
      <c r="D98" s="197" t="s">
        <v>66</v>
      </c>
      <c r="E98" s="198" t="s">
        <v>419</v>
      </c>
      <c r="F98" s="198" t="s">
        <v>420</v>
      </c>
      <c r="G98" s="196"/>
      <c r="H98" s="196"/>
      <c r="I98" s="199"/>
      <c r="J98" s="200">
        <f>BK98</f>
        <v>0</v>
      </c>
      <c r="K98" s="196"/>
      <c r="L98" s="201"/>
      <c r="M98" s="202"/>
      <c r="N98" s="203"/>
      <c r="O98" s="203"/>
      <c r="P98" s="204">
        <f>P99</f>
        <v>0</v>
      </c>
      <c r="Q98" s="203"/>
      <c r="R98" s="204">
        <f>R99</f>
        <v>0.49686000000000002</v>
      </c>
      <c r="S98" s="203"/>
      <c r="T98" s="205">
        <f>T99</f>
        <v>0</v>
      </c>
      <c r="AR98" s="206" t="s">
        <v>75</v>
      </c>
      <c r="AT98" s="207" t="s">
        <v>66</v>
      </c>
      <c r="AU98" s="207" t="s">
        <v>67</v>
      </c>
      <c r="AY98" s="206" t="s">
        <v>139</v>
      </c>
      <c r="BK98" s="208">
        <f>BK99</f>
        <v>0</v>
      </c>
    </row>
    <row r="99" s="9" customFormat="1" ht="22.8" customHeight="1">
      <c r="B99" s="195"/>
      <c r="C99" s="196"/>
      <c r="D99" s="197" t="s">
        <v>66</v>
      </c>
      <c r="E99" s="254" t="s">
        <v>75</v>
      </c>
      <c r="F99" s="254" t="s">
        <v>159</v>
      </c>
      <c r="G99" s="196"/>
      <c r="H99" s="196"/>
      <c r="I99" s="199"/>
      <c r="J99" s="255">
        <f>BK99</f>
        <v>0</v>
      </c>
      <c r="K99" s="196"/>
      <c r="L99" s="201"/>
      <c r="M99" s="202"/>
      <c r="N99" s="203"/>
      <c r="O99" s="203"/>
      <c r="P99" s="204">
        <f>SUM(P100:P110)</f>
        <v>0</v>
      </c>
      <c r="Q99" s="203"/>
      <c r="R99" s="204">
        <f>SUM(R100:R110)</f>
        <v>0.49686000000000002</v>
      </c>
      <c r="S99" s="203"/>
      <c r="T99" s="205">
        <f>SUM(T100:T110)</f>
        <v>0</v>
      </c>
      <c r="AR99" s="206" t="s">
        <v>75</v>
      </c>
      <c r="AT99" s="207" t="s">
        <v>66</v>
      </c>
      <c r="AU99" s="207" t="s">
        <v>75</v>
      </c>
      <c r="AY99" s="206" t="s">
        <v>139</v>
      </c>
      <c r="BK99" s="208">
        <f>SUM(BK100:BK110)</f>
        <v>0</v>
      </c>
    </row>
    <row r="100" s="1" customFormat="1" ht="16.5" customHeight="1">
      <c r="B100" s="35"/>
      <c r="C100" s="209" t="s">
        <v>75</v>
      </c>
      <c r="D100" s="209" t="s">
        <v>140</v>
      </c>
      <c r="E100" s="210" t="s">
        <v>421</v>
      </c>
      <c r="F100" s="211" t="s">
        <v>422</v>
      </c>
      <c r="G100" s="212" t="s">
        <v>423</v>
      </c>
      <c r="H100" s="213">
        <v>182</v>
      </c>
      <c r="I100" s="214"/>
      <c r="J100" s="215">
        <f>ROUND(I100*H100,2)</f>
        <v>0</v>
      </c>
      <c r="K100" s="211" t="s">
        <v>424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84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425</v>
      </c>
    </row>
    <row r="101" s="1" customFormat="1" ht="16.5" customHeight="1">
      <c r="B101" s="35"/>
      <c r="C101" s="256" t="s">
        <v>84</v>
      </c>
      <c r="D101" s="256" t="s">
        <v>187</v>
      </c>
      <c r="E101" s="257" t="s">
        <v>426</v>
      </c>
      <c r="F101" s="258" t="s">
        <v>427</v>
      </c>
      <c r="G101" s="259" t="s">
        <v>428</v>
      </c>
      <c r="H101" s="260">
        <v>191.09999999999999</v>
      </c>
      <c r="I101" s="261"/>
      <c r="J101" s="262">
        <f>ROUND(I101*H101,2)</f>
        <v>0</v>
      </c>
      <c r="K101" s="258" t="s">
        <v>424</v>
      </c>
      <c r="L101" s="263"/>
      <c r="M101" s="264" t="s">
        <v>1</v>
      </c>
      <c r="N101" s="265" t="s">
        <v>38</v>
      </c>
      <c r="O101" s="76"/>
      <c r="P101" s="218">
        <f>O101*H101</f>
        <v>0</v>
      </c>
      <c r="Q101" s="218">
        <v>0.001</v>
      </c>
      <c r="R101" s="218">
        <f>Q101*H101</f>
        <v>0.19109999999999999</v>
      </c>
      <c r="S101" s="218">
        <v>0</v>
      </c>
      <c r="T101" s="219">
        <f>S101*H101</f>
        <v>0</v>
      </c>
      <c r="AR101" s="14" t="s">
        <v>179</v>
      </c>
      <c r="AT101" s="14" t="s">
        <v>187</v>
      </c>
      <c r="AU101" s="14" t="s">
        <v>84</v>
      </c>
      <c r="AY101" s="14" t="s">
        <v>139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4" t="s">
        <v>75</v>
      </c>
      <c r="BK101" s="220">
        <f>ROUND(I101*H101,2)</f>
        <v>0</v>
      </c>
      <c r="BL101" s="14" t="s">
        <v>144</v>
      </c>
      <c r="BM101" s="14" t="s">
        <v>429</v>
      </c>
    </row>
    <row r="102" s="1" customFormat="1" ht="16.5" customHeight="1">
      <c r="B102" s="35"/>
      <c r="C102" s="209" t="s">
        <v>153</v>
      </c>
      <c r="D102" s="209" t="s">
        <v>140</v>
      </c>
      <c r="E102" s="210" t="s">
        <v>430</v>
      </c>
      <c r="F102" s="211" t="s">
        <v>431</v>
      </c>
      <c r="G102" s="212" t="s">
        <v>423</v>
      </c>
      <c r="H102" s="213">
        <v>182</v>
      </c>
      <c r="I102" s="214"/>
      <c r="J102" s="215">
        <f>ROUND(I102*H102,2)</f>
        <v>0</v>
      </c>
      <c r="K102" s="211" t="s">
        <v>424</v>
      </c>
      <c r="L102" s="40"/>
      <c r="M102" s="216" t="s">
        <v>1</v>
      </c>
      <c r="N102" s="217" t="s">
        <v>38</v>
      </c>
      <c r="O102" s="76"/>
      <c r="P102" s="218">
        <f>O102*H102</f>
        <v>0</v>
      </c>
      <c r="Q102" s="218">
        <v>0</v>
      </c>
      <c r="R102" s="218">
        <f>Q102*H102</f>
        <v>0</v>
      </c>
      <c r="S102" s="218">
        <v>0</v>
      </c>
      <c r="T102" s="219">
        <f>S102*H102</f>
        <v>0</v>
      </c>
      <c r="AR102" s="14" t="s">
        <v>144</v>
      </c>
      <c r="AT102" s="14" t="s">
        <v>140</v>
      </c>
      <c r="AU102" s="14" t="s">
        <v>84</v>
      </c>
      <c r="AY102" s="14" t="s">
        <v>139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4" t="s">
        <v>75</v>
      </c>
      <c r="BK102" s="220">
        <f>ROUND(I102*H102,2)</f>
        <v>0</v>
      </c>
      <c r="BL102" s="14" t="s">
        <v>144</v>
      </c>
      <c r="BM102" s="14" t="s">
        <v>432</v>
      </c>
    </row>
    <row r="103" s="1" customFormat="1" ht="16.5" customHeight="1">
      <c r="B103" s="35"/>
      <c r="C103" s="256" t="s">
        <v>144</v>
      </c>
      <c r="D103" s="256" t="s">
        <v>187</v>
      </c>
      <c r="E103" s="257" t="s">
        <v>433</v>
      </c>
      <c r="F103" s="258" t="s">
        <v>434</v>
      </c>
      <c r="G103" s="259" t="s">
        <v>423</v>
      </c>
      <c r="H103" s="260">
        <v>191.09999999999999</v>
      </c>
      <c r="I103" s="261"/>
      <c r="J103" s="262">
        <f>ROUND(I103*H103,2)</f>
        <v>0</v>
      </c>
      <c r="K103" s="258" t="s">
        <v>424</v>
      </c>
      <c r="L103" s="263"/>
      <c r="M103" s="264" t="s">
        <v>1</v>
      </c>
      <c r="N103" s="265" t="s">
        <v>38</v>
      </c>
      <c r="O103" s="76"/>
      <c r="P103" s="218">
        <f>O103*H103</f>
        <v>0</v>
      </c>
      <c r="Q103" s="218">
        <v>0.00089999999999999998</v>
      </c>
      <c r="R103" s="218">
        <f>Q103*H103</f>
        <v>0.17199</v>
      </c>
      <c r="S103" s="218">
        <v>0</v>
      </c>
      <c r="T103" s="219">
        <f>S103*H103</f>
        <v>0</v>
      </c>
      <c r="AR103" s="14" t="s">
        <v>179</v>
      </c>
      <c r="AT103" s="14" t="s">
        <v>187</v>
      </c>
      <c r="AU103" s="14" t="s">
        <v>84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144</v>
      </c>
      <c r="BM103" s="14" t="s">
        <v>435</v>
      </c>
    </row>
    <row r="104" s="1" customFormat="1" ht="16.5" customHeight="1">
      <c r="B104" s="35"/>
      <c r="C104" s="209" t="s">
        <v>164</v>
      </c>
      <c r="D104" s="209" t="s">
        <v>140</v>
      </c>
      <c r="E104" s="210" t="s">
        <v>436</v>
      </c>
      <c r="F104" s="211" t="s">
        <v>437</v>
      </c>
      <c r="G104" s="212" t="s">
        <v>423</v>
      </c>
      <c r="H104" s="213">
        <v>182</v>
      </c>
      <c r="I104" s="214"/>
      <c r="J104" s="215">
        <f>ROUND(I104*H104,2)</f>
        <v>0</v>
      </c>
      <c r="K104" s="211" t="s">
        <v>424</v>
      </c>
      <c r="L104" s="40"/>
      <c r="M104" s="216" t="s">
        <v>1</v>
      </c>
      <c r="N104" s="217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144</v>
      </c>
      <c r="AT104" s="14" t="s">
        <v>140</v>
      </c>
      <c r="AU104" s="14" t="s">
        <v>84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144</v>
      </c>
      <c r="BM104" s="14" t="s">
        <v>438</v>
      </c>
    </row>
    <row r="105" s="1" customFormat="1" ht="16.5" customHeight="1">
      <c r="B105" s="35"/>
      <c r="C105" s="209" t="s">
        <v>170</v>
      </c>
      <c r="D105" s="209" t="s">
        <v>140</v>
      </c>
      <c r="E105" s="210" t="s">
        <v>439</v>
      </c>
      <c r="F105" s="211" t="s">
        <v>440</v>
      </c>
      <c r="G105" s="212" t="s">
        <v>423</v>
      </c>
      <c r="H105" s="213">
        <v>182</v>
      </c>
      <c r="I105" s="214"/>
      <c r="J105" s="215">
        <f>ROUND(I105*H105,2)</f>
        <v>0</v>
      </c>
      <c r="K105" s="211" t="s">
        <v>424</v>
      </c>
      <c r="L105" s="40"/>
      <c r="M105" s="216" t="s">
        <v>1</v>
      </c>
      <c r="N105" s="217" t="s">
        <v>38</v>
      </c>
      <c r="O105" s="7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14" t="s">
        <v>144</v>
      </c>
      <c r="AT105" s="14" t="s">
        <v>140</v>
      </c>
      <c r="AU105" s="14" t="s">
        <v>84</v>
      </c>
      <c r="AY105" s="14" t="s">
        <v>139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4" t="s">
        <v>75</v>
      </c>
      <c r="BK105" s="220">
        <f>ROUND(I105*H105,2)</f>
        <v>0</v>
      </c>
      <c r="BL105" s="14" t="s">
        <v>144</v>
      </c>
      <c r="BM105" s="14" t="s">
        <v>441</v>
      </c>
    </row>
    <row r="106" s="1" customFormat="1" ht="16.5" customHeight="1">
      <c r="B106" s="35"/>
      <c r="C106" s="209" t="s">
        <v>176</v>
      </c>
      <c r="D106" s="209" t="s">
        <v>140</v>
      </c>
      <c r="E106" s="210" t="s">
        <v>442</v>
      </c>
      <c r="F106" s="211" t="s">
        <v>443</v>
      </c>
      <c r="G106" s="212" t="s">
        <v>423</v>
      </c>
      <c r="H106" s="213">
        <v>364</v>
      </c>
      <c r="I106" s="214"/>
      <c r="J106" s="215">
        <f>ROUND(I106*H106,2)</f>
        <v>0</v>
      </c>
      <c r="K106" s="211" t="s">
        <v>424</v>
      </c>
      <c r="L106" s="40"/>
      <c r="M106" s="216" t="s">
        <v>1</v>
      </c>
      <c r="N106" s="217" t="s">
        <v>38</v>
      </c>
      <c r="O106" s="76"/>
      <c r="P106" s="218">
        <f>O106*H106</f>
        <v>0</v>
      </c>
      <c r="Q106" s="218">
        <v>0</v>
      </c>
      <c r="R106" s="218">
        <f>Q106*H106</f>
        <v>0</v>
      </c>
      <c r="S106" s="218">
        <v>0</v>
      </c>
      <c r="T106" s="219">
        <f>S106*H106</f>
        <v>0</v>
      </c>
      <c r="AR106" s="14" t="s">
        <v>144</v>
      </c>
      <c r="AT106" s="14" t="s">
        <v>140</v>
      </c>
      <c r="AU106" s="14" t="s">
        <v>84</v>
      </c>
      <c r="AY106" s="14" t="s">
        <v>139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4" t="s">
        <v>75</v>
      </c>
      <c r="BK106" s="220">
        <f>ROUND(I106*H106,2)</f>
        <v>0</v>
      </c>
      <c r="BL106" s="14" t="s">
        <v>144</v>
      </c>
      <c r="BM106" s="14" t="s">
        <v>444</v>
      </c>
    </row>
    <row r="107" s="1" customFormat="1" ht="16.5" customHeight="1">
      <c r="B107" s="35"/>
      <c r="C107" s="256" t="s">
        <v>179</v>
      </c>
      <c r="D107" s="256" t="s">
        <v>187</v>
      </c>
      <c r="E107" s="257" t="s">
        <v>445</v>
      </c>
      <c r="F107" s="258" t="s">
        <v>446</v>
      </c>
      <c r="G107" s="259" t="s">
        <v>423</v>
      </c>
      <c r="H107" s="260">
        <v>382.19999999999999</v>
      </c>
      <c r="I107" s="261"/>
      <c r="J107" s="262">
        <f>ROUND(I107*H107,2)</f>
        <v>0</v>
      </c>
      <c r="K107" s="258" t="s">
        <v>424</v>
      </c>
      <c r="L107" s="263"/>
      <c r="M107" s="264" t="s">
        <v>1</v>
      </c>
      <c r="N107" s="265" t="s">
        <v>38</v>
      </c>
      <c r="O107" s="76"/>
      <c r="P107" s="218">
        <f>O107*H107</f>
        <v>0</v>
      </c>
      <c r="Q107" s="218">
        <v>0.00035</v>
      </c>
      <c r="R107" s="218">
        <f>Q107*H107</f>
        <v>0.13377</v>
      </c>
      <c r="S107" s="218">
        <v>0</v>
      </c>
      <c r="T107" s="219">
        <f>S107*H107</f>
        <v>0</v>
      </c>
      <c r="AR107" s="14" t="s">
        <v>179</v>
      </c>
      <c r="AT107" s="14" t="s">
        <v>187</v>
      </c>
      <c r="AU107" s="14" t="s">
        <v>84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144</v>
      </c>
      <c r="BM107" s="14" t="s">
        <v>447</v>
      </c>
    </row>
    <row r="108" s="1" customFormat="1" ht="16.5" customHeight="1">
      <c r="B108" s="35"/>
      <c r="C108" s="209" t="s">
        <v>184</v>
      </c>
      <c r="D108" s="209" t="s">
        <v>140</v>
      </c>
      <c r="E108" s="210" t="s">
        <v>448</v>
      </c>
      <c r="F108" s="211" t="s">
        <v>449</v>
      </c>
      <c r="G108" s="212" t="s">
        <v>423</v>
      </c>
      <c r="H108" s="213">
        <v>364</v>
      </c>
      <c r="I108" s="214"/>
      <c r="J108" s="215">
        <f>ROUND(I108*H108,2)</f>
        <v>0</v>
      </c>
      <c r="K108" s="211" t="s">
        <v>424</v>
      </c>
      <c r="L108" s="40"/>
      <c r="M108" s="216" t="s">
        <v>1</v>
      </c>
      <c r="N108" s="217" t="s">
        <v>38</v>
      </c>
      <c r="O108" s="76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14" t="s">
        <v>144</v>
      </c>
      <c r="AT108" s="14" t="s">
        <v>140</v>
      </c>
      <c r="AU108" s="14" t="s">
        <v>84</v>
      </c>
      <c r="AY108" s="14" t="s">
        <v>139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4" t="s">
        <v>75</v>
      </c>
      <c r="BK108" s="220">
        <f>ROUND(I108*H108,2)</f>
        <v>0</v>
      </c>
      <c r="BL108" s="14" t="s">
        <v>144</v>
      </c>
      <c r="BM108" s="14" t="s">
        <v>450</v>
      </c>
    </row>
    <row r="109" s="1" customFormat="1" ht="16.5" customHeight="1">
      <c r="B109" s="35"/>
      <c r="C109" s="209" t="s">
        <v>189</v>
      </c>
      <c r="D109" s="209" t="s">
        <v>140</v>
      </c>
      <c r="E109" s="210" t="s">
        <v>451</v>
      </c>
      <c r="F109" s="211" t="s">
        <v>452</v>
      </c>
      <c r="G109" s="212" t="s">
        <v>453</v>
      </c>
      <c r="H109" s="213">
        <v>154.69999999999999</v>
      </c>
      <c r="I109" s="214"/>
      <c r="J109" s="215">
        <f>ROUND(I109*H109,2)</f>
        <v>0</v>
      </c>
      <c r="K109" s="211" t="s">
        <v>424</v>
      </c>
      <c r="L109" s="40"/>
      <c r="M109" s="216" t="s">
        <v>1</v>
      </c>
      <c r="N109" s="217" t="s">
        <v>38</v>
      </c>
      <c r="O109" s="76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AR109" s="14" t="s">
        <v>144</v>
      </c>
      <c r="AT109" s="14" t="s">
        <v>140</v>
      </c>
      <c r="AU109" s="14" t="s">
        <v>84</v>
      </c>
      <c r="AY109" s="14" t="s">
        <v>139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4" t="s">
        <v>75</v>
      </c>
      <c r="BK109" s="220">
        <f>ROUND(I109*H109,2)</f>
        <v>0</v>
      </c>
      <c r="BL109" s="14" t="s">
        <v>144</v>
      </c>
      <c r="BM109" s="14" t="s">
        <v>454</v>
      </c>
    </row>
    <row r="110" s="1" customFormat="1" ht="16.5" customHeight="1">
      <c r="B110" s="35"/>
      <c r="C110" s="209" t="s">
        <v>193</v>
      </c>
      <c r="D110" s="209" t="s">
        <v>140</v>
      </c>
      <c r="E110" s="210" t="s">
        <v>455</v>
      </c>
      <c r="F110" s="211" t="s">
        <v>456</v>
      </c>
      <c r="G110" s="212" t="s">
        <v>453</v>
      </c>
      <c r="H110" s="213">
        <v>154.69999999999999</v>
      </c>
      <c r="I110" s="214"/>
      <c r="J110" s="215">
        <f>ROUND(I110*H110,2)</f>
        <v>0</v>
      </c>
      <c r="K110" s="211" t="s">
        <v>424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144</v>
      </c>
      <c r="AT110" s="14" t="s">
        <v>140</v>
      </c>
      <c r="AU110" s="14" t="s">
        <v>84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144</v>
      </c>
      <c r="BM110" s="14" t="s">
        <v>457</v>
      </c>
    </row>
    <row r="111" s="9" customFormat="1" ht="25.92" customHeight="1">
      <c r="B111" s="195"/>
      <c r="C111" s="196"/>
      <c r="D111" s="197" t="s">
        <v>66</v>
      </c>
      <c r="E111" s="198" t="s">
        <v>458</v>
      </c>
      <c r="F111" s="198" t="s">
        <v>459</v>
      </c>
      <c r="G111" s="196"/>
      <c r="H111" s="196"/>
      <c r="I111" s="199"/>
      <c r="J111" s="200">
        <f>BK111</f>
        <v>0</v>
      </c>
      <c r="K111" s="196"/>
      <c r="L111" s="201"/>
      <c r="M111" s="202"/>
      <c r="N111" s="203"/>
      <c r="O111" s="203"/>
      <c r="P111" s="204">
        <f>P112</f>
        <v>0</v>
      </c>
      <c r="Q111" s="203"/>
      <c r="R111" s="204">
        <f>R112</f>
        <v>151.11618550000003</v>
      </c>
      <c r="S111" s="203"/>
      <c r="T111" s="205">
        <f>T112</f>
        <v>0</v>
      </c>
      <c r="AR111" s="206" t="s">
        <v>75</v>
      </c>
      <c r="AT111" s="207" t="s">
        <v>66</v>
      </c>
      <c r="AU111" s="207" t="s">
        <v>67</v>
      </c>
      <c r="AY111" s="206" t="s">
        <v>139</v>
      </c>
      <c r="BK111" s="208">
        <f>BK112</f>
        <v>0</v>
      </c>
    </row>
    <row r="112" s="9" customFormat="1" ht="22.8" customHeight="1">
      <c r="B112" s="195"/>
      <c r="C112" s="196"/>
      <c r="D112" s="197" t="s">
        <v>66</v>
      </c>
      <c r="E112" s="254" t="s">
        <v>460</v>
      </c>
      <c r="F112" s="254" t="s">
        <v>461</v>
      </c>
      <c r="G112" s="196"/>
      <c r="H112" s="196"/>
      <c r="I112" s="199"/>
      <c r="J112" s="255">
        <f>BK112</f>
        <v>0</v>
      </c>
      <c r="K112" s="196"/>
      <c r="L112" s="201"/>
      <c r="M112" s="202"/>
      <c r="N112" s="203"/>
      <c r="O112" s="203"/>
      <c r="P112" s="204">
        <f>SUM(P113:P142)</f>
        <v>0</v>
      </c>
      <c r="Q112" s="203"/>
      <c r="R112" s="204">
        <f>SUM(R113:R142)</f>
        <v>151.11618550000003</v>
      </c>
      <c r="S112" s="203"/>
      <c r="T112" s="205">
        <f>SUM(T113:T142)</f>
        <v>0</v>
      </c>
      <c r="AR112" s="206" t="s">
        <v>75</v>
      </c>
      <c r="AT112" s="207" t="s">
        <v>66</v>
      </c>
      <c r="AU112" s="207" t="s">
        <v>75</v>
      </c>
      <c r="AY112" s="206" t="s">
        <v>139</v>
      </c>
      <c r="BK112" s="208">
        <f>SUM(BK113:BK142)</f>
        <v>0</v>
      </c>
    </row>
    <row r="113" s="1" customFormat="1" ht="16.5" customHeight="1">
      <c r="B113" s="35"/>
      <c r="C113" s="209" t="s">
        <v>198</v>
      </c>
      <c r="D113" s="209" t="s">
        <v>140</v>
      </c>
      <c r="E113" s="210" t="s">
        <v>462</v>
      </c>
      <c r="F113" s="211" t="s">
        <v>463</v>
      </c>
      <c r="G113" s="212" t="s">
        <v>464</v>
      </c>
      <c r="H113" s="213">
        <v>1</v>
      </c>
      <c r="I113" s="214"/>
      <c r="J113" s="215">
        <f>ROUND(I113*H113,2)</f>
        <v>0</v>
      </c>
      <c r="K113" s="211" t="s">
        <v>424</v>
      </c>
      <c r="L113" s="40"/>
      <c r="M113" s="216" t="s">
        <v>1</v>
      </c>
      <c r="N113" s="217" t="s">
        <v>38</v>
      </c>
      <c r="O113" s="76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14" t="s">
        <v>144</v>
      </c>
      <c r="AT113" s="14" t="s">
        <v>140</v>
      </c>
      <c r="AU113" s="14" t="s">
        <v>84</v>
      </c>
      <c r="AY113" s="14" t="s">
        <v>139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4" t="s">
        <v>75</v>
      </c>
      <c r="BK113" s="220">
        <f>ROUND(I113*H113,2)</f>
        <v>0</v>
      </c>
      <c r="BL113" s="14" t="s">
        <v>144</v>
      </c>
      <c r="BM113" s="14" t="s">
        <v>465</v>
      </c>
    </row>
    <row r="114" s="1" customFormat="1" ht="16.5" customHeight="1">
      <c r="B114" s="35"/>
      <c r="C114" s="209" t="s">
        <v>204</v>
      </c>
      <c r="D114" s="209" t="s">
        <v>140</v>
      </c>
      <c r="E114" s="210" t="s">
        <v>466</v>
      </c>
      <c r="F114" s="211" t="s">
        <v>467</v>
      </c>
      <c r="G114" s="212" t="s">
        <v>423</v>
      </c>
      <c r="H114" s="213">
        <v>182</v>
      </c>
      <c r="I114" s="214"/>
      <c r="J114" s="215">
        <f>ROUND(I114*H114,2)</f>
        <v>0</v>
      </c>
      <c r="K114" s="211" t="s">
        <v>424</v>
      </c>
      <c r="L114" s="40"/>
      <c r="M114" s="216" t="s">
        <v>1</v>
      </c>
      <c r="N114" s="217" t="s">
        <v>38</v>
      </c>
      <c r="O114" s="76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AR114" s="14" t="s">
        <v>144</v>
      </c>
      <c r="AT114" s="14" t="s">
        <v>140</v>
      </c>
      <c r="AU114" s="14" t="s">
        <v>84</v>
      </c>
      <c r="AY114" s="14" t="s">
        <v>139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4" t="s">
        <v>75</v>
      </c>
      <c r="BK114" s="220">
        <f>ROUND(I114*H114,2)</f>
        <v>0</v>
      </c>
      <c r="BL114" s="14" t="s">
        <v>144</v>
      </c>
      <c r="BM114" s="14" t="s">
        <v>468</v>
      </c>
    </row>
    <row r="115" s="1" customFormat="1" ht="16.5" customHeight="1">
      <c r="B115" s="35"/>
      <c r="C115" s="256" t="s">
        <v>209</v>
      </c>
      <c r="D115" s="256" t="s">
        <v>187</v>
      </c>
      <c r="E115" s="257" t="s">
        <v>469</v>
      </c>
      <c r="F115" s="258" t="s">
        <v>470</v>
      </c>
      <c r="G115" s="259" t="s">
        <v>423</v>
      </c>
      <c r="H115" s="260">
        <v>191.09999999999999</v>
      </c>
      <c r="I115" s="261"/>
      <c r="J115" s="262">
        <f>ROUND(I115*H115,2)</f>
        <v>0</v>
      </c>
      <c r="K115" s="258" t="s">
        <v>424</v>
      </c>
      <c r="L115" s="263"/>
      <c r="M115" s="264" t="s">
        <v>1</v>
      </c>
      <c r="N115" s="265" t="s">
        <v>38</v>
      </c>
      <c r="O115" s="76"/>
      <c r="P115" s="218">
        <f>O115*H115</f>
        <v>0</v>
      </c>
      <c r="Q115" s="218">
        <v>0.00063000000000000003</v>
      </c>
      <c r="R115" s="218">
        <f>Q115*H115</f>
        <v>0.120393</v>
      </c>
      <c r="S115" s="218">
        <v>0</v>
      </c>
      <c r="T115" s="219">
        <f>S115*H115</f>
        <v>0</v>
      </c>
      <c r="AR115" s="14" t="s">
        <v>179</v>
      </c>
      <c r="AT115" s="14" t="s">
        <v>187</v>
      </c>
      <c r="AU115" s="14" t="s">
        <v>84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144</v>
      </c>
      <c r="BM115" s="14" t="s">
        <v>471</v>
      </c>
    </row>
    <row r="116" s="1" customFormat="1" ht="16.5" customHeight="1">
      <c r="B116" s="35"/>
      <c r="C116" s="209" t="s">
        <v>8</v>
      </c>
      <c r="D116" s="209" t="s">
        <v>140</v>
      </c>
      <c r="E116" s="210" t="s">
        <v>472</v>
      </c>
      <c r="F116" s="211" t="s">
        <v>473</v>
      </c>
      <c r="G116" s="212" t="s">
        <v>309</v>
      </c>
      <c r="H116" s="213">
        <v>182</v>
      </c>
      <c r="I116" s="214"/>
      <c r="J116" s="215">
        <f>ROUND(I116*H116,2)</f>
        <v>0</v>
      </c>
      <c r="K116" s="211" t="s">
        <v>424</v>
      </c>
      <c r="L116" s="40"/>
      <c r="M116" s="216" t="s">
        <v>1</v>
      </c>
      <c r="N116" s="217" t="s">
        <v>38</v>
      </c>
      <c r="O116" s="76"/>
      <c r="P116" s="218">
        <f>O116*H116</f>
        <v>0</v>
      </c>
      <c r="Q116" s="218">
        <v>0.57299999999999995</v>
      </c>
      <c r="R116" s="218">
        <f>Q116*H116</f>
        <v>104.28599999999999</v>
      </c>
      <c r="S116" s="218">
        <v>0</v>
      </c>
      <c r="T116" s="219">
        <f>S116*H116</f>
        <v>0</v>
      </c>
      <c r="AR116" s="14" t="s">
        <v>144</v>
      </c>
      <c r="AT116" s="14" t="s">
        <v>140</v>
      </c>
      <c r="AU116" s="14" t="s">
        <v>84</v>
      </c>
      <c r="AY116" s="14" t="s">
        <v>139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4" t="s">
        <v>75</v>
      </c>
      <c r="BK116" s="220">
        <f>ROUND(I116*H116,2)</f>
        <v>0</v>
      </c>
      <c r="BL116" s="14" t="s">
        <v>144</v>
      </c>
      <c r="BM116" s="14" t="s">
        <v>474</v>
      </c>
    </row>
    <row r="117" s="1" customFormat="1" ht="16.5" customHeight="1">
      <c r="B117" s="35"/>
      <c r="C117" s="209" t="s">
        <v>219</v>
      </c>
      <c r="D117" s="209" t="s">
        <v>140</v>
      </c>
      <c r="E117" s="210" t="s">
        <v>451</v>
      </c>
      <c r="F117" s="211" t="s">
        <v>452</v>
      </c>
      <c r="G117" s="212" t="s">
        <v>453</v>
      </c>
      <c r="H117" s="213">
        <v>1.26</v>
      </c>
      <c r="I117" s="214"/>
      <c r="J117" s="215">
        <f>ROUND(I117*H117,2)</f>
        <v>0</v>
      </c>
      <c r="K117" s="211" t="s">
        <v>424</v>
      </c>
      <c r="L117" s="40"/>
      <c r="M117" s="216" t="s">
        <v>1</v>
      </c>
      <c r="N117" s="217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144</v>
      </c>
      <c r="AT117" s="14" t="s">
        <v>140</v>
      </c>
      <c r="AU117" s="14" t="s">
        <v>84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144</v>
      </c>
      <c r="BM117" s="14" t="s">
        <v>475</v>
      </c>
    </row>
    <row r="118" s="1" customFormat="1" ht="16.5" customHeight="1">
      <c r="B118" s="35"/>
      <c r="C118" s="209" t="s">
        <v>223</v>
      </c>
      <c r="D118" s="209" t="s">
        <v>140</v>
      </c>
      <c r="E118" s="210" t="s">
        <v>455</v>
      </c>
      <c r="F118" s="211" t="s">
        <v>456</v>
      </c>
      <c r="G118" s="212" t="s">
        <v>453</v>
      </c>
      <c r="H118" s="213">
        <v>1.26</v>
      </c>
      <c r="I118" s="214"/>
      <c r="J118" s="215">
        <f>ROUND(I118*H118,2)</f>
        <v>0</v>
      </c>
      <c r="K118" s="211" t="s">
        <v>424</v>
      </c>
      <c r="L118" s="40"/>
      <c r="M118" s="216" t="s">
        <v>1</v>
      </c>
      <c r="N118" s="217" t="s">
        <v>38</v>
      </c>
      <c r="O118" s="76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14" t="s">
        <v>144</v>
      </c>
      <c r="AT118" s="14" t="s">
        <v>140</v>
      </c>
      <c r="AU118" s="14" t="s">
        <v>84</v>
      </c>
      <c r="AY118" s="14" t="s">
        <v>139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4" t="s">
        <v>75</v>
      </c>
      <c r="BK118" s="220">
        <f>ROUND(I118*H118,2)</f>
        <v>0</v>
      </c>
      <c r="BL118" s="14" t="s">
        <v>144</v>
      </c>
      <c r="BM118" s="14" t="s">
        <v>476</v>
      </c>
    </row>
    <row r="119" s="1" customFormat="1" ht="16.5" customHeight="1">
      <c r="B119" s="35"/>
      <c r="C119" s="209" t="s">
        <v>230</v>
      </c>
      <c r="D119" s="209" t="s">
        <v>140</v>
      </c>
      <c r="E119" s="210" t="s">
        <v>421</v>
      </c>
      <c r="F119" s="211" t="s">
        <v>422</v>
      </c>
      <c r="G119" s="212" t="s">
        <v>423</v>
      </c>
      <c r="H119" s="213">
        <v>7</v>
      </c>
      <c r="I119" s="214"/>
      <c r="J119" s="215">
        <f>ROUND(I119*H119,2)</f>
        <v>0</v>
      </c>
      <c r="K119" s="211" t="s">
        <v>424</v>
      </c>
      <c r="L119" s="40"/>
      <c r="M119" s="216" t="s">
        <v>1</v>
      </c>
      <c r="N119" s="217" t="s">
        <v>38</v>
      </c>
      <c r="O119" s="76"/>
      <c r="P119" s="218">
        <f>O119*H119</f>
        <v>0</v>
      </c>
      <c r="Q119" s="218">
        <v>0</v>
      </c>
      <c r="R119" s="218">
        <f>Q119*H119</f>
        <v>0</v>
      </c>
      <c r="S119" s="218">
        <v>0</v>
      </c>
      <c r="T119" s="219">
        <f>S119*H119</f>
        <v>0</v>
      </c>
      <c r="AR119" s="14" t="s">
        <v>144</v>
      </c>
      <c r="AT119" s="14" t="s">
        <v>140</v>
      </c>
      <c r="AU119" s="14" t="s">
        <v>84</v>
      </c>
      <c r="AY119" s="14" t="s">
        <v>139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75</v>
      </c>
      <c r="BK119" s="220">
        <f>ROUND(I119*H119,2)</f>
        <v>0</v>
      </c>
      <c r="BL119" s="14" t="s">
        <v>144</v>
      </c>
      <c r="BM119" s="14" t="s">
        <v>477</v>
      </c>
    </row>
    <row r="120" s="1" customFormat="1" ht="16.5" customHeight="1">
      <c r="B120" s="35"/>
      <c r="C120" s="256" t="s">
        <v>234</v>
      </c>
      <c r="D120" s="256" t="s">
        <v>187</v>
      </c>
      <c r="E120" s="257" t="s">
        <v>426</v>
      </c>
      <c r="F120" s="258" t="s">
        <v>427</v>
      </c>
      <c r="G120" s="259" t="s">
        <v>428</v>
      </c>
      <c r="H120" s="260">
        <v>7.3499999999999996</v>
      </c>
      <c r="I120" s="261"/>
      <c r="J120" s="262">
        <f>ROUND(I120*H120,2)</f>
        <v>0</v>
      </c>
      <c r="K120" s="258" t="s">
        <v>424</v>
      </c>
      <c r="L120" s="263"/>
      <c r="M120" s="264" t="s">
        <v>1</v>
      </c>
      <c r="N120" s="265" t="s">
        <v>38</v>
      </c>
      <c r="O120" s="76"/>
      <c r="P120" s="218">
        <f>O120*H120</f>
        <v>0</v>
      </c>
      <c r="Q120" s="218">
        <v>0.001</v>
      </c>
      <c r="R120" s="218">
        <f>Q120*H120</f>
        <v>0.0073499999999999998</v>
      </c>
      <c r="S120" s="218">
        <v>0</v>
      </c>
      <c r="T120" s="219">
        <f>S120*H120</f>
        <v>0</v>
      </c>
      <c r="AR120" s="14" t="s">
        <v>179</v>
      </c>
      <c r="AT120" s="14" t="s">
        <v>187</v>
      </c>
      <c r="AU120" s="14" t="s">
        <v>84</v>
      </c>
      <c r="AY120" s="14" t="s">
        <v>139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4" t="s">
        <v>75</v>
      </c>
      <c r="BK120" s="220">
        <f>ROUND(I120*H120,2)</f>
        <v>0</v>
      </c>
      <c r="BL120" s="14" t="s">
        <v>144</v>
      </c>
      <c r="BM120" s="14" t="s">
        <v>478</v>
      </c>
    </row>
    <row r="121" s="1" customFormat="1" ht="16.5" customHeight="1">
      <c r="B121" s="35"/>
      <c r="C121" s="209" t="s">
        <v>94</v>
      </c>
      <c r="D121" s="209" t="s">
        <v>140</v>
      </c>
      <c r="E121" s="210" t="s">
        <v>479</v>
      </c>
      <c r="F121" s="211" t="s">
        <v>480</v>
      </c>
      <c r="G121" s="212" t="s">
        <v>309</v>
      </c>
      <c r="H121" s="213">
        <v>5.25</v>
      </c>
      <c r="I121" s="214"/>
      <c r="J121" s="215">
        <f>ROUND(I121*H121,2)</f>
        <v>0</v>
      </c>
      <c r="K121" s="211" t="s">
        <v>424</v>
      </c>
      <c r="L121" s="40"/>
      <c r="M121" s="216" t="s">
        <v>1</v>
      </c>
      <c r="N121" s="217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144</v>
      </c>
      <c r="AT121" s="14" t="s">
        <v>140</v>
      </c>
      <c r="AU121" s="14" t="s">
        <v>84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144</v>
      </c>
      <c r="BM121" s="14" t="s">
        <v>481</v>
      </c>
    </row>
    <row r="122" s="1" customFormat="1" ht="16.5" customHeight="1">
      <c r="B122" s="35"/>
      <c r="C122" s="209" t="s">
        <v>7</v>
      </c>
      <c r="D122" s="209" t="s">
        <v>140</v>
      </c>
      <c r="E122" s="210" t="s">
        <v>482</v>
      </c>
      <c r="F122" s="211" t="s">
        <v>483</v>
      </c>
      <c r="G122" s="212" t="s">
        <v>309</v>
      </c>
      <c r="H122" s="213">
        <v>5.25</v>
      </c>
      <c r="I122" s="214"/>
      <c r="J122" s="215">
        <f>ROUND(I122*H122,2)</f>
        <v>0</v>
      </c>
      <c r="K122" s="211" t="s">
        <v>424</v>
      </c>
      <c r="L122" s="40"/>
      <c r="M122" s="216" t="s">
        <v>1</v>
      </c>
      <c r="N122" s="217" t="s">
        <v>38</v>
      </c>
      <c r="O122" s="7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14" t="s">
        <v>144</v>
      </c>
      <c r="AT122" s="14" t="s">
        <v>140</v>
      </c>
      <c r="AU122" s="14" t="s">
        <v>84</v>
      </c>
      <c r="AY122" s="14" t="s">
        <v>139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4" t="s">
        <v>75</v>
      </c>
      <c r="BK122" s="220">
        <f>ROUND(I122*H122,2)</f>
        <v>0</v>
      </c>
      <c r="BL122" s="14" t="s">
        <v>144</v>
      </c>
      <c r="BM122" s="14" t="s">
        <v>484</v>
      </c>
    </row>
    <row r="123" s="1" customFormat="1" ht="16.5" customHeight="1">
      <c r="B123" s="35"/>
      <c r="C123" s="209" t="s">
        <v>97</v>
      </c>
      <c r="D123" s="209" t="s">
        <v>140</v>
      </c>
      <c r="E123" s="210" t="s">
        <v>485</v>
      </c>
      <c r="F123" s="211" t="s">
        <v>486</v>
      </c>
      <c r="G123" s="212" t="s">
        <v>423</v>
      </c>
      <c r="H123" s="213">
        <v>7</v>
      </c>
      <c r="I123" s="214"/>
      <c r="J123" s="215">
        <f>ROUND(I123*H123,2)</f>
        <v>0</v>
      </c>
      <c r="K123" s="211" t="s">
        <v>424</v>
      </c>
      <c r="L123" s="40"/>
      <c r="M123" s="216" t="s">
        <v>1</v>
      </c>
      <c r="N123" s="217" t="s">
        <v>38</v>
      </c>
      <c r="O123" s="76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AR123" s="14" t="s">
        <v>144</v>
      </c>
      <c r="AT123" s="14" t="s">
        <v>140</v>
      </c>
      <c r="AU123" s="14" t="s">
        <v>84</v>
      </c>
      <c r="AY123" s="14" t="s">
        <v>139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4" t="s">
        <v>75</v>
      </c>
      <c r="BK123" s="220">
        <f>ROUND(I123*H123,2)</f>
        <v>0</v>
      </c>
      <c r="BL123" s="14" t="s">
        <v>144</v>
      </c>
      <c r="BM123" s="14" t="s">
        <v>487</v>
      </c>
    </row>
    <row r="124" s="1" customFormat="1" ht="16.5" customHeight="1">
      <c r="B124" s="35"/>
      <c r="C124" s="209" t="s">
        <v>257</v>
      </c>
      <c r="D124" s="209" t="s">
        <v>140</v>
      </c>
      <c r="E124" s="210" t="s">
        <v>488</v>
      </c>
      <c r="F124" s="211" t="s">
        <v>489</v>
      </c>
      <c r="G124" s="212" t="s">
        <v>423</v>
      </c>
      <c r="H124" s="213">
        <v>7</v>
      </c>
      <c r="I124" s="214"/>
      <c r="J124" s="215">
        <f>ROUND(I124*H124,2)</f>
        <v>0</v>
      </c>
      <c r="K124" s="211" t="s">
        <v>424</v>
      </c>
      <c r="L124" s="40"/>
      <c r="M124" s="216" t="s">
        <v>1</v>
      </c>
      <c r="N124" s="217" t="s">
        <v>38</v>
      </c>
      <c r="O124" s="76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AR124" s="14" t="s">
        <v>144</v>
      </c>
      <c r="AT124" s="14" t="s">
        <v>140</v>
      </c>
      <c r="AU124" s="14" t="s">
        <v>84</v>
      </c>
      <c r="AY124" s="14" t="s">
        <v>139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75</v>
      </c>
      <c r="BK124" s="220">
        <f>ROUND(I124*H124,2)</f>
        <v>0</v>
      </c>
      <c r="BL124" s="14" t="s">
        <v>144</v>
      </c>
      <c r="BM124" s="14" t="s">
        <v>490</v>
      </c>
    </row>
    <row r="125" s="1" customFormat="1" ht="16.5" customHeight="1">
      <c r="B125" s="35"/>
      <c r="C125" s="209" t="s">
        <v>261</v>
      </c>
      <c r="D125" s="209" t="s">
        <v>140</v>
      </c>
      <c r="E125" s="210" t="s">
        <v>491</v>
      </c>
      <c r="F125" s="211" t="s">
        <v>492</v>
      </c>
      <c r="G125" s="212" t="s">
        <v>309</v>
      </c>
      <c r="H125" s="213">
        <v>5.25</v>
      </c>
      <c r="I125" s="214"/>
      <c r="J125" s="215">
        <f>ROUND(I125*H125,2)</f>
        <v>0</v>
      </c>
      <c r="K125" s="211" t="s">
        <v>424</v>
      </c>
      <c r="L125" s="40"/>
      <c r="M125" s="216" t="s">
        <v>1</v>
      </c>
      <c r="N125" s="217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144</v>
      </c>
      <c r="AT125" s="14" t="s">
        <v>140</v>
      </c>
      <c r="AU125" s="14" t="s">
        <v>84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144</v>
      </c>
      <c r="BM125" s="14" t="s">
        <v>493</v>
      </c>
    </row>
    <row r="126" s="1" customFormat="1" ht="16.5" customHeight="1">
      <c r="B126" s="35"/>
      <c r="C126" s="209" t="s">
        <v>265</v>
      </c>
      <c r="D126" s="209" t="s">
        <v>140</v>
      </c>
      <c r="E126" s="210" t="s">
        <v>494</v>
      </c>
      <c r="F126" s="211" t="s">
        <v>495</v>
      </c>
      <c r="G126" s="212" t="s">
        <v>309</v>
      </c>
      <c r="H126" s="213">
        <v>5.25</v>
      </c>
      <c r="I126" s="214"/>
      <c r="J126" s="215">
        <f>ROUND(I126*H126,2)</f>
        <v>0</v>
      </c>
      <c r="K126" s="211" t="s">
        <v>424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3.0000000000000001E-05</v>
      </c>
      <c r="R126" s="218">
        <f>Q126*H126</f>
        <v>0.00015750000000000001</v>
      </c>
      <c r="S126" s="218">
        <v>0</v>
      </c>
      <c r="T126" s="219">
        <f>S126*H126</f>
        <v>0</v>
      </c>
      <c r="AR126" s="14" t="s">
        <v>144</v>
      </c>
      <c r="AT126" s="14" t="s">
        <v>140</v>
      </c>
      <c r="AU126" s="14" t="s">
        <v>84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144</v>
      </c>
      <c r="BM126" s="14" t="s">
        <v>496</v>
      </c>
    </row>
    <row r="127" s="1" customFormat="1" ht="16.5" customHeight="1">
      <c r="B127" s="35"/>
      <c r="C127" s="256" t="s">
        <v>271</v>
      </c>
      <c r="D127" s="256" t="s">
        <v>187</v>
      </c>
      <c r="E127" s="257" t="s">
        <v>497</v>
      </c>
      <c r="F127" s="258" t="s">
        <v>498</v>
      </c>
      <c r="G127" s="259" t="s">
        <v>428</v>
      </c>
      <c r="H127" s="260">
        <v>0.17499999999999999</v>
      </c>
      <c r="I127" s="261"/>
      <c r="J127" s="262">
        <f>ROUND(I127*H127,2)</f>
        <v>0</v>
      </c>
      <c r="K127" s="258" t="s">
        <v>424</v>
      </c>
      <c r="L127" s="263"/>
      <c r="M127" s="264" t="s">
        <v>1</v>
      </c>
      <c r="N127" s="265" t="s">
        <v>38</v>
      </c>
      <c r="O127" s="76"/>
      <c r="P127" s="218">
        <f>O127*H127</f>
        <v>0</v>
      </c>
      <c r="Q127" s="218">
        <v>0.001</v>
      </c>
      <c r="R127" s="218">
        <f>Q127*H127</f>
        <v>0.000175</v>
      </c>
      <c r="S127" s="218">
        <v>0</v>
      </c>
      <c r="T127" s="219">
        <f>S127*H127</f>
        <v>0</v>
      </c>
      <c r="AR127" s="14" t="s">
        <v>179</v>
      </c>
      <c r="AT127" s="14" t="s">
        <v>187</v>
      </c>
      <c r="AU127" s="14" t="s">
        <v>84</v>
      </c>
      <c r="AY127" s="14" t="s">
        <v>139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75</v>
      </c>
      <c r="BK127" s="220">
        <f>ROUND(I127*H127,2)</f>
        <v>0</v>
      </c>
      <c r="BL127" s="14" t="s">
        <v>144</v>
      </c>
      <c r="BM127" s="14" t="s">
        <v>499</v>
      </c>
    </row>
    <row r="128" s="1" customFormat="1" ht="16.5" customHeight="1">
      <c r="B128" s="35"/>
      <c r="C128" s="209" t="s">
        <v>275</v>
      </c>
      <c r="D128" s="209" t="s">
        <v>140</v>
      </c>
      <c r="E128" s="210" t="s">
        <v>500</v>
      </c>
      <c r="F128" s="211" t="s">
        <v>501</v>
      </c>
      <c r="G128" s="212" t="s">
        <v>423</v>
      </c>
      <c r="H128" s="213">
        <v>7</v>
      </c>
      <c r="I128" s="214"/>
      <c r="J128" s="215">
        <f>ROUND(I128*H128,2)</f>
        <v>0</v>
      </c>
      <c r="K128" s="211" t="s">
        <v>424</v>
      </c>
      <c r="L128" s="40"/>
      <c r="M128" s="216" t="s">
        <v>1</v>
      </c>
      <c r="N128" s="217" t="s">
        <v>38</v>
      </c>
      <c r="O128" s="76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AR128" s="14" t="s">
        <v>144</v>
      </c>
      <c r="AT128" s="14" t="s">
        <v>140</v>
      </c>
      <c r="AU128" s="14" t="s">
        <v>84</v>
      </c>
      <c r="AY128" s="14" t="s">
        <v>139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75</v>
      </c>
      <c r="BK128" s="220">
        <f>ROUND(I128*H128,2)</f>
        <v>0</v>
      </c>
      <c r="BL128" s="14" t="s">
        <v>144</v>
      </c>
      <c r="BM128" s="14" t="s">
        <v>502</v>
      </c>
    </row>
    <row r="129" s="1" customFormat="1" ht="16.5" customHeight="1">
      <c r="B129" s="35"/>
      <c r="C129" s="256" t="s">
        <v>279</v>
      </c>
      <c r="D129" s="256" t="s">
        <v>187</v>
      </c>
      <c r="E129" s="257" t="s">
        <v>445</v>
      </c>
      <c r="F129" s="258" t="s">
        <v>446</v>
      </c>
      <c r="G129" s="259" t="s">
        <v>423</v>
      </c>
      <c r="H129" s="260">
        <v>7.3499999999999996</v>
      </c>
      <c r="I129" s="261"/>
      <c r="J129" s="262">
        <f>ROUND(I129*H129,2)</f>
        <v>0</v>
      </c>
      <c r="K129" s="258" t="s">
        <v>424</v>
      </c>
      <c r="L129" s="263"/>
      <c r="M129" s="264" t="s">
        <v>1</v>
      </c>
      <c r="N129" s="265" t="s">
        <v>38</v>
      </c>
      <c r="O129" s="76"/>
      <c r="P129" s="218">
        <f>O129*H129</f>
        <v>0</v>
      </c>
      <c r="Q129" s="218">
        <v>0.00035</v>
      </c>
      <c r="R129" s="218">
        <f>Q129*H129</f>
        <v>0.0025724999999999997</v>
      </c>
      <c r="S129" s="218">
        <v>0</v>
      </c>
      <c r="T129" s="219">
        <f>S129*H129</f>
        <v>0</v>
      </c>
      <c r="AR129" s="14" t="s">
        <v>179</v>
      </c>
      <c r="AT129" s="14" t="s">
        <v>187</v>
      </c>
      <c r="AU129" s="14" t="s">
        <v>84</v>
      </c>
      <c r="AY129" s="14" t="s">
        <v>139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75</v>
      </c>
      <c r="BK129" s="220">
        <f>ROUND(I129*H129,2)</f>
        <v>0</v>
      </c>
      <c r="BL129" s="14" t="s">
        <v>144</v>
      </c>
      <c r="BM129" s="14" t="s">
        <v>503</v>
      </c>
    </row>
    <row r="130" s="1" customFormat="1" ht="16.5" customHeight="1">
      <c r="B130" s="35"/>
      <c r="C130" s="209" t="s">
        <v>286</v>
      </c>
      <c r="D130" s="209" t="s">
        <v>140</v>
      </c>
      <c r="E130" s="210" t="s">
        <v>448</v>
      </c>
      <c r="F130" s="211" t="s">
        <v>449</v>
      </c>
      <c r="G130" s="212" t="s">
        <v>423</v>
      </c>
      <c r="H130" s="213">
        <v>7</v>
      </c>
      <c r="I130" s="214"/>
      <c r="J130" s="215">
        <f>ROUND(I130*H130,2)</f>
        <v>0</v>
      </c>
      <c r="K130" s="211" t="s">
        <v>424</v>
      </c>
      <c r="L130" s="40"/>
      <c r="M130" s="216" t="s">
        <v>1</v>
      </c>
      <c r="N130" s="217" t="s">
        <v>38</v>
      </c>
      <c r="O130" s="76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AR130" s="14" t="s">
        <v>144</v>
      </c>
      <c r="AT130" s="14" t="s">
        <v>140</v>
      </c>
      <c r="AU130" s="14" t="s">
        <v>84</v>
      </c>
      <c r="AY130" s="14" t="s">
        <v>139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75</v>
      </c>
      <c r="BK130" s="220">
        <f>ROUND(I130*H130,2)</f>
        <v>0</v>
      </c>
      <c r="BL130" s="14" t="s">
        <v>144</v>
      </c>
      <c r="BM130" s="14" t="s">
        <v>504</v>
      </c>
    </row>
    <row r="131" s="1" customFormat="1" ht="16.5" customHeight="1">
      <c r="B131" s="35"/>
      <c r="C131" s="209" t="s">
        <v>291</v>
      </c>
      <c r="D131" s="209" t="s">
        <v>140</v>
      </c>
      <c r="E131" s="210" t="s">
        <v>451</v>
      </c>
      <c r="F131" s="211" t="s">
        <v>452</v>
      </c>
      <c r="G131" s="212" t="s">
        <v>453</v>
      </c>
      <c r="H131" s="213">
        <v>53.460000000000001</v>
      </c>
      <c r="I131" s="214"/>
      <c r="J131" s="215">
        <f>ROUND(I131*H131,2)</f>
        <v>0</v>
      </c>
      <c r="K131" s="211" t="s">
        <v>424</v>
      </c>
      <c r="L131" s="40"/>
      <c r="M131" s="216" t="s">
        <v>1</v>
      </c>
      <c r="N131" s="217" t="s">
        <v>38</v>
      </c>
      <c r="O131" s="76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AR131" s="14" t="s">
        <v>144</v>
      </c>
      <c r="AT131" s="14" t="s">
        <v>140</v>
      </c>
      <c r="AU131" s="14" t="s">
        <v>84</v>
      </c>
      <c r="AY131" s="14" t="s">
        <v>139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75</v>
      </c>
      <c r="BK131" s="220">
        <f>ROUND(I131*H131,2)</f>
        <v>0</v>
      </c>
      <c r="BL131" s="14" t="s">
        <v>144</v>
      </c>
      <c r="BM131" s="14" t="s">
        <v>505</v>
      </c>
    </row>
    <row r="132" s="1" customFormat="1" ht="16.5" customHeight="1">
      <c r="B132" s="35"/>
      <c r="C132" s="209" t="s">
        <v>296</v>
      </c>
      <c r="D132" s="209" t="s">
        <v>140</v>
      </c>
      <c r="E132" s="210" t="s">
        <v>455</v>
      </c>
      <c r="F132" s="211" t="s">
        <v>456</v>
      </c>
      <c r="G132" s="212" t="s">
        <v>453</v>
      </c>
      <c r="H132" s="213">
        <v>53.460000000000001</v>
      </c>
      <c r="I132" s="214"/>
      <c r="J132" s="215">
        <f>ROUND(I132*H132,2)</f>
        <v>0</v>
      </c>
      <c r="K132" s="211" t="s">
        <v>424</v>
      </c>
      <c r="L132" s="40"/>
      <c r="M132" s="216" t="s">
        <v>1</v>
      </c>
      <c r="N132" s="217" t="s">
        <v>38</v>
      </c>
      <c r="O132" s="76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AR132" s="14" t="s">
        <v>144</v>
      </c>
      <c r="AT132" s="14" t="s">
        <v>140</v>
      </c>
      <c r="AU132" s="14" t="s">
        <v>84</v>
      </c>
      <c r="AY132" s="14" t="s">
        <v>139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75</v>
      </c>
      <c r="BK132" s="220">
        <f>ROUND(I132*H132,2)</f>
        <v>0</v>
      </c>
      <c r="BL132" s="14" t="s">
        <v>144</v>
      </c>
      <c r="BM132" s="14" t="s">
        <v>506</v>
      </c>
    </row>
    <row r="133" s="1" customFormat="1" ht="16.5" customHeight="1">
      <c r="B133" s="35"/>
      <c r="C133" s="209" t="s">
        <v>301</v>
      </c>
      <c r="D133" s="209" t="s">
        <v>140</v>
      </c>
      <c r="E133" s="210" t="s">
        <v>421</v>
      </c>
      <c r="F133" s="211" t="s">
        <v>422</v>
      </c>
      <c r="G133" s="212" t="s">
        <v>423</v>
      </c>
      <c r="H133" s="213">
        <v>297</v>
      </c>
      <c r="I133" s="214"/>
      <c r="J133" s="215">
        <f>ROUND(I133*H133,2)</f>
        <v>0</v>
      </c>
      <c r="K133" s="211" t="s">
        <v>424</v>
      </c>
      <c r="L133" s="40"/>
      <c r="M133" s="216" t="s">
        <v>1</v>
      </c>
      <c r="N133" s="217" t="s">
        <v>38</v>
      </c>
      <c r="O133" s="76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14" t="s">
        <v>144</v>
      </c>
      <c r="AT133" s="14" t="s">
        <v>140</v>
      </c>
      <c r="AU133" s="14" t="s">
        <v>84</v>
      </c>
      <c r="AY133" s="14" t="s">
        <v>139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75</v>
      </c>
      <c r="BK133" s="220">
        <f>ROUND(I133*H133,2)</f>
        <v>0</v>
      </c>
      <c r="BL133" s="14" t="s">
        <v>144</v>
      </c>
      <c r="BM133" s="14" t="s">
        <v>507</v>
      </c>
    </row>
    <row r="134" s="1" customFormat="1" ht="16.5" customHeight="1">
      <c r="B134" s="35"/>
      <c r="C134" s="256" t="s">
        <v>306</v>
      </c>
      <c r="D134" s="256" t="s">
        <v>187</v>
      </c>
      <c r="E134" s="257" t="s">
        <v>426</v>
      </c>
      <c r="F134" s="258" t="s">
        <v>427</v>
      </c>
      <c r="G134" s="259" t="s">
        <v>428</v>
      </c>
      <c r="H134" s="260">
        <v>311.85000000000002</v>
      </c>
      <c r="I134" s="261"/>
      <c r="J134" s="262">
        <f>ROUND(I134*H134,2)</f>
        <v>0</v>
      </c>
      <c r="K134" s="258" t="s">
        <v>424</v>
      </c>
      <c r="L134" s="263"/>
      <c r="M134" s="264" t="s">
        <v>1</v>
      </c>
      <c r="N134" s="265" t="s">
        <v>38</v>
      </c>
      <c r="O134" s="76"/>
      <c r="P134" s="218">
        <f>O134*H134</f>
        <v>0</v>
      </c>
      <c r="Q134" s="218">
        <v>0.001</v>
      </c>
      <c r="R134" s="218">
        <f>Q134*H134</f>
        <v>0.31185000000000002</v>
      </c>
      <c r="S134" s="218">
        <v>0</v>
      </c>
      <c r="T134" s="219">
        <f>S134*H134</f>
        <v>0</v>
      </c>
      <c r="AR134" s="14" t="s">
        <v>179</v>
      </c>
      <c r="AT134" s="14" t="s">
        <v>187</v>
      </c>
      <c r="AU134" s="14" t="s">
        <v>84</v>
      </c>
      <c r="AY134" s="14" t="s">
        <v>139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75</v>
      </c>
      <c r="BK134" s="220">
        <f>ROUND(I134*H134,2)</f>
        <v>0</v>
      </c>
      <c r="BL134" s="14" t="s">
        <v>144</v>
      </c>
      <c r="BM134" s="14" t="s">
        <v>508</v>
      </c>
    </row>
    <row r="135" s="1" customFormat="1" ht="16.5" customHeight="1">
      <c r="B135" s="35"/>
      <c r="C135" s="209" t="s">
        <v>312</v>
      </c>
      <c r="D135" s="209" t="s">
        <v>140</v>
      </c>
      <c r="E135" s="210" t="s">
        <v>509</v>
      </c>
      <c r="F135" s="211" t="s">
        <v>510</v>
      </c>
      <c r="G135" s="212" t="s">
        <v>423</v>
      </c>
      <c r="H135" s="213">
        <v>297</v>
      </c>
      <c r="I135" s="214"/>
      <c r="J135" s="215">
        <f>ROUND(I135*H135,2)</f>
        <v>0</v>
      </c>
      <c r="K135" s="211" t="s">
        <v>424</v>
      </c>
      <c r="L135" s="40"/>
      <c r="M135" s="216" t="s">
        <v>1</v>
      </c>
      <c r="N135" s="217" t="s">
        <v>38</v>
      </c>
      <c r="O135" s="76"/>
      <c r="P135" s="218">
        <f>O135*H135</f>
        <v>0</v>
      </c>
      <c r="Q135" s="218">
        <v>0.15614</v>
      </c>
      <c r="R135" s="218">
        <f>Q135*H135</f>
        <v>46.373579999999997</v>
      </c>
      <c r="S135" s="218">
        <v>0</v>
      </c>
      <c r="T135" s="219">
        <f>S135*H135</f>
        <v>0</v>
      </c>
      <c r="AR135" s="14" t="s">
        <v>144</v>
      </c>
      <c r="AT135" s="14" t="s">
        <v>140</v>
      </c>
      <c r="AU135" s="14" t="s">
        <v>84</v>
      </c>
      <c r="AY135" s="14" t="s">
        <v>139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75</v>
      </c>
      <c r="BK135" s="220">
        <f>ROUND(I135*H135,2)</f>
        <v>0</v>
      </c>
      <c r="BL135" s="14" t="s">
        <v>144</v>
      </c>
      <c r="BM135" s="14" t="s">
        <v>511</v>
      </c>
    </row>
    <row r="136" s="1" customFormat="1" ht="16.5" customHeight="1">
      <c r="B136" s="35"/>
      <c r="C136" s="209" t="s">
        <v>318</v>
      </c>
      <c r="D136" s="209" t="s">
        <v>140</v>
      </c>
      <c r="E136" s="210" t="s">
        <v>479</v>
      </c>
      <c r="F136" s="211" t="s">
        <v>480</v>
      </c>
      <c r="G136" s="212" t="s">
        <v>309</v>
      </c>
      <c r="H136" s="213">
        <v>222.75</v>
      </c>
      <c r="I136" s="214"/>
      <c r="J136" s="215">
        <f>ROUND(I136*H136,2)</f>
        <v>0</v>
      </c>
      <c r="K136" s="211" t="s">
        <v>424</v>
      </c>
      <c r="L136" s="40"/>
      <c r="M136" s="216" t="s">
        <v>1</v>
      </c>
      <c r="N136" s="217" t="s">
        <v>38</v>
      </c>
      <c r="O136" s="76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AR136" s="14" t="s">
        <v>144</v>
      </c>
      <c r="AT136" s="14" t="s">
        <v>140</v>
      </c>
      <c r="AU136" s="14" t="s">
        <v>84</v>
      </c>
      <c r="AY136" s="14" t="s">
        <v>139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4" t="s">
        <v>75</v>
      </c>
      <c r="BK136" s="220">
        <f>ROUND(I136*H136,2)</f>
        <v>0</v>
      </c>
      <c r="BL136" s="14" t="s">
        <v>144</v>
      </c>
      <c r="BM136" s="14" t="s">
        <v>512</v>
      </c>
    </row>
    <row r="137" s="1" customFormat="1" ht="16.5" customHeight="1">
      <c r="B137" s="35"/>
      <c r="C137" s="209" t="s">
        <v>324</v>
      </c>
      <c r="D137" s="209" t="s">
        <v>140</v>
      </c>
      <c r="E137" s="210" t="s">
        <v>482</v>
      </c>
      <c r="F137" s="211" t="s">
        <v>483</v>
      </c>
      <c r="G137" s="212" t="s">
        <v>309</v>
      </c>
      <c r="H137" s="213">
        <v>222.75</v>
      </c>
      <c r="I137" s="214"/>
      <c r="J137" s="215">
        <f>ROUND(I137*H137,2)</f>
        <v>0</v>
      </c>
      <c r="K137" s="211" t="s">
        <v>424</v>
      </c>
      <c r="L137" s="40"/>
      <c r="M137" s="216" t="s">
        <v>1</v>
      </c>
      <c r="N137" s="217" t="s">
        <v>38</v>
      </c>
      <c r="O137" s="76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14" t="s">
        <v>144</v>
      </c>
      <c r="AT137" s="14" t="s">
        <v>140</v>
      </c>
      <c r="AU137" s="14" t="s">
        <v>84</v>
      </c>
      <c r="AY137" s="14" t="s">
        <v>139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75</v>
      </c>
      <c r="BK137" s="220">
        <f>ROUND(I137*H137,2)</f>
        <v>0</v>
      </c>
      <c r="BL137" s="14" t="s">
        <v>144</v>
      </c>
      <c r="BM137" s="14" t="s">
        <v>513</v>
      </c>
    </row>
    <row r="138" s="1" customFormat="1" ht="16.5" customHeight="1">
      <c r="B138" s="35"/>
      <c r="C138" s="209" t="s">
        <v>329</v>
      </c>
      <c r="D138" s="209" t="s">
        <v>140</v>
      </c>
      <c r="E138" s="210" t="s">
        <v>485</v>
      </c>
      <c r="F138" s="211" t="s">
        <v>486</v>
      </c>
      <c r="G138" s="212" t="s">
        <v>423</v>
      </c>
      <c r="H138" s="213">
        <v>297</v>
      </c>
      <c r="I138" s="214"/>
      <c r="J138" s="215">
        <f>ROUND(I138*H138,2)</f>
        <v>0</v>
      </c>
      <c r="K138" s="211" t="s">
        <v>424</v>
      </c>
      <c r="L138" s="40"/>
      <c r="M138" s="216" t="s">
        <v>1</v>
      </c>
      <c r="N138" s="217" t="s">
        <v>38</v>
      </c>
      <c r="O138" s="76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AR138" s="14" t="s">
        <v>144</v>
      </c>
      <c r="AT138" s="14" t="s">
        <v>140</v>
      </c>
      <c r="AU138" s="14" t="s">
        <v>84</v>
      </c>
      <c r="AY138" s="14" t="s">
        <v>139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4" t="s">
        <v>75</v>
      </c>
      <c r="BK138" s="220">
        <f>ROUND(I138*H138,2)</f>
        <v>0</v>
      </c>
      <c r="BL138" s="14" t="s">
        <v>144</v>
      </c>
      <c r="BM138" s="14" t="s">
        <v>514</v>
      </c>
    </row>
    <row r="139" s="1" customFormat="1" ht="16.5" customHeight="1">
      <c r="B139" s="35"/>
      <c r="C139" s="209" t="s">
        <v>333</v>
      </c>
      <c r="D139" s="209" t="s">
        <v>140</v>
      </c>
      <c r="E139" s="210" t="s">
        <v>488</v>
      </c>
      <c r="F139" s="211" t="s">
        <v>489</v>
      </c>
      <c r="G139" s="212" t="s">
        <v>423</v>
      </c>
      <c r="H139" s="213">
        <v>297</v>
      </c>
      <c r="I139" s="214"/>
      <c r="J139" s="215">
        <f>ROUND(I139*H139,2)</f>
        <v>0</v>
      </c>
      <c r="K139" s="211" t="s">
        <v>424</v>
      </c>
      <c r="L139" s="40"/>
      <c r="M139" s="216" t="s">
        <v>1</v>
      </c>
      <c r="N139" s="217" t="s">
        <v>38</v>
      </c>
      <c r="O139" s="76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AR139" s="14" t="s">
        <v>144</v>
      </c>
      <c r="AT139" s="14" t="s">
        <v>140</v>
      </c>
      <c r="AU139" s="14" t="s">
        <v>84</v>
      </c>
      <c r="AY139" s="14" t="s">
        <v>139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75</v>
      </c>
      <c r="BK139" s="220">
        <f>ROUND(I139*H139,2)</f>
        <v>0</v>
      </c>
      <c r="BL139" s="14" t="s">
        <v>144</v>
      </c>
      <c r="BM139" s="14" t="s">
        <v>515</v>
      </c>
    </row>
    <row r="140" s="1" customFormat="1" ht="16.5" customHeight="1">
      <c r="B140" s="35"/>
      <c r="C140" s="209" t="s">
        <v>339</v>
      </c>
      <c r="D140" s="209" t="s">
        <v>140</v>
      </c>
      <c r="E140" s="210" t="s">
        <v>491</v>
      </c>
      <c r="F140" s="211" t="s">
        <v>492</v>
      </c>
      <c r="G140" s="212" t="s">
        <v>309</v>
      </c>
      <c r="H140" s="213">
        <v>222.75</v>
      </c>
      <c r="I140" s="214"/>
      <c r="J140" s="215">
        <f>ROUND(I140*H140,2)</f>
        <v>0</v>
      </c>
      <c r="K140" s="211" t="s">
        <v>424</v>
      </c>
      <c r="L140" s="40"/>
      <c r="M140" s="216" t="s">
        <v>1</v>
      </c>
      <c r="N140" s="217" t="s">
        <v>38</v>
      </c>
      <c r="O140" s="76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14" t="s">
        <v>144</v>
      </c>
      <c r="AT140" s="14" t="s">
        <v>140</v>
      </c>
      <c r="AU140" s="14" t="s">
        <v>84</v>
      </c>
      <c r="AY140" s="14" t="s">
        <v>139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4" t="s">
        <v>75</v>
      </c>
      <c r="BK140" s="220">
        <f>ROUND(I140*H140,2)</f>
        <v>0</v>
      </c>
      <c r="BL140" s="14" t="s">
        <v>144</v>
      </c>
      <c r="BM140" s="14" t="s">
        <v>516</v>
      </c>
    </row>
    <row r="141" s="1" customFormat="1" ht="16.5" customHeight="1">
      <c r="B141" s="35"/>
      <c r="C141" s="209" t="s">
        <v>343</v>
      </c>
      <c r="D141" s="209" t="s">
        <v>140</v>
      </c>
      <c r="E141" s="210" t="s">
        <v>494</v>
      </c>
      <c r="F141" s="211" t="s">
        <v>495</v>
      </c>
      <c r="G141" s="212" t="s">
        <v>309</v>
      </c>
      <c r="H141" s="213">
        <v>222.75</v>
      </c>
      <c r="I141" s="214"/>
      <c r="J141" s="215">
        <f>ROUND(I141*H141,2)</f>
        <v>0</v>
      </c>
      <c r="K141" s="211" t="s">
        <v>424</v>
      </c>
      <c r="L141" s="40"/>
      <c r="M141" s="216" t="s">
        <v>1</v>
      </c>
      <c r="N141" s="217" t="s">
        <v>38</v>
      </c>
      <c r="O141" s="76"/>
      <c r="P141" s="218">
        <f>O141*H141</f>
        <v>0</v>
      </c>
      <c r="Q141" s="218">
        <v>3.0000000000000001E-05</v>
      </c>
      <c r="R141" s="218">
        <f>Q141*H141</f>
        <v>0.0066825000000000001</v>
      </c>
      <c r="S141" s="218">
        <v>0</v>
      </c>
      <c r="T141" s="219">
        <f>S141*H141</f>
        <v>0</v>
      </c>
      <c r="AR141" s="14" t="s">
        <v>144</v>
      </c>
      <c r="AT141" s="14" t="s">
        <v>140</v>
      </c>
      <c r="AU141" s="14" t="s">
        <v>84</v>
      </c>
      <c r="AY141" s="14" t="s">
        <v>139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75</v>
      </c>
      <c r="BK141" s="220">
        <f>ROUND(I141*H141,2)</f>
        <v>0</v>
      </c>
      <c r="BL141" s="14" t="s">
        <v>144</v>
      </c>
      <c r="BM141" s="14" t="s">
        <v>517</v>
      </c>
    </row>
    <row r="142" s="1" customFormat="1" ht="16.5" customHeight="1">
      <c r="B142" s="35"/>
      <c r="C142" s="256" t="s">
        <v>347</v>
      </c>
      <c r="D142" s="256" t="s">
        <v>187</v>
      </c>
      <c r="E142" s="257" t="s">
        <v>497</v>
      </c>
      <c r="F142" s="258" t="s">
        <v>498</v>
      </c>
      <c r="G142" s="259" t="s">
        <v>428</v>
      </c>
      <c r="H142" s="260">
        <v>7.4249999999999998</v>
      </c>
      <c r="I142" s="261"/>
      <c r="J142" s="262">
        <f>ROUND(I142*H142,2)</f>
        <v>0</v>
      </c>
      <c r="K142" s="258" t="s">
        <v>424</v>
      </c>
      <c r="L142" s="263"/>
      <c r="M142" s="264" t="s">
        <v>1</v>
      </c>
      <c r="N142" s="265" t="s">
        <v>38</v>
      </c>
      <c r="O142" s="76"/>
      <c r="P142" s="218">
        <f>O142*H142</f>
        <v>0</v>
      </c>
      <c r="Q142" s="218">
        <v>0.001</v>
      </c>
      <c r="R142" s="218">
        <f>Q142*H142</f>
        <v>0.0074250000000000002</v>
      </c>
      <c r="S142" s="218">
        <v>0</v>
      </c>
      <c r="T142" s="219">
        <f>S142*H142</f>
        <v>0</v>
      </c>
      <c r="AR142" s="14" t="s">
        <v>179</v>
      </c>
      <c r="AT142" s="14" t="s">
        <v>187</v>
      </c>
      <c r="AU142" s="14" t="s">
        <v>84</v>
      </c>
      <c r="AY142" s="14" t="s">
        <v>139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75</v>
      </c>
      <c r="BK142" s="220">
        <f>ROUND(I142*H142,2)</f>
        <v>0</v>
      </c>
      <c r="BL142" s="14" t="s">
        <v>144</v>
      </c>
      <c r="BM142" s="14" t="s">
        <v>518</v>
      </c>
    </row>
    <row r="143" s="9" customFormat="1" ht="25.92" customHeight="1">
      <c r="B143" s="195"/>
      <c r="C143" s="196"/>
      <c r="D143" s="197" t="s">
        <v>66</v>
      </c>
      <c r="E143" s="198" t="s">
        <v>187</v>
      </c>
      <c r="F143" s="198" t="s">
        <v>519</v>
      </c>
      <c r="G143" s="196"/>
      <c r="H143" s="196"/>
      <c r="I143" s="199"/>
      <c r="J143" s="200">
        <f>BK143</f>
        <v>0</v>
      </c>
      <c r="K143" s="196"/>
      <c r="L143" s="201"/>
      <c r="M143" s="202"/>
      <c r="N143" s="203"/>
      <c r="O143" s="203"/>
      <c r="P143" s="204">
        <f>P144</f>
        <v>0</v>
      </c>
      <c r="Q143" s="203"/>
      <c r="R143" s="204">
        <f>R144</f>
        <v>23.273284740000001</v>
      </c>
      <c r="S143" s="203"/>
      <c r="T143" s="205">
        <f>T144</f>
        <v>0</v>
      </c>
      <c r="AR143" s="206" t="s">
        <v>75</v>
      </c>
      <c r="AT143" s="207" t="s">
        <v>66</v>
      </c>
      <c r="AU143" s="207" t="s">
        <v>67</v>
      </c>
      <c r="AY143" s="206" t="s">
        <v>139</v>
      </c>
      <c r="BK143" s="208">
        <f>BK144</f>
        <v>0</v>
      </c>
    </row>
    <row r="144" s="9" customFormat="1" ht="22.8" customHeight="1">
      <c r="B144" s="195"/>
      <c r="C144" s="196"/>
      <c r="D144" s="197" t="s">
        <v>66</v>
      </c>
      <c r="E144" s="254" t="s">
        <v>520</v>
      </c>
      <c r="F144" s="254" t="s">
        <v>521</v>
      </c>
      <c r="G144" s="196"/>
      <c r="H144" s="196"/>
      <c r="I144" s="199"/>
      <c r="J144" s="255">
        <f>BK144</f>
        <v>0</v>
      </c>
      <c r="K144" s="196"/>
      <c r="L144" s="201"/>
      <c r="M144" s="202"/>
      <c r="N144" s="203"/>
      <c r="O144" s="203"/>
      <c r="P144" s="204">
        <f>SUM(P145:P192)</f>
        <v>0</v>
      </c>
      <c r="Q144" s="203"/>
      <c r="R144" s="204">
        <f>SUM(R145:R192)</f>
        <v>23.273284740000001</v>
      </c>
      <c r="S144" s="203"/>
      <c r="T144" s="205">
        <f>SUM(T145:T192)</f>
        <v>0</v>
      </c>
      <c r="AR144" s="206" t="s">
        <v>75</v>
      </c>
      <c r="AT144" s="207" t="s">
        <v>66</v>
      </c>
      <c r="AU144" s="207" t="s">
        <v>75</v>
      </c>
      <c r="AY144" s="206" t="s">
        <v>139</v>
      </c>
      <c r="BK144" s="208">
        <f>SUM(BK145:BK192)</f>
        <v>0</v>
      </c>
    </row>
    <row r="145" s="1" customFormat="1" ht="16.5" customHeight="1">
      <c r="B145" s="35"/>
      <c r="C145" s="209" t="s">
        <v>353</v>
      </c>
      <c r="D145" s="209" t="s">
        <v>140</v>
      </c>
      <c r="E145" s="210" t="s">
        <v>522</v>
      </c>
      <c r="F145" s="211" t="s">
        <v>523</v>
      </c>
      <c r="G145" s="212" t="s">
        <v>423</v>
      </c>
      <c r="H145" s="213">
        <v>36</v>
      </c>
      <c r="I145" s="214"/>
      <c r="J145" s="215">
        <f>ROUND(I145*H145,2)</f>
        <v>0</v>
      </c>
      <c r="K145" s="211" t="s">
        <v>424</v>
      </c>
      <c r="L145" s="40"/>
      <c r="M145" s="216" t="s">
        <v>1</v>
      </c>
      <c r="N145" s="217" t="s">
        <v>38</v>
      </c>
      <c r="O145" s="76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AR145" s="14" t="s">
        <v>144</v>
      </c>
      <c r="AT145" s="14" t="s">
        <v>140</v>
      </c>
      <c r="AU145" s="14" t="s">
        <v>84</v>
      </c>
      <c r="AY145" s="14" t="s">
        <v>139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4" t="s">
        <v>75</v>
      </c>
      <c r="BK145" s="220">
        <f>ROUND(I145*H145,2)</f>
        <v>0</v>
      </c>
      <c r="BL145" s="14" t="s">
        <v>144</v>
      </c>
      <c r="BM145" s="14" t="s">
        <v>524</v>
      </c>
    </row>
    <row r="146" s="1" customFormat="1" ht="16.5" customHeight="1">
      <c r="B146" s="35"/>
      <c r="C146" s="256" t="s">
        <v>357</v>
      </c>
      <c r="D146" s="256" t="s">
        <v>187</v>
      </c>
      <c r="E146" s="257" t="s">
        <v>433</v>
      </c>
      <c r="F146" s="258" t="s">
        <v>434</v>
      </c>
      <c r="G146" s="259" t="s">
        <v>423</v>
      </c>
      <c r="H146" s="260">
        <v>36</v>
      </c>
      <c r="I146" s="261"/>
      <c r="J146" s="262">
        <f>ROUND(I146*H146,2)</f>
        <v>0</v>
      </c>
      <c r="K146" s="258" t="s">
        <v>424</v>
      </c>
      <c r="L146" s="263"/>
      <c r="M146" s="264" t="s">
        <v>1</v>
      </c>
      <c r="N146" s="265" t="s">
        <v>38</v>
      </c>
      <c r="O146" s="76"/>
      <c r="P146" s="218">
        <f>O146*H146</f>
        <v>0</v>
      </c>
      <c r="Q146" s="218">
        <v>0.00089999999999999998</v>
      </c>
      <c r="R146" s="218">
        <f>Q146*H146</f>
        <v>0.032399999999999998</v>
      </c>
      <c r="S146" s="218">
        <v>0</v>
      </c>
      <c r="T146" s="219">
        <f>S146*H146</f>
        <v>0</v>
      </c>
      <c r="AR146" s="14" t="s">
        <v>179</v>
      </c>
      <c r="AT146" s="14" t="s">
        <v>187</v>
      </c>
      <c r="AU146" s="14" t="s">
        <v>84</v>
      </c>
      <c r="AY146" s="14" t="s">
        <v>139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75</v>
      </c>
      <c r="BK146" s="220">
        <f>ROUND(I146*H146,2)</f>
        <v>0</v>
      </c>
      <c r="BL146" s="14" t="s">
        <v>144</v>
      </c>
      <c r="BM146" s="14" t="s">
        <v>525</v>
      </c>
    </row>
    <row r="147" s="1" customFormat="1" ht="16.5" customHeight="1">
      <c r="B147" s="35"/>
      <c r="C147" s="209" t="s">
        <v>361</v>
      </c>
      <c r="D147" s="209" t="s">
        <v>140</v>
      </c>
      <c r="E147" s="210" t="s">
        <v>466</v>
      </c>
      <c r="F147" s="211" t="s">
        <v>467</v>
      </c>
      <c r="G147" s="212" t="s">
        <v>423</v>
      </c>
      <c r="H147" s="213">
        <v>297</v>
      </c>
      <c r="I147" s="214"/>
      <c r="J147" s="215">
        <f>ROUND(I147*H147,2)</f>
        <v>0</v>
      </c>
      <c r="K147" s="211" t="s">
        <v>424</v>
      </c>
      <c r="L147" s="40"/>
      <c r="M147" s="216" t="s">
        <v>1</v>
      </c>
      <c r="N147" s="217" t="s">
        <v>38</v>
      </c>
      <c r="O147" s="76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14" t="s">
        <v>144</v>
      </c>
      <c r="AT147" s="14" t="s">
        <v>140</v>
      </c>
      <c r="AU147" s="14" t="s">
        <v>84</v>
      </c>
      <c r="AY147" s="14" t="s">
        <v>139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75</v>
      </c>
      <c r="BK147" s="220">
        <f>ROUND(I147*H147,2)</f>
        <v>0</v>
      </c>
      <c r="BL147" s="14" t="s">
        <v>144</v>
      </c>
      <c r="BM147" s="14" t="s">
        <v>526</v>
      </c>
    </row>
    <row r="148" s="1" customFormat="1" ht="16.5" customHeight="1">
      <c r="B148" s="35"/>
      <c r="C148" s="256" t="s">
        <v>527</v>
      </c>
      <c r="D148" s="256" t="s">
        <v>187</v>
      </c>
      <c r="E148" s="257" t="s">
        <v>469</v>
      </c>
      <c r="F148" s="258" t="s">
        <v>470</v>
      </c>
      <c r="G148" s="259" t="s">
        <v>423</v>
      </c>
      <c r="H148" s="260">
        <v>311.85000000000002</v>
      </c>
      <c r="I148" s="261"/>
      <c r="J148" s="262">
        <f>ROUND(I148*H148,2)</f>
        <v>0</v>
      </c>
      <c r="K148" s="258" t="s">
        <v>424</v>
      </c>
      <c r="L148" s="263"/>
      <c r="M148" s="264" t="s">
        <v>1</v>
      </c>
      <c r="N148" s="265" t="s">
        <v>38</v>
      </c>
      <c r="O148" s="76"/>
      <c r="P148" s="218">
        <f>O148*H148</f>
        <v>0</v>
      </c>
      <c r="Q148" s="218">
        <v>0.00063000000000000003</v>
      </c>
      <c r="R148" s="218">
        <f>Q148*H148</f>
        <v>0.19646550000000002</v>
      </c>
      <c r="S148" s="218">
        <v>0</v>
      </c>
      <c r="T148" s="219">
        <f>S148*H148</f>
        <v>0</v>
      </c>
      <c r="AR148" s="14" t="s">
        <v>179</v>
      </c>
      <c r="AT148" s="14" t="s">
        <v>187</v>
      </c>
      <c r="AU148" s="14" t="s">
        <v>84</v>
      </c>
      <c r="AY148" s="14" t="s">
        <v>139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75</v>
      </c>
      <c r="BK148" s="220">
        <f>ROUND(I148*H148,2)</f>
        <v>0</v>
      </c>
      <c r="BL148" s="14" t="s">
        <v>144</v>
      </c>
      <c r="BM148" s="14" t="s">
        <v>528</v>
      </c>
    </row>
    <row r="149" s="1" customFormat="1" ht="16.5" customHeight="1">
      <c r="B149" s="35"/>
      <c r="C149" s="209" t="s">
        <v>529</v>
      </c>
      <c r="D149" s="209" t="s">
        <v>140</v>
      </c>
      <c r="E149" s="210" t="s">
        <v>430</v>
      </c>
      <c r="F149" s="211" t="s">
        <v>431</v>
      </c>
      <c r="G149" s="212" t="s">
        <v>423</v>
      </c>
      <c r="H149" s="213">
        <v>297</v>
      </c>
      <c r="I149" s="214"/>
      <c r="J149" s="215">
        <f>ROUND(I149*H149,2)</f>
        <v>0</v>
      </c>
      <c r="K149" s="211" t="s">
        <v>424</v>
      </c>
      <c r="L149" s="40"/>
      <c r="M149" s="216" t="s">
        <v>1</v>
      </c>
      <c r="N149" s="217" t="s">
        <v>38</v>
      </c>
      <c r="O149" s="76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AR149" s="14" t="s">
        <v>144</v>
      </c>
      <c r="AT149" s="14" t="s">
        <v>140</v>
      </c>
      <c r="AU149" s="14" t="s">
        <v>84</v>
      </c>
      <c r="AY149" s="14" t="s">
        <v>139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75</v>
      </c>
      <c r="BK149" s="220">
        <f>ROUND(I149*H149,2)</f>
        <v>0</v>
      </c>
      <c r="BL149" s="14" t="s">
        <v>144</v>
      </c>
      <c r="BM149" s="14" t="s">
        <v>530</v>
      </c>
    </row>
    <row r="150" s="1" customFormat="1" ht="16.5" customHeight="1">
      <c r="B150" s="35"/>
      <c r="C150" s="256" t="s">
        <v>531</v>
      </c>
      <c r="D150" s="256" t="s">
        <v>187</v>
      </c>
      <c r="E150" s="257" t="s">
        <v>433</v>
      </c>
      <c r="F150" s="258" t="s">
        <v>434</v>
      </c>
      <c r="G150" s="259" t="s">
        <v>423</v>
      </c>
      <c r="H150" s="260">
        <v>311.85000000000002</v>
      </c>
      <c r="I150" s="261"/>
      <c r="J150" s="262">
        <f>ROUND(I150*H150,2)</f>
        <v>0</v>
      </c>
      <c r="K150" s="258" t="s">
        <v>424</v>
      </c>
      <c r="L150" s="263"/>
      <c r="M150" s="264" t="s">
        <v>1</v>
      </c>
      <c r="N150" s="265" t="s">
        <v>38</v>
      </c>
      <c r="O150" s="76"/>
      <c r="P150" s="218">
        <f>O150*H150</f>
        <v>0</v>
      </c>
      <c r="Q150" s="218">
        <v>0.00089999999999999998</v>
      </c>
      <c r="R150" s="218">
        <f>Q150*H150</f>
        <v>0.280665</v>
      </c>
      <c r="S150" s="218">
        <v>0</v>
      </c>
      <c r="T150" s="219">
        <f>S150*H150</f>
        <v>0</v>
      </c>
      <c r="AR150" s="14" t="s">
        <v>179</v>
      </c>
      <c r="AT150" s="14" t="s">
        <v>187</v>
      </c>
      <c r="AU150" s="14" t="s">
        <v>84</v>
      </c>
      <c r="AY150" s="14" t="s">
        <v>139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75</v>
      </c>
      <c r="BK150" s="220">
        <f>ROUND(I150*H150,2)</f>
        <v>0</v>
      </c>
      <c r="BL150" s="14" t="s">
        <v>144</v>
      </c>
      <c r="BM150" s="14" t="s">
        <v>532</v>
      </c>
    </row>
    <row r="151" s="1" customFormat="1" ht="16.5" customHeight="1">
      <c r="B151" s="35"/>
      <c r="C151" s="256" t="s">
        <v>533</v>
      </c>
      <c r="D151" s="256" t="s">
        <v>187</v>
      </c>
      <c r="E151" s="257" t="s">
        <v>426</v>
      </c>
      <c r="F151" s="258" t="s">
        <v>427</v>
      </c>
      <c r="G151" s="259" t="s">
        <v>428</v>
      </c>
      <c r="H151" s="260">
        <v>12.6</v>
      </c>
      <c r="I151" s="261"/>
      <c r="J151" s="262">
        <f>ROUND(I151*H151,2)</f>
        <v>0</v>
      </c>
      <c r="K151" s="258" t="s">
        <v>424</v>
      </c>
      <c r="L151" s="263"/>
      <c r="M151" s="264" t="s">
        <v>1</v>
      </c>
      <c r="N151" s="265" t="s">
        <v>38</v>
      </c>
      <c r="O151" s="76"/>
      <c r="P151" s="218">
        <f>O151*H151</f>
        <v>0</v>
      </c>
      <c r="Q151" s="218">
        <v>0.001</v>
      </c>
      <c r="R151" s="218">
        <f>Q151*H151</f>
        <v>0.0126</v>
      </c>
      <c r="S151" s="218">
        <v>0</v>
      </c>
      <c r="T151" s="219">
        <f>S151*H151</f>
        <v>0</v>
      </c>
      <c r="AR151" s="14" t="s">
        <v>179</v>
      </c>
      <c r="AT151" s="14" t="s">
        <v>187</v>
      </c>
      <c r="AU151" s="14" t="s">
        <v>84</v>
      </c>
      <c r="AY151" s="14" t="s">
        <v>139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75</v>
      </c>
      <c r="BK151" s="220">
        <f>ROUND(I151*H151,2)</f>
        <v>0</v>
      </c>
      <c r="BL151" s="14" t="s">
        <v>144</v>
      </c>
      <c r="BM151" s="14" t="s">
        <v>534</v>
      </c>
    </row>
    <row r="152" s="1" customFormat="1" ht="16.5" customHeight="1">
      <c r="B152" s="35"/>
      <c r="C152" s="209" t="s">
        <v>535</v>
      </c>
      <c r="D152" s="209" t="s">
        <v>140</v>
      </c>
      <c r="E152" s="210" t="s">
        <v>522</v>
      </c>
      <c r="F152" s="211" t="s">
        <v>523</v>
      </c>
      <c r="G152" s="212" t="s">
        <v>423</v>
      </c>
      <c r="H152" s="213">
        <v>24</v>
      </c>
      <c r="I152" s="214"/>
      <c r="J152" s="215">
        <f>ROUND(I152*H152,2)</f>
        <v>0</v>
      </c>
      <c r="K152" s="211" t="s">
        <v>424</v>
      </c>
      <c r="L152" s="40"/>
      <c r="M152" s="216" t="s">
        <v>1</v>
      </c>
      <c r="N152" s="217" t="s">
        <v>38</v>
      </c>
      <c r="O152" s="76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AR152" s="14" t="s">
        <v>144</v>
      </c>
      <c r="AT152" s="14" t="s">
        <v>140</v>
      </c>
      <c r="AU152" s="14" t="s">
        <v>84</v>
      </c>
      <c r="AY152" s="14" t="s">
        <v>139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75</v>
      </c>
      <c r="BK152" s="220">
        <f>ROUND(I152*H152,2)</f>
        <v>0</v>
      </c>
      <c r="BL152" s="14" t="s">
        <v>144</v>
      </c>
      <c r="BM152" s="14" t="s">
        <v>536</v>
      </c>
    </row>
    <row r="153" s="1" customFormat="1" ht="16.5" customHeight="1">
      <c r="B153" s="35"/>
      <c r="C153" s="256" t="s">
        <v>537</v>
      </c>
      <c r="D153" s="256" t="s">
        <v>187</v>
      </c>
      <c r="E153" s="257" t="s">
        <v>433</v>
      </c>
      <c r="F153" s="258" t="s">
        <v>434</v>
      </c>
      <c r="G153" s="259" t="s">
        <v>423</v>
      </c>
      <c r="H153" s="260">
        <v>24</v>
      </c>
      <c r="I153" s="261"/>
      <c r="J153" s="262">
        <f>ROUND(I153*H153,2)</f>
        <v>0</v>
      </c>
      <c r="K153" s="258" t="s">
        <v>424</v>
      </c>
      <c r="L153" s="263"/>
      <c r="M153" s="264" t="s">
        <v>1</v>
      </c>
      <c r="N153" s="265" t="s">
        <v>38</v>
      </c>
      <c r="O153" s="76"/>
      <c r="P153" s="218">
        <f>O153*H153</f>
        <v>0</v>
      </c>
      <c r="Q153" s="218">
        <v>0.00089999999999999998</v>
      </c>
      <c r="R153" s="218">
        <f>Q153*H153</f>
        <v>0.021600000000000001</v>
      </c>
      <c r="S153" s="218">
        <v>0</v>
      </c>
      <c r="T153" s="219">
        <f>S153*H153</f>
        <v>0</v>
      </c>
      <c r="AR153" s="14" t="s">
        <v>179</v>
      </c>
      <c r="AT153" s="14" t="s">
        <v>187</v>
      </c>
      <c r="AU153" s="14" t="s">
        <v>84</v>
      </c>
      <c r="AY153" s="14" t="s">
        <v>139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4" t="s">
        <v>75</v>
      </c>
      <c r="BK153" s="220">
        <f>ROUND(I153*H153,2)</f>
        <v>0</v>
      </c>
      <c r="BL153" s="14" t="s">
        <v>144</v>
      </c>
      <c r="BM153" s="14" t="s">
        <v>538</v>
      </c>
    </row>
    <row r="154" s="1" customFormat="1" ht="16.5" customHeight="1">
      <c r="B154" s="35"/>
      <c r="C154" s="209" t="s">
        <v>539</v>
      </c>
      <c r="D154" s="209" t="s">
        <v>140</v>
      </c>
      <c r="E154" s="210" t="s">
        <v>540</v>
      </c>
      <c r="F154" s="211" t="s">
        <v>541</v>
      </c>
      <c r="G154" s="212" t="s">
        <v>423</v>
      </c>
      <c r="H154" s="213">
        <v>24</v>
      </c>
      <c r="I154" s="214"/>
      <c r="J154" s="215">
        <f>ROUND(I154*H154,2)</f>
        <v>0</v>
      </c>
      <c r="K154" s="211" t="s">
        <v>424</v>
      </c>
      <c r="L154" s="40"/>
      <c r="M154" s="216" t="s">
        <v>1</v>
      </c>
      <c r="N154" s="217" t="s">
        <v>38</v>
      </c>
      <c r="O154" s="76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AR154" s="14" t="s">
        <v>144</v>
      </c>
      <c r="AT154" s="14" t="s">
        <v>140</v>
      </c>
      <c r="AU154" s="14" t="s">
        <v>84</v>
      </c>
      <c r="AY154" s="14" t="s">
        <v>139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4" t="s">
        <v>75</v>
      </c>
      <c r="BK154" s="220">
        <f>ROUND(I154*H154,2)</f>
        <v>0</v>
      </c>
      <c r="BL154" s="14" t="s">
        <v>144</v>
      </c>
      <c r="BM154" s="14" t="s">
        <v>542</v>
      </c>
    </row>
    <row r="155" s="1" customFormat="1" ht="16.5" customHeight="1">
      <c r="B155" s="35"/>
      <c r="C155" s="256" t="s">
        <v>543</v>
      </c>
      <c r="D155" s="256" t="s">
        <v>187</v>
      </c>
      <c r="E155" s="257" t="s">
        <v>544</v>
      </c>
      <c r="F155" s="258" t="s">
        <v>545</v>
      </c>
      <c r="G155" s="259" t="s">
        <v>423</v>
      </c>
      <c r="H155" s="260">
        <v>30</v>
      </c>
      <c r="I155" s="261"/>
      <c r="J155" s="262">
        <f>ROUND(I155*H155,2)</f>
        <v>0</v>
      </c>
      <c r="K155" s="258" t="s">
        <v>424</v>
      </c>
      <c r="L155" s="263"/>
      <c r="M155" s="264" t="s">
        <v>1</v>
      </c>
      <c r="N155" s="265" t="s">
        <v>38</v>
      </c>
      <c r="O155" s="76"/>
      <c r="P155" s="218">
        <f>O155*H155</f>
        <v>0</v>
      </c>
      <c r="Q155" s="218">
        <v>0.00016000000000000001</v>
      </c>
      <c r="R155" s="218">
        <f>Q155*H155</f>
        <v>0.0048000000000000004</v>
      </c>
      <c r="S155" s="218">
        <v>0</v>
      </c>
      <c r="T155" s="219">
        <f>S155*H155</f>
        <v>0</v>
      </c>
      <c r="AR155" s="14" t="s">
        <v>179</v>
      </c>
      <c r="AT155" s="14" t="s">
        <v>187</v>
      </c>
      <c r="AU155" s="14" t="s">
        <v>84</v>
      </c>
      <c r="AY155" s="14" t="s">
        <v>139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75</v>
      </c>
      <c r="BK155" s="220">
        <f>ROUND(I155*H155,2)</f>
        <v>0</v>
      </c>
      <c r="BL155" s="14" t="s">
        <v>144</v>
      </c>
      <c r="BM155" s="14" t="s">
        <v>546</v>
      </c>
    </row>
    <row r="156" s="1" customFormat="1" ht="16.5" customHeight="1">
      <c r="B156" s="35"/>
      <c r="C156" s="209" t="s">
        <v>547</v>
      </c>
      <c r="D156" s="209" t="s">
        <v>140</v>
      </c>
      <c r="E156" s="210" t="s">
        <v>548</v>
      </c>
      <c r="F156" s="211" t="s">
        <v>549</v>
      </c>
      <c r="G156" s="212" t="s">
        <v>464</v>
      </c>
      <c r="H156" s="213">
        <v>60</v>
      </c>
      <c r="I156" s="214"/>
      <c r="J156" s="215">
        <f>ROUND(I156*H156,2)</f>
        <v>0</v>
      </c>
      <c r="K156" s="211" t="s">
        <v>424</v>
      </c>
      <c r="L156" s="40"/>
      <c r="M156" s="216" t="s">
        <v>1</v>
      </c>
      <c r="N156" s="217" t="s">
        <v>38</v>
      </c>
      <c r="O156" s="76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14" t="s">
        <v>144</v>
      </c>
      <c r="AT156" s="14" t="s">
        <v>140</v>
      </c>
      <c r="AU156" s="14" t="s">
        <v>84</v>
      </c>
      <c r="AY156" s="14" t="s">
        <v>139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75</v>
      </c>
      <c r="BK156" s="220">
        <f>ROUND(I156*H156,2)</f>
        <v>0</v>
      </c>
      <c r="BL156" s="14" t="s">
        <v>144</v>
      </c>
      <c r="BM156" s="14" t="s">
        <v>550</v>
      </c>
    </row>
    <row r="157" s="1" customFormat="1" ht="16.5" customHeight="1">
      <c r="B157" s="35"/>
      <c r="C157" s="209" t="s">
        <v>551</v>
      </c>
      <c r="D157" s="209" t="s">
        <v>140</v>
      </c>
      <c r="E157" s="210" t="s">
        <v>552</v>
      </c>
      <c r="F157" s="211" t="s">
        <v>553</v>
      </c>
      <c r="G157" s="212" t="s">
        <v>464</v>
      </c>
      <c r="H157" s="213">
        <v>48</v>
      </c>
      <c r="I157" s="214"/>
      <c r="J157" s="215">
        <f>ROUND(I157*H157,2)</f>
        <v>0</v>
      </c>
      <c r="K157" s="211" t="s">
        <v>424</v>
      </c>
      <c r="L157" s="40"/>
      <c r="M157" s="216" t="s">
        <v>1</v>
      </c>
      <c r="N157" s="217" t="s">
        <v>38</v>
      </c>
      <c r="O157" s="76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AR157" s="14" t="s">
        <v>144</v>
      </c>
      <c r="AT157" s="14" t="s">
        <v>140</v>
      </c>
      <c r="AU157" s="14" t="s">
        <v>84</v>
      </c>
      <c r="AY157" s="14" t="s">
        <v>139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75</v>
      </c>
      <c r="BK157" s="220">
        <f>ROUND(I157*H157,2)</f>
        <v>0</v>
      </c>
      <c r="BL157" s="14" t="s">
        <v>144</v>
      </c>
      <c r="BM157" s="14" t="s">
        <v>554</v>
      </c>
    </row>
    <row r="158" s="1" customFormat="1" ht="16.5" customHeight="1">
      <c r="B158" s="35"/>
      <c r="C158" s="209" t="s">
        <v>555</v>
      </c>
      <c r="D158" s="209" t="s">
        <v>140</v>
      </c>
      <c r="E158" s="210" t="s">
        <v>462</v>
      </c>
      <c r="F158" s="211" t="s">
        <v>463</v>
      </c>
      <c r="G158" s="212" t="s">
        <v>464</v>
      </c>
      <c r="H158" s="213">
        <v>6</v>
      </c>
      <c r="I158" s="214"/>
      <c r="J158" s="215">
        <f>ROUND(I158*H158,2)</f>
        <v>0</v>
      </c>
      <c r="K158" s="211" t="s">
        <v>424</v>
      </c>
      <c r="L158" s="40"/>
      <c r="M158" s="216" t="s">
        <v>1</v>
      </c>
      <c r="N158" s="217" t="s">
        <v>38</v>
      </c>
      <c r="O158" s="76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AR158" s="14" t="s">
        <v>144</v>
      </c>
      <c r="AT158" s="14" t="s">
        <v>140</v>
      </c>
      <c r="AU158" s="14" t="s">
        <v>84</v>
      </c>
      <c r="AY158" s="14" t="s">
        <v>139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75</v>
      </c>
      <c r="BK158" s="220">
        <f>ROUND(I158*H158,2)</f>
        <v>0</v>
      </c>
      <c r="BL158" s="14" t="s">
        <v>144</v>
      </c>
      <c r="BM158" s="14" t="s">
        <v>556</v>
      </c>
    </row>
    <row r="159" s="1" customFormat="1" ht="16.5" customHeight="1">
      <c r="B159" s="35"/>
      <c r="C159" s="209" t="s">
        <v>557</v>
      </c>
      <c r="D159" s="209" t="s">
        <v>140</v>
      </c>
      <c r="E159" s="210" t="s">
        <v>558</v>
      </c>
      <c r="F159" s="211" t="s">
        <v>559</v>
      </c>
      <c r="G159" s="212" t="s">
        <v>464</v>
      </c>
      <c r="H159" s="213">
        <v>6</v>
      </c>
      <c r="I159" s="214"/>
      <c r="J159" s="215">
        <f>ROUND(I159*H159,2)</f>
        <v>0</v>
      </c>
      <c r="K159" s="211" t="s">
        <v>424</v>
      </c>
      <c r="L159" s="40"/>
      <c r="M159" s="216" t="s">
        <v>1</v>
      </c>
      <c r="N159" s="217" t="s">
        <v>38</v>
      </c>
      <c r="O159" s="76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14" t="s">
        <v>144</v>
      </c>
      <c r="AT159" s="14" t="s">
        <v>140</v>
      </c>
      <c r="AU159" s="14" t="s">
        <v>84</v>
      </c>
      <c r="AY159" s="14" t="s">
        <v>139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75</v>
      </c>
      <c r="BK159" s="220">
        <f>ROUND(I159*H159,2)</f>
        <v>0</v>
      </c>
      <c r="BL159" s="14" t="s">
        <v>144</v>
      </c>
      <c r="BM159" s="14" t="s">
        <v>560</v>
      </c>
    </row>
    <row r="160" s="1" customFormat="1" ht="16.5" customHeight="1">
      <c r="B160" s="35"/>
      <c r="C160" s="209" t="s">
        <v>561</v>
      </c>
      <c r="D160" s="209" t="s">
        <v>140</v>
      </c>
      <c r="E160" s="210" t="s">
        <v>421</v>
      </c>
      <c r="F160" s="211" t="s">
        <v>422</v>
      </c>
      <c r="G160" s="212" t="s">
        <v>423</v>
      </c>
      <c r="H160" s="213">
        <v>12</v>
      </c>
      <c r="I160" s="214"/>
      <c r="J160" s="215">
        <f>ROUND(I160*H160,2)</f>
        <v>0</v>
      </c>
      <c r="K160" s="211" t="s">
        <v>424</v>
      </c>
      <c r="L160" s="40"/>
      <c r="M160" s="216" t="s">
        <v>1</v>
      </c>
      <c r="N160" s="217" t="s">
        <v>38</v>
      </c>
      <c r="O160" s="76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AR160" s="14" t="s">
        <v>144</v>
      </c>
      <c r="AT160" s="14" t="s">
        <v>140</v>
      </c>
      <c r="AU160" s="14" t="s">
        <v>84</v>
      </c>
      <c r="AY160" s="14" t="s">
        <v>139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75</v>
      </c>
      <c r="BK160" s="220">
        <f>ROUND(I160*H160,2)</f>
        <v>0</v>
      </c>
      <c r="BL160" s="14" t="s">
        <v>144</v>
      </c>
      <c r="BM160" s="14" t="s">
        <v>562</v>
      </c>
    </row>
    <row r="161" s="1" customFormat="1" ht="16.5" customHeight="1">
      <c r="B161" s="35"/>
      <c r="C161" s="256" t="s">
        <v>563</v>
      </c>
      <c r="D161" s="256" t="s">
        <v>187</v>
      </c>
      <c r="E161" s="257" t="s">
        <v>564</v>
      </c>
      <c r="F161" s="258" t="s">
        <v>565</v>
      </c>
      <c r="G161" s="259" t="s">
        <v>464</v>
      </c>
      <c r="H161" s="260">
        <v>6</v>
      </c>
      <c r="I161" s="261"/>
      <c r="J161" s="262">
        <f>ROUND(I161*H161,2)</f>
        <v>0</v>
      </c>
      <c r="K161" s="258" t="s">
        <v>424</v>
      </c>
      <c r="L161" s="263"/>
      <c r="M161" s="264" t="s">
        <v>1</v>
      </c>
      <c r="N161" s="265" t="s">
        <v>38</v>
      </c>
      <c r="O161" s="76"/>
      <c r="P161" s="218">
        <f>O161*H161</f>
        <v>0</v>
      </c>
      <c r="Q161" s="218">
        <v>0.00013999999999999999</v>
      </c>
      <c r="R161" s="218">
        <f>Q161*H161</f>
        <v>0.00083999999999999993</v>
      </c>
      <c r="S161" s="218">
        <v>0</v>
      </c>
      <c r="T161" s="219">
        <f>S161*H161</f>
        <v>0</v>
      </c>
      <c r="AR161" s="14" t="s">
        <v>179</v>
      </c>
      <c r="AT161" s="14" t="s">
        <v>187</v>
      </c>
      <c r="AU161" s="14" t="s">
        <v>84</v>
      </c>
      <c r="AY161" s="14" t="s">
        <v>139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4" t="s">
        <v>75</v>
      </c>
      <c r="BK161" s="220">
        <f>ROUND(I161*H161,2)</f>
        <v>0</v>
      </c>
      <c r="BL161" s="14" t="s">
        <v>144</v>
      </c>
      <c r="BM161" s="14" t="s">
        <v>566</v>
      </c>
    </row>
    <row r="162" s="1" customFormat="1" ht="16.5" customHeight="1">
      <c r="B162" s="35"/>
      <c r="C162" s="256" t="s">
        <v>567</v>
      </c>
      <c r="D162" s="256" t="s">
        <v>187</v>
      </c>
      <c r="E162" s="257" t="s">
        <v>568</v>
      </c>
      <c r="F162" s="258" t="s">
        <v>569</v>
      </c>
      <c r="G162" s="259" t="s">
        <v>464</v>
      </c>
      <c r="H162" s="260">
        <v>12</v>
      </c>
      <c r="I162" s="261"/>
      <c r="J162" s="262">
        <f>ROUND(I162*H162,2)</f>
        <v>0</v>
      </c>
      <c r="K162" s="258" t="s">
        <v>424</v>
      </c>
      <c r="L162" s="263"/>
      <c r="M162" s="264" t="s">
        <v>1</v>
      </c>
      <c r="N162" s="265" t="s">
        <v>38</v>
      </c>
      <c r="O162" s="76"/>
      <c r="P162" s="218">
        <f>O162*H162</f>
        <v>0</v>
      </c>
      <c r="Q162" s="218">
        <v>0.00022000000000000001</v>
      </c>
      <c r="R162" s="218">
        <f>Q162*H162</f>
        <v>0.00264</v>
      </c>
      <c r="S162" s="218">
        <v>0</v>
      </c>
      <c r="T162" s="219">
        <f>S162*H162</f>
        <v>0</v>
      </c>
      <c r="AR162" s="14" t="s">
        <v>179</v>
      </c>
      <c r="AT162" s="14" t="s">
        <v>187</v>
      </c>
      <c r="AU162" s="14" t="s">
        <v>84</v>
      </c>
      <c r="AY162" s="14" t="s">
        <v>139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4" t="s">
        <v>75</v>
      </c>
      <c r="BK162" s="220">
        <f>ROUND(I162*H162,2)</f>
        <v>0</v>
      </c>
      <c r="BL162" s="14" t="s">
        <v>144</v>
      </c>
      <c r="BM162" s="14" t="s">
        <v>570</v>
      </c>
    </row>
    <row r="163" s="1" customFormat="1" ht="16.5" customHeight="1">
      <c r="B163" s="35"/>
      <c r="C163" s="256" t="s">
        <v>571</v>
      </c>
      <c r="D163" s="256" t="s">
        <v>187</v>
      </c>
      <c r="E163" s="257" t="s">
        <v>572</v>
      </c>
      <c r="F163" s="258" t="s">
        <v>573</v>
      </c>
      <c r="G163" s="259" t="s">
        <v>453</v>
      </c>
      <c r="H163" s="260">
        <v>0.0060000000000000001</v>
      </c>
      <c r="I163" s="261"/>
      <c r="J163" s="262">
        <f>ROUND(I163*H163,2)</f>
        <v>0</v>
      </c>
      <c r="K163" s="258" t="s">
        <v>424</v>
      </c>
      <c r="L163" s="263"/>
      <c r="M163" s="264" t="s">
        <v>1</v>
      </c>
      <c r="N163" s="265" t="s">
        <v>38</v>
      </c>
      <c r="O163" s="76"/>
      <c r="P163" s="218">
        <f>O163*H163</f>
        <v>0</v>
      </c>
      <c r="Q163" s="218">
        <v>1</v>
      </c>
      <c r="R163" s="218">
        <f>Q163*H163</f>
        <v>0.0060000000000000001</v>
      </c>
      <c r="S163" s="218">
        <v>0</v>
      </c>
      <c r="T163" s="219">
        <f>S163*H163</f>
        <v>0</v>
      </c>
      <c r="AR163" s="14" t="s">
        <v>179</v>
      </c>
      <c r="AT163" s="14" t="s">
        <v>187</v>
      </c>
      <c r="AU163" s="14" t="s">
        <v>84</v>
      </c>
      <c r="AY163" s="14" t="s">
        <v>139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4" t="s">
        <v>75</v>
      </c>
      <c r="BK163" s="220">
        <f>ROUND(I163*H163,2)</f>
        <v>0</v>
      </c>
      <c r="BL163" s="14" t="s">
        <v>144</v>
      </c>
      <c r="BM163" s="14" t="s">
        <v>574</v>
      </c>
    </row>
    <row r="164" s="1" customFormat="1" ht="16.5" customHeight="1">
      <c r="B164" s="35"/>
      <c r="C164" s="209" t="s">
        <v>575</v>
      </c>
      <c r="D164" s="209" t="s">
        <v>140</v>
      </c>
      <c r="E164" s="210" t="s">
        <v>576</v>
      </c>
      <c r="F164" s="211" t="s">
        <v>577</v>
      </c>
      <c r="G164" s="212" t="s">
        <v>464</v>
      </c>
      <c r="H164" s="213">
        <v>6</v>
      </c>
      <c r="I164" s="214"/>
      <c r="J164" s="215">
        <f>ROUND(I164*H164,2)</f>
        <v>0</v>
      </c>
      <c r="K164" s="211" t="s">
        <v>424</v>
      </c>
      <c r="L164" s="40"/>
      <c r="M164" s="216" t="s">
        <v>1</v>
      </c>
      <c r="N164" s="217" t="s">
        <v>38</v>
      </c>
      <c r="O164" s="76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14" t="s">
        <v>144</v>
      </c>
      <c r="AT164" s="14" t="s">
        <v>140</v>
      </c>
      <c r="AU164" s="14" t="s">
        <v>84</v>
      </c>
      <c r="AY164" s="14" t="s">
        <v>139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4" t="s">
        <v>75</v>
      </c>
      <c r="BK164" s="220">
        <f>ROUND(I164*H164,2)</f>
        <v>0</v>
      </c>
      <c r="BL164" s="14" t="s">
        <v>144</v>
      </c>
      <c r="BM164" s="14" t="s">
        <v>578</v>
      </c>
    </row>
    <row r="165" s="1" customFormat="1" ht="16.5" customHeight="1">
      <c r="B165" s="35"/>
      <c r="C165" s="209" t="s">
        <v>579</v>
      </c>
      <c r="D165" s="209" t="s">
        <v>140</v>
      </c>
      <c r="E165" s="210" t="s">
        <v>580</v>
      </c>
      <c r="F165" s="211" t="s">
        <v>581</v>
      </c>
      <c r="G165" s="212" t="s">
        <v>582</v>
      </c>
      <c r="H165" s="213">
        <v>1.728</v>
      </c>
      <c r="I165" s="214"/>
      <c r="J165" s="215">
        <f>ROUND(I165*H165,2)</f>
        <v>0</v>
      </c>
      <c r="K165" s="211" t="s">
        <v>424</v>
      </c>
      <c r="L165" s="40"/>
      <c r="M165" s="216" t="s">
        <v>1</v>
      </c>
      <c r="N165" s="217" t="s">
        <v>38</v>
      </c>
      <c r="O165" s="76"/>
      <c r="P165" s="218">
        <f>O165*H165</f>
        <v>0</v>
      </c>
      <c r="Q165" s="218">
        <v>2.45329</v>
      </c>
      <c r="R165" s="218">
        <f>Q165*H165</f>
        <v>4.2392851199999999</v>
      </c>
      <c r="S165" s="218">
        <v>0</v>
      </c>
      <c r="T165" s="219">
        <f>S165*H165</f>
        <v>0</v>
      </c>
      <c r="AR165" s="14" t="s">
        <v>144</v>
      </c>
      <c r="AT165" s="14" t="s">
        <v>140</v>
      </c>
      <c r="AU165" s="14" t="s">
        <v>84</v>
      </c>
      <c r="AY165" s="14" t="s">
        <v>139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4" t="s">
        <v>75</v>
      </c>
      <c r="BK165" s="220">
        <f>ROUND(I165*H165,2)</f>
        <v>0</v>
      </c>
      <c r="BL165" s="14" t="s">
        <v>144</v>
      </c>
      <c r="BM165" s="14" t="s">
        <v>583</v>
      </c>
    </row>
    <row r="166" s="1" customFormat="1" ht="16.5" customHeight="1">
      <c r="B166" s="35"/>
      <c r="C166" s="209" t="s">
        <v>584</v>
      </c>
      <c r="D166" s="209" t="s">
        <v>140</v>
      </c>
      <c r="E166" s="210" t="s">
        <v>585</v>
      </c>
      <c r="F166" s="211" t="s">
        <v>586</v>
      </c>
      <c r="G166" s="212" t="s">
        <v>309</v>
      </c>
      <c r="H166" s="213">
        <v>11.52</v>
      </c>
      <c r="I166" s="214"/>
      <c r="J166" s="215">
        <f>ROUND(I166*H166,2)</f>
        <v>0</v>
      </c>
      <c r="K166" s="211" t="s">
        <v>424</v>
      </c>
      <c r="L166" s="40"/>
      <c r="M166" s="216" t="s">
        <v>1</v>
      </c>
      <c r="N166" s="217" t="s">
        <v>38</v>
      </c>
      <c r="O166" s="76"/>
      <c r="P166" s="218">
        <f>O166*H166</f>
        <v>0</v>
      </c>
      <c r="Q166" s="218">
        <v>0.00116</v>
      </c>
      <c r="R166" s="218">
        <f>Q166*H166</f>
        <v>0.0133632</v>
      </c>
      <c r="S166" s="218">
        <v>0</v>
      </c>
      <c r="T166" s="219">
        <f>S166*H166</f>
        <v>0</v>
      </c>
      <c r="AR166" s="14" t="s">
        <v>144</v>
      </c>
      <c r="AT166" s="14" t="s">
        <v>140</v>
      </c>
      <c r="AU166" s="14" t="s">
        <v>84</v>
      </c>
      <c r="AY166" s="14" t="s">
        <v>139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4" t="s">
        <v>75</v>
      </c>
      <c r="BK166" s="220">
        <f>ROUND(I166*H166,2)</f>
        <v>0</v>
      </c>
      <c r="BL166" s="14" t="s">
        <v>144</v>
      </c>
      <c r="BM166" s="14" t="s">
        <v>587</v>
      </c>
    </row>
    <row r="167" s="1" customFormat="1" ht="16.5" customHeight="1">
      <c r="B167" s="35"/>
      <c r="C167" s="209" t="s">
        <v>588</v>
      </c>
      <c r="D167" s="209" t="s">
        <v>140</v>
      </c>
      <c r="E167" s="210" t="s">
        <v>589</v>
      </c>
      <c r="F167" s="211" t="s">
        <v>590</v>
      </c>
      <c r="G167" s="212" t="s">
        <v>309</v>
      </c>
      <c r="H167" s="213">
        <v>11.52</v>
      </c>
      <c r="I167" s="214"/>
      <c r="J167" s="215">
        <f>ROUND(I167*H167,2)</f>
        <v>0</v>
      </c>
      <c r="K167" s="211" t="s">
        <v>424</v>
      </c>
      <c r="L167" s="40"/>
      <c r="M167" s="216" t="s">
        <v>1</v>
      </c>
      <c r="N167" s="217" t="s">
        <v>38</v>
      </c>
      <c r="O167" s="76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AR167" s="14" t="s">
        <v>144</v>
      </c>
      <c r="AT167" s="14" t="s">
        <v>140</v>
      </c>
      <c r="AU167" s="14" t="s">
        <v>84</v>
      </c>
      <c r="AY167" s="14" t="s">
        <v>139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75</v>
      </c>
      <c r="BK167" s="220">
        <f>ROUND(I167*H167,2)</f>
        <v>0</v>
      </c>
      <c r="BL167" s="14" t="s">
        <v>144</v>
      </c>
      <c r="BM167" s="14" t="s">
        <v>591</v>
      </c>
    </row>
    <row r="168" s="1" customFormat="1" ht="16.5" customHeight="1">
      <c r="B168" s="35"/>
      <c r="C168" s="256" t="s">
        <v>99</v>
      </c>
      <c r="D168" s="256" t="s">
        <v>187</v>
      </c>
      <c r="E168" s="257" t="s">
        <v>592</v>
      </c>
      <c r="F168" s="258" t="s">
        <v>593</v>
      </c>
      <c r="G168" s="259" t="s">
        <v>594</v>
      </c>
      <c r="H168" s="260">
        <v>6</v>
      </c>
      <c r="I168" s="261"/>
      <c r="J168" s="262">
        <f>ROUND(I168*H168,2)</f>
        <v>0</v>
      </c>
      <c r="K168" s="258" t="s">
        <v>424</v>
      </c>
      <c r="L168" s="263"/>
      <c r="M168" s="264" t="s">
        <v>1</v>
      </c>
      <c r="N168" s="265" t="s">
        <v>38</v>
      </c>
      <c r="O168" s="76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AR168" s="14" t="s">
        <v>179</v>
      </c>
      <c r="AT168" s="14" t="s">
        <v>187</v>
      </c>
      <c r="AU168" s="14" t="s">
        <v>84</v>
      </c>
      <c r="AY168" s="14" t="s">
        <v>139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4" t="s">
        <v>75</v>
      </c>
      <c r="BK168" s="220">
        <f>ROUND(I168*H168,2)</f>
        <v>0</v>
      </c>
      <c r="BL168" s="14" t="s">
        <v>144</v>
      </c>
      <c r="BM168" s="14" t="s">
        <v>595</v>
      </c>
    </row>
    <row r="169" s="1" customFormat="1" ht="16.5" customHeight="1">
      <c r="B169" s="35"/>
      <c r="C169" s="209" t="s">
        <v>596</v>
      </c>
      <c r="D169" s="209" t="s">
        <v>140</v>
      </c>
      <c r="E169" s="210" t="s">
        <v>540</v>
      </c>
      <c r="F169" s="211" t="s">
        <v>541</v>
      </c>
      <c r="G169" s="212" t="s">
        <v>423</v>
      </c>
      <c r="H169" s="213">
        <v>90</v>
      </c>
      <c r="I169" s="214"/>
      <c r="J169" s="215">
        <f>ROUND(I169*H169,2)</f>
        <v>0</v>
      </c>
      <c r="K169" s="211" t="s">
        <v>424</v>
      </c>
      <c r="L169" s="40"/>
      <c r="M169" s="216" t="s">
        <v>1</v>
      </c>
      <c r="N169" s="217" t="s">
        <v>38</v>
      </c>
      <c r="O169" s="76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14" t="s">
        <v>144</v>
      </c>
      <c r="AT169" s="14" t="s">
        <v>140</v>
      </c>
      <c r="AU169" s="14" t="s">
        <v>84</v>
      </c>
      <c r="AY169" s="14" t="s">
        <v>139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4" t="s">
        <v>75</v>
      </c>
      <c r="BK169" s="220">
        <f>ROUND(I169*H169,2)</f>
        <v>0</v>
      </c>
      <c r="BL169" s="14" t="s">
        <v>144</v>
      </c>
      <c r="BM169" s="14" t="s">
        <v>597</v>
      </c>
    </row>
    <row r="170" s="1" customFormat="1" ht="16.5" customHeight="1">
      <c r="B170" s="35"/>
      <c r="C170" s="256" t="s">
        <v>598</v>
      </c>
      <c r="D170" s="256" t="s">
        <v>187</v>
      </c>
      <c r="E170" s="257" t="s">
        <v>544</v>
      </c>
      <c r="F170" s="258" t="s">
        <v>545</v>
      </c>
      <c r="G170" s="259" t="s">
        <v>423</v>
      </c>
      <c r="H170" s="260">
        <v>99</v>
      </c>
      <c r="I170" s="261"/>
      <c r="J170" s="262">
        <f>ROUND(I170*H170,2)</f>
        <v>0</v>
      </c>
      <c r="K170" s="258" t="s">
        <v>424</v>
      </c>
      <c r="L170" s="263"/>
      <c r="M170" s="264" t="s">
        <v>1</v>
      </c>
      <c r="N170" s="265" t="s">
        <v>38</v>
      </c>
      <c r="O170" s="76"/>
      <c r="P170" s="218">
        <f>O170*H170</f>
        <v>0</v>
      </c>
      <c r="Q170" s="218">
        <v>0.00016000000000000001</v>
      </c>
      <c r="R170" s="218">
        <f>Q170*H170</f>
        <v>0.01584</v>
      </c>
      <c r="S170" s="218">
        <v>0</v>
      </c>
      <c r="T170" s="219">
        <f>S170*H170</f>
        <v>0</v>
      </c>
      <c r="AR170" s="14" t="s">
        <v>179</v>
      </c>
      <c r="AT170" s="14" t="s">
        <v>187</v>
      </c>
      <c r="AU170" s="14" t="s">
        <v>84</v>
      </c>
      <c r="AY170" s="14" t="s">
        <v>139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4" t="s">
        <v>75</v>
      </c>
      <c r="BK170" s="220">
        <f>ROUND(I170*H170,2)</f>
        <v>0</v>
      </c>
      <c r="BL170" s="14" t="s">
        <v>144</v>
      </c>
      <c r="BM170" s="14" t="s">
        <v>599</v>
      </c>
    </row>
    <row r="171" s="1" customFormat="1" ht="16.5" customHeight="1">
      <c r="B171" s="35"/>
      <c r="C171" s="209" t="s">
        <v>600</v>
      </c>
      <c r="D171" s="209" t="s">
        <v>140</v>
      </c>
      <c r="E171" s="210" t="s">
        <v>548</v>
      </c>
      <c r="F171" s="211" t="s">
        <v>549</v>
      </c>
      <c r="G171" s="212" t="s">
        <v>464</v>
      </c>
      <c r="H171" s="213">
        <v>144</v>
      </c>
      <c r="I171" s="214"/>
      <c r="J171" s="215">
        <f>ROUND(I171*H171,2)</f>
        <v>0</v>
      </c>
      <c r="K171" s="211" t="s">
        <v>424</v>
      </c>
      <c r="L171" s="40"/>
      <c r="M171" s="216" t="s">
        <v>1</v>
      </c>
      <c r="N171" s="217" t="s">
        <v>38</v>
      </c>
      <c r="O171" s="76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AR171" s="14" t="s">
        <v>144</v>
      </c>
      <c r="AT171" s="14" t="s">
        <v>140</v>
      </c>
      <c r="AU171" s="14" t="s">
        <v>84</v>
      </c>
      <c r="AY171" s="14" t="s">
        <v>139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4" t="s">
        <v>75</v>
      </c>
      <c r="BK171" s="220">
        <f>ROUND(I171*H171,2)</f>
        <v>0</v>
      </c>
      <c r="BL171" s="14" t="s">
        <v>144</v>
      </c>
      <c r="BM171" s="14" t="s">
        <v>601</v>
      </c>
    </row>
    <row r="172" s="1" customFormat="1" ht="16.5" customHeight="1">
      <c r="B172" s="35"/>
      <c r="C172" s="209" t="s">
        <v>602</v>
      </c>
      <c r="D172" s="209" t="s">
        <v>140</v>
      </c>
      <c r="E172" s="210" t="s">
        <v>552</v>
      </c>
      <c r="F172" s="211" t="s">
        <v>553</v>
      </c>
      <c r="G172" s="212" t="s">
        <v>464</v>
      </c>
      <c r="H172" s="213">
        <v>72</v>
      </c>
      <c r="I172" s="214"/>
      <c r="J172" s="215">
        <f>ROUND(I172*H172,2)</f>
        <v>0</v>
      </c>
      <c r="K172" s="211" t="s">
        <v>424</v>
      </c>
      <c r="L172" s="40"/>
      <c r="M172" s="216" t="s">
        <v>1</v>
      </c>
      <c r="N172" s="217" t="s">
        <v>38</v>
      </c>
      <c r="O172" s="76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14" t="s">
        <v>144</v>
      </c>
      <c r="AT172" s="14" t="s">
        <v>140</v>
      </c>
      <c r="AU172" s="14" t="s">
        <v>84</v>
      </c>
      <c r="AY172" s="14" t="s">
        <v>139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75</v>
      </c>
      <c r="BK172" s="220">
        <f>ROUND(I172*H172,2)</f>
        <v>0</v>
      </c>
      <c r="BL172" s="14" t="s">
        <v>144</v>
      </c>
      <c r="BM172" s="14" t="s">
        <v>603</v>
      </c>
    </row>
    <row r="173" s="1" customFormat="1" ht="16.5" customHeight="1">
      <c r="B173" s="35"/>
      <c r="C173" s="209" t="s">
        <v>604</v>
      </c>
      <c r="D173" s="209" t="s">
        <v>140</v>
      </c>
      <c r="E173" s="210" t="s">
        <v>462</v>
      </c>
      <c r="F173" s="211" t="s">
        <v>463</v>
      </c>
      <c r="G173" s="212" t="s">
        <v>464</v>
      </c>
      <c r="H173" s="213">
        <v>9</v>
      </c>
      <c r="I173" s="214"/>
      <c r="J173" s="215">
        <f>ROUND(I173*H173,2)</f>
        <v>0</v>
      </c>
      <c r="K173" s="211" t="s">
        <v>424</v>
      </c>
      <c r="L173" s="40"/>
      <c r="M173" s="216" t="s">
        <v>1</v>
      </c>
      <c r="N173" s="217" t="s">
        <v>38</v>
      </c>
      <c r="O173" s="76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AR173" s="14" t="s">
        <v>144</v>
      </c>
      <c r="AT173" s="14" t="s">
        <v>140</v>
      </c>
      <c r="AU173" s="14" t="s">
        <v>84</v>
      </c>
      <c r="AY173" s="14" t="s">
        <v>139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4" t="s">
        <v>75</v>
      </c>
      <c r="BK173" s="220">
        <f>ROUND(I173*H173,2)</f>
        <v>0</v>
      </c>
      <c r="BL173" s="14" t="s">
        <v>144</v>
      </c>
      <c r="BM173" s="14" t="s">
        <v>605</v>
      </c>
    </row>
    <row r="174" s="1" customFormat="1" ht="16.5" customHeight="1">
      <c r="B174" s="35"/>
      <c r="C174" s="209" t="s">
        <v>606</v>
      </c>
      <c r="D174" s="209" t="s">
        <v>140</v>
      </c>
      <c r="E174" s="210" t="s">
        <v>421</v>
      </c>
      <c r="F174" s="211" t="s">
        <v>422</v>
      </c>
      <c r="G174" s="212" t="s">
        <v>423</v>
      </c>
      <c r="H174" s="213">
        <v>18</v>
      </c>
      <c r="I174" s="214"/>
      <c r="J174" s="215">
        <f>ROUND(I174*H174,2)</f>
        <v>0</v>
      </c>
      <c r="K174" s="211" t="s">
        <v>424</v>
      </c>
      <c r="L174" s="40"/>
      <c r="M174" s="216" t="s">
        <v>1</v>
      </c>
      <c r="N174" s="217" t="s">
        <v>38</v>
      </c>
      <c r="O174" s="76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AR174" s="14" t="s">
        <v>144</v>
      </c>
      <c r="AT174" s="14" t="s">
        <v>140</v>
      </c>
      <c r="AU174" s="14" t="s">
        <v>84</v>
      </c>
      <c r="AY174" s="14" t="s">
        <v>139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4" t="s">
        <v>75</v>
      </c>
      <c r="BK174" s="220">
        <f>ROUND(I174*H174,2)</f>
        <v>0</v>
      </c>
      <c r="BL174" s="14" t="s">
        <v>144</v>
      </c>
      <c r="BM174" s="14" t="s">
        <v>607</v>
      </c>
    </row>
    <row r="175" s="1" customFormat="1" ht="16.5" customHeight="1">
      <c r="B175" s="35"/>
      <c r="C175" s="256" t="s">
        <v>608</v>
      </c>
      <c r="D175" s="256" t="s">
        <v>187</v>
      </c>
      <c r="E175" s="257" t="s">
        <v>426</v>
      </c>
      <c r="F175" s="258" t="s">
        <v>427</v>
      </c>
      <c r="G175" s="259" t="s">
        <v>428</v>
      </c>
      <c r="H175" s="260">
        <v>18.899999999999999</v>
      </c>
      <c r="I175" s="261"/>
      <c r="J175" s="262">
        <f>ROUND(I175*H175,2)</f>
        <v>0</v>
      </c>
      <c r="K175" s="258" t="s">
        <v>424</v>
      </c>
      <c r="L175" s="263"/>
      <c r="M175" s="264" t="s">
        <v>1</v>
      </c>
      <c r="N175" s="265" t="s">
        <v>38</v>
      </c>
      <c r="O175" s="76"/>
      <c r="P175" s="218">
        <f>O175*H175</f>
        <v>0</v>
      </c>
      <c r="Q175" s="218">
        <v>0.001</v>
      </c>
      <c r="R175" s="218">
        <f>Q175*H175</f>
        <v>0.0189</v>
      </c>
      <c r="S175" s="218">
        <v>0</v>
      </c>
      <c r="T175" s="219">
        <f>S175*H175</f>
        <v>0</v>
      </c>
      <c r="AR175" s="14" t="s">
        <v>179</v>
      </c>
      <c r="AT175" s="14" t="s">
        <v>187</v>
      </c>
      <c r="AU175" s="14" t="s">
        <v>84</v>
      </c>
      <c r="AY175" s="14" t="s">
        <v>139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4" t="s">
        <v>75</v>
      </c>
      <c r="BK175" s="220">
        <f>ROUND(I175*H175,2)</f>
        <v>0</v>
      </c>
      <c r="BL175" s="14" t="s">
        <v>144</v>
      </c>
      <c r="BM175" s="14" t="s">
        <v>609</v>
      </c>
    </row>
    <row r="176" s="1" customFormat="1" ht="16.5" customHeight="1">
      <c r="B176" s="35"/>
      <c r="C176" s="256" t="s">
        <v>610</v>
      </c>
      <c r="D176" s="256" t="s">
        <v>187</v>
      </c>
      <c r="E176" s="257" t="s">
        <v>564</v>
      </c>
      <c r="F176" s="258" t="s">
        <v>565</v>
      </c>
      <c r="G176" s="259" t="s">
        <v>464</v>
      </c>
      <c r="H176" s="260">
        <v>9</v>
      </c>
      <c r="I176" s="261"/>
      <c r="J176" s="262">
        <f>ROUND(I176*H176,2)</f>
        <v>0</v>
      </c>
      <c r="K176" s="258" t="s">
        <v>424</v>
      </c>
      <c r="L176" s="263"/>
      <c r="M176" s="264" t="s">
        <v>1</v>
      </c>
      <c r="N176" s="265" t="s">
        <v>38</v>
      </c>
      <c r="O176" s="76"/>
      <c r="P176" s="218">
        <f>O176*H176</f>
        <v>0</v>
      </c>
      <c r="Q176" s="218">
        <v>0.00013999999999999999</v>
      </c>
      <c r="R176" s="218">
        <f>Q176*H176</f>
        <v>0.0012599999999999998</v>
      </c>
      <c r="S176" s="218">
        <v>0</v>
      </c>
      <c r="T176" s="219">
        <f>S176*H176</f>
        <v>0</v>
      </c>
      <c r="AR176" s="14" t="s">
        <v>179</v>
      </c>
      <c r="AT176" s="14" t="s">
        <v>187</v>
      </c>
      <c r="AU176" s="14" t="s">
        <v>84</v>
      </c>
      <c r="AY176" s="14" t="s">
        <v>139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4" t="s">
        <v>75</v>
      </c>
      <c r="BK176" s="220">
        <f>ROUND(I176*H176,2)</f>
        <v>0</v>
      </c>
      <c r="BL176" s="14" t="s">
        <v>144</v>
      </c>
      <c r="BM176" s="14" t="s">
        <v>611</v>
      </c>
    </row>
    <row r="177" s="1" customFormat="1" ht="16.5" customHeight="1">
      <c r="B177" s="35"/>
      <c r="C177" s="256" t="s">
        <v>612</v>
      </c>
      <c r="D177" s="256" t="s">
        <v>187</v>
      </c>
      <c r="E177" s="257" t="s">
        <v>568</v>
      </c>
      <c r="F177" s="258" t="s">
        <v>569</v>
      </c>
      <c r="G177" s="259" t="s">
        <v>464</v>
      </c>
      <c r="H177" s="260">
        <v>18</v>
      </c>
      <c r="I177" s="261"/>
      <c r="J177" s="262">
        <f>ROUND(I177*H177,2)</f>
        <v>0</v>
      </c>
      <c r="K177" s="258" t="s">
        <v>424</v>
      </c>
      <c r="L177" s="263"/>
      <c r="M177" s="264" t="s">
        <v>1</v>
      </c>
      <c r="N177" s="265" t="s">
        <v>38</v>
      </c>
      <c r="O177" s="76"/>
      <c r="P177" s="218">
        <f>O177*H177</f>
        <v>0</v>
      </c>
      <c r="Q177" s="218">
        <v>0.00022000000000000001</v>
      </c>
      <c r="R177" s="218">
        <f>Q177*H177</f>
        <v>0.00396</v>
      </c>
      <c r="S177" s="218">
        <v>0</v>
      </c>
      <c r="T177" s="219">
        <f>S177*H177</f>
        <v>0</v>
      </c>
      <c r="AR177" s="14" t="s">
        <v>179</v>
      </c>
      <c r="AT177" s="14" t="s">
        <v>187</v>
      </c>
      <c r="AU177" s="14" t="s">
        <v>84</v>
      </c>
      <c r="AY177" s="14" t="s">
        <v>139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4" t="s">
        <v>75</v>
      </c>
      <c r="BK177" s="220">
        <f>ROUND(I177*H177,2)</f>
        <v>0</v>
      </c>
      <c r="BL177" s="14" t="s">
        <v>144</v>
      </c>
      <c r="BM177" s="14" t="s">
        <v>613</v>
      </c>
    </row>
    <row r="178" s="1" customFormat="1" ht="16.5" customHeight="1">
      <c r="B178" s="35"/>
      <c r="C178" s="256" t="s">
        <v>614</v>
      </c>
      <c r="D178" s="256" t="s">
        <v>187</v>
      </c>
      <c r="E178" s="257" t="s">
        <v>572</v>
      </c>
      <c r="F178" s="258" t="s">
        <v>573</v>
      </c>
      <c r="G178" s="259" t="s">
        <v>453</v>
      </c>
      <c r="H178" s="260">
        <v>0.0089999999999999993</v>
      </c>
      <c r="I178" s="261"/>
      <c r="J178" s="262">
        <f>ROUND(I178*H178,2)</f>
        <v>0</v>
      </c>
      <c r="K178" s="258" t="s">
        <v>424</v>
      </c>
      <c r="L178" s="263"/>
      <c r="M178" s="264" t="s">
        <v>1</v>
      </c>
      <c r="N178" s="265" t="s">
        <v>38</v>
      </c>
      <c r="O178" s="76"/>
      <c r="P178" s="218">
        <f>O178*H178</f>
        <v>0</v>
      </c>
      <c r="Q178" s="218">
        <v>1</v>
      </c>
      <c r="R178" s="218">
        <f>Q178*H178</f>
        <v>0.0089999999999999993</v>
      </c>
      <c r="S178" s="218">
        <v>0</v>
      </c>
      <c r="T178" s="219">
        <f>S178*H178</f>
        <v>0</v>
      </c>
      <c r="AR178" s="14" t="s">
        <v>179</v>
      </c>
      <c r="AT178" s="14" t="s">
        <v>187</v>
      </c>
      <c r="AU178" s="14" t="s">
        <v>84</v>
      </c>
      <c r="AY178" s="14" t="s">
        <v>139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4" t="s">
        <v>75</v>
      </c>
      <c r="BK178" s="220">
        <f>ROUND(I178*H178,2)</f>
        <v>0</v>
      </c>
      <c r="BL178" s="14" t="s">
        <v>144</v>
      </c>
      <c r="BM178" s="14" t="s">
        <v>615</v>
      </c>
    </row>
    <row r="179" s="1" customFormat="1" ht="16.5" customHeight="1">
      <c r="B179" s="35"/>
      <c r="C179" s="209" t="s">
        <v>616</v>
      </c>
      <c r="D179" s="209" t="s">
        <v>140</v>
      </c>
      <c r="E179" s="210" t="s">
        <v>576</v>
      </c>
      <c r="F179" s="211" t="s">
        <v>577</v>
      </c>
      <c r="G179" s="212" t="s">
        <v>464</v>
      </c>
      <c r="H179" s="213">
        <v>9</v>
      </c>
      <c r="I179" s="214"/>
      <c r="J179" s="215">
        <f>ROUND(I179*H179,2)</f>
        <v>0</v>
      </c>
      <c r="K179" s="211" t="s">
        <v>424</v>
      </c>
      <c r="L179" s="40"/>
      <c r="M179" s="216" t="s">
        <v>1</v>
      </c>
      <c r="N179" s="217" t="s">
        <v>38</v>
      </c>
      <c r="O179" s="76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AR179" s="14" t="s">
        <v>144</v>
      </c>
      <c r="AT179" s="14" t="s">
        <v>140</v>
      </c>
      <c r="AU179" s="14" t="s">
        <v>84</v>
      </c>
      <c r="AY179" s="14" t="s">
        <v>139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4" t="s">
        <v>75</v>
      </c>
      <c r="BK179" s="220">
        <f>ROUND(I179*H179,2)</f>
        <v>0</v>
      </c>
      <c r="BL179" s="14" t="s">
        <v>144</v>
      </c>
      <c r="BM179" s="14" t="s">
        <v>617</v>
      </c>
    </row>
    <row r="180" s="1" customFormat="1" ht="16.5" customHeight="1">
      <c r="B180" s="35"/>
      <c r="C180" s="209" t="s">
        <v>618</v>
      </c>
      <c r="D180" s="209" t="s">
        <v>140</v>
      </c>
      <c r="E180" s="210" t="s">
        <v>580</v>
      </c>
      <c r="F180" s="211" t="s">
        <v>581</v>
      </c>
      <c r="G180" s="212" t="s">
        <v>582</v>
      </c>
      <c r="H180" s="213">
        <v>7.4880000000000004</v>
      </c>
      <c r="I180" s="214"/>
      <c r="J180" s="215">
        <f>ROUND(I180*H180,2)</f>
        <v>0</v>
      </c>
      <c r="K180" s="211" t="s">
        <v>424</v>
      </c>
      <c r="L180" s="40"/>
      <c r="M180" s="216" t="s">
        <v>1</v>
      </c>
      <c r="N180" s="217" t="s">
        <v>38</v>
      </c>
      <c r="O180" s="76"/>
      <c r="P180" s="218">
        <f>O180*H180</f>
        <v>0</v>
      </c>
      <c r="Q180" s="218">
        <v>2.45329</v>
      </c>
      <c r="R180" s="218">
        <f>Q180*H180</f>
        <v>18.370235520000001</v>
      </c>
      <c r="S180" s="218">
        <v>0</v>
      </c>
      <c r="T180" s="219">
        <f>S180*H180</f>
        <v>0</v>
      </c>
      <c r="AR180" s="14" t="s">
        <v>144</v>
      </c>
      <c r="AT180" s="14" t="s">
        <v>140</v>
      </c>
      <c r="AU180" s="14" t="s">
        <v>84</v>
      </c>
      <c r="AY180" s="14" t="s">
        <v>139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4" t="s">
        <v>75</v>
      </c>
      <c r="BK180" s="220">
        <f>ROUND(I180*H180,2)</f>
        <v>0</v>
      </c>
      <c r="BL180" s="14" t="s">
        <v>144</v>
      </c>
      <c r="BM180" s="14" t="s">
        <v>619</v>
      </c>
    </row>
    <row r="181" s="1" customFormat="1" ht="16.5" customHeight="1">
      <c r="B181" s="35"/>
      <c r="C181" s="209" t="s">
        <v>620</v>
      </c>
      <c r="D181" s="209" t="s">
        <v>140</v>
      </c>
      <c r="E181" s="210" t="s">
        <v>585</v>
      </c>
      <c r="F181" s="211" t="s">
        <v>586</v>
      </c>
      <c r="G181" s="212" t="s">
        <v>309</v>
      </c>
      <c r="H181" s="213">
        <v>37.439999999999998</v>
      </c>
      <c r="I181" s="214"/>
      <c r="J181" s="215">
        <f>ROUND(I181*H181,2)</f>
        <v>0</v>
      </c>
      <c r="K181" s="211" t="s">
        <v>424</v>
      </c>
      <c r="L181" s="40"/>
      <c r="M181" s="216" t="s">
        <v>1</v>
      </c>
      <c r="N181" s="217" t="s">
        <v>38</v>
      </c>
      <c r="O181" s="76"/>
      <c r="P181" s="218">
        <f>O181*H181</f>
        <v>0</v>
      </c>
      <c r="Q181" s="218">
        <v>0.00116</v>
      </c>
      <c r="R181" s="218">
        <f>Q181*H181</f>
        <v>0.043430400000000001</v>
      </c>
      <c r="S181" s="218">
        <v>0</v>
      </c>
      <c r="T181" s="219">
        <f>S181*H181</f>
        <v>0</v>
      </c>
      <c r="AR181" s="14" t="s">
        <v>144</v>
      </c>
      <c r="AT181" s="14" t="s">
        <v>140</v>
      </c>
      <c r="AU181" s="14" t="s">
        <v>84</v>
      </c>
      <c r="AY181" s="14" t="s">
        <v>139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4" t="s">
        <v>75</v>
      </c>
      <c r="BK181" s="220">
        <f>ROUND(I181*H181,2)</f>
        <v>0</v>
      </c>
      <c r="BL181" s="14" t="s">
        <v>144</v>
      </c>
      <c r="BM181" s="14" t="s">
        <v>621</v>
      </c>
    </row>
    <row r="182" s="1" customFormat="1" ht="16.5" customHeight="1">
      <c r="B182" s="35"/>
      <c r="C182" s="209" t="s">
        <v>622</v>
      </c>
      <c r="D182" s="209" t="s">
        <v>140</v>
      </c>
      <c r="E182" s="210" t="s">
        <v>589</v>
      </c>
      <c r="F182" s="211" t="s">
        <v>590</v>
      </c>
      <c r="G182" s="212" t="s">
        <v>309</v>
      </c>
      <c r="H182" s="213">
        <v>37.439999999999998</v>
      </c>
      <c r="I182" s="214"/>
      <c r="J182" s="215">
        <f>ROUND(I182*H182,2)</f>
        <v>0</v>
      </c>
      <c r="K182" s="211" t="s">
        <v>424</v>
      </c>
      <c r="L182" s="40"/>
      <c r="M182" s="216" t="s">
        <v>1</v>
      </c>
      <c r="N182" s="217" t="s">
        <v>38</v>
      </c>
      <c r="O182" s="76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AR182" s="14" t="s">
        <v>144</v>
      </c>
      <c r="AT182" s="14" t="s">
        <v>140</v>
      </c>
      <c r="AU182" s="14" t="s">
        <v>84</v>
      </c>
      <c r="AY182" s="14" t="s">
        <v>139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4" t="s">
        <v>75</v>
      </c>
      <c r="BK182" s="220">
        <f>ROUND(I182*H182,2)</f>
        <v>0</v>
      </c>
      <c r="BL182" s="14" t="s">
        <v>144</v>
      </c>
      <c r="BM182" s="14" t="s">
        <v>623</v>
      </c>
    </row>
    <row r="183" s="1" customFormat="1" ht="16.5" customHeight="1">
      <c r="B183" s="35"/>
      <c r="C183" s="209" t="s">
        <v>624</v>
      </c>
      <c r="D183" s="209" t="s">
        <v>140</v>
      </c>
      <c r="E183" s="210" t="s">
        <v>625</v>
      </c>
      <c r="F183" s="211" t="s">
        <v>626</v>
      </c>
      <c r="G183" s="212" t="s">
        <v>464</v>
      </c>
      <c r="H183" s="213">
        <v>9</v>
      </c>
      <c r="I183" s="214"/>
      <c r="J183" s="215">
        <f>ROUND(I183*H183,2)</f>
        <v>0</v>
      </c>
      <c r="K183" s="211" t="s">
        <v>424</v>
      </c>
      <c r="L183" s="40"/>
      <c r="M183" s="216" t="s">
        <v>1</v>
      </c>
      <c r="N183" s="217" t="s">
        <v>38</v>
      </c>
      <c r="O183" s="76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AR183" s="14" t="s">
        <v>144</v>
      </c>
      <c r="AT183" s="14" t="s">
        <v>140</v>
      </c>
      <c r="AU183" s="14" t="s">
        <v>84</v>
      </c>
      <c r="AY183" s="14" t="s">
        <v>139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4" t="s">
        <v>75</v>
      </c>
      <c r="BK183" s="220">
        <f>ROUND(I183*H183,2)</f>
        <v>0</v>
      </c>
      <c r="BL183" s="14" t="s">
        <v>144</v>
      </c>
      <c r="BM183" s="14" t="s">
        <v>627</v>
      </c>
    </row>
    <row r="184" s="1" customFormat="1" ht="16.5" customHeight="1">
      <c r="B184" s="35"/>
      <c r="C184" s="209" t="s">
        <v>628</v>
      </c>
      <c r="D184" s="209" t="s">
        <v>140</v>
      </c>
      <c r="E184" s="210" t="s">
        <v>629</v>
      </c>
      <c r="F184" s="211" t="s">
        <v>630</v>
      </c>
      <c r="G184" s="212" t="s">
        <v>464</v>
      </c>
      <c r="H184" s="213">
        <v>9</v>
      </c>
      <c r="I184" s="214"/>
      <c r="J184" s="215">
        <f>ROUND(I184*H184,2)</f>
        <v>0</v>
      </c>
      <c r="K184" s="211" t="s">
        <v>424</v>
      </c>
      <c r="L184" s="40"/>
      <c r="M184" s="216" t="s">
        <v>1</v>
      </c>
      <c r="N184" s="217" t="s">
        <v>38</v>
      </c>
      <c r="O184" s="76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AR184" s="14" t="s">
        <v>144</v>
      </c>
      <c r="AT184" s="14" t="s">
        <v>140</v>
      </c>
      <c r="AU184" s="14" t="s">
        <v>84</v>
      </c>
      <c r="AY184" s="14" t="s">
        <v>139</v>
      </c>
      <c r="BE184" s="220">
        <f>IF(N184="základní",J184,0)</f>
        <v>0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14" t="s">
        <v>75</v>
      </c>
      <c r="BK184" s="220">
        <f>ROUND(I184*H184,2)</f>
        <v>0</v>
      </c>
      <c r="BL184" s="14" t="s">
        <v>144</v>
      </c>
      <c r="BM184" s="14" t="s">
        <v>631</v>
      </c>
    </row>
    <row r="185" s="1" customFormat="1" ht="16.5" customHeight="1">
      <c r="B185" s="35"/>
      <c r="C185" s="256" t="s">
        <v>632</v>
      </c>
      <c r="D185" s="256" t="s">
        <v>187</v>
      </c>
      <c r="E185" s="257" t="s">
        <v>633</v>
      </c>
      <c r="F185" s="258" t="s">
        <v>634</v>
      </c>
      <c r="G185" s="259" t="s">
        <v>594</v>
      </c>
      <c r="H185" s="260">
        <v>5</v>
      </c>
      <c r="I185" s="261"/>
      <c r="J185" s="262">
        <f>ROUND(I185*H185,2)</f>
        <v>0</v>
      </c>
      <c r="K185" s="258" t="s">
        <v>424</v>
      </c>
      <c r="L185" s="263"/>
      <c r="M185" s="264" t="s">
        <v>1</v>
      </c>
      <c r="N185" s="265" t="s">
        <v>38</v>
      </c>
      <c r="O185" s="76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AR185" s="14" t="s">
        <v>179</v>
      </c>
      <c r="AT185" s="14" t="s">
        <v>187</v>
      </c>
      <c r="AU185" s="14" t="s">
        <v>84</v>
      </c>
      <c r="AY185" s="14" t="s">
        <v>139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4" t="s">
        <v>75</v>
      </c>
      <c r="BK185" s="220">
        <f>ROUND(I185*H185,2)</f>
        <v>0</v>
      </c>
      <c r="BL185" s="14" t="s">
        <v>144</v>
      </c>
      <c r="BM185" s="14" t="s">
        <v>635</v>
      </c>
    </row>
    <row r="186" s="1" customFormat="1" ht="16.5" customHeight="1">
      <c r="B186" s="35"/>
      <c r="C186" s="256" t="s">
        <v>636</v>
      </c>
      <c r="D186" s="256" t="s">
        <v>187</v>
      </c>
      <c r="E186" s="257" t="s">
        <v>637</v>
      </c>
      <c r="F186" s="258" t="s">
        <v>638</v>
      </c>
      <c r="G186" s="259" t="s">
        <v>594</v>
      </c>
      <c r="H186" s="260">
        <v>1</v>
      </c>
      <c r="I186" s="261"/>
      <c r="J186" s="262">
        <f>ROUND(I186*H186,2)</f>
        <v>0</v>
      </c>
      <c r="K186" s="258" t="s">
        <v>424</v>
      </c>
      <c r="L186" s="263"/>
      <c r="M186" s="264" t="s">
        <v>1</v>
      </c>
      <c r="N186" s="265" t="s">
        <v>38</v>
      </c>
      <c r="O186" s="76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AR186" s="14" t="s">
        <v>179</v>
      </c>
      <c r="AT186" s="14" t="s">
        <v>187</v>
      </c>
      <c r="AU186" s="14" t="s">
        <v>84</v>
      </c>
      <c r="AY186" s="14" t="s">
        <v>139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4" t="s">
        <v>75</v>
      </c>
      <c r="BK186" s="220">
        <f>ROUND(I186*H186,2)</f>
        <v>0</v>
      </c>
      <c r="BL186" s="14" t="s">
        <v>144</v>
      </c>
      <c r="BM186" s="14" t="s">
        <v>639</v>
      </c>
    </row>
    <row r="187" s="1" customFormat="1" ht="16.5" customHeight="1">
      <c r="B187" s="35"/>
      <c r="C187" s="256" t="s">
        <v>640</v>
      </c>
      <c r="D187" s="256" t="s">
        <v>187</v>
      </c>
      <c r="E187" s="257" t="s">
        <v>641</v>
      </c>
      <c r="F187" s="258" t="s">
        <v>642</v>
      </c>
      <c r="G187" s="259" t="s">
        <v>594</v>
      </c>
      <c r="H187" s="260">
        <v>2</v>
      </c>
      <c r="I187" s="261"/>
      <c r="J187" s="262">
        <f>ROUND(I187*H187,2)</f>
        <v>0</v>
      </c>
      <c r="K187" s="258" t="s">
        <v>424</v>
      </c>
      <c r="L187" s="263"/>
      <c r="M187" s="264" t="s">
        <v>1</v>
      </c>
      <c r="N187" s="265" t="s">
        <v>38</v>
      </c>
      <c r="O187" s="76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AR187" s="14" t="s">
        <v>179</v>
      </c>
      <c r="AT187" s="14" t="s">
        <v>187</v>
      </c>
      <c r="AU187" s="14" t="s">
        <v>84</v>
      </c>
      <c r="AY187" s="14" t="s">
        <v>139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4" t="s">
        <v>75</v>
      </c>
      <c r="BK187" s="220">
        <f>ROUND(I187*H187,2)</f>
        <v>0</v>
      </c>
      <c r="BL187" s="14" t="s">
        <v>144</v>
      </c>
      <c r="BM187" s="14" t="s">
        <v>643</v>
      </c>
    </row>
    <row r="188" s="1" customFormat="1" ht="16.5" customHeight="1">
      <c r="B188" s="35"/>
      <c r="C188" s="256" t="s">
        <v>644</v>
      </c>
      <c r="D188" s="256" t="s">
        <v>187</v>
      </c>
      <c r="E188" s="257" t="s">
        <v>645</v>
      </c>
      <c r="F188" s="258" t="s">
        <v>646</v>
      </c>
      <c r="G188" s="259" t="s">
        <v>594</v>
      </c>
      <c r="H188" s="260">
        <v>1</v>
      </c>
      <c r="I188" s="261"/>
      <c r="J188" s="262">
        <f>ROUND(I188*H188,2)</f>
        <v>0</v>
      </c>
      <c r="K188" s="258" t="s">
        <v>424</v>
      </c>
      <c r="L188" s="263"/>
      <c r="M188" s="264" t="s">
        <v>1</v>
      </c>
      <c r="N188" s="265" t="s">
        <v>38</v>
      </c>
      <c r="O188" s="76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AR188" s="14" t="s">
        <v>179</v>
      </c>
      <c r="AT188" s="14" t="s">
        <v>187</v>
      </c>
      <c r="AU188" s="14" t="s">
        <v>84</v>
      </c>
      <c r="AY188" s="14" t="s">
        <v>139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4" t="s">
        <v>75</v>
      </c>
      <c r="BK188" s="220">
        <f>ROUND(I188*H188,2)</f>
        <v>0</v>
      </c>
      <c r="BL188" s="14" t="s">
        <v>144</v>
      </c>
      <c r="BM188" s="14" t="s">
        <v>647</v>
      </c>
    </row>
    <row r="189" s="1" customFormat="1" ht="16.5" customHeight="1">
      <c r="B189" s="35"/>
      <c r="C189" s="209" t="s">
        <v>648</v>
      </c>
      <c r="D189" s="209" t="s">
        <v>140</v>
      </c>
      <c r="E189" s="210" t="s">
        <v>649</v>
      </c>
      <c r="F189" s="211" t="s">
        <v>650</v>
      </c>
      <c r="G189" s="212" t="s">
        <v>651</v>
      </c>
      <c r="H189" s="213">
        <v>0.47899999999999998</v>
      </c>
      <c r="I189" s="214"/>
      <c r="J189" s="215">
        <f>ROUND(I189*H189,2)</f>
        <v>0</v>
      </c>
      <c r="K189" s="211" t="s">
        <v>424</v>
      </c>
      <c r="L189" s="40"/>
      <c r="M189" s="216" t="s">
        <v>1</v>
      </c>
      <c r="N189" s="217" t="s">
        <v>38</v>
      </c>
      <c r="O189" s="76"/>
      <c r="P189" s="218">
        <f>O189*H189</f>
        <v>0</v>
      </c>
      <c r="Q189" s="218">
        <v>0</v>
      </c>
      <c r="R189" s="218">
        <f>Q189*H189</f>
        <v>0</v>
      </c>
      <c r="S189" s="218">
        <v>0</v>
      </c>
      <c r="T189" s="219">
        <f>S189*H189</f>
        <v>0</v>
      </c>
      <c r="AR189" s="14" t="s">
        <v>144</v>
      </c>
      <c r="AT189" s="14" t="s">
        <v>140</v>
      </c>
      <c r="AU189" s="14" t="s">
        <v>84</v>
      </c>
      <c r="AY189" s="14" t="s">
        <v>139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4" t="s">
        <v>75</v>
      </c>
      <c r="BK189" s="220">
        <f>ROUND(I189*H189,2)</f>
        <v>0</v>
      </c>
      <c r="BL189" s="14" t="s">
        <v>144</v>
      </c>
      <c r="BM189" s="14" t="s">
        <v>652</v>
      </c>
    </row>
    <row r="190" s="1" customFormat="1" ht="16.5" customHeight="1">
      <c r="B190" s="35"/>
      <c r="C190" s="209" t="s">
        <v>653</v>
      </c>
      <c r="D190" s="209" t="s">
        <v>140</v>
      </c>
      <c r="E190" s="210" t="s">
        <v>654</v>
      </c>
      <c r="F190" s="211" t="s">
        <v>655</v>
      </c>
      <c r="G190" s="212" t="s">
        <v>651</v>
      </c>
      <c r="H190" s="213">
        <v>0.47899999999999998</v>
      </c>
      <c r="I190" s="214"/>
      <c r="J190" s="215">
        <f>ROUND(I190*H190,2)</f>
        <v>0</v>
      </c>
      <c r="K190" s="211" t="s">
        <v>424</v>
      </c>
      <c r="L190" s="40"/>
      <c r="M190" s="216" t="s">
        <v>1</v>
      </c>
      <c r="N190" s="217" t="s">
        <v>38</v>
      </c>
      <c r="O190" s="76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AR190" s="14" t="s">
        <v>144</v>
      </c>
      <c r="AT190" s="14" t="s">
        <v>140</v>
      </c>
      <c r="AU190" s="14" t="s">
        <v>84</v>
      </c>
      <c r="AY190" s="14" t="s">
        <v>139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4" t="s">
        <v>75</v>
      </c>
      <c r="BK190" s="220">
        <f>ROUND(I190*H190,2)</f>
        <v>0</v>
      </c>
      <c r="BL190" s="14" t="s">
        <v>144</v>
      </c>
      <c r="BM190" s="14" t="s">
        <v>656</v>
      </c>
    </row>
    <row r="191" s="1" customFormat="1" ht="16.5" customHeight="1">
      <c r="B191" s="35"/>
      <c r="C191" s="209" t="s">
        <v>657</v>
      </c>
      <c r="D191" s="209" t="s">
        <v>140</v>
      </c>
      <c r="E191" s="210" t="s">
        <v>658</v>
      </c>
      <c r="F191" s="211" t="s">
        <v>659</v>
      </c>
      <c r="G191" s="212" t="s">
        <v>651</v>
      </c>
      <c r="H191" s="213">
        <v>1</v>
      </c>
      <c r="I191" s="214"/>
      <c r="J191" s="215">
        <f>ROUND(I191*H191,2)</f>
        <v>0</v>
      </c>
      <c r="K191" s="211" t="s">
        <v>424</v>
      </c>
      <c r="L191" s="40"/>
      <c r="M191" s="216" t="s">
        <v>1</v>
      </c>
      <c r="N191" s="217" t="s">
        <v>38</v>
      </c>
      <c r="O191" s="76"/>
      <c r="P191" s="218">
        <f>O191*H191</f>
        <v>0</v>
      </c>
      <c r="Q191" s="218">
        <v>0</v>
      </c>
      <c r="R191" s="218">
        <f>Q191*H191</f>
        <v>0</v>
      </c>
      <c r="S191" s="218">
        <v>0</v>
      </c>
      <c r="T191" s="219">
        <f>S191*H191</f>
        <v>0</v>
      </c>
      <c r="AR191" s="14" t="s">
        <v>144</v>
      </c>
      <c r="AT191" s="14" t="s">
        <v>140</v>
      </c>
      <c r="AU191" s="14" t="s">
        <v>84</v>
      </c>
      <c r="AY191" s="14" t="s">
        <v>139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4" t="s">
        <v>75</v>
      </c>
      <c r="BK191" s="220">
        <f>ROUND(I191*H191,2)</f>
        <v>0</v>
      </c>
      <c r="BL191" s="14" t="s">
        <v>144</v>
      </c>
      <c r="BM191" s="14" t="s">
        <v>660</v>
      </c>
    </row>
    <row r="192" s="1" customFormat="1" ht="16.5" customHeight="1">
      <c r="B192" s="35"/>
      <c r="C192" s="209" t="s">
        <v>661</v>
      </c>
      <c r="D192" s="209" t="s">
        <v>140</v>
      </c>
      <c r="E192" s="210" t="s">
        <v>662</v>
      </c>
      <c r="F192" s="211" t="s">
        <v>663</v>
      </c>
      <c r="G192" s="212" t="s">
        <v>651</v>
      </c>
      <c r="H192" s="213">
        <v>1</v>
      </c>
      <c r="I192" s="214"/>
      <c r="J192" s="215">
        <f>ROUND(I192*H192,2)</f>
        <v>0</v>
      </c>
      <c r="K192" s="211" t="s">
        <v>424</v>
      </c>
      <c r="L192" s="40"/>
      <c r="M192" s="266" t="s">
        <v>1</v>
      </c>
      <c r="N192" s="267" t="s">
        <v>38</v>
      </c>
      <c r="O192" s="268"/>
      <c r="P192" s="269">
        <f>O192*H192</f>
        <v>0</v>
      </c>
      <c r="Q192" s="269">
        <v>0</v>
      </c>
      <c r="R192" s="269">
        <f>Q192*H192</f>
        <v>0</v>
      </c>
      <c r="S192" s="269">
        <v>0</v>
      </c>
      <c r="T192" s="270">
        <f>S192*H192</f>
        <v>0</v>
      </c>
      <c r="AR192" s="14" t="s">
        <v>144</v>
      </c>
      <c r="AT192" s="14" t="s">
        <v>140</v>
      </c>
      <c r="AU192" s="14" t="s">
        <v>84</v>
      </c>
      <c r="AY192" s="14" t="s">
        <v>139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4" t="s">
        <v>75</v>
      </c>
      <c r="BK192" s="220">
        <f>ROUND(I192*H192,2)</f>
        <v>0</v>
      </c>
      <c r="BL192" s="14" t="s">
        <v>144</v>
      </c>
      <c r="BM192" s="14" t="s">
        <v>664</v>
      </c>
    </row>
    <row r="193" s="1" customFormat="1" ht="6.96" customHeight="1">
      <c r="B193" s="54"/>
      <c r="C193" s="55"/>
      <c r="D193" s="55"/>
      <c r="E193" s="55"/>
      <c r="F193" s="55"/>
      <c r="G193" s="55"/>
      <c r="H193" s="55"/>
      <c r="I193" s="156"/>
      <c r="J193" s="55"/>
      <c r="K193" s="55"/>
      <c r="L193" s="40"/>
    </row>
  </sheetData>
  <sheetProtection sheet="1" autoFilter="0" formatColumns="0" formatRows="0" objects="1" scenarios="1" spinCount="100000" saltValue="+eZV9GIIUMPYm5tOoXge6bjE0vOH1ZlFI508Y5jre8aUxjcDhqRDsw4HFaxzUUX96VnZ1tpAjW9jjr8WqVbYUg==" hashValue="SivhGV6h6S6FkCRfULurJaI8bWEib5LmOlZee5htMgEH+fkcRabw6+FB4GIxT5uk5gUuNrK6T1JAwmSCIDfmIA==" algorithmName="SHA-512" password="CC35"/>
  <autoFilter ref="C96:K192"/>
  <mergeCells count="14">
    <mergeCell ref="E7:H7"/>
    <mergeCell ref="E9:H9"/>
    <mergeCell ref="E18:H18"/>
    <mergeCell ref="E27:H27"/>
    <mergeCell ref="E50:H50"/>
    <mergeCell ref="E52:H52"/>
    <mergeCell ref="D71:F71"/>
    <mergeCell ref="D72:F72"/>
    <mergeCell ref="D73:F73"/>
    <mergeCell ref="D74:F74"/>
    <mergeCell ref="D75:F75"/>
    <mergeCell ref="E87:H87"/>
    <mergeCell ref="E89:H8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87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84</v>
      </c>
    </row>
    <row r="4" ht="24.96" customHeight="1">
      <c r="B4" s="17"/>
      <c r="D4" s="126" t="s">
        <v>95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7" t="s">
        <v>16</v>
      </c>
      <c r="L6" s="17"/>
    </row>
    <row r="7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="1" customFormat="1" ht="12" customHeight="1">
      <c r="B8" s="40"/>
      <c r="D8" s="127" t="s">
        <v>100</v>
      </c>
      <c r="I8" s="129"/>
      <c r="L8" s="40"/>
    </row>
    <row r="9" s="1" customFormat="1" ht="36.96" customHeight="1">
      <c r="B9" s="40"/>
      <c r="E9" s="130" t="s">
        <v>665</v>
      </c>
      <c r="F9" s="1"/>
      <c r="G9" s="1"/>
      <c r="H9" s="1"/>
      <c r="I9" s="129"/>
      <c r="L9" s="40"/>
    </row>
    <row r="10" s="1" customFormat="1">
      <c r="B10" s="40"/>
      <c r="I10" s="129"/>
      <c r="L10" s="40"/>
    </row>
    <row r="11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="1" customFormat="1" ht="10.8" customHeight="1">
      <c r="B13" s="40"/>
      <c r="I13" s="129"/>
      <c r="L13" s="40"/>
    </row>
    <row r="14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="1" customFormat="1" ht="6.96" customHeight="1">
      <c r="B16" s="40"/>
      <c r="I16" s="129"/>
      <c r="L16" s="40"/>
    </row>
    <row r="17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9"/>
      <c r="L19" s="40"/>
    </row>
    <row r="20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="1" customFormat="1" ht="6.96" customHeight="1">
      <c r="B22" s="40"/>
      <c r="I22" s="129"/>
      <c r="L22" s="40"/>
    </row>
    <row r="23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="1" customFormat="1" ht="6.96" customHeight="1">
      <c r="B25" s="40"/>
      <c r="I25" s="129"/>
      <c r="L25" s="40"/>
    </row>
    <row r="26" s="1" customFormat="1" ht="12" customHeight="1">
      <c r="B26" s="40"/>
      <c r="D26" s="127" t="s">
        <v>32</v>
      </c>
      <c r="I26" s="129"/>
      <c r="L26" s="40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0"/>
      <c r="I28" s="129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="1" customFormat="1" ht="14.4" customHeight="1">
      <c r="B31" s="40"/>
      <c r="D31" s="139" t="s">
        <v>103</v>
      </c>
      <c r="I31" s="129"/>
      <c r="J31" s="138">
        <f>J69</f>
        <v>0</v>
      </c>
      <c r="L31" s="40"/>
    </row>
    <row r="32" s="1" customFormat="1" ht="25.44" customHeight="1">
      <c r="B32" s="40"/>
      <c r="D32" s="140" t="s">
        <v>33</v>
      </c>
      <c r="I32" s="129"/>
      <c r="J32" s="141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="1" customFormat="1" ht="14.4" customHeight="1">
      <c r="B35" s="40"/>
      <c r="D35" s="127" t="s">
        <v>37</v>
      </c>
      <c r="E35" s="127" t="s">
        <v>38</v>
      </c>
      <c r="F35" s="144">
        <f>ROUND((SUM(BE69:BE76) + SUM(BE96:BE173)),  2)</f>
        <v>0</v>
      </c>
      <c r="I35" s="145">
        <v>0.20999999999999999</v>
      </c>
      <c r="J35" s="144">
        <f>ROUND(((SUM(BE69:BE76) + SUM(BE96:BE173))*I35),  2)</f>
        <v>0</v>
      </c>
      <c r="L35" s="40"/>
    </row>
    <row r="36" s="1" customFormat="1" ht="14.4" customHeight="1">
      <c r="B36" s="40"/>
      <c r="E36" s="127" t="s">
        <v>39</v>
      </c>
      <c r="F36" s="144">
        <f>ROUND((SUM(BF69:BF76) + SUM(BF96:BF173)),  2)</f>
        <v>0</v>
      </c>
      <c r="I36" s="145">
        <v>0.14999999999999999</v>
      </c>
      <c r="J36" s="144">
        <f>ROUND(((SUM(BF69:BF76) + SUM(BF96:BF173))*I36),  2)</f>
        <v>0</v>
      </c>
      <c r="L36" s="40"/>
    </row>
    <row r="37" hidden="1" s="1" customFormat="1" ht="14.4" customHeight="1">
      <c r="B37" s="40"/>
      <c r="E37" s="127" t="s">
        <v>40</v>
      </c>
      <c r="F37" s="144">
        <f>ROUND((SUM(BG69:BG76) + SUM(BG96:BG173)),  2)</f>
        <v>0</v>
      </c>
      <c r="I37" s="145">
        <v>0.20999999999999999</v>
      </c>
      <c r="J37" s="144">
        <f>0</f>
        <v>0</v>
      </c>
      <c r="L37" s="40"/>
    </row>
    <row r="38" hidden="1" s="1" customFormat="1" ht="14.4" customHeight="1">
      <c r="B38" s="40"/>
      <c r="E38" s="127" t="s">
        <v>41</v>
      </c>
      <c r="F38" s="144">
        <f>ROUND((SUM(BH69:BH76) + SUM(BH96:BH173)),  2)</f>
        <v>0</v>
      </c>
      <c r="I38" s="145">
        <v>0.14999999999999999</v>
      </c>
      <c r="J38" s="144">
        <f>0</f>
        <v>0</v>
      </c>
      <c r="L38" s="40"/>
    </row>
    <row r="39" hidden="1" s="1" customFormat="1" ht="14.4" customHeight="1">
      <c r="B39" s="40"/>
      <c r="E39" s="127" t="s">
        <v>42</v>
      </c>
      <c r="F39" s="144">
        <f>ROUND((SUM(BI69:BI76) + SUM(BI96:BI173)),  2)</f>
        <v>0</v>
      </c>
      <c r="I39" s="145">
        <v>0</v>
      </c>
      <c r="J39" s="144">
        <f>0</f>
        <v>0</v>
      </c>
      <c r="L39" s="40"/>
    </row>
    <row r="40" s="1" customFormat="1" ht="6.96" customHeight="1">
      <c r="B40" s="40"/>
      <c r="I40" s="129"/>
      <c r="L40" s="40"/>
    </row>
    <row r="41" s="1" customFormat="1" ht="25.4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="1" customFormat="1" ht="6.96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="1" customFormat="1" ht="24.96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421 - Technická ochrana kabelů slaboproudu u okružní křižovatky</v>
      </c>
      <c r="F52" s="36"/>
      <c r="G52" s="36"/>
      <c r="H52" s="36"/>
      <c r="I52" s="129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="1" customFormat="1" ht="29.28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J96</f>
        <v>0</v>
      </c>
      <c r="K61" s="36"/>
      <c r="L61" s="40"/>
      <c r="AU61" s="14" t="s">
        <v>77</v>
      </c>
    </row>
    <row r="62" s="7" customFormat="1" ht="24.96" customHeight="1">
      <c r="B62" s="166"/>
      <c r="C62" s="167"/>
      <c r="D62" s="168" t="s">
        <v>413</v>
      </c>
      <c r="E62" s="169"/>
      <c r="F62" s="169"/>
      <c r="G62" s="169"/>
      <c r="H62" s="169"/>
      <c r="I62" s="170"/>
      <c r="J62" s="171">
        <f>J101</f>
        <v>0</v>
      </c>
      <c r="K62" s="167"/>
      <c r="L62" s="172"/>
    </row>
    <row r="63" s="12" customFormat="1" ht="19.92" customHeight="1">
      <c r="B63" s="247"/>
      <c r="C63" s="248"/>
      <c r="D63" s="249" t="s">
        <v>666</v>
      </c>
      <c r="E63" s="250"/>
      <c r="F63" s="250"/>
      <c r="G63" s="250"/>
      <c r="H63" s="250"/>
      <c r="I63" s="251"/>
      <c r="J63" s="252">
        <f>J102</f>
        <v>0</v>
      </c>
      <c r="K63" s="248"/>
      <c r="L63" s="253"/>
    </row>
    <row r="64" s="7" customFormat="1" ht="24.96" customHeight="1">
      <c r="B64" s="166"/>
      <c r="C64" s="167"/>
      <c r="D64" s="168" t="s">
        <v>415</v>
      </c>
      <c r="E64" s="169"/>
      <c r="F64" s="169"/>
      <c r="G64" s="169"/>
      <c r="H64" s="169"/>
      <c r="I64" s="170"/>
      <c r="J64" s="171">
        <f>J137</f>
        <v>0</v>
      </c>
      <c r="K64" s="167"/>
      <c r="L64" s="172"/>
    </row>
    <row r="65" s="12" customFormat="1" ht="19.92" customHeight="1">
      <c r="B65" s="247"/>
      <c r="C65" s="248"/>
      <c r="D65" s="249" t="s">
        <v>416</v>
      </c>
      <c r="E65" s="250"/>
      <c r="F65" s="250"/>
      <c r="G65" s="250"/>
      <c r="H65" s="250"/>
      <c r="I65" s="251"/>
      <c r="J65" s="252">
        <f>J138</f>
        <v>0</v>
      </c>
      <c r="K65" s="248"/>
      <c r="L65" s="253"/>
    </row>
    <row r="66" s="12" customFormat="1" ht="19.92" customHeight="1">
      <c r="B66" s="247"/>
      <c r="C66" s="248"/>
      <c r="D66" s="249" t="s">
        <v>667</v>
      </c>
      <c r="E66" s="250"/>
      <c r="F66" s="250"/>
      <c r="G66" s="250"/>
      <c r="H66" s="250"/>
      <c r="I66" s="251"/>
      <c r="J66" s="252">
        <f>J145</f>
        <v>0</v>
      </c>
      <c r="K66" s="248"/>
      <c r="L66" s="253"/>
    </row>
    <row r="67" s="1" customFormat="1" ht="21.84" customHeight="1">
      <c r="B67" s="35"/>
      <c r="C67" s="36"/>
      <c r="D67" s="36"/>
      <c r="E67" s="36"/>
      <c r="F67" s="36"/>
      <c r="G67" s="36"/>
      <c r="H67" s="36"/>
      <c r="I67" s="129"/>
      <c r="J67" s="36"/>
      <c r="K67" s="36"/>
      <c r="L67" s="40"/>
    </row>
    <row r="68" s="1" customFormat="1" ht="6.96" customHeight="1">
      <c r="B68" s="35"/>
      <c r="C68" s="36"/>
      <c r="D68" s="36"/>
      <c r="E68" s="36"/>
      <c r="F68" s="36"/>
      <c r="G68" s="36"/>
      <c r="H68" s="36"/>
      <c r="I68" s="129"/>
      <c r="J68" s="36"/>
      <c r="K68" s="36"/>
      <c r="L68" s="40"/>
    </row>
    <row r="69" s="1" customFormat="1" ht="29.28" customHeight="1">
      <c r="B69" s="35"/>
      <c r="C69" s="165" t="s">
        <v>115</v>
      </c>
      <c r="D69" s="36"/>
      <c r="E69" s="36"/>
      <c r="F69" s="36"/>
      <c r="G69" s="36"/>
      <c r="H69" s="36"/>
      <c r="I69" s="129"/>
      <c r="J69" s="173">
        <f>ROUND(J70 + J71 + J72 + J73 + J74 + J75,2)</f>
        <v>0</v>
      </c>
      <c r="K69" s="36"/>
      <c r="L69" s="40"/>
      <c r="N69" s="174" t="s">
        <v>37</v>
      </c>
    </row>
    <row r="70" s="1" customFormat="1" ht="18" customHeight="1">
      <c r="B70" s="35"/>
      <c r="C70" s="36"/>
      <c r="D70" s="175" t="s">
        <v>116</v>
      </c>
      <c r="E70" s="176"/>
      <c r="F70" s="176"/>
      <c r="G70" s="36"/>
      <c r="H70" s="36"/>
      <c r="I70" s="129"/>
      <c r="J70" s="177">
        <v>0</v>
      </c>
      <c r="K70" s="36"/>
      <c r="L70" s="178"/>
      <c r="M70" s="129"/>
      <c r="N70" s="179" t="s">
        <v>38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80" t="s">
        <v>117</v>
      </c>
      <c r="AZ70" s="129"/>
      <c r="BA70" s="129"/>
      <c r="BB70" s="129"/>
      <c r="BC70" s="129"/>
      <c r="BD70" s="129"/>
      <c r="BE70" s="181">
        <f>IF(N70="základní",J70,0)</f>
        <v>0</v>
      </c>
      <c r="BF70" s="181">
        <f>IF(N70="snížená",J70,0)</f>
        <v>0</v>
      </c>
      <c r="BG70" s="181">
        <f>IF(N70="zákl. přenesená",J70,0)</f>
        <v>0</v>
      </c>
      <c r="BH70" s="181">
        <f>IF(N70="sníž. přenesená",J70,0)</f>
        <v>0</v>
      </c>
      <c r="BI70" s="181">
        <f>IF(N70="nulová",J70,0)</f>
        <v>0</v>
      </c>
      <c r="BJ70" s="180" t="s">
        <v>75</v>
      </c>
      <c r="BK70" s="129"/>
      <c r="BL70" s="129"/>
      <c r="BM70" s="129"/>
    </row>
    <row r="71" s="1" customFormat="1" ht="18" customHeight="1">
      <c r="B71" s="35"/>
      <c r="C71" s="36"/>
      <c r="D71" s="175" t="s">
        <v>417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38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75</v>
      </c>
      <c r="BK71" s="129"/>
      <c r="BL71" s="129"/>
      <c r="BM71" s="129"/>
    </row>
    <row r="72" s="1" customFormat="1" ht="18" customHeight="1">
      <c r="B72" s="35"/>
      <c r="C72" s="36"/>
      <c r="D72" s="175" t="s">
        <v>119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38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75</v>
      </c>
      <c r="BK72" s="129"/>
      <c r="BL72" s="129"/>
      <c r="BM72" s="129"/>
    </row>
    <row r="73" s="1" customFormat="1" ht="18" customHeight="1">
      <c r="B73" s="35"/>
      <c r="C73" s="36"/>
      <c r="D73" s="175" t="s">
        <v>120</v>
      </c>
      <c r="E73" s="176"/>
      <c r="F73" s="176"/>
      <c r="G73" s="36"/>
      <c r="H73" s="36"/>
      <c r="I73" s="129"/>
      <c r="J73" s="177">
        <v>0</v>
      </c>
      <c r="K73" s="36"/>
      <c r="L73" s="178"/>
      <c r="M73" s="129"/>
      <c r="N73" s="179" t="s">
        <v>38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117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75</v>
      </c>
      <c r="BK73" s="129"/>
      <c r="BL73" s="129"/>
      <c r="BM73" s="129"/>
    </row>
    <row r="74" s="1" customFormat="1" ht="18" customHeight="1">
      <c r="B74" s="35"/>
      <c r="C74" s="36"/>
      <c r="D74" s="175" t="s">
        <v>418</v>
      </c>
      <c r="E74" s="176"/>
      <c r="F74" s="176"/>
      <c r="G74" s="36"/>
      <c r="H74" s="36"/>
      <c r="I74" s="129"/>
      <c r="J74" s="177">
        <v>0</v>
      </c>
      <c r="K74" s="36"/>
      <c r="L74" s="178"/>
      <c r="M74" s="129"/>
      <c r="N74" s="179" t="s">
        <v>38</v>
      </c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80" t="s">
        <v>117</v>
      </c>
      <c r="AZ74" s="129"/>
      <c r="BA74" s="129"/>
      <c r="BB74" s="129"/>
      <c r="BC74" s="129"/>
      <c r="BD74" s="129"/>
      <c r="BE74" s="181">
        <f>IF(N74="základní",J74,0)</f>
        <v>0</v>
      </c>
      <c r="BF74" s="181">
        <f>IF(N74="snížená",J74,0)</f>
        <v>0</v>
      </c>
      <c r="BG74" s="181">
        <f>IF(N74="zákl. přenesená",J74,0)</f>
        <v>0</v>
      </c>
      <c r="BH74" s="181">
        <f>IF(N74="sníž. přenesená",J74,0)</f>
        <v>0</v>
      </c>
      <c r="BI74" s="181">
        <f>IF(N74="nulová",J74,0)</f>
        <v>0</v>
      </c>
      <c r="BJ74" s="180" t="s">
        <v>75</v>
      </c>
      <c r="BK74" s="129"/>
      <c r="BL74" s="129"/>
      <c r="BM74" s="129"/>
    </row>
    <row r="75" s="1" customFormat="1" ht="18" customHeight="1">
      <c r="B75" s="35"/>
      <c r="C75" s="36"/>
      <c r="D75" s="176" t="s">
        <v>122</v>
      </c>
      <c r="E75" s="36"/>
      <c r="F75" s="36"/>
      <c r="G75" s="36"/>
      <c r="H75" s="36"/>
      <c r="I75" s="129"/>
      <c r="J75" s="177">
        <f>ROUND(J30*T75,2)</f>
        <v>0</v>
      </c>
      <c r="K75" s="36"/>
      <c r="L75" s="178"/>
      <c r="M75" s="129"/>
      <c r="N75" s="179" t="s">
        <v>38</v>
      </c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80" t="s">
        <v>123</v>
      </c>
      <c r="AZ75" s="129"/>
      <c r="BA75" s="129"/>
      <c r="BB75" s="129"/>
      <c r="BC75" s="129"/>
      <c r="BD75" s="129"/>
      <c r="BE75" s="181">
        <f>IF(N75="základní",J75,0)</f>
        <v>0</v>
      </c>
      <c r="BF75" s="181">
        <f>IF(N75="snížená",J75,0)</f>
        <v>0</v>
      </c>
      <c r="BG75" s="181">
        <f>IF(N75="zákl. přenesená",J75,0)</f>
        <v>0</v>
      </c>
      <c r="BH75" s="181">
        <f>IF(N75="sníž. přenesená",J75,0)</f>
        <v>0</v>
      </c>
      <c r="BI75" s="181">
        <f>IF(N75="nulová",J75,0)</f>
        <v>0</v>
      </c>
      <c r="BJ75" s="180" t="s">
        <v>75</v>
      </c>
      <c r="BK75" s="129"/>
      <c r="BL75" s="129"/>
      <c r="BM75" s="129"/>
    </row>
    <row r="76" s="1" customFormat="1">
      <c r="B76" s="35"/>
      <c r="C76" s="36"/>
      <c r="D76" s="36"/>
      <c r="E76" s="36"/>
      <c r="F76" s="36"/>
      <c r="G76" s="36"/>
      <c r="H76" s="36"/>
      <c r="I76" s="129"/>
      <c r="J76" s="36"/>
      <c r="K76" s="36"/>
      <c r="L76" s="40"/>
    </row>
    <row r="77" s="1" customFormat="1" ht="29.28" customHeight="1">
      <c r="B77" s="35"/>
      <c r="C77" s="182" t="s">
        <v>124</v>
      </c>
      <c r="D77" s="162"/>
      <c r="E77" s="162"/>
      <c r="F77" s="162"/>
      <c r="G77" s="162"/>
      <c r="H77" s="162"/>
      <c r="I77" s="163"/>
      <c r="J77" s="183">
        <f>ROUND(J61+J69,2)</f>
        <v>0</v>
      </c>
      <c r="K77" s="162"/>
      <c r="L77" s="40"/>
    </row>
    <row r="78" s="1" customFormat="1" ht="6.96" customHeight="1">
      <c r="B78" s="54"/>
      <c r="C78" s="55"/>
      <c r="D78" s="55"/>
      <c r="E78" s="55"/>
      <c r="F78" s="55"/>
      <c r="G78" s="55"/>
      <c r="H78" s="55"/>
      <c r="I78" s="156"/>
      <c r="J78" s="55"/>
      <c r="K78" s="55"/>
      <c r="L78" s="40"/>
    </row>
    <row r="82" s="1" customFormat="1" ht="6.96" customHeight="1">
      <c r="B82" s="56"/>
      <c r="C82" s="57"/>
      <c r="D82" s="57"/>
      <c r="E82" s="57"/>
      <c r="F82" s="57"/>
      <c r="G82" s="57"/>
      <c r="H82" s="57"/>
      <c r="I82" s="159"/>
      <c r="J82" s="57"/>
      <c r="K82" s="57"/>
      <c r="L82" s="40"/>
    </row>
    <row r="83" s="1" customFormat="1" ht="24.96" customHeight="1">
      <c r="B83" s="35"/>
      <c r="C83" s="20" t="s">
        <v>125</v>
      </c>
      <c r="D83" s="36"/>
      <c r="E83" s="36"/>
      <c r="F83" s="36"/>
      <c r="G83" s="36"/>
      <c r="H83" s="36"/>
      <c r="I83" s="129"/>
      <c r="J83" s="36"/>
      <c r="K83" s="36"/>
      <c r="L83" s="40"/>
    </row>
    <row r="84" s="1" customFormat="1" ht="6.96" customHeight="1">
      <c r="B84" s="35"/>
      <c r="C84" s="36"/>
      <c r="D84" s="36"/>
      <c r="E84" s="36"/>
      <c r="F84" s="36"/>
      <c r="G84" s="36"/>
      <c r="H84" s="36"/>
      <c r="I84" s="129"/>
      <c r="J84" s="36"/>
      <c r="K84" s="36"/>
      <c r="L84" s="40"/>
    </row>
    <row r="85" s="1" customFormat="1" ht="12" customHeight="1">
      <c r="B85" s="35"/>
      <c r="C85" s="29" t="s">
        <v>16</v>
      </c>
      <c r="D85" s="36"/>
      <c r="E85" s="36"/>
      <c r="F85" s="36"/>
      <c r="G85" s="36"/>
      <c r="H85" s="36"/>
      <c r="I85" s="129"/>
      <c r="J85" s="36"/>
      <c r="K85" s="36"/>
      <c r="L85" s="40"/>
    </row>
    <row r="86" s="1" customFormat="1" ht="16.5" customHeight="1">
      <c r="B86" s="35"/>
      <c r="C86" s="36"/>
      <c r="D86" s="36"/>
      <c r="E86" s="160" t="str">
        <f>E7</f>
        <v>Okružní křižovatka v km 1,391.91 u areálu T-sport a SOPO - Modletice včetně chodníku k zastávce</v>
      </c>
      <c r="F86" s="29"/>
      <c r="G86" s="29"/>
      <c r="H86" s="29"/>
      <c r="I86" s="129"/>
      <c r="J86" s="36"/>
      <c r="K86" s="36"/>
      <c r="L86" s="40"/>
    </row>
    <row r="87" s="1" customFormat="1" ht="12" customHeight="1">
      <c r="B87" s="35"/>
      <c r="C87" s="29" t="s">
        <v>100</v>
      </c>
      <c r="D87" s="36"/>
      <c r="E87" s="36"/>
      <c r="F87" s="36"/>
      <c r="G87" s="36"/>
      <c r="H87" s="36"/>
      <c r="I87" s="129"/>
      <c r="J87" s="36"/>
      <c r="K87" s="36"/>
      <c r="L87" s="40"/>
    </row>
    <row r="88" s="1" customFormat="1" ht="16.5" customHeight="1">
      <c r="B88" s="35"/>
      <c r="C88" s="36"/>
      <c r="D88" s="36"/>
      <c r="E88" s="61" t="str">
        <f>E9</f>
        <v>SO 421 - Technická ochrana kabelů slaboproudu u okružní křižovatky</v>
      </c>
      <c r="F88" s="36"/>
      <c r="G88" s="36"/>
      <c r="H88" s="36"/>
      <c r="I88" s="129"/>
      <c r="J88" s="36"/>
      <c r="K88" s="36"/>
      <c r="L88" s="40"/>
    </row>
    <row r="89" s="1" customFormat="1" ht="6.96" customHeight="1">
      <c r="B89" s="35"/>
      <c r="C89" s="36"/>
      <c r="D89" s="36"/>
      <c r="E89" s="36"/>
      <c r="F89" s="36"/>
      <c r="G89" s="36"/>
      <c r="H89" s="36"/>
      <c r="I89" s="129"/>
      <c r="J89" s="36"/>
      <c r="K89" s="36"/>
      <c r="L89" s="40"/>
    </row>
    <row r="90" s="1" customFormat="1" ht="12" customHeight="1">
      <c r="B90" s="35"/>
      <c r="C90" s="29" t="s">
        <v>20</v>
      </c>
      <c r="D90" s="36"/>
      <c r="E90" s="36"/>
      <c r="F90" s="24" t="str">
        <f>F12</f>
        <v xml:space="preserve"> </v>
      </c>
      <c r="G90" s="36"/>
      <c r="H90" s="36"/>
      <c r="I90" s="131" t="s">
        <v>22</v>
      </c>
      <c r="J90" s="64" t="str">
        <f>IF(J12="","",J12)</f>
        <v>5. 2. 2018</v>
      </c>
      <c r="K90" s="36"/>
      <c r="L90" s="40"/>
    </row>
    <row r="91" s="1" customFormat="1" ht="6.96" customHeight="1">
      <c r="B91" s="35"/>
      <c r="C91" s="36"/>
      <c r="D91" s="36"/>
      <c r="E91" s="36"/>
      <c r="F91" s="36"/>
      <c r="G91" s="36"/>
      <c r="H91" s="36"/>
      <c r="I91" s="129"/>
      <c r="J91" s="36"/>
      <c r="K91" s="36"/>
      <c r="L91" s="40"/>
    </row>
    <row r="92" s="1" customFormat="1" ht="13.65" customHeight="1">
      <c r="B92" s="35"/>
      <c r="C92" s="29" t="s">
        <v>24</v>
      </c>
      <c r="D92" s="36"/>
      <c r="E92" s="36"/>
      <c r="F92" s="24" t="str">
        <f>E15</f>
        <v xml:space="preserve"> </v>
      </c>
      <c r="G92" s="36"/>
      <c r="H92" s="36"/>
      <c r="I92" s="131" t="s">
        <v>29</v>
      </c>
      <c r="J92" s="33" t="str">
        <f>E21</f>
        <v xml:space="preserve"> </v>
      </c>
      <c r="K92" s="36"/>
      <c r="L92" s="40"/>
    </row>
    <row r="93" s="1" customFormat="1" ht="13.65" customHeight="1">
      <c r="B93" s="35"/>
      <c r="C93" s="29" t="s">
        <v>27</v>
      </c>
      <c r="D93" s="36"/>
      <c r="E93" s="36"/>
      <c r="F93" s="24" t="str">
        <f>IF(E18="","",E18)</f>
        <v>Vyplň údaj</v>
      </c>
      <c r="G93" s="36"/>
      <c r="H93" s="36"/>
      <c r="I93" s="131" t="s">
        <v>31</v>
      </c>
      <c r="J93" s="33" t="str">
        <f>E24</f>
        <v xml:space="preserve"> </v>
      </c>
      <c r="K93" s="36"/>
      <c r="L93" s="40"/>
    </row>
    <row r="94" s="1" customFormat="1" ht="10.32" customHeight="1">
      <c r="B94" s="35"/>
      <c r="C94" s="36"/>
      <c r="D94" s="36"/>
      <c r="E94" s="36"/>
      <c r="F94" s="36"/>
      <c r="G94" s="36"/>
      <c r="H94" s="36"/>
      <c r="I94" s="129"/>
      <c r="J94" s="36"/>
      <c r="K94" s="36"/>
      <c r="L94" s="40"/>
    </row>
    <row r="95" s="8" customFormat="1" ht="29.28" customHeight="1">
      <c r="B95" s="184"/>
      <c r="C95" s="185" t="s">
        <v>126</v>
      </c>
      <c r="D95" s="186" t="s">
        <v>52</v>
      </c>
      <c r="E95" s="186" t="s">
        <v>48</v>
      </c>
      <c r="F95" s="186" t="s">
        <v>49</v>
      </c>
      <c r="G95" s="186" t="s">
        <v>127</v>
      </c>
      <c r="H95" s="186" t="s">
        <v>128</v>
      </c>
      <c r="I95" s="187" t="s">
        <v>129</v>
      </c>
      <c r="J95" s="188" t="s">
        <v>106</v>
      </c>
      <c r="K95" s="189" t="s">
        <v>130</v>
      </c>
      <c r="L95" s="190"/>
      <c r="M95" s="85" t="s">
        <v>1</v>
      </c>
      <c r="N95" s="86" t="s">
        <v>37</v>
      </c>
      <c r="O95" s="86" t="s">
        <v>131</v>
      </c>
      <c r="P95" s="86" t="s">
        <v>132</v>
      </c>
      <c r="Q95" s="86" t="s">
        <v>133</v>
      </c>
      <c r="R95" s="86" t="s">
        <v>134</v>
      </c>
      <c r="S95" s="86" t="s">
        <v>135</v>
      </c>
      <c r="T95" s="87" t="s">
        <v>136</v>
      </c>
    </row>
    <row r="96" s="1" customFormat="1" ht="22.8" customHeight="1">
      <c r="B96" s="35"/>
      <c r="C96" s="92" t="s">
        <v>137</v>
      </c>
      <c r="D96" s="36"/>
      <c r="E96" s="36"/>
      <c r="F96" s="36"/>
      <c r="G96" s="36"/>
      <c r="H96" s="36"/>
      <c r="I96" s="129"/>
      <c r="J96" s="191">
        <f>BK96</f>
        <v>0</v>
      </c>
      <c r="K96" s="36"/>
      <c r="L96" s="40"/>
      <c r="M96" s="88"/>
      <c r="N96" s="89"/>
      <c r="O96" s="89"/>
      <c r="P96" s="192">
        <f>P97+SUM(P98:P101)+P137</f>
        <v>0</v>
      </c>
      <c r="Q96" s="89"/>
      <c r="R96" s="192">
        <f>R97+SUM(R98:R101)+R137</f>
        <v>0</v>
      </c>
      <c r="S96" s="89"/>
      <c r="T96" s="193">
        <f>T97+SUM(T98:T101)+T137</f>
        <v>0</v>
      </c>
      <c r="AT96" s="14" t="s">
        <v>66</v>
      </c>
      <c r="AU96" s="14" t="s">
        <v>77</v>
      </c>
      <c r="BK96" s="194">
        <f>BK97+SUM(BK98:BK101)+BK137</f>
        <v>0</v>
      </c>
    </row>
    <row r="97" s="1" customFormat="1" ht="16.5" customHeight="1">
      <c r="B97" s="35"/>
      <c r="C97" s="256" t="s">
        <v>75</v>
      </c>
      <c r="D97" s="256" t="s">
        <v>187</v>
      </c>
      <c r="E97" s="257" t="s">
        <v>668</v>
      </c>
      <c r="F97" s="258" t="s">
        <v>669</v>
      </c>
      <c r="G97" s="259" t="s">
        <v>464</v>
      </c>
      <c r="H97" s="260">
        <v>3.0059999999999998</v>
      </c>
      <c r="I97" s="261"/>
      <c r="J97" s="262">
        <f>ROUND(I97*H97,2)</f>
        <v>0</v>
      </c>
      <c r="K97" s="258" t="s">
        <v>1</v>
      </c>
      <c r="L97" s="263"/>
      <c r="M97" s="264" t="s">
        <v>1</v>
      </c>
      <c r="N97" s="265" t="s">
        <v>38</v>
      </c>
      <c r="O97" s="76"/>
      <c r="P97" s="218">
        <f>O97*H97</f>
        <v>0</v>
      </c>
      <c r="Q97" s="218">
        <v>0</v>
      </c>
      <c r="R97" s="218">
        <f>Q97*H97</f>
        <v>0</v>
      </c>
      <c r="S97" s="218">
        <v>0</v>
      </c>
      <c r="T97" s="219">
        <f>S97*H97</f>
        <v>0</v>
      </c>
      <c r="AR97" s="14" t="s">
        <v>179</v>
      </c>
      <c r="AT97" s="14" t="s">
        <v>187</v>
      </c>
      <c r="AU97" s="14" t="s">
        <v>67</v>
      </c>
      <c r="AY97" s="14" t="s">
        <v>139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4" t="s">
        <v>75</v>
      </c>
      <c r="BK97" s="220">
        <f>ROUND(I97*H97,2)</f>
        <v>0</v>
      </c>
      <c r="BL97" s="14" t="s">
        <v>144</v>
      </c>
      <c r="BM97" s="14" t="s">
        <v>670</v>
      </c>
    </row>
    <row r="98" s="1" customFormat="1" ht="16.5" customHeight="1">
      <c r="B98" s="35"/>
      <c r="C98" s="209" t="s">
        <v>84</v>
      </c>
      <c r="D98" s="209" t="s">
        <v>140</v>
      </c>
      <c r="E98" s="210" t="s">
        <v>671</v>
      </c>
      <c r="F98" s="211" t="s">
        <v>672</v>
      </c>
      <c r="G98" s="212" t="s">
        <v>423</v>
      </c>
      <c r="H98" s="213">
        <v>18</v>
      </c>
      <c r="I98" s="214"/>
      <c r="J98" s="215">
        <f>ROUND(I98*H98,2)</f>
        <v>0</v>
      </c>
      <c r="K98" s="211" t="s">
        <v>424</v>
      </c>
      <c r="L98" s="40"/>
      <c r="M98" s="216" t="s">
        <v>1</v>
      </c>
      <c r="N98" s="217" t="s">
        <v>38</v>
      </c>
      <c r="O98" s="76"/>
      <c r="P98" s="218">
        <f>O98*H98</f>
        <v>0</v>
      </c>
      <c r="Q98" s="218">
        <v>0</v>
      </c>
      <c r="R98" s="218">
        <f>Q98*H98</f>
        <v>0</v>
      </c>
      <c r="S98" s="218">
        <v>0</v>
      </c>
      <c r="T98" s="219">
        <f>S98*H98</f>
        <v>0</v>
      </c>
      <c r="AR98" s="14" t="s">
        <v>144</v>
      </c>
      <c r="AT98" s="14" t="s">
        <v>140</v>
      </c>
      <c r="AU98" s="14" t="s">
        <v>67</v>
      </c>
      <c r="AY98" s="14" t="s">
        <v>139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14" t="s">
        <v>75</v>
      </c>
      <c r="BK98" s="220">
        <f>ROUND(I98*H98,2)</f>
        <v>0</v>
      </c>
      <c r="BL98" s="14" t="s">
        <v>144</v>
      </c>
      <c r="BM98" s="14" t="s">
        <v>673</v>
      </c>
    </row>
    <row r="99" s="1" customFormat="1" ht="16.5" customHeight="1">
      <c r="B99" s="35"/>
      <c r="C99" s="256" t="s">
        <v>153</v>
      </c>
      <c r="D99" s="256" t="s">
        <v>187</v>
      </c>
      <c r="E99" s="257" t="s">
        <v>469</v>
      </c>
      <c r="F99" s="258" t="s">
        <v>674</v>
      </c>
      <c r="G99" s="259" t="s">
        <v>423</v>
      </c>
      <c r="H99" s="260">
        <v>18.899999999999999</v>
      </c>
      <c r="I99" s="261"/>
      <c r="J99" s="262">
        <f>ROUND(I99*H99,2)</f>
        <v>0</v>
      </c>
      <c r="K99" s="258" t="s">
        <v>424</v>
      </c>
      <c r="L99" s="263"/>
      <c r="M99" s="264" t="s">
        <v>1</v>
      </c>
      <c r="N99" s="265" t="s">
        <v>38</v>
      </c>
      <c r="O99" s="76"/>
      <c r="P99" s="218">
        <f>O99*H99</f>
        <v>0</v>
      </c>
      <c r="Q99" s="218">
        <v>0</v>
      </c>
      <c r="R99" s="218">
        <f>Q99*H99</f>
        <v>0</v>
      </c>
      <c r="S99" s="218">
        <v>0</v>
      </c>
      <c r="T99" s="219">
        <f>S99*H99</f>
        <v>0</v>
      </c>
      <c r="AR99" s="14" t="s">
        <v>179</v>
      </c>
      <c r="AT99" s="14" t="s">
        <v>187</v>
      </c>
      <c r="AU99" s="14" t="s">
        <v>67</v>
      </c>
      <c r="AY99" s="14" t="s">
        <v>139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4" t="s">
        <v>75</v>
      </c>
      <c r="BK99" s="220">
        <f>ROUND(I99*H99,2)</f>
        <v>0</v>
      </c>
      <c r="BL99" s="14" t="s">
        <v>144</v>
      </c>
      <c r="BM99" s="14" t="s">
        <v>675</v>
      </c>
    </row>
    <row r="100" s="1" customFormat="1" ht="16.5" customHeight="1">
      <c r="B100" s="35"/>
      <c r="C100" s="209" t="s">
        <v>144</v>
      </c>
      <c r="D100" s="209" t="s">
        <v>140</v>
      </c>
      <c r="E100" s="210" t="s">
        <v>676</v>
      </c>
      <c r="F100" s="211" t="s">
        <v>677</v>
      </c>
      <c r="G100" s="212" t="s">
        <v>423</v>
      </c>
      <c r="H100" s="213">
        <v>18</v>
      </c>
      <c r="I100" s="214"/>
      <c r="J100" s="215">
        <f>ROUND(I100*H100,2)</f>
        <v>0</v>
      </c>
      <c r="K100" s="211" t="s">
        <v>424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67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678</v>
      </c>
    </row>
    <row r="101" s="9" customFormat="1" ht="25.92" customHeight="1">
      <c r="B101" s="195"/>
      <c r="C101" s="196"/>
      <c r="D101" s="197" t="s">
        <v>66</v>
      </c>
      <c r="E101" s="198" t="s">
        <v>458</v>
      </c>
      <c r="F101" s="198" t="s">
        <v>459</v>
      </c>
      <c r="G101" s="196"/>
      <c r="H101" s="196"/>
      <c r="I101" s="199"/>
      <c r="J101" s="200">
        <f>BK101</f>
        <v>0</v>
      </c>
      <c r="K101" s="196"/>
      <c r="L101" s="201"/>
      <c r="M101" s="202"/>
      <c r="N101" s="203"/>
      <c r="O101" s="203"/>
      <c r="P101" s="204">
        <f>P102</f>
        <v>0</v>
      </c>
      <c r="Q101" s="203"/>
      <c r="R101" s="204">
        <f>R102</f>
        <v>0</v>
      </c>
      <c r="S101" s="203"/>
      <c r="T101" s="205">
        <f>T102</f>
        <v>0</v>
      </c>
      <c r="AR101" s="206" t="s">
        <v>84</v>
      </c>
      <c r="AT101" s="207" t="s">
        <v>66</v>
      </c>
      <c r="AU101" s="207" t="s">
        <v>67</v>
      </c>
      <c r="AY101" s="206" t="s">
        <v>139</v>
      </c>
      <c r="BK101" s="208">
        <f>BK102</f>
        <v>0</v>
      </c>
    </row>
    <row r="102" s="9" customFormat="1" ht="22.8" customHeight="1">
      <c r="B102" s="195"/>
      <c r="C102" s="196"/>
      <c r="D102" s="197" t="s">
        <v>66</v>
      </c>
      <c r="E102" s="254" t="s">
        <v>679</v>
      </c>
      <c r="F102" s="254" t="s">
        <v>461</v>
      </c>
      <c r="G102" s="196"/>
      <c r="H102" s="196"/>
      <c r="I102" s="199"/>
      <c r="J102" s="255">
        <f>BK102</f>
        <v>0</v>
      </c>
      <c r="K102" s="196"/>
      <c r="L102" s="201"/>
      <c r="M102" s="202"/>
      <c r="N102" s="203"/>
      <c r="O102" s="203"/>
      <c r="P102" s="204">
        <f>SUM(P103:P136)</f>
        <v>0</v>
      </c>
      <c r="Q102" s="203"/>
      <c r="R102" s="204">
        <f>SUM(R103:R136)</f>
        <v>0</v>
      </c>
      <c r="S102" s="203"/>
      <c r="T102" s="205">
        <f>SUM(T103:T136)</f>
        <v>0</v>
      </c>
      <c r="AR102" s="206" t="s">
        <v>84</v>
      </c>
      <c r="AT102" s="207" t="s">
        <v>66</v>
      </c>
      <c r="AU102" s="207" t="s">
        <v>75</v>
      </c>
      <c r="AY102" s="206" t="s">
        <v>139</v>
      </c>
      <c r="BK102" s="208">
        <f>SUM(BK103:BK136)</f>
        <v>0</v>
      </c>
    </row>
    <row r="103" s="1" customFormat="1" ht="16.5" customHeight="1">
      <c r="B103" s="35"/>
      <c r="C103" s="209" t="s">
        <v>164</v>
      </c>
      <c r="D103" s="209" t="s">
        <v>140</v>
      </c>
      <c r="E103" s="210" t="s">
        <v>680</v>
      </c>
      <c r="F103" s="211" t="s">
        <v>681</v>
      </c>
      <c r="G103" s="212" t="s">
        <v>423</v>
      </c>
      <c r="H103" s="213">
        <v>54</v>
      </c>
      <c r="I103" s="214"/>
      <c r="J103" s="215">
        <f>ROUND(I103*H103,2)</f>
        <v>0</v>
      </c>
      <c r="K103" s="211" t="s">
        <v>424</v>
      </c>
      <c r="L103" s="40"/>
      <c r="M103" s="216" t="s">
        <v>1</v>
      </c>
      <c r="N103" s="217" t="s">
        <v>38</v>
      </c>
      <c r="O103" s="76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AR103" s="14" t="s">
        <v>219</v>
      </c>
      <c r="AT103" s="14" t="s">
        <v>140</v>
      </c>
      <c r="AU103" s="14" t="s">
        <v>84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219</v>
      </c>
      <c r="BM103" s="14" t="s">
        <v>682</v>
      </c>
    </row>
    <row r="104" s="1" customFormat="1" ht="16.5" customHeight="1">
      <c r="B104" s="35"/>
      <c r="C104" s="256" t="s">
        <v>170</v>
      </c>
      <c r="D104" s="256" t="s">
        <v>187</v>
      </c>
      <c r="E104" s="257" t="s">
        <v>683</v>
      </c>
      <c r="F104" s="258" t="s">
        <v>684</v>
      </c>
      <c r="G104" s="259" t="s">
        <v>423</v>
      </c>
      <c r="H104" s="260">
        <v>56.700000000000003</v>
      </c>
      <c r="I104" s="261"/>
      <c r="J104" s="262">
        <f>ROUND(I104*H104,2)</f>
        <v>0</v>
      </c>
      <c r="K104" s="258" t="s">
        <v>424</v>
      </c>
      <c r="L104" s="263"/>
      <c r="M104" s="264" t="s">
        <v>1</v>
      </c>
      <c r="N104" s="265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301</v>
      </c>
      <c r="AT104" s="14" t="s">
        <v>187</v>
      </c>
      <c r="AU104" s="14" t="s">
        <v>84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219</v>
      </c>
      <c r="BM104" s="14" t="s">
        <v>685</v>
      </c>
    </row>
    <row r="105" s="1" customFormat="1" ht="16.5" customHeight="1">
      <c r="B105" s="35"/>
      <c r="C105" s="209" t="s">
        <v>176</v>
      </c>
      <c r="D105" s="209" t="s">
        <v>140</v>
      </c>
      <c r="E105" s="210" t="s">
        <v>479</v>
      </c>
      <c r="F105" s="211" t="s">
        <v>480</v>
      </c>
      <c r="G105" s="212" t="s">
        <v>309</v>
      </c>
      <c r="H105" s="213">
        <v>4</v>
      </c>
      <c r="I105" s="214"/>
      <c r="J105" s="215">
        <f>ROUND(I105*H105,2)</f>
        <v>0</v>
      </c>
      <c r="K105" s="211" t="s">
        <v>424</v>
      </c>
      <c r="L105" s="40"/>
      <c r="M105" s="216" t="s">
        <v>1</v>
      </c>
      <c r="N105" s="217" t="s">
        <v>38</v>
      </c>
      <c r="O105" s="7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14" t="s">
        <v>219</v>
      </c>
      <c r="AT105" s="14" t="s">
        <v>140</v>
      </c>
      <c r="AU105" s="14" t="s">
        <v>84</v>
      </c>
      <c r="AY105" s="14" t="s">
        <v>139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4" t="s">
        <v>75</v>
      </c>
      <c r="BK105" s="220">
        <f>ROUND(I105*H105,2)</f>
        <v>0</v>
      </c>
      <c r="BL105" s="14" t="s">
        <v>219</v>
      </c>
      <c r="BM105" s="14" t="s">
        <v>686</v>
      </c>
    </row>
    <row r="106" s="1" customFormat="1" ht="16.5" customHeight="1">
      <c r="B106" s="35"/>
      <c r="C106" s="209" t="s">
        <v>179</v>
      </c>
      <c r="D106" s="209" t="s">
        <v>140</v>
      </c>
      <c r="E106" s="210" t="s">
        <v>687</v>
      </c>
      <c r="F106" s="211" t="s">
        <v>688</v>
      </c>
      <c r="G106" s="212" t="s">
        <v>582</v>
      </c>
      <c r="H106" s="213">
        <v>4.4000000000000004</v>
      </c>
      <c r="I106" s="214"/>
      <c r="J106" s="215">
        <f>ROUND(I106*H106,2)</f>
        <v>0</v>
      </c>
      <c r="K106" s="211" t="s">
        <v>424</v>
      </c>
      <c r="L106" s="40"/>
      <c r="M106" s="216" t="s">
        <v>1</v>
      </c>
      <c r="N106" s="217" t="s">
        <v>38</v>
      </c>
      <c r="O106" s="76"/>
      <c r="P106" s="218">
        <f>O106*H106</f>
        <v>0</v>
      </c>
      <c r="Q106" s="218">
        <v>0</v>
      </c>
      <c r="R106" s="218">
        <f>Q106*H106</f>
        <v>0</v>
      </c>
      <c r="S106" s="218">
        <v>0</v>
      </c>
      <c r="T106" s="219">
        <f>S106*H106</f>
        <v>0</v>
      </c>
      <c r="AR106" s="14" t="s">
        <v>219</v>
      </c>
      <c r="AT106" s="14" t="s">
        <v>140</v>
      </c>
      <c r="AU106" s="14" t="s">
        <v>84</v>
      </c>
      <c r="AY106" s="14" t="s">
        <v>139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4" t="s">
        <v>75</v>
      </c>
      <c r="BK106" s="220">
        <f>ROUND(I106*H106,2)</f>
        <v>0</v>
      </c>
      <c r="BL106" s="14" t="s">
        <v>219</v>
      </c>
      <c r="BM106" s="14" t="s">
        <v>689</v>
      </c>
    </row>
    <row r="107" s="1" customFormat="1" ht="16.5" customHeight="1">
      <c r="B107" s="35"/>
      <c r="C107" s="209" t="s">
        <v>184</v>
      </c>
      <c r="D107" s="209" t="s">
        <v>140</v>
      </c>
      <c r="E107" s="210" t="s">
        <v>690</v>
      </c>
      <c r="F107" s="211" t="s">
        <v>691</v>
      </c>
      <c r="G107" s="212" t="s">
        <v>423</v>
      </c>
      <c r="H107" s="213">
        <v>4</v>
      </c>
      <c r="I107" s="214"/>
      <c r="J107" s="215">
        <f>ROUND(I107*H107,2)</f>
        <v>0</v>
      </c>
      <c r="K107" s="211" t="s">
        <v>424</v>
      </c>
      <c r="L107" s="40"/>
      <c r="M107" s="216" t="s">
        <v>1</v>
      </c>
      <c r="N107" s="217" t="s">
        <v>38</v>
      </c>
      <c r="O107" s="76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AR107" s="14" t="s">
        <v>219</v>
      </c>
      <c r="AT107" s="14" t="s">
        <v>140</v>
      </c>
      <c r="AU107" s="14" t="s">
        <v>84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219</v>
      </c>
      <c r="BM107" s="14" t="s">
        <v>692</v>
      </c>
    </row>
    <row r="108" s="1" customFormat="1" ht="16.5" customHeight="1">
      <c r="B108" s="35"/>
      <c r="C108" s="256" t="s">
        <v>189</v>
      </c>
      <c r="D108" s="256" t="s">
        <v>187</v>
      </c>
      <c r="E108" s="257" t="s">
        <v>693</v>
      </c>
      <c r="F108" s="258" t="s">
        <v>694</v>
      </c>
      <c r="G108" s="259" t="s">
        <v>464</v>
      </c>
      <c r="H108" s="260">
        <v>4</v>
      </c>
      <c r="I108" s="261"/>
      <c r="J108" s="262">
        <f>ROUND(I108*H108,2)</f>
        <v>0</v>
      </c>
      <c r="K108" s="258" t="s">
        <v>1</v>
      </c>
      <c r="L108" s="263"/>
      <c r="M108" s="264" t="s">
        <v>1</v>
      </c>
      <c r="N108" s="265" t="s">
        <v>38</v>
      </c>
      <c r="O108" s="76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14" t="s">
        <v>301</v>
      </c>
      <c r="AT108" s="14" t="s">
        <v>187</v>
      </c>
      <c r="AU108" s="14" t="s">
        <v>84</v>
      </c>
      <c r="AY108" s="14" t="s">
        <v>139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4" t="s">
        <v>75</v>
      </c>
      <c r="BK108" s="220">
        <f>ROUND(I108*H108,2)</f>
        <v>0</v>
      </c>
      <c r="BL108" s="14" t="s">
        <v>219</v>
      </c>
      <c r="BM108" s="14" t="s">
        <v>695</v>
      </c>
    </row>
    <row r="109" s="1" customFormat="1" ht="16.5" customHeight="1">
      <c r="B109" s="35"/>
      <c r="C109" s="209" t="s">
        <v>193</v>
      </c>
      <c r="D109" s="209" t="s">
        <v>140</v>
      </c>
      <c r="E109" s="210" t="s">
        <v>696</v>
      </c>
      <c r="F109" s="211" t="s">
        <v>697</v>
      </c>
      <c r="G109" s="212" t="s">
        <v>582</v>
      </c>
      <c r="H109" s="213">
        <v>4</v>
      </c>
      <c r="I109" s="214"/>
      <c r="J109" s="215">
        <f>ROUND(I109*H109,2)</f>
        <v>0</v>
      </c>
      <c r="K109" s="211" t="s">
        <v>424</v>
      </c>
      <c r="L109" s="40"/>
      <c r="M109" s="216" t="s">
        <v>1</v>
      </c>
      <c r="N109" s="217" t="s">
        <v>38</v>
      </c>
      <c r="O109" s="76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AR109" s="14" t="s">
        <v>219</v>
      </c>
      <c r="AT109" s="14" t="s">
        <v>140</v>
      </c>
      <c r="AU109" s="14" t="s">
        <v>84</v>
      </c>
      <c r="AY109" s="14" t="s">
        <v>139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4" t="s">
        <v>75</v>
      </c>
      <c r="BK109" s="220">
        <f>ROUND(I109*H109,2)</f>
        <v>0</v>
      </c>
      <c r="BL109" s="14" t="s">
        <v>219</v>
      </c>
      <c r="BM109" s="14" t="s">
        <v>698</v>
      </c>
    </row>
    <row r="110" s="1" customFormat="1" ht="16.5" customHeight="1">
      <c r="B110" s="35"/>
      <c r="C110" s="209" t="s">
        <v>198</v>
      </c>
      <c r="D110" s="209" t="s">
        <v>140</v>
      </c>
      <c r="E110" s="210" t="s">
        <v>491</v>
      </c>
      <c r="F110" s="211" t="s">
        <v>492</v>
      </c>
      <c r="G110" s="212" t="s">
        <v>309</v>
      </c>
      <c r="H110" s="213">
        <v>4</v>
      </c>
      <c r="I110" s="214"/>
      <c r="J110" s="215">
        <f>ROUND(I110*H110,2)</f>
        <v>0</v>
      </c>
      <c r="K110" s="211" t="s">
        <v>424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219</v>
      </c>
      <c r="AT110" s="14" t="s">
        <v>140</v>
      </c>
      <c r="AU110" s="14" t="s">
        <v>84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219</v>
      </c>
      <c r="BM110" s="14" t="s">
        <v>699</v>
      </c>
    </row>
    <row r="111" s="1" customFormat="1" ht="16.5" customHeight="1">
      <c r="B111" s="35"/>
      <c r="C111" s="256" t="s">
        <v>204</v>
      </c>
      <c r="D111" s="256" t="s">
        <v>187</v>
      </c>
      <c r="E111" s="257" t="s">
        <v>497</v>
      </c>
      <c r="F111" s="258" t="s">
        <v>700</v>
      </c>
      <c r="G111" s="259" t="s">
        <v>428</v>
      </c>
      <c r="H111" s="260">
        <v>0.12</v>
      </c>
      <c r="I111" s="261"/>
      <c r="J111" s="262">
        <f>ROUND(I111*H111,2)</f>
        <v>0</v>
      </c>
      <c r="K111" s="258" t="s">
        <v>424</v>
      </c>
      <c r="L111" s="263"/>
      <c r="M111" s="264" t="s">
        <v>1</v>
      </c>
      <c r="N111" s="265" t="s">
        <v>38</v>
      </c>
      <c r="O111" s="76"/>
      <c r="P111" s="218">
        <f>O111*H111</f>
        <v>0</v>
      </c>
      <c r="Q111" s="218">
        <v>0</v>
      </c>
      <c r="R111" s="218">
        <f>Q111*H111</f>
        <v>0</v>
      </c>
      <c r="S111" s="218">
        <v>0</v>
      </c>
      <c r="T111" s="219">
        <f>S111*H111</f>
        <v>0</v>
      </c>
      <c r="AR111" s="14" t="s">
        <v>301</v>
      </c>
      <c r="AT111" s="14" t="s">
        <v>187</v>
      </c>
      <c r="AU111" s="14" t="s">
        <v>84</v>
      </c>
      <c r="AY111" s="14" t="s">
        <v>139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4" t="s">
        <v>75</v>
      </c>
      <c r="BK111" s="220">
        <f>ROUND(I111*H111,2)</f>
        <v>0</v>
      </c>
      <c r="BL111" s="14" t="s">
        <v>219</v>
      </c>
      <c r="BM111" s="14" t="s">
        <v>701</v>
      </c>
    </row>
    <row r="112" s="1" customFormat="1" ht="16.5" customHeight="1">
      <c r="B112" s="35"/>
      <c r="C112" s="209" t="s">
        <v>209</v>
      </c>
      <c r="D112" s="209" t="s">
        <v>140</v>
      </c>
      <c r="E112" s="210" t="s">
        <v>680</v>
      </c>
      <c r="F112" s="211" t="s">
        <v>681</v>
      </c>
      <c r="G112" s="212" t="s">
        <v>423</v>
      </c>
      <c r="H112" s="213">
        <v>30</v>
      </c>
      <c r="I112" s="214"/>
      <c r="J112" s="215">
        <f>ROUND(I112*H112,2)</f>
        <v>0</v>
      </c>
      <c r="K112" s="211" t="s">
        <v>424</v>
      </c>
      <c r="L112" s="40"/>
      <c r="M112" s="216" t="s">
        <v>1</v>
      </c>
      <c r="N112" s="217" t="s">
        <v>38</v>
      </c>
      <c r="O112" s="76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AR112" s="14" t="s">
        <v>219</v>
      </c>
      <c r="AT112" s="14" t="s">
        <v>140</v>
      </c>
      <c r="AU112" s="14" t="s">
        <v>84</v>
      </c>
      <c r="AY112" s="14" t="s">
        <v>139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4" t="s">
        <v>75</v>
      </c>
      <c r="BK112" s="220">
        <f>ROUND(I112*H112,2)</f>
        <v>0</v>
      </c>
      <c r="BL112" s="14" t="s">
        <v>219</v>
      </c>
      <c r="BM112" s="14" t="s">
        <v>702</v>
      </c>
    </row>
    <row r="113" s="1" customFormat="1" ht="16.5" customHeight="1">
      <c r="B113" s="35"/>
      <c r="C113" s="256" t="s">
        <v>8</v>
      </c>
      <c r="D113" s="256" t="s">
        <v>187</v>
      </c>
      <c r="E113" s="257" t="s">
        <v>683</v>
      </c>
      <c r="F113" s="258" t="s">
        <v>684</v>
      </c>
      <c r="G113" s="259" t="s">
        <v>423</v>
      </c>
      <c r="H113" s="260">
        <v>31.5</v>
      </c>
      <c r="I113" s="261"/>
      <c r="J113" s="262">
        <f>ROUND(I113*H113,2)</f>
        <v>0</v>
      </c>
      <c r="K113" s="258" t="s">
        <v>424</v>
      </c>
      <c r="L113" s="263"/>
      <c r="M113" s="264" t="s">
        <v>1</v>
      </c>
      <c r="N113" s="265" t="s">
        <v>38</v>
      </c>
      <c r="O113" s="76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14" t="s">
        <v>301</v>
      </c>
      <c r="AT113" s="14" t="s">
        <v>187</v>
      </c>
      <c r="AU113" s="14" t="s">
        <v>84</v>
      </c>
      <c r="AY113" s="14" t="s">
        <v>139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4" t="s">
        <v>75</v>
      </c>
      <c r="BK113" s="220">
        <f>ROUND(I113*H113,2)</f>
        <v>0</v>
      </c>
      <c r="BL113" s="14" t="s">
        <v>219</v>
      </c>
      <c r="BM113" s="14" t="s">
        <v>703</v>
      </c>
    </row>
    <row r="114" s="1" customFormat="1" ht="16.5" customHeight="1">
      <c r="B114" s="35"/>
      <c r="C114" s="209" t="s">
        <v>219</v>
      </c>
      <c r="D114" s="209" t="s">
        <v>140</v>
      </c>
      <c r="E114" s="210" t="s">
        <v>680</v>
      </c>
      <c r="F114" s="211" t="s">
        <v>681</v>
      </c>
      <c r="G114" s="212" t="s">
        <v>423</v>
      </c>
      <c r="H114" s="213">
        <v>777</v>
      </c>
      <c r="I114" s="214"/>
      <c r="J114" s="215">
        <f>ROUND(I114*H114,2)</f>
        <v>0</v>
      </c>
      <c r="K114" s="211" t="s">
        <v>424</v>
      </c>
      <c r="L114" s="40"/>
      <c r="M114" s="216" t="s">
        <v>1</v>
      </c>
      <c r="N114" s="217" t="s">
        <v>38</v>
      </c>
      <c r="O114" s="76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AR114" s="14" t="s">
        <v>219</v>
      </c>
      <c r="AT114" s="14" t="s">
        <v>140</v>
      </c>
      <c r="AU114" s="14" t="s">
        <v>84</v>
      </c>
      <c r="AY114" s="14" t="s">
        <v>139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4" t="s">
        <v>75</v>
      </c>
      <c r="BK114" s="220">
        <f>ROUND(I114*H114,2)</f>
        <v>0</v>
      </c>
      <c r="BL114" s="14" t="s">
        <v>219</v>
      </c>
      <c r="BM114" s="14" t="s">
        <v>704</v>
      </c>
    </row>
    <row r="115" s="1" customFormat="1" ht="16.5" customHeight="1">
      <c r="B115" s="35"/>
      <c r="C115" s="256" t="s">
        <v>223</v>
      </c>
      <c r="D115" s="256" t="s">
        <v>187</v>
      </c>
      <c r="E115" s="257" t="s">
        <v>683</v>
      </c>
      <c r="F115" s="258" t="s">
        <v>684</v>
      </c>
      <c r="G115" s="259" t="s">
        <v>423</v>
      </c>
      <c r="H115" s="260">
        <v>815.85000000000002</v>
      </c>
      <c r="I115" s="261"/>
      <c r="J115" s="262">
        <f>ROUND(I115*H115,2)</f>
        <v>0</v>
      </c>
      <c r="K115" s="258" t="s">
        <v>424</v>
      </c>
      <c r="L115" s="263"/>
      <c r="M115" s="264" t="s">
        <v>1</v>
      </c>
      <c r="N115" s="265" t="s">
        <v>38</v>
      </c>
      <c r="O115" s="76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AR115" s="14" t="s">
        <v>301</v>
      </c>
      <c r="AT115" s="14" t="s">
        <v>187</v>
      </c>
      <c r="AU115" s="14" t="s">
        <v>84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219</v>
      </c>
      <c r="BM115" s="14" t="s">
        <v>705</v>
      </c>
    </row>
    <row r="116" s="1" customFormat="1" ht="16.5" customHeight="1">
      <c r="B116" s="35"/>
      <c r="C116" s="209" t="s">
        <v>230</v>
      </c>
      <c r="D116" s="209" t="s">
        <v>140</v>
      </c>
      <c r="E116" s="210" t="s">
        <v>706</v>
      </c>
      <c r="F116" s="211" t="s">
        <v>707</v>
      </c>
      <c r="G116" s="212" t="s">
        <v>423</v>
      </c>
      <c r="H116" s="213">
        <v>22</v>
      </c>
      <c r="I116" s="214"/>
      <c r="J116" s="215">
        <f>ROUND(I116*H116,2)</f>
        <v>0</v>
      </c>
      <c r="K116" s="211" t="s">
        <v>424</v>
      </c>
      <c r="L116" s="40"/>
      <c r="M116" s="216" t="s">
        <v>1</v>
      </c>
      <c r="N116" s="217" t="s">
        <v>38</v>
      </c>
      <c r="O116" s="76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AR116" s="14" t="s">
        <v>219</v>
      </c>
      <c r="AT116" s="14" t="s">
        <v>140</v>
      </c>
      <c r="AU116" s="14" t="s">
        <v>84</v>
      </c>
      <c r="AY116" s="14" t="s">
        <v>139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4" t="s">
        <v>75</v>
      </c>
      <c r="BK116" s="220">
        <f>ROUND(I116*H116,2)</f>
        <v>0</v>
      </c>
      <c r="BL116" s="14" t="s">
        <v>219</v>
      </c>
      <c r="BM116" s="14" t="s">
        <v>708</v>
      </c>
    </row>
    <row r="117" s="1" customFormat="1" ht="16.5" customHeight="1">
      <c r="B117" s="35"/>
      <c r="C117" s="256" t="s">
        <v>234</v>
      </c>
      <c r="D117" s="256" t="s">
        <v>187</v>
      </c>
      <c r="E117" s="257" t="s">
        <v>709</v>
      </c>
      <c r="F117" s="258" t="s">
        <v>710</v>
      </c>
      <c r="G117" s="259" t="s">
        <v>594</v>
      </c>
      <c r="H117" s="260">
        <v>23.100000000000001</v>
      </c>
      <c r="I117" s="261"/>
      <c r="J117" s="262">
        <f>ROUND(I117*H117,2)</f>
        <v>0</v>
      </c>
      <c r="K117" s="258" t="s">
        <v>1</v>
      </c>
      <c r="L117" s="263"/>
      <c r="M117" s="264" t="s">
        <v>1</v>
      </c>
      <c r="N117" s="265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301</v>
      </c>
      <c r="AT117" s="14" t="s">
        <v>187</v>
      </c>
      <c r="AU117" s="14" t="s">
        <v>84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219</v>
      </c>
      <c r="BM117" s="14" t="s">
        <v>711</v>
      </c>
    </row>
    <row r="118" s="1" customFormat="1" ht="16.5" customHeight="1">
      <c r="B118" s="35"/>
      <c r="C118" s="209" t="s">
        <v>94</v>
      </c>
      <c r="D118" s="209" t="s">
        <v>140</v>
      </c>
      <c r="E118" s="210" t="s">
        <v>712</v>
      </c>
      <c r="F118" s="211" t="s">
        <v>713</v>
      </c>
      <c r="G118" s="212" t="s">
        <v>464</v>
      </c>
      <c r="H118" s="213">
        <v>2</v>
      </c>
      <c r="I118" s="214"/>
      <c r="J118" s="215">
        <f>ROUND(I118*H118,2)</f>
        <v>0</v>
      </c>
      <c r="K118" s="211" t="s">
        <v>424</v>
      </c>
      <c r="L118" s="40"/>
      <c r="M118" s="216" t="s">
        <v>1</v>
      </c>
      <c r="N118" s="217" t="s">
        <v>38</v>
      </c>
      <c r="O118" s="76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14" t="s">
        <v>219</v>
      </c>
      <c r="AT118" s="14" t="s">
        <v>140</v>
      </c>
      <c r="AU118" s="14" t="s">
        <v>84</v>
      </c>
      <c r="AY118" s="14" t="s">
        <v>139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4" t="s">
        <v>75</v>
      </c>
      <c r="BK118" s="220">
        <f>ROUND(I118*H118,2)</f>
        <v>0</v>
      </c>
      <c r="BL118" s="14" t="s">
        <v>219</v>
      </c>
      <c r="BM118" s="14" t="s">
        <v>714</v>
      </c>
    </row>
    <row r="119" s="1" customFormat="1" ht="16.5" customHeight="1">
      <c r="B119" s="35"/>
      <c r="C119" s="256" t="s">
        <v>7</v>
      </c>
      <c r="D119" s="256" t="s">
        <v>187</v>
      </c>
      <c r="E119" s="257" t="s">
        <v>715</v>
      </c>
      <c r="F119" s="258" t="s">
        <v>716</v>
      </c>
      <c r="G119" s="259" t="s">
        <v>594</v>
      </c>
      <c r="H119" s="260">
        <v>2</v>
      </c>
      <c r="I119" s="261"/>
      <c r="J119" s="262">
        <f>ROUND(I119*H119,2)</f>
        <v>0</v>
      </c>
      <c r="K119" s="258" t="s">
        <v>1</v>
      </c>
      <c r="L119" s="263"/>
      <c r="M119" s="264" t="s">
        <v>1</v>
      </c>
      <c r="N119" s="265" t="s">
        <v>38</v>
      </c>
      <c r="O119" s="76"/>
      <c r="P119" s="218">
        <f>O119*H119</f>
        <v>0</v>
      </c>
      <c r="Q119" s="218">
        <v>0</v>
      </c>
      <c r="R119" s="218">
        <f>Q119*H119</f>
        <v>0</v>
      </c>
      <c r="S119" s="218">
        <v>0</v>
      </c>
      <c r="T119" s="219">
        <f>S119*H119</f>
        <v>0</v>
      </c>
      <c r="AR119" s="14" t="s">
        <v>301</v>
      </c>
      <c r="AT119" s="14" t="s">
        <v>187</v>
      </c>
      <c r="AU119" s="14" t="s">
        <v>84</v>
      </c>
      <c r="AY119" s="14" t="s">
        <v>139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75</v>
      </c>
      <c r="BK119" s="220">
        <f>ROUND(I119*H119,2)</f>
        <v>0</v>
      </c>
      <c r="BL119" s="14" t="s">
        <v>219</v>
      </c>
      <c r="BM119" s="14" t="s">
        <v>717</v>
      </c>
    </row>
    <row r="120" s="1" customFormat="1" ht="16.5" customHeight="1">
      <c r="B120" s="35"/>
      <c r="C120" s="209" t="s">
        <v>97</v>
      </c>
      <c r="D120" s="209" t="s">
        <v>140</v>
      </c>
      <c r="E120" s="210" t="s">
        <v>718</v>
      </c>
      <c r="F120" s="211" t="s">
        <v>719</v>
      </c>
      <c r="G120" s="212" t="s">
        <v>464</v>
      </c>
      <c r="H120" s="213">
        <v>2</v>
      </c>
      <c r="I120" s="214"/>
      <c r="J120" s="215">
        <f>ROUND(I120*H120,2)</f>
        <v>0</v>
      </c>
      <c r="K120" s="211" t="s">
        <v>424</v>
      </c>
      <c r="L120" s="40"/>
      <c r="M120" s="216" t="s">
        <v>1</v>
      </c>
      <c r="N120" s="217" t="s">
        <v>38</v>
      </c>
      <c r="O120" s="76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AR120" s="14" t="s">
        <v>219</v>
      </c>
      <c r="AT120" s="14" t="s">
        <v>140</v>
      </c>
      <c r="AU120" s="14" t="s">
        <v>84</v>
      </c>
      <c r="AY120" s="14" t="s">
        <v>139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4" t="s">
        <v>75</v>
      </c>
      <c r="BK120" s="220">
        <f>ROUND(I120*H120,2)</f>
        <v>0</v>
      </c>
      <c r="BL120" s="14" t="s">
        <v>219</v>
      </c>
      <c r="BM120" s="14" t="s">
        <v>720</v>
      </c>
    </row>
    <row r="121" s="1" customFormat="1" ht="16.5" customHeight="1">
      <c r="B121" s="35"/>
      <c r="C121" s="256" t="s">
        <v>257</v>
      </c>
      <c r="D121" s="256" t="s">
        <v>187</v>
      </c>
      <c r="E121" s="257" t="s">
        <v>721</v>
      </c>
      <c r="F121" s="258" t="s">
        <v>722</v>
      </c>
      <c r="G121" s="259" t="s">
        <v>594</v>
      </c>
      <c r="H121" s="260">
        <v>2</v>
      </c>
      <c r="I121" s="261"/>
      <c r="J121" s="262">
        <f>ROUND(I121*H121,2)</f>
        <v>0</v>
      </c>
      <c r="K121" s="258" t="s">
        <v>1</v>
      </c>
      <c r="L121" s="263"/>
      <c r="M121" s="264" t="s">
        <v>1</v>
      </c>
      <c r="N121" s="265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301</v>
      </c>
      <c r="AT121" s="14" t="s">
        <v>187</v>
      </c>
      <c r="AU121" s="14" t="s">
        <v>84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219</v>
      </c>
      <c r="BM121" s="14" t="s">
        <v>723</v>
      </c>
    </row>
    <row r="122" s="1" customFormat="1" ht="16.5" customHeight="1">
      <c r="B122" s="35"/>
      <c r="C122" s="209" t="s">
        <v>261</v>
      </c>
      <c r="D122" s="209" t="s">
        <v>140</v>
      </c>
      <c r="E122" s="210" t="s">
        <v>724</v>
      </c>
      <c r="F122" s="211" t="s">
        <v>725</v>
      </c>
      <c r="G122" s="212" t="s">
        <v>464</v>
      </c>
      <c r="H122" s="213">
        <v>2</v>
      </c>
      <c r="I122" s="214"/>
      <c r="J122" s="215">
        <f>ROUND(I122*H122,2)</f>
        <v>0</v>
      </c>
      <c r="K122" s="211" t="s">
        <v>424</v>
      </c>
      <c r="L122" s="40"/>
      <c r="M122" s="216" t="s">
        <v>1</v>
      </c>
      <c r="N122" s="217" t="s">
        <v>38</v>
      </c>
      <c r="O122" s="7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14" t="s">
        <v>219</v>
      </c>
      <c r="AT122" s="14" t="s">
        <v>140</v>
      </c>
      <c r="AU122" s="14" t="s">
        <v>84</v>
      </c>
      <c r="AY122" s="14" t="s">
        <v>139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4" t="s">
        <v>75</v>
      </c>
      <c r="BK122" s="220">
        <f>ROUND(I122*H122,2)</f>
        <v>0</v>
      </c>
      <c r="BL122" s="14" t="s">
        <v>219</v>
      </c>
      <c r="BM122" s="14" t="s">
        <v>726</v>
      </c>
    </row>
    <row r="123" s="1" customFormat="1" ht="16.5" customHeight="1">
      <c r="B123" s="35"/>
      <c r="C123" s="256" t="s">
        <v>265</v>
      </c>
      <c r="D123" s="256" t="s">
        <v>187</v>
      </c>
      <c r="E123" s="257" t="s">
        <v>727</v>
      </c>
      <c r="F123" s="258" t="s">
        <v>728</v>
      </c>
      <c r="G123" s="259" t="s">
        <v>594</v>
      </c>
      <c r="H123" s="260">
        <v>2</v>
      </c>
      <c r="I123" s="261"/>
      <c r="J123" s="262">
        <f>ROUND(I123*H123,2)</f>
        <v>0</v>
      </c>
      <c r="K123" s="258" t="s">
        <v>1</v>
      </c>
      <c r="L123" s="263"/>
      <c r="M123" s="264" t="s">
        <v>1</v>
      </c>
      <c r="N123" s="265" t="s">
        <v>38</v>
      </c>
      <c r="O123" s="76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AR123" s="14" t="s">
        <v>301</v>
      </c>
      <c r="AT123" s="14" t="s">
        <v>187</v>
      </c>
      <c r="AU123" s="14" t="s">
        <v>84</v>
      </c>
      <c r="AY123" s="14" t="s">
        <v>139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4" t="s">
        <v>75</v>
      </c>
      <c r="BK123" s="220">
        <f>ROUND(I123*H123,2)</f>
        <v>0</v>
      </c>
      <c r="BL123" s="14" t="s">
        <v>219</v>
      </c>
      <c r="BM123" s="14" t="s">
        <v>729</v>
      </c>
    </row>
    <row r="124" s="1" customFormat="1" ht="16.5" customHeight="1">
      <c r="B124" s="35"/>
      <c r="C124" s="256" t="s">
        <v>271</v>
      </c>
      <c r="D124" s="256" t="s">
        <v>187</v>
      </c>
      <c r="E124" s="257" t="s">
        <v>730</v>
      </c>
      <c r="F124" s="258" t="s">
        <v>731</v>
      </c>
      <c r="G124" s="259" t="s">
        <v>423</v>
      </c>
      <c r="H124" s="260">
        <v>0.59999999999999998</v>
      </c>
      <c r="I124" s="261"/>
      <c r="J124" s="262">
        <f>ROUND(I124*H124,2)</f>
        <v>0</v>
      </c>
      <c r="K124" s="258" t="s">
        <v>424</v>
      </c>
      <c r="L124" s="263"/>
      <c r="M124" s="264" t="s">
        <v>1</v>
      </c>
      <c r="N124" s="265" t="s">
        <v>38</v>
      </c>
      <c r="O124" s="76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AR124" s="14" t="s">
        <v>301</v>
      </c>
      <c r="AT124" s="14" t="s">
        <v>187</v>
      </c>
      <c r="AU124" s="14" t="s">
        <v>84</v>
      </c>
      <c r="AY124" s="14" t="s">
        <v>139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75</v>
      </c>
      <c r="BK124" s="220">
        <f>ROUND(I124*H124,2)</f>
        <v>0</v>
      </c>
      <c r="BL124" s="14" t="s">
        <v>219</v>
      </c>
      <c r="BM124" s="14" t="s">
        <v>732</v>
      </c>
    </row>
    <row r="125" s="1" customFormat="1" ht="16.5" customHeight="1">
      <c r="B125" s="35"/>
      <c r="C125" s="256" t="s">
        <v>275</v>
      </c>
      <c r="D125" s="256" t="s">
        <v>187</v>
      </c>
      <c r="E125" s="257" t="s">
        <v>733</v>
      </c>
      <c r="F125" s="258" t="s">
        <v>734</v>
      </c>
      <c r="G125" s="259" t="s">
        <v>735</v>
      </c>
      <c r="H125" s="260">
        <v>0.02</v>
      </c>
      <c r="I125" s="261"/>
      <c r="J125" s="262">
        <f>ROUND(I125*H125,2)</f>
        <v>0</v>
      </c>
      <c r="K125" s="258" t="s">
        <v>424</v>
      </c>
      <c r="L125" s="263"/>
      <c r="M125" s="264" t="s">
        <v>1</v>
      </c>
      <c r="N125" s="265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301</v>
      </c>
      <c r="AT125" s="14" t="s">
        <v>187</v>
      </c>
      <c r="AU125" s="14" t="s">
        <v>84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219</v>
      </c>
      <c r="BM125" s="14" t="s">
        <v>736</v>
      </c>
    </row>
    <row r="126" s="1" customFormat="1" ht="16.5" customHeight="1">
      <c r="B126" s="35"/>
      <c r="C126" s="209" t="s">
        <v>279</v>
      </c>
      <c r="D126" s="209" t="s">
        <v>140</v>
      </c>
      <c r="E126" s="210" t="s">
        <v>737</v>
      </c>
      <c r="F126" s="211" t="s">
        <v>738</v>
      </c>
      <c r="G126" s="212" t="s">
        <v>464</v>
      </c>
      <c r="H126" s="213">
        <v>1</v>
      </c>
      <c r="I126" s="214"/>
      <c r="J126" s="215">
        <f>ROUND(I126*H126,2)</f>
        <v>0</v>
      </c>
      <c r="K126" s="211" t="s">
        <v>424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AR126" s="14" t="s">
        <v>219</v>
      </c>
      <c r="AT126" s="14" t="s">
        <v>140</v>
      </c>
      <c r="AU126" s="14" t="s">
        <v>84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219</v>
      </c>
      <c r="BM126" s="14" t="s">
        <v>739</v>
      </c>
    </row>
    <row r="127" s="1" customFormat="1" ht="16.5" customHeight="1">
      <c r="B127" s="35"/>
      <c r="C127" s="209" t="s">
        <v>286</v>
      </c>
      <c r="D127" s="209" t="s">
        <v>140</v>
      </c>
      <c r="E127" s="210" t="s">
        <v>740</v>
      </c>
      <c r="F127" s="211" t="s">
        <v>741</v>
      </c>
      <c r="G127" s="212" t="s">
        <v>464</v>
      </c>
      <c r="H127" s="213">
        <v>1</v>
      </c>
      <c r="I127" s="214"/>
      <c r="J127" s="215">
        <f>ROUND(I127*H127,2)</f>
        <v>0</v>
      </c>
      <c r="K127" s="211" t="s">
        <v>424</v>
      </c>
      <c r="L127" s="40"/>
      <c r="M127" s="216" t="s">
        <v>1</v>
      </c>
      <c r="N127" s="217" t="s">
        <v>38</v>
      </c>
      <c r="O127" s="76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AR127" s="14" t="s">
        <v>219</v>
      </c>
      <c r="AT127" s="14" t="s">
        <v>140</v>
      </c>
      <c r="AU127" s="14" t="s">
        <v>84</v>
      </c>
      <c r="AY127" s="14" t="s">
        <v>139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75</v>
      </c>
      <c r="BK127" s="220">
        <f>ROUND(I127*H127,2)</f>
        <v>0</v>
      </c>
      <c r="BL127" s="14" t="s">
        <v>219</v>
      </c>
      <c r="BM127" s="14" t="s">
        <v>742</v>
      </c>
    </row>
    <row r="128" s="1" customFormat="1" ht="16.5" customHeight="1">
      <c r="B128" s="35"/>
      <c r="C128" s="256" t="s">
        <v>291</v>
      </c>
      <c r="D128" s="256" t="s">
        <v>187</v>
      </c>
      <c r="E128" s="257" t="s">
        <v>743</v>
      </c>
      <c r="F128" s="258" t="s">
        <v>744</v>
      </c>
      <c r="G128" s="259" t="s">
        <v>594</v>
      </c>
      <c r="H128" s="260">
        <v>1</v>
      </c>
      <c r="I128" s="261"/>
      <c r="J128" s="262">
        <f>ROUND(I128*H128,2)</f>
        <v>0</v>
      </c>
      <c r="K128" s="258" t="s">
        <v>1</v>
      </c>
      <c r="L128" s="263"/>
      <c r="M128" s="264" t="s">
        <v>1</v>
      </c>
      <c r="N128" s="265" t="s">
        <v>38</v>
      </c>
      <c r="O128" s="76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AR128" s="14" t="s">
        <v>301</v>
      </c>
      <c r="AT128" s="14" t="s">
        <v>187</v>
      </c>
      <c r="AU128" s="14" t="s">
        <v>84</v>
      </c>
      <c r="AY128" s="14" t="s">
        <v>139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75</v>
      </c>
      <c r="BK128" s="220">
        <f>ROUND(I128*H128,2)</f>
        <v>0</v>
      </c>
      <c r="BL128" s="14" t="s">
        <v>219</v>
      </c>
      <c r="BM128" s="14" t="s">
        <v>745</v>
      </c>
    </row>
    <row r="129" s="1" customFormat="1" ht="16.5" customHeight="1">
      <c r="B129" s="35"/>
      <c r="C129" s="209" t="s">
        <v>296</v>
      </c>
      <c r="D129" s="209" t="s">
        <v>140</v>
      </c>
      <c r="E129" s="210" t="s">
        <v>746</v>
      </c>
      <c r="F129" s="211" t="s">
        <v>747</v>
      </c>
      <c r="G129" s="212" t="s">
        <v>464</v>
      </c>
      <c r="H129" s="213">
        <v>1</v>
      </c>
      <c r="I129" s="214"/>
      <c r="J129" s="215">
        <f>ROUND(I129*H129,2)</f>
        <v>0</v>
      </c>
      <c r="K129" s="211" t="s">
        <v>1</v>
      </c>
      <c r="L129" s="40"/>
      <c r="M129" s="216" t="s">
        <v>1</v>
      </c>
      <c r="N129" s="217" t="s">
        <v>38</v>
      </c>
      <c r="O129" s="76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AR129" s="14" t="s">
        <v>219</v>
      </c>
      <c r="AT129" s="14" t="s">
        <v>140</v>
      </c>
      <c r="AU129" s="14" t="s">
        <v>84</v>
      </c>
      <c r="AY129" s="14" t="s">
        <v>139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75</v>
      </c>
      <c r="BK129" s="220">
        <f>ROUND(I129*H129,2)</f>
        <v>0</v>
      </c>
      <c r="BL129" s="14" t="s">
        <v>219</v>
      </c>
      <c r="BM129" s="14" t="s">
        <v>748</v>
      </c>
    </row>
    <row r="130" s="1" customFormat="1" ht="16.5" customHeight="1">
      <c r="B130" s="35"/>
      <c r="C130" s="256" t="s">
        <v>301</v>
      </c>
      <c r="D130" s="256" t="s">
        <v>187</v>
      </c>
      <c r="E130" s="257" t="s">
        <v>749</v>
      </c>
      <c r="F130" s="258" t="s">
        <v>750</v>
      </c>
      <c r="G130" s="259" t="s">
        <v>594</v>
      </c>
      <c r="H130" s="260">
        <v>1</v>
      </c>
      <c r="I130" s="261"/>
      <c r="J130" s="262">
        <f>ROUND(I130*H130,2)</f>
        <v>0</v>
      </c>
      <c r="K130" s="258" t="s">
        <v>1</v>
      </c>
      <c r="L130" s="263"/>
      <c r="M130" s="264" t="s">
        <v>1</v>
      </c>
      <c r="N130" s="265" t="s">
        <v>38</v>
      </c>
      <c r="O130" s="76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AR130" s="14" t="s">
        <v>301</v>
      </c>
      <c r="AT130" s="14" t="s">
        <v>187</v>
      </c>
      <c r="AU130" s="14" t="s">
        <v>84</v>
      </c>
      <c r="AY130" s="14" t="s">
        <v>139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75</v>
      </c>
      <c r="BK130" s="220">
        <f>ROUND(I130*H130,2)</f>
        <v>0</v>
      </c>
      <c r="BL130" s="14" t="s">
        <v>219</v>
      </c>
      <c r="BM130" s="14" t="s">
        <v>751</v>
      </c>
    </row>
    <row r="131" s="1" customFormat="1" ht="16.5" customHeight="1">
      <c r="B131" s="35"/>
      <c r="C131" s="209" t="s">
        <v>306</v>
      </c>
      <c r="D131" s="209" t="s">
        <v>140</v>
      </c>
      <c r="E131" s="210" t="s">
        <v>752</v>
      </c>
      <c r="F131" s="211" t="s">
        <v>753</v>
      </c>
      <c r="G131" s="212" t="s">
        <v>464</v>
      </c>
      <c r="H131" s="213">
        <v>1</v>
      </c>
      <c r="I131" s="214"/>
      <c r="J131" s="215">
        <f>ROUND(I131*H131,2)</f>
        <v>0</v>
      </c>
      <c r="K131" s="211" t="s">
        <v>424</v>
      </c>
      <c r="L131" s="40"/>
      <c r="M131" s="216" t="s">
        <v>1</v>
      </c>
      <c r="N131" s="217" t="s">
        <v>38</v>
      </c>
      <c r="O131" s="76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AR131" s="14" t="s">
        <v>219</v>
      </c>
      <c r="AT131" s="14" t="s">
        <v>140</v>
      </c>
      <c r="AU131" s="14" t="s">
        <v>84</v>
      </c>
      <c r="AY131" s="14" t="s">
        <v>139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75</v>
      </c>
      <c r="BK131" s="220">
        <f>ROUND(I131*H131,2)</f>
        <v>0</v>
      </c>
      <c r="BL131" s="14" t="s">
        <v>219</v>
      </c>
      <c r="BM131" s="14" t="s">
        <v>754</v>
      </c>
    </row>
    <row r="132" s="1" customFormat="1" ht="16.5" customHeight="1">
      <c r="B132" s="35"/>
      <c r="C132" s="256" t="s">
        <v>312</v>
      </c>
      <c r="D132" s="256" t="s">
        <v>187</v>
      </c>
      <c r="E132" s="257" t="s">
        <v>755</v>
      </c>
      <c r="F132" s="258" t="s">
        <v>756</v>
      </c>
      <c r="G132" s="259" t="s">
        <v>594</v>
      </c>
      <c r="H132" s="260">
        <v>1</v>
      </c>
      <c r="I132" s="261"/>
      <c r="J132" s="262">
        <f>ROUND(I132*H132,2)</f>
        <v>0</v>
      </c>
      <c r="K132" s="258" t="s">
        <v>1</v>
      </c>
      <c r="L132" s="263"/>
      <c r="M132" s="264" t="s">
        <v>1</v>
      </c>
      <c r="N132" s="265" t="s">
        <v>38</v>
      </c>
      <c r="O132" s="76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AR132" s="14" t="s">
        <v>301</v>
      </c>
      <c r="AT132" s="14" t="s">
        <v>187</v>
      </c>
      <c r="AU132" s="14" t="s">
        <v>84</v>
      </c>
      <c r="AY132" s="14" t="s">
        <v>139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75</v>
      </c>
      <c r="BK132" s="220">
        <f>ROUND(I132*H132,2)</f>
        <v>0</v>
      </c>
      <c r="BL132" s="14" t="s">
        <v>219</v>
      </c>
      <c r="BM132" s="14" t="s">
        <v>757</v>
      </c>
    </row>
    <row r="133" s="1" customFormat="1" ht="16.5" customHeight="1">
      <c r="B133" s="35"/>
      <c r="C133" s="209" t="s">
        <v>318</v>
      </c>
      <c r="D133" s="209" t="s">
        <v>140</v>
      </c>
      <c r="E133" s="210" t="s">
        <v>758</v>
      </c>
      <c r="F133" s="211" t="s">
        <v>759</v>
      </c>
      <c r="G133" s="212" t="s">
        <v>464</v>
      </c>
      <c r="H133" s="213">
        <v>1</v>
      </c>
      <c r="I133" s="214"/>
      <c r="J133" s="215">
        <f>ROUND(I133*H133,2)</f>
        <v>0</v>
      </c>
      <c r="K133" s="211" t="s">
        <v>424</v>
      </c>
      <c r="L133" s="40"/>
      <c r="M133" s="216" t="s">
        <v>1</v>
      </c>
      <c r="N133" s="217" t="s">
        <v>38</v>
      </c>
      <c r="O133" s="76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14" t="s">
        <v>219</v>
      </c>
      <c r="AT133" s="14" t="s">
        <v>140</v>
      </c>
      <c r="AU133" s="14" t="s">
        <v>84</v>
      </c>
      <c r="AY133" s="14" t="s">
        <v>139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75</v>
      </c>
      <c r="BK133" s="220">
        <f>ROUND(I133*H133,2)</f>
        <v>0</v>
      </c>
      <c r="BL133" s="14" t="s">
        <v>219</v>
      </c>
      <c r="BM133" s="14" t="s">
        <v>760</v>
      </c>
    </row>
    <row r="134" s="1" customFormat="1" ht="16.5" customHeight="1">
      <c r="B134" s="35"/>
      <c r="C134" s="256" t="s">
        <v>324</v>
      </c>
      <c r="D134" s="256" t="s">
        <v>187</v>
      </c>
      <c r="E134" s="257" t="s">
        <v>761</v>
      </c>
      <c r="F134" s="258" t="s">
        <v>762</v>
      </c>
      <c r="G134" s="259" t="s">
        <v>594</v>
      </c>
      <c r="H134" s="260">
        <v>1</v>
      </c>
      <c r="I134" s="261"/>
      <c r="J134" s="262">
        <f>ROUND(I134*H134,2)</f>
        <v>0</v>
      </c>
      <c r="K134" s="258" t="s">
        <v>1</v>
      </c>
      <c r="L134" s="263"/>
      <c r="M134" s="264" t="s">
        <v>1</v>
      </c>
      <c r="N134" s="265" t="s">
        <v>38</v>
      </c>
      <c r="O134" s="76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14" t="s">
        <v>301</v>
      </c>
      <c r="AT134" s="14" t="s">
        <v>187</v>
      </c>
      <c r="AU134" s="14" t="s">
        <v>84</v>
      </c>
      <c r="AY134" s="14" t="s">
        <v>139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75</v>
      </c>
      <c r="BK134" s="220">
        <f>ROUND(I134*H134,2)</f>
        <v>0</v>
      </c>
      <c r="BL134" s="14" t="s">
        <v>219</v>
      </c>
      <c r="BM134" s="14" t="s">
        <v>763</v>
      </c>
    </row>
    <row r="135" s="1" customFormat="1" ht="16.5" customHeight="1">
      <c r="B135" s="35"/>
      <c r="C135" s="209" t="s">
        <v>329</v>
      </c>
      <c r="D135" s="209" t="s">
        <v>140</v>
      </c>
      <c r="E135" s="210" t="s">
        <v>764</v>
      </c>
      <c r="F135" s="211" t="s">
        <v>765</v>
      </c>
      <c r="G135" s="212" t="s">
        <v>464</v>
      </c>
      <c r="H135" s="213">
        <v>1</v>
      </c>
      <c r="I135" s="214"/>
      <c r="J135" s="215">
        <f>ROUND(I135*H135,2)</f>
        <v>0</v>
      </c>
      <c r="K135" s="211" t="s">
        <v>424</v>
      </c>
      <c r="L135" s="40"/>
      <c r="M135" s="216" t="s">
        <v>1</v>
      </c>
      <c r="N135" s="217" t="s">
        <v>38</v>
      </c>
      <c r="O135" s="76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AR135" s="14" t="s">
        <v>219</v>
      </c>
      <c r="AT135" s="14" t="s">
        <v>140</v>
      </c>
      <c r="AU135" s="14" t="s">
        <v>84</v>
      </c>
      <c r="AY135" s="14" t="s">
        <v>139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75</v>
      </c>
      <c r="BK135" s="220">
        <f>ROUND(I135*H135,2)</f>
        <v>0</v>
      </c>
      <c r="BL135" s="14" t="s">
        <v>219</v>
      </c>
      <c r="BM135" s="14" t="s">
        <v>766</v>
      </c>
    </row>
    <row r="136" s="1" customFormat="1" ht="16.5" customHeight="1">
      <c r="B136" s="35"/>
      <c r="C136" s="209" t="s">
        <v>333</v>
      </c>
      <c r="D136" s="209" t="s">
        <v>140</v>
      </c>
      <c r="E136" s="210" t="s">
        <v>767</v>
      </c>
      <c r="F136" s="211" t="s">
        <v>768</v>
      </c>
      <c r="G136" s="212" t="s">
        <v>464</v>
      </c>
      <c r="H136" s="213">
        <v>2</v>
      </c>
      <c r="I136" s="214"/>
      <c r="J136" s="215">
        <f>ROUND(I136*H136,2)</f>
        <v>0</v>
      </c>
      <c r="K136" s="211" t="s">
        <v>424</v>
      </c>
      <c r="L136" s="40"/>
      <c r="M136" s="216" t="s">
        <v>1</v>
      </c>
      <c r="N136" s="217" t="s">
        <v>38</v>
      </c>
      <c r="O136" s="76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AR136" s="14" t="s">
        <v>219</v>
      </c>
      <c r="AT136" s="14" t="s">
        <v>140</v>
      </c>
      <c r="AU136" s="14" t="s">
        <v>84</v>
      </c>
      <c r="AY136" s="14" t="s">
        <v>139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4" t="s">
        <v>75</v>
      </c>
      <c r="BK136" s="220">
        <f>ROUND(I136*H136,2)</f>
        <v>0</v>
      </c>
      <c r="BL136" s="14" t="s">
        <v>219</v>
      </c>
      <c r="BM136" s="14" t="s">
        <v>769</v>
      </c>
    </row>
    <row r="137" s="9" customFormat="1" ht="25.92" customHeight="1">
      <c r="B137" s="195"/>
      <c r="C137" s="196"/>
      <c r="D137" s="197" t="s">
        <v>66</v>
      </c>
      <c r="E137" s="198" t="s">
        <v>187</v>
      </c>
      <c r="F137" s="198" t="s">
        <v>519</v>
      </c>
      <c r="G137" s="196"/>
      <c r="H137" s="196"/>
      <c r="I137" s="199"/>
      <c r="J137" s="200">
        <f>BK137</f>
        <v>0</v>
      </c>
      <c r="K137" s="196"/>
      <c r="L137" s="201"/>
      <c r="M137" s="202"/>
      <c r="N137" s="203"/>
      <c r="O137" s="203"/>
      <c r="P137" s="204">
        <f>P138+P145</f>
        <v>0</v>
      </c>
      <c r="Q137" s="203"/>
      <c r="R137" s="204">
        <f>R138+R145</f>
        <v>0</v>
      </c>
      <c r="S137" s="203"/>
      <c r="T137" s="205">
        <f>T138+T145</f>
        <v>0</v>
      </c>
      <c r="AR137" s="206" t="s">
        <v>153</v>
      </c>
      <c r="AT137" s="207" t="s">
        <v>66</v>
      </c>
      <c r="AU137" s="207" t="s">
        <v>67</v>
      </c>
      <c r="AY137" s="206" t="s">
        <v>139</v>
      </c>
      <c r="BK137" s="208">
        <f>BK138+BK145</f>
        <v>0</v>
      </c>
    </row>
    <row r="138" s="9" customFormat="1" ht="22.8" customHeight="1">
      <c r="B138" s="195"/>
      <c r="C138" s="196"/>
      <c r="D138" s="197" t="s">
        <v>66</v>
      </c>
      <c r="E138" s="254" t="s">
        <v>520</v>
      </c>
      <c r="F138" s="254" t="s">
        <v>521</v>
      </c>
      <c r="G138" s="196"/>
      <c r="H138" s="196"/>
      <c r="I138" s="199"/>
      <c r="J138" s="255">
        <f>BK138</f>
        <v>0</v>
      </c>
      <c r="K138" s="196"/>
      <c r="L138" s="201"/>
      <c r="M138" s="202"/>
      <c r="N138" s="203"/>
      <c r="O138" s="203"/>
      <c r="P138" s="204">
        <f>SUM(P139:P144)</f>
        <v>0</v>
      </c>
      <c r="Q138" s="203"/>
      <c r="R138" s="204">
        <f>SUM(R139:R144)</f>
        <v>0</v>
      </c>
      <c r="S138" s="203"/>
      <c r="T138" s="205">
        <f>SUM(T139:T144)</f>
        <v>0</v>
      </c>
      <c r="AR138" s="206" t="s">
        <v>153</v>
      </c>
      <c r="AT138" s="207" t="s">
        <v>66</v>
      </c>
      <c r="AU138" s="207" t="s">
        <v>75</v>
      </c>
      <c r="AY138" s="206" t="s">
        <v>139</v>
      </c>
      <c r="BK138" s="208">
        <f>SUM(BK139:BK144)</f>
        <v>0</v>
      </c>
    </row>
    <row r="139" s="1" customFormat="1" ht="16.5" customHeight="1">
      <c r="B139" s="35"/>
      <c r="C139" s="209" t="s">
        <v>339</v>
      </c>
      <c r="D139" s="209" t="s">
        <v>140</v>
      </c>
      <c r="E139" s="210" t="s">
        <v>770</v>
      </c>
      <c r="F139" s="211" t="s">
        <v>771</v>
      </c>
      <c r="G139" s="212" t="s">
        <v>464</v>
      </c>
      <c r="H139" s="213">
        <v>1</v>
      </c>
      <c r="I139" s="214"/>
      <c r="J139" s="215">
        <f>ROUND(I139*H139,2)</f>
        <v>0</v>
      </c>
      <c r="K139" s="211" t="s">
        <v>424</v>
      </c>
      <c r="L139" s="40"/>
      <c r="M139" s="216" t="s">
        <v>1</v>
      </c>
      <c r="N139" s="217" t="s">
        <v>38</v>
      </c>
      <c r="O139" s="76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AR139" s="14" t="s">
        <v>588</v>
      </c>
      <c r="AT139" s="14" t="s">
        <v>140</v>
      </c>
      <c r="AU139" s="14" t="s">
        <v>84</v>
      </c>
      <c r="AY139" s="14" t="s">
        <v>139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75</v>
      </c>
      <c r="BK139" s="220">
        <f>ROUND(I139*H139,2)</f>
        <v>0</v>
      </c>
      <c r="BL139" s="14" t="s">
        <v>588</v>
      </c>
      <c r="BM139" s="14" t="s">
        <v>772</v>
      </c>
    </row>
    <row r="140" s="1" customFormat="1" ht="16.5" customHeight="1">
      <c r="B140" s="35"/>
      <c r="C140" s="256" t="s">
        <v>343</v>
      </c>
      <c r="D140" s="256" t="s">
        <v>187</v>
      </c>
      <c r="E140" s="257" t="s">
        <v>773</v>
      </c>
      <c r="F140" s="258" t="s">
        <v>774</v>
      </c>
      <c r="G140" s="259" t="s">
        <v>464</v>
      </c>
      <c r="H140" s="260">
        <v>1</v>
      </c>
      <c r="I140" s="261"/>
      <c r="J140" s="262">
        <f>ROUND(I140*H140,2)</f>
        <v>0</v>
      </c>
      <c r="K140" s="258" t="s">
        <v>424</v>
      </c>
      <c r="L140" s="263"/>
      <c r="M140" s="264" t="s">
        <v>1</v>
      </c>
      <c r="N140" s="265" t="s">
        <v>38</v>
      </c>
      <c r="O140" s="76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14" t="s">
        <v>775</v>
      </c>
      <c r="AT140" s="14" t="s">
        <v>187</v>
      </c>
      <c r="AU140" s="14" t="s">
        <v>84</v>
      </c>
      <c r="AY140" s="14" t="s">
        <v>139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4" t="s">
        <v>75</v>
      </c>
      <c r="BK140" s="220">
        <f>ROUND(I140*H140,2)</f>
        <v>0</v>
      </c>
      <c r="BL140" s="14" t="s">
        <v>588</v>
      </c>
      <c r="BM140" s="14" t="s">
        <v>776</v>
      </c>
    </row>
    <row r="141" s="1" customFormat="1" ht="16.5" customHeight="1">
      <c r="B141" s="35"/>
      <c r="C141" s="209" t="s">
        <v>347</v>
      </c>
      <c r="D141" s="209" t="s">
        <v>140</v>
      </c>
      <c r="E141" s="210" t="s">
        <v>466</v>
      </c>
      <c r="F141" s="211" t="s">
        <v>777</v>
      </c>
      <c r="G141" s="212" t="s">
        <v>423</v>
      </c>
      <c r="H141" s="213">
        <v>10</v>
      </c>
      <c r="I141" s="214"/>
      <c r="J141" s="215">
        <f>ROUND(I141*H141,2)</f>
        <v>0</v>
      </c>
      <c r="K141" s="211" t="s">
        <v>424</v>
      </c>
      <c r="L141" s="40"/>
      <c r="M141" s="216" t="s">
        <v>1</v>
      </c>
      <c r="N141" s="217" t="s">
        <v>38</v>
      </c>
      <c r="O141" s="76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AR141" s="14" t="s">
        <v>588</v>
      </c>
      <c r="AT141" s="14" t="s">
        <v>140</v>
      </c>
      <c r="AU141" s="14" t="s">
        <v>84</v>
      </c>
      <c r="AY141" s="14" t="s">
        <v>139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75</v>
      </c>
      <c r="BK141" s="220">
        <f>ROUND(I141*H141,2)</f>
        <v>0</v>
      </c>
      <c r="BL141" s="14" t="s">
        <v>588</v>
      </c>
      <c r="BM141" s="14" t="s">
        <v>778</v>
      </c>
    </row>
    <row r="142" s="1" customFormat="1" ht="16.5" customHeight="1">
      <c r="B142" s="35"/>
      <c r="C142" s="256" t="s">
        <v>353</v>
      </c>
      <c r="D142" s="256" t="s">
        <v>187</v>
      </c>
      <c r="E142" s="257" t="s">
        <v>469</v>
      </c>
      <c r="F142" s="258" t="s">
        <v>674</v>
      </c>
      <c r="G142" s="259" t="s">
        <v>423</v>
      </c>
      <c r="H142" s="260">
        <v>10.5</v>
      </c>
      <c r="I142" s="261"/>
      <c r="J142" s="262">
        <f>ROUND(I142*H142,2)</f>
        <v>0</v>
      </c>
      <c r="K142" s="258" t="s">
        <v>424</v>
      </c>
      <c r="L142" s="263"/>
      <c r="M142" s="264" t="s">
        <v>1</v>
      </c>
      <c r="N142" s="265" t="s">
        <v>38</v>
      </c>
      <c r="O142" s="76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AR142" s="14" t="s">
        <v>775</v>
      </c>
      <c r="AT142" s="14" t="s">
        <v>187</v>
      </c>
      <c r="AU142" s="14" t="s">
        <v>84</v>
      </c>
      <c r="AY142" s="14" t="s">
        <v>139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75</v>
      </c>
      <c r="BK142" s="220">
        <f>ROUND(I142*H142,2)</f>
        <v>0</v>
      </c>
      <c r="BL142" s="14" t="s">
        <v>588</v>
      </c>
      <c r="BM142" s="14" t="s">
        <v>779</v>
      </c>
    </row>
    <row r="143" s="1" customFormat="1" ht="16.5" customHeight="1">
      <c r="B143" s="35"/>
      <c r="C143" s="209" t="s">
        <v>357</v>
      </c>
      <c r="D143" s="209" t="s">
        <v>140</v>
      </c>
      <c r="E143" s="210" t="s">
        <v>466</v>
      </c>
      <c r="F143" s="211" t="s">
        <v>777</v>
      </c>
      <c r="G143" s="212" t="s">
        <v>423</v>
      </c>
      <c r="H143" s="213">
        <v>259</v>
      </c>
      <c r="I143" s="214"/>
      <c r="J143" s="215">
        <f>ROUND(I143*H143,2)</f>
        <v>0</v>
      </c>
      <c r="K143" s="211" t="s">
        <v>424</v>
      </c>
      <c r="L143" s="40"/>
      <c r="M143" s="216" t="s">
        <v>1</v>
      </c>
      <c r="N143" s="217" t="s">
        <v>38</v>
      </c>
      <c r="O143" s="76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14" t="s">
        <v>588</v>
      </c>
      <c r="AT143" s="14" t="s">
        <v>140</v>
      </c>
      <c r="AU143" s="14" t="s">
        <v>84</v>
      </c>
      <c r="AY143" s="14" t="s">
        <v>139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75</v>
      </c>
      <c r="BK143" s="220">
        <f>ROUND(I143*H143,2)</f>
        <v>0</v>
      </c>
      <c r="BL143" s="14" t="s">
        <v>588</v>
      </c>
      <c r="BM143" s="14" t="s">
        <v>780</v>
      </c>
    </row>
    <row r="144" s="1" customFormat="1" ht="16.5" customHeight="1">
      <c r="B144" s="35"/>
      <c r="C144" s="256" t="s">
        <v>361</v>
      </c>
      <c r="D144" s="256" t="s">
        <v>187</v>
      </c>
      <c r="E144" s="257" t="s">
        <v>469</v>
      </c>
      <c r="F144" s="258" t="s">
        <v>674</v>
      </c>
      <c r="G144" s="259" t="s">
        <v>423</v>
      </c>
      <c r="H144" s="260">
        <v>271.94999999999999</v>
      </c>
      <c r="I144" s="261"/>
      <c r="J144" s="262">
        <f>ROUND(I144*H144,2)</f>
        <v>0</v>
      </c>
      <c r="K144" s="258" t="s">
        <v>424</v>
      </c>
      <c r="L144" s="263"/>
      <c r="M144" s="264" t="s">
        <v>1</v>
      </c>
      <c r="N144" s="265" t="s">
        <v>38</v>
      </c>
      <c r="O144" s="76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AR144" s="14" t="s">
        <v>775</v>
      </c>
      <c r="AT144" s="14" t="s">
        <v>187</v>
      </c>
      <c r="AU144" s="14" t="s">
        <v>84</v>
      </c>
      <c r="AY144" s="14" t="s">
        <v>139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4" t="s">
        <v>75</v>
      </c>
      <c r="BK144" s="220">
        <f>ROUND(I144*H144,2)</f>
        <v>0</v>
      </c>
      <c r="BL144" s="14" t="s">
        <v>588</v>
      </c>
      <c r="BM144" s="14" t="s">
        <v>781</v>
      </c>
    </row>
    <row r="145" s="9" customFormat="1" ht="22.8" customHeight="1">
      <c r="B145" s="195"/>
      <c r="C145" s="196"/>
      <c r="D145" s="197" t="s">
        <v>66</v>
      </c>
      <c r="E145" s="254" t="s">
        <v>782</v>
      </c>
      <c r="F145" s="254" t="s">
        <v>783</v>
      </c>
      <c r="G145" s="196"/>
      <c r="H145" s="196"/>
      <c r="I145" s="199"/>
      <c r="J145" s="255">
        <f>BK145</f>
        <v>0</v>
      </c>
      <c r="K145" s="196"/>
      <c r="L145" s="201"/>
      <c r="M145" s="202"/>
      <c r="N145" s="203"/>
      <c r="O145" s="203"/>
      <c r="P145" s="204">
        <f>SUM(P146:P173)</f>
        <v>0</v>
      </c>
      <c r="Q145" s="203"/>
      <c r="R145" s="204">
        <f>SUM(R146:R173)</f>
        <v>0</v>
      </c>
      <c r="S145" s="203"/>
      <c r="T145" s="205">
        <f>SUM(T146:T173)</f>
        <v>0</v>
      </c>
      <c r="AR145" s="206" t="s">
        <v>153</v>
      </c>
      <c r="AT145" s="207" t="s">
        <v>66</v>
      </c>
      <c r="AU145" s="207" t="s">
        <v>75</v>
      </c>
      <c r="AY145" s="206" t="s">
        <v>139</v>
      </c>
      <c r="BK145" s="208">
        <f>SUM(BK146:BK173)</f>
        <v>0</v>
      </c>
    </row>
    <row r="146" s="1" customFormat="1" ht="16.5" customHeight="1">
      <c r="B146" s="35"/>
      <c r="C146" s="209" t="s">
        <v>527</v>
      </c>
      <c r="D146" s="209" t="s">
        <v>140</v>
      </c>
      <c r="E146" s="210" t="s">
        <v>687</v>
      </c>
      <c r="F146" s="211" t="s">
        <v>688</v>
      </c>
      <c r="G146" s="212" t="s">
        <v>582</v>
      </c>
      <c r="H146" s="213">
        <v>0.75</v>
      </c>
      <c r="I146" s="214"/>
      <c r="J146" s="215">
        <f>ROUND(I146*H146,2)</f>
        <v>0</v>
      </c>
      <c r="K146" s="211" t="s">
        <v>424</v>
      </c>
      <c r="L146" s="40"/>
      <c r="M146" s="216" t="s">
        <v>1</v>
      </c>
      <c r="N146" s="217" t="s">
        <v>38</v>
      </c>
      <c r="O146" s="76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14" t="s">
        <v>588</v>
      </c>
      <c r="AT146" s="14" t="s">
        <v>140</v>
      </c>
      <c r="AU146" s="14" t="s">
        <v>84</v>
      </c>
      <c r="AY146" s="14" t="s">
        <v>139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75</v>
      </c>
      <c r="BK146" s="220">
        <f>ROUND(I146*H146,2)</f>
        <v>0</v>
      </c>
      <c r="BL146" s="14" t="s">
        <v>588</v>
      </c>
      <c r="BM146" s="14" t="s">
        <v>784</v>
      </c>
    </row>
    <row r="147" s="1" customFormat="1" ht="16.5" customHeight="1">
      <c r="B147" s="35"/>
      <c r="C147" s="209" t="s">
        <v>529</v>
      </c>
      <c r="D147" s="209" t="s">
        <v>140</v>
      </c>
      <c r="E147" s="210" t="s">
        <v>785</v>
      </c>
      <c r="F147" s="211" t="s">
        <v>786</v>
      </c>
      <c r="G147" s="212" t="s">
        <v>464</v>
      </c>
      <c r="H147" s="213">
        <v>1</v>
      </c>
      <c r="I147" s="214"/>
      <c r="J147" s="215">
        <f>ROUND(I147*H147,2)</f>
        <v>0</v>
      </c>
      <c r="K147" s="211" t="s">
        <v>424</v>
      </c>
      <c r="L147" s="40"/>
      <c r="M147" s="216" t="s">
        <v>1</v>
      </c>
      <c r="N147" s="217" t="s">
        <v>38</v>
      </c>
      <c r="O147" s="76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14" t="s">
        <v>588</v>
      </c>
      <c r="AT147" s="14" t="s">
        <v>140</v>
      </c>
      <c r="AU147" s="14" t="s">
        <v>84</v>
      </c>
      <c r="AY147" s="14" t="s">
        <v>139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75</v>
      </c>
      <c r="BK147" s="220">
        <f>ROUND(I147*H147,2)</f>
        <v>0</v>
      </c>
      <c r="BL147" s="14" t="s">
        <v>588</v>
      </c>
      <c r="BM147" s="14" t="s">
        <v>787</v>
      </c>
    </row>
    <row r="148" s="1" customFormat="1" ht="16.5" customHeight="1">
      <c r="B148" s="35"/>
      <c r="C148" s="209" t="s">
        <v>531</v>
      </c>
      <c r="D148" s="209" t="s">
        <v>140</v>
      </c>
      <c r="E148" s="210" t="s">
        <v>788</v>
      </c>
      <c r="F148" s="211" t="s">
        <v>789</v>
      </c>
      <c r="G148" s="212" t="s">
        <v>464</v>
      </c>
      <c r="H148" s="213">
        <v>6</v>
      </c>
      <c r="I148" s="214"/>
      <c r="J148" s="215">
        <f>ROUND(I148*H148,2)</f>
        <v>0</v>
      </c>
      <c r="K148" s="211" t="s">
        <v>424</v>
      </c>
      <c r="L148" s="40"/>
      <c r="M148" s="216" t="s">
        <v>1</v>
      </c>
      <c r="N148" s="217" t="s">
        <v>38</v>
      </c>
      <c r="O148" s="76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AR148" s="14" t="s">
        <v>588</v>
      </c>
      <c r="AT148" s="14" t="s">
        <v>140</v>
      </c>
      <c r="AU148" s="14" t="s">
        <v>84</v>
      </c>
      <c r="AY148" s="14" t="s">
        <v>139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75</v>
      </c>
      <c r="BK148" s="220">
        <f>ROUND(I148*H148,2)</f>
        <v>0</v>
      </c>
      <c r="BL148" s="14" t="s">
        <v>588</v>
      </c>
      <c r="BM148" s="14" t="s">
        <v>790</v>
      </c>
    </row>
    <row r="149" s="1" customFormat="1" ht="16.5" customHeight="1">
      <c r="B149" s="35"/>
      <c r="C149" s="256" t="s">
        <v>533</v>
      </c>
      <c r="D149" s="256" t="s">
        <v>187</v>
      </c>
      <c r="E149" s="257" t="s">
        <v>791</v>
      </c>
      <c r="F149" s="258" t="s">
        <v>792</v>
      </c>
      <c r="G149" s="259" t="s">
        <v>464</v>
      </c>
      <c r="H149" s="260">
        <v>6</v>
      </c>
      <c r="I149" s="261"/>
      <c r="J149" s="262">
        <f>ROUND(I149*H149,2)</f>
        <v>0</v>
      </c>
      <c r="K149" s="258" t="s">
        <v>424</v>
      </c>
      <c r="L149" s="263"/>
      <c r="M149" s="264" t="s">
        <v>1</v>
      </c>
      <c r="N149" s="265" t="s">
        <v>38</v>
      </c>
      <c r="O149" s="76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AR149" s="14" t="s">
        <v>775</v>
      </c>
      <c r="AT149" s="14" t="s">
        <v>187</v>
      </c>
      <c r="AU149" s="14" t="s">
        <v>84</v>
      </c>
      <c r="AY149" s="14" t="s">
        <v>139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75</v>
      </c>
      <c r="BK149" s="220">
        <f>ROUND(I149*H149,2)</f>
        <v>0</v>
      </c>
      <c r="BL149" s="14" t="s">
        <v>588</v>
      </c>
      <c r="BM149" s="14" t="s">
        <v>793</v>
      </c>
    </row>
    <row r="150" s="1" customFormat="1" ht="16.5" customHeight="1">
      <c r="B150" s="35"/>
      <c r="C150" s="256" t="s">
        <v>535</v>
      </c>
      <c r="D150" s="256" t="s">
        <v>187</v>
      </c>
      <c r="E150" s="257" t="s">
        <v>794</v>
      </c>
      <c r="F150" s="258" t="s">
        <v>795</v>
      </c>
      <c r="G150" s="259" t="s">
        <v>464</v>
      </c>
      <c r="H150" s="260">
        <v>6</v>
      </c>
      <c r="I150" s="261"/>
      <c r="J150" s="262">
        <f>ROUND(I150*H150,2)</f>
        <v>0</v>
      </c>
      <c r="K150" s="258" t="s">
        <v>424</v>
      </c>
      <c r="L150" s="263"/>
      <c r="M150" s="264" t="s">
        <v>1</v>
      </c>
      <c r="N150" s="265" t="s">
        <v>38</v>
      </c>
      <c r="O150" s="76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AR150" s="14" t="s">
        <v>775</v>
      </c>
      <c r="AT150" s="14" t="s">
        <v>187</v>
      </c>
      <c r="AU150" s="14" t="s">
        <v>84</v>
      </c>
      <c r="AY150" s="14" t="s">
        <v>139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75</v>
      </c>
      <c r="BK150" s="220">
        <f>ROUND(I150*H150,2)</f>
        <v>0</v>
      </c>
      <c r="BL150" s="14" t="s">
        <v>588</v>
      </c>
      <c r="BM150" s="14" t="s">
        <v>796</v>
      </c>
    </row>
    <row r="151" s="1" customFormat="1" ht="16.5" customHeight="1">
      <c r="B151" s="35"/>
      <c r="C151" s="209" t="s">
        <v>537</v>
      </c>
      <c r="D151" s="209" t="s">
        <v>140</v>
      </c>
      <c r="E151" s="210" t="s">
        <v>797</v>
      </c>
      <c r="F151" s="211" t="s">
        <v>798</v>
      </c>
      <c r="G151" s="212" t="s">
        <v>464</v>
      </c>
      <c r="H151" s="213">
        <v>54</v>
      </c>
      <c r="I151" s="214"/>
      <c r="J151" s="215">
        <f>ROUND(I151*H151,2)</f>
        <v>0</v>
      </c>
      <c r="K151" s="211" t="s">
        <v>424</v>
      </c>
      <c r="L151" s="40"/>
      <c r="M151" s="216" t="s">
        <v>1</v>
      </c>
      <c r="N151" s="217" t="s">
        <v>38</v>
      </c>
      <c r="O151" s="76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AR151" s="14" t="s">
        <v>588</v>
      </c>
      <c r="AT151" s="14" t="s">
        <v>140</v>
      </c>
      <c r="AU151" s="14" t="s">
        <v>84</v>
      </c>
      <c r="AY151" s="14" t="s">
        <v>139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75</v>
      </c>
      <c r="BK151" s="220">
        <f>ROUND(I151*H151,2)</f>
        <v>0</v>
      </c>
      <c r="BL151" s="14" t="s">
        <v>588</v>
      </c>
      <c r="BM151" s="14" t="s">
        <v>799</v>
      </c>
    </row>
    <row r="152" s="1" customFormat="1" ht="16.5" customHeight="1">
      <c r="B152" s="35"/>
      <c r="C152" s="209" t="s">
        <v>539</v>
      </c>
      <c r="D152" s="209" t="s">
        <v>140</v>
      </c>
      <c r="E152" s="210" t="s">
        <v>451</v>
      </c>
      <c r="F152" s="211" t="s">
        <v>452</v>
      </c>
      <c r="G152" s="212" t="s">
        <v>453</v>
      </c>
      <c r="H152" s="213">
        <v>8.5</v>
      </c>
      <c r="I152" s="214"/>
      <c r="J152" s="215">
        <f>ROUND(I152*H152,2)</f>
        <v>0</v>
      </c>
      <c r="K152" s="211" t="s">
        <v>424</v>
      </c>
      <c r="L152" s="40"/>
      <c r="M152" s="216" t="s">
        <v>1</v>
      </c>
      <c r="N152" s="217" t="s">
        <v>38</v>
      </c>
      <c r="O152" s="76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AR152" s="14" t="s">
        <v>588</v>
      </c>
      <c r="AT152" s="14" t="s">
        <v>140</v>
      </c>
      <c r="AU152" s="14" t="s">
        <v>84</v>
      </c>
      <c r="AY152" s="14" t="s">
        <v>139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75</v>
      </c>
      <c r="BK152" s="220">
        <f>ROUND(I152*H152,2)</f>
        <v>0</v>
      </c>
      <c r="BL152" s="14" t="s">
        <v>588</v>
      </c>
      <c r="BM152" s="14" t="s">
        <v>800</v>
      </c>
    </row>
    <row r="153" s="1" customFormat="1" ht="16.5" customHeight="1">
      <c r="B153" s="35"/>
      <c r="C153" s="209" t="s">
        <v>543</v>
      </c>
      <c r="D153" s="209" t="s">
        <v>140</v>
      </c>
      <c r="E153" s="210" t="s">
        <v>455</v>
      </c>
      <c r="F153" s="211" t="s">
        <v>456</v>
      </c>
      <c r="G153" s="212" t="s">
        <v>453</v>
      </c>
      <c r="H153" s="213">
        <v>8.5</v>
      </c>
      <c r="I153" s="214"/>
      <c r="J153" s="215">
        <f>ROUND(I153*H153,2)</f>
        <v>0</v>
      </c>
      <c r="K153" s="211" t="s">
        <v>424</v>
      </c>
      <c r="L153" s="40"/>
      <c r="M153" s="216" t="s">
        <v>1</v>
      </c>
      <c r="N153" s="217" t="s">
        <v>38</v>
      </c>
      <c r="O153" s="76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AR153" s="14" t="s">
        <v>588</v>
      </c>
      <c r="AT153" s="14" t="s">
        <v>140</v>
      </c>
      <c r="AU153" s="14" t="s">
        <v>84</v>
      </c>
      <c r="AY153" s="14" t="s">
        <v>139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4" t="s">
        <v>75</v>
      </c>
      <c r="BK153" s="220">
        <f>ROUND(I153*H153,2)</f>
        <v>0</v>
      </c>
      <c r="BL153" s="14" t="s">
        <v>588</v>
      </c>
      <c r="BM153" s="14" t="s">
        <v>801</v>
      </c>
    </row>
    <row r="154" s="1" customFormat="1" ht="16.5" customHeight="1">
      <c r="B154" s="35"/>
      <c r="C154" s="209" t="s">
        <v>547</v>
      </c>
      <c r="D154" s="209" t="s">
        <v>140</v>
      </c>
      <c r="E154" s="210" t="s">
        <v>442</v>
      </c>
      <c r="F154" s="211" t="s">
        <v>443</v>
      </c>
      <c r="G154" s="212" t="s">
        <v>423</v>
      </c>
      <c r="H154" s="213">
        <v>10</v>
      </c>
      <c r="I154" s="214"/>
      <c r="J154" s="215">
        <f>ROUND(I154*H154,2)</f>
        <v>0</v>
      </c>
      <c r="K154" s="211" t="s">
        <v>424</v>
      </c>
      <c r="L154" s="40"/>
      <c r="M154" s="216" t="s">
        <v>1</v>
      </c>
      <c r="N154" s="217" t="s">
        <v>38</v>
      </c>
      <c r="O154" s="76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AR154" s="14" t="s">
        <v>588</v>
      </c>
      <c r="AT154" s="14" t="s">
        <v>140</v>
      </c>
      <c r="AU154" s="14" t="s">
        <v>84</v>
      </c>
      <c r="AY154" s="14" t="s">
        <v>139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4" t="s">
        <v>75</v>
      </c>
      <c r="BK154" s="220">
        <f>ROUND(I154*H154,2)</f>
        <v>0</v>
      </c>
      <c r="BL154" s="14" t="s">
        <v>588</v>
      </c>
      <c r="BM154" s="14" t="s">
        <v>802</v>
      </c>
    </row>
    <row r="155" s="1" customFormat="1" ht="16.5" customHeight="1">
      <c r="B155" s="35"/>
      <c r="C155" s="256" t="s">
        <v>551</v>
      </c>
      <c r="D155" s="256" t="s">
        <v>187</v>
      </c>
      <c r="E155" s="257" t="s">
        <v>445</v>
      </c>
      <c r="F155" s="258" t="s">
        <v>803</v>
      </c>
      <c r="G155" s="259" t="s">
        <v>423</v>
      </c>
      <c r="H155" s="260">
        <v>10.5</v>
      </c>
      <c r="I155" s="261"/>
      <c r="J155" s="262">
        <f>ROUND(I155*H155,2)</f>
        <v>0</v>
      </c>
      <c r="K155" s="258" t="s">
        <v>424</v>
      </c>
      <c r="L155" s="263"/>
      <c r="M155" s="264" t="s">
        <v>1</v>
      </c>
      <c r="N155" s="265" t="s">
        <v>38</v>
      </c>
      <c r="O155" s="76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AR155" s="14" t="s">
        <v>775</v>
      </c>
      <c r="AT155" s="14" t="s">
        <v>187</v>
      </c>
      <c r="AU155" s="14" t="s">
        <v>84</v>
      </c>
      <c r="AY155" s="14" t="s">
        <v>139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75</v>
      </c>
      <c r="BK155" s="220">
        <f>ROUND(I155*H155,2)</f>
        <v>0</v>
      </c>
      <c r="BL155" s="14" t="s">
        <v>588</v>
      </c>
      <c r="BM155" s="14" t="s">
        <v>804</v>
      </c>
    </row>
    <row r="156" s="1" customFormat="1" ht="16.5" customHeight="1">
      <c r="B156" s="35"/>
      <c r="C156" s="209" t="s">
        <v>555</v>
      </c>
      <c r="D156" s="209" t="s">
        <v>140</v>
      </c>
      <c r="E156" s="210" t="s">
        <v>448</v>
      </c>
      <c r="F156" s="211" t="s">
        <v>449</v>
      </c>
      <c r="G156" s="212" t="s">
        <v>423</v>
      </c>
      <c r="H156" s="213">
        <v>10</v>
      </c>
      <c r="I156" s="214"/>
      <c r="J156" s="215">
        <f>ROUND(I156*H156,2)</f>
        <v>0</v>
      </c>
      <c r="K156" s="211" t="s">
        <v>424</v>
      </c>
      <c r="L156" s="40"/>
      <c r="M156" s="216" t="s">
        <v>1</v>
      </c>
      <c r="N156" s="217" t="s">
        <v>38</v>
      </c>
      <c r="O156" s="76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14" t="s">
        <v>588</v>
      </c>
      <c r="AT156" s="14" t="s">
        <v>140</v>
      </c>
      <c r="AU156" s="14" t="s">
        <v>84</v>
      </c>
      <c r="AY156" s="14" t="s">
        <v>139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75</v>
      </c>
      <c r="BK156" s="220">
        <f>ROUND(I156*H156,2)</f>
        <v>0</v>
      </c>
      <c r="BL156" s="14" t="s">
        <v>588</v>
      </c>
      <c r="BM156" s="14" t="s">
        <v>805</v>
      </c>
    </row>
    <row r="157" s="1" customFormat="1" ht="16.5" customHeight="1">
      <c r="B157" s="35"/>
      <c r="C157" s="209" t="s">
        <v>557</v>
      </c>
      <c r="D157" s="209" t="s">
        <v>140</v>
      </c>
      <c r="E157" s="210" t="s">
        <v>436</v>
      </c>
      <c r="F157" s="211" t="s">
        <v>437</v>
      </c>
      <c r="G157" s="212" t="s">
        <v>423</v>
      </c>
      <c r="H157" s="213">
        <v>10</v>
      </c>
      <c r="I157" s="214"/>
      <c r="J157" s="215">
        <f>ROUND(I157*H157,2)</f>
        <v>0</v>
      </c>
      <c r="K157" s="211" t="s">
        <v>424</v>
      </c>
      <c r="L157" s="40"/>
      <c r="M157" s="216" t="s">
        <v>1</v>
      </c>
      <c r="N157" s="217" t="s">
        <v>38</v>
      </c>
      <c r="O157" s="76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AR157" s="14" t="s">
        <v>588</v>
      </c>
      <c r="AT157" s="14" t="s">
        <v>140</v>
      </c>
      <c r="AU157" s="14" t="s">
        <v>84</v>
      </c>
      <c r="AY157" s="14" t="s">
        <v>139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75</v>
      </c>
      <c r="BK157" s="220">
        <f>ROUND(I157*H157,2)</f>
        <v>0</v>
      </c>
      <c r="BL157" s="14" t="s">
        <v>588</v>
      </c>
      <c r="BM157" s="14" t="s">
        <v>806</v>
      </c>
    </row>
    <row r="158" s="1" customFormat="1" ht="16.5" customHeight="1">
      <c r="B158" s="35"/>
      <c r="C158" s="209" t="s">
        <v>561</v>
      </c>
      <c r="D158" s="209" t="s">
        <v>140</v>
      </c>
      <c r="E158" s="210" t="s">
        <v>439</v>
      </c>
      <c r="F158" s="211" t="s">
        <v>440</v>
      </c>
      <c r="G158" s="212" t="s">
        <v>423</v>
      </c>
      <c r="H158" s="213">
        <v>10</v>
      </c>
      <c r="I158" s="214"/>
      <c r="J158" s="215">
        <f>ROUND(I158*H158,2)</f>
        <v>0</v>
      </c>
      <c r="K158" s="211" t="s">
        <v>424</v>
      </c>
      <c r="L158" s="40"/>
      <c r="M158" s="216" t="s">
        <v>1</v>
      </c>
      <c r="N158" s="217" t="s">
        <v>38</v>
      </c>
      <c r="O158" s="76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AR158" s="14" t="s">
        <v>588</v>
      </c>
      <c r="AT158" s="14" t="s">
        <v>140</v>
      </c>
      <c r="AU158" s="14" t="s">
        <v>84</v>
      </c>
      <c r="AY158" s="14" t="s">
        <v>139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75</v>
      </c>
      <c r="BK158" s="220">
        <f>ROUND(I158*H158,2)</f>
        <v>0</v>
      </c>
      <c r="BL158" s="14" t="s">
        <v>588</v>
      </c>
      <c r="BM158" s="14" t="s">
        <v>807</v>
      </c>
    </row>
    <row r="159" s="1" customFormat="1" ht="16.5" customHeight="1">
      <c r="B159" s="35"/>
      <c r="C159" s="209" t="s">
        <v>563</v>
      </c>
      <c r="D159" s="209" t="s">
        <v>140</v>
      </c>
      <c r="E159" s="210" t="s">
        <v>472</v>
      </c>
      <c r="F159" s="211" t="s">
        <v>473</v>
      </c>
      <c r="G159" s="212" t="s">
        <v>309</v>
      </c>
      <c r="H159" s="213">
        <v>10</v>
      </c>
      <c r="I159" s="214"/>
      <c r="J159" s="215">
        <f>ROUND(I159*H159,2)</f>
        <v>0</v>
      </c>
      <c r="K159" s="211" t="s">
        <v>424</v>
      </c>
      <c r="L159" s="40"/>
      <c r="M159" s="216" t="s">
        <v>1</v>
      </c>
      <c r="N159" s="217" t="s">
        <v>38</v>
      </c>
      <c r="O159" s="76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14" t="s">
        <v>588</v>
      </c>
      <c r="AT159" s="14" t="s">
        <v>140</v>
      </c>
      <c r="AU159" s="14" t="s">
        <v>84</v>
      </c>
      <c r="AY159" s="14" t="s">
        <v>139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75</v>
      </c>
      <c r="BK159" s="220">
        <f>ROUND(I159*H159,2)</f>
        <v>0</v>
      </c>
      <c r="BL159" s="14" t="s">
        <v>588</v>
      </c>
      <c r="BM159" s="14" t="s">
        <v>808</v>
      </c>
    </row>
    <row r="160" s="1" customFormat="1" ht="16.5" customHeight="1">
      <c r="B160" s="35"/>
      <c r="C160" s="209" t="s">
        <v>567</v>
      </c>
      <c r="D160" s="209" t="s">
        <v>140</v>
      </c>
      <c r="E160" s="210" t="s">
        <v>451</v>
      </c>
      <c r="F160" s="211" t="s">
        <v>452</v>
      </c>
      <c r="G160" s="212" t="s">
        <v>453</v>
      </c>
      <c r="H160" s="213">
        <v>46.619999999999997</v>
      </c>
      <c r="I160" s="214"/>
      <c r="J160" s="215">
        <f>ROUND(I160*H160,2)</f>
        <v>0</v>
      </c>
      <c r="K160" s="211" t="s">
        <v>424</v>
      </c>
      <c r="L160" s="40"/>
      <c r="M160" s="216" t="s">
        <v>1</v>
      </c>
      <c r="N160" s="217" t="s">
        <v>38</v>
      </c>
      <c r="O160" s="76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AR160" s="14" t="s">
        <v>588</v>
      </c>
      <c r="AT160" s="14" t="s">
        <v>140</v>
      </c>
      <c r="AU160" s="14" t="s">
        <v>84</v>
      </c>
      <c r="AY160" s="14" t="s">
        <v>139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75</v>
      </c>
      <c r="BK160" s="220">
        <f>ROUND(I160*H160,2)</f>
        <v>0</v>
      </c>
      <c r="BL160" s="14" t="s">
        <v>588</v>
      </c>
      <c r="BM160" s="14" t="s">
        <v>809</v>
      </c>
    </row>
    <row r="161" s="1" customFormat="1" ht="16.5" customHeight="1">
      <c r="B161" s="35"/>
      <c r="C161" s="209" t="s">
        <v>571</v>
      </c>
      <c r="D161" s="209" t="s">
        <v>140</v>
      </c>
      <c r="E161" s="210" t="s">
        <v>455</v>
      </c>
      <c r="F161" s="211" t="s">
        <v>456</v>
      </c>
      <c r="G161" s="212" t="s">
        <v>453</v>
      </c>
      <c r="H161" s="213">
        <v>46.619999999999997</v>
      </c>
      <c r="I161" s="214"/>
      <c r="J161" s="215">
        <f>ROUND(I161*H161,2)</f>
        <v>0</v>
      </c>
      <c r="K161" s="211" t="s">
        <v>424</v>
      </c>
      <c r="L161" s="40"/>
      <c r="M161" s="216" t="s">
        <v>1</v>
      </c>
      <c r="N161" s="217" t="s">
        <v>38</v>
      </c>
      <c r="O161" s="76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AR161" s="14" t="s">
        <v>588</v>
      </c>
      <c r="AT161" s="14" t="s">
        <v>140</v>
      </c>
      <c r="AU161" s="14" t="s">
        <v>84</v>
      </c>
      <c r="AY161" s="14" t="s">
        <v>139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4" t="s">
        <v>75</v>
      </c>
      <c r="BK161" s="220">
        <f>ROUND(I161*H161,2)</f>
        <v>0</v>
      </c>
      <c r="BL161" s="14" t="s">
        <v>588</v>
      </c>
      <c r="BM161" s="14" t="s">
        <v>810</v>
      </c>
    </row>
    <row r="162" s="1" customFormat="1" ht="16.5" customHeight="1">
      <c r="B162" s="35"/>
      <c r="C162" s="209" t="s">
        <v>575</v>
      </c>
      <c r="D162" s="209" t="s">
        <v>140</v>
      </c>
      <c r="E162" s="210" t="s">
        <v>509</v>
      </c>
      <c r="F162" s="211" t="s">
        <v>510</v>
      </c>
      <c r="G162" s="212" t="s">
        <v>423</v>
      </c>
      <c r="H162" s="213">
        <v>259</v>
      </c>
      <c r="I162" s="214"/>
      <c r="J162" s="215">
        <f>ROUND(I162*H162,2)</f>
        <v>0</v>
      </c>
      <c r="K162" s="211" t="s">
        <v>424</v>
      </c>
      <c r="L162" s="40"/>
      <c r="M162" s="216" t="s">
        <v>1</v>
      </c>
      <c r="N162" s="217" t="s">
        <v>38</v>
      </c>
      <c r="O162" s="76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14" t="s">
        <v>588</v>
      </c>
      <c r="AT162" s="14" t="s">
        <v>140</v>
      </c>
      <c r="AU162" s="14" t="s">
        <v>84</v>
      </c>
      <c r="AY162" s="14" t="s">
        <v>139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4" t="s">
        <v>75</v>
      </c>
      <c r="BK162" s="220">
        <f>ROUND(I162*H162,2)</f>
        <v>0</v>
      </c>
      <c r="BL162" s="14" t="s">
        <v>588</v>
      </c>
      <c r="BM162" s="14" t="s">
        <v>811</v>
      </c>
    </row>
    <row r="163" s="1" customFormat="1" ht="16.5" customHeight="1">
      <c r="B163" s="35"/>
      <c r="C163" s="209" t="s">
        <v>579</v>
      </c>
      <c r="D163" s="209" t="s">
        <v>140</v>
      </c>
      <c r="E163" s="210" t="s">
        <v>479</v>
      </c>
      <c r="F163" s="211" t="s">
        <v>480</v>
      </c>
      <c r="G163" s="212" t="s">
        <v>309</v>
      </c>
      <c r="H163" s="213">
        <v>194.25</v>
      </c>
      <c r="I163" s="214"/>
      <c r="J163" s="215">
        <f>ROUND(I163*H163,2)</f>
        <v>0</v>
      </c>
      <c r="K163" s="211" t="s">
        <v>424</v>
      </c>
      <c r="L163" s="40"/>
      <c r="M163" s="216" t="s">
        <v>1</v>
      </c>
      <c r="N163" s="217" t="s">
        <v>38</v>
      </c>
      <c r="O163" s="76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AR163" s="14" t="s">
        <v>588</v>
      </c>
      <c r="AT163" s="14" t="s">
        <v>140</v>
      </c>
      <c r="AU163" s="14" t="s">
        <v>84</v>
      </c>
      <c r="AY163" s="14" t="s">
        <v>139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4" t="s">
        <v>75</v>
      </c>
      <c r="BK163" s="220">
        <f>ROUND(I163*H163,2)</f>
        <v>0</v>
      </c>
      <c r="BL163" s="14" t="s">
        <v>588</v>
      </c>
      <c r="BM163" s="14" t="s">
        <v>812</v>
      </c>
    </row>
    <row r="164" s="1" customFormat="1" ht="16.5" customHeight="1">
      <c r="B164" s="35"/>
      <c r="C164" s="209" t="s">
        <v>584</v>
      </c>
      <c r="D164" s="209" t="s">
        <v>140</v>
      </c>
      <c r="E164" s="210" t="s">
        <v>482</v>
      </c>
      <c r="F164" s="211" t="s">
        <v>483</v>
      </c>
      <c r="G164" s="212" t="s">
        <v>309</v>
      </c>
      <c r="H164" s="213">
        <v>194.25</v>
      </c>
      <c r="I164" s="214"/>
      <c r="J164" s="215">
        <f>ROUND(I164*H164,2)</f>
        <v>0</v>
      </c>
      <c r="K164" s="211" t="s">
        <v>424</v>
      </c>
      <c r="L164" s="40"/>
      <c r="M164" s="216" t="s">
        <v>1</v>
      </c>
      <c r="N164" s="217" t="s">
        <v>38</v>
      </c>
      <c r="O164" s="76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14" t="s">
        <v>588</v>
      </c>
      <c r="AT164" s="14" t="s">
        <v>140</v>
      </c>
      <c r="AU164" s="14" t="s">
        <v>84</v>
      </c>
      <c r="AY164" s="14" t="s">
        <v>139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4" t="s">
        <v>75</v>
      </c>
      <c r="BK164" s="220">
        <f>ROUND(I164*H164,2)</f>
        <v>0</v>
      </c>
      <c r="BL164" s="14" t="s">
        <v>588</v>
      </c>
      <c r="BM164" s="14" t="s">
        <v>813</v>
      </c>
    </row>
    <row r="165" s="1" customFormat="1" ht="16.5" customHeight="1">
      <c r="B165" s="35"/>
      <c r="C165" s="209" t="s">
        <v>588</v>
      </c>
      <c r="D165" s="209" t="s">
        <v>140</v>
      </c>
      <c r="E165" s="210" t="s">
        <v>485</v>
      </c>
      <c r="F165" s="211" t="s">
        <v>486</v>
      </c>
      <c r="G165" s="212" t="s">
        <v>423</v>
      </c>
      <c r="H165" s="213">
        <v>259</v>
      </c>
      <c r="I165" s="214"/>
      <c r="J165" s="215">
        <f>ROUND(I165*H165,2)</f>
        <v>0</v>
      </c>
      <c r="K165" s="211" t="s">
        <v>424</v>
      </c>
      <c r="L165" s="40"/>
      <c r="M165" s="216" t="s">
        <v>1</v>
      </c>
      <c r="N165" s="217" t="s">
        <v>38</v>
      </c>
      <c r="O165" s="76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AR165" s="14" t="s">
        <v>588</v>
      </c>
      <c r="AT165" s="14" t="s">
        <v>140</v>
      </c>
      <c r="AU165" s="14" t="s">
        <v>84</v>
      </c>
      <c r="AY165" s="14" t="s">
        <v>139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4" t="s">
        <v>75</v>
      </c>
      <c r="BK165" s="220">
        <f>ROUND(I165*H165,2)</f>
        <v>0</v>
      </c>
      <c r="BL165" s="14" t="s">
        <v>588</v>
      </c>
      <c r="BM165" s="14" t="s">
        <v>814</v>
      </c>
    </row>
    <row r="166" s="1" customFormat="1" ht="16.5" customHeight="1">
      <c r="B166" s="35"/>
      <c r="C166" s="209" t="s">
        <v>99</v>
      </c>
      <c r="D166" s="209" t="s">
        <v>140</v>
      </c>
      <c r="E166" s="210" t="s">
        <v>488</v>
      </c>
      <c r="F166" s="211" t="s">
        <v>489</v>
      </c>
      <c r="G166" s="212" t="s">
        <v>423</v>
      </c>
      <c r="H166" s="213">
        <v>259</v>
      </c>
      <c r="I166" s="214"/>
      <c r="J166" s="215">
        <f>ROUND(I166*H166,2)</f>
        <v>0</v>
      </c>
      <c r="K166" s="211" t="s">
        <v>424</v>
      </c>
      <c r="L166" s="40"/>
      <c r="M166" s="216" t="s">
        <v>1</v>
      </c>
      <c r="N166" s="217" t="s">
        <v>38</v>
      </c>
      <c r="O166" s="76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AR166" s="14" t="s">
        <v>588</v>
      </c>
      <c r="AT166" s="14" t="s">
        <v>140</v>
      </c>
      <c r="AU166" s="14" t="s">
        <v>84</v>
      </c>
      <c r="AY166" s="14" t="s">
        <v>139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4" t="s">
        <v>75</v>
      </c>
      <c r="BK166" s="220">
        <f>ROUND(I166*H166,2)</f>
        <v>0</v>
      </c>
      <c r="BL166" s="14" t="s">
        <v>588</v>
      </c>
      <c r="BM166" s="14" t="s">
        <v>815</v>
      </c>
    </row>
    <row r="167" s="1" customFormat="1" ht="16.5" customHeight="1">
      <c r="B167" s="35"/>
      <c r="C167" s="209" t="s">
        <v>596</v>
      </c>
      <c r="D167" s="209" t="s">
        <v>140</v>
      </c>
      <c r="E167" s="210" t="s">
        <v>491</v>
      </c>
      <c r="F167" s="211" t="s">
        <v>492</v>
      </c>
      <c r="G167" s="212" t="s">
        <v>309</v>
      </c>
      <c r="H167" s="213">
        <v>194.25</v>
      </c>
      <c r="I167" s="214"/>
      <c r="J167" s="215">
        <f>ROUND(I167*H167,2)</f>
        <v>0</v>
      </c>
      <c r="K167" s="211" t="s">
        <v>424</v>
      </c>
      <c r="L167" s="40"/>
      <c r="M167" s="216" t="s">
        <v>1</v>
      </c>
      <c r="N167" s="217" t="s">
        <v>38</v>
      </c>
      <c r="O167" s="76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AR167" s="14" t="s">
        <v>588</v>
      </c>
      <c r="AT167" s="14" t="s">
        <v>140</v>
      </c>
      <c r="AU167" s="14" t="s">
        <v>84</v>
      </c>
      <c r="AY167" s="14" t="s">
        <v>139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75</v>
      </c>
      <c r="BK167" s="220">
        <f>ROUND(I167*H167,2)</f>
        <v>0</v>
      </c>
      <c r="BL167" s="14" t="s">
        <v>588</v>
      </c>
      <c r="BM167" s="14" t="s">
        <v>816</v>
      </c>
    </row>
    <row r="168" s="1" customFormat="1" ht="16.5" customHeight="1">
      <c r="B168" s="35"/>
      <c r="C168" s="209" t="s">
        <v>598</v>
      </c>
      <c r="D168" s="209" t="s">
        <v>140</v>
      </c>
      <c r="E168" s="210" t="s">
        <v>494</v>
      </c>
      <c r="F168" s="211" t="s">
        <v>495</v>
      </c>
      <c r="G168" s="212" t="s">
        <v>309</v>
      </c>
      <c r="H168" s="213">
        <v>194.25</v>
      </c>
      <c r="I168" s="214"/>
      <c r="J168" s="215">
        <f>ROUND(I168*H168,2)</f>
        <v>0</v>
      </c>
      <c r="K168" s="211" t="s">
        <v>424</v>
      </c>
      <c r="L168" s="40"/>
      <c r="M168" s="216" t="s">
        <v>1</v>
      </c>
      <c r="N168" s="217" t="s">
        <v>38</v>
      </c>
      <c r="O168" s="76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AR168" s="14" t="s">
        <v>588</v>
      </c>
      <c r="AT168" s="14" t="s">
        <v>140</v>
      </c>
      <c r="AU168" s="14" t="s">
        <v>84</v>
      </c>
      <c r="AY168" s="14" t="s">
        <v>139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4" t="s">
        <v>75</v>
      </c>
      <c r="BK168" s="220">
        <f>ROUND(I168*H168,2)</f>
        <v>0</v>
      </c>
      <c r="BL168" s="14" t="s">
        <v>588</v>
      </c>
      <c r="BM168" s="14" t="s">
        <v>817</v>
      </c>
    </row>
    <row r="169" s="1" customFormat="1" ht="16.5" customHeight="1">
      <c r="B169" s="35"/>
      <c r="C169" s="256" t="s">
        <v>600</v>
      </c>
      <c r="D169" s="256" t="s">
        <v>187</v>
      </c>
      <c r="E169" s="257" t="s">
        <v>497</v>
      </c>
      <c r="F169" s="258" t="s">
        <v>700</v>
      </c>
      <c r="G169" s="259" t="s">
        <v>428</v>
      </c>
      <c r="H169" s="260">
        <v>6.4749999999999996</v>
      </c>
      <c r="I169" s="261"/>
      <c r="J169" s="262">
        <f>ROUND(I169*H169,2)</f>
        <v>0</v>
      </c>
      <c r="K169" s="258" t="s">
        <v>424</v>
      </c>
      <c r="L169" s="263"/>
      <c r="M169" s="264" t="s">
        <v>1</v>
      </c>
      <c r="N169" s="265" t="s">
        <v>38</v>
      </c>
      <c r="O169" s="76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14" t="s">
        <v>775</v>
      </c>
      <c r="AT169" s="14" t="s">
        <v>187</v>
      </c>
      <c r="AU169" s="14" t="s">
        <v>84</v>
      </c>
      <c r="AY169" s="14" t="s">
        <v>139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4" t="s">
        <v>75</v>
      </c>
      <c r="BK169" s="220">
        <f>ROUND(I169*H169,2)</f>
        <v>0</v>
      </c>
      <c r="BL169" s="14" t="s">
        <v>588</v>
      </c>
      <c r="BM169" s="14" t="s">
        <v>818</v>
      </c>
    </row>
    <row r="170" s="1" customFormat="1" ht="16.5" customHeight="1">
      <c r="B170" s="35"/>
      <c r="C170" s="209" t="s">
        <v>602</v>
      </c>
      <c r="D170" s="209" t="s">
        <v>140</v>
      </c>
      <c r="E170" s="210" t="s">
        <v>649</v>
      </c>
      <c r="F170" s="211" t="s">
        <v>650</v>
      </c>
      <c r="G170" s="212" t="s">
        <v>819</v>
      </c>
      <c r="H170" s="213">
        <v>0.26900000000000002</v>
      </c>
      <c r="I170" s="214"/>
      <c r="J170" s="215">
        <f>ROUND(I170*H170,2)</f>
        <v>0</v>
      </c>
      <c r="K170" s="211" t="s">
        <v>424</v>
      </c>
      <c r="L170" s="40"/>
      <c r="M170" s="216" t="s">
        <v>1</v>
      </c>
      <c r="N170" s="217" t="s">
        <v>38</v>
      </c>
      <c r="O170" s="76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AR170" s="14" t="s">
        <v>588</v>
      </c>
      <c r="AT170" s="14" t="s">
        <v>140</v>
      </c>
      <c r="AU170" s="14" t="s">
        <v>84</v>
      </c>
      <c r="AY170" s="14" t="s">
        <v>139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4" t="s">
        <v>75</v>
      </c>
      <c r="BK170" s="220">
        <f>ROUND(I170*H170,2)</f>
        <v>0</v>
      </c>
      <c r="BL170" s="14" t="s">
        <v>588</v>
      </c>
      <c r="BM170" s="14" t="s">
        <v>820</v>
      </c>
    </row>
    <row r="171" s="1" customFormat="1" ht="16.5" customHeight="1">
      <c r="B171" s="35"/>
      <c r="C171" s="209" t="s">
        <v>604</v>
      </c>
      <c r="D171" s="209" t="s">
        <v>140</v>
      </c>
      <c r="E171" s="210" t="s">
        <v>654</v>
      </c>
      <c r="F171" s="211" t="s">
        <v>655</v>
      </c>
      <c r="G171" s="212" t="s">
        <v>819</v>
      </c>
      <c r="H171" s="213">
        <v>0.26900000000000002</v>
      </c>
      <c r="I171" s="214"/>
      <c r="J171" s="215">
        <f>ROUND(I171*H171,2)</f>
        <v>0</v>
      </c>
      <c r="K171" s="211" t="s">
        <v>424</v>
      </c>
      <c r="L171" s="40"/>
      <c r="M171" s="216" t="s">
        <v>1</v>
      </c>
      <c r="N171" s="217" t="s">
        <v>38</v>
      </c>
      <c r="O171" s="76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AR171" s="14" t="s">
        <v>588</v>
      </c>
      <c r="AT171" s="14" t="s">
        <v>140</v>
      </c>
      <c r="AU171" s="14" t="s">
        <v>84</v>
      </c>
      <c r="AY171" s="14" t="s">
        <v>139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4" t="s">
        <v>75</v>
      </c>
      <c r="BK171" s="220">
        <f>ROUND(I171*H171,2)</f>
        <v>0</v>
      </c>
      <c r="BL171" s="14" t="s">
        <v>588</v>
      </c>
      <c r="BM171" s="14" t="s">
        <v>821</v>
      </c>
    </row>
    <row r="172" s="1" customFormat="1" ht="16.5" customHeight="1">
      <c r="B172" s="35"/>
      <c r="C172" s="209" t="s">
        <v>606</v>
      </c>
      <c r="D172" s="209" t="s">
        <v>140</v>
      </c>
      <c r="E172" s="210" t="s">
        <v>658</v>
      </c>
      <c r="F172" s="211" t="s">
        <v>659</v>
      </c>
      <c r="G172" s="212" t="s">
        <v>594</v>
      </c>
      <c r="H172" s="213">
        <v>1</v>
      </c>
      <c r="I172" s="214"/>
      <c r="J172" s="215">
        <f>ROUND(I172*H172,2)</f>
        <v>0</v>
      </c>
      <c r="K172" s="211" t="s">
        <v>424</v>
      </c>
      <c r="L172" s="40"/>
      <c r="M172" s="216" t="s">
        <v>1</v>
      </c>
      <c r="N172" s="217" t="s">
        <v>38</v>
      </c>
      <c r="O172" s="76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14" t="s">
        <v>588</v>
      </c>
      <c r="AT172" s="14" t="s">
        <v>140</v>
      </c>
      <c r="AU172" s="14" t="s">
        <v>84</v>
      </c>
      <c r="AY172" s="14" t="s">
        <v>139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75</v>
      </c>
      <c r="BK172" s="220">
        <f>ROUND(I172*H172,2)</f>
        <v>0</v>
      </c>
      <c r="BL172" s="14" t="s">
        <v>588</v>
      </c>
      <c r="BM172" s="14" t="s">
        <v>822</v>
      </c>
    </row>
    <row r="173" s="1" customFormat="1" ht="16.5" customHeight="1">
      <c r="B173" s="35"/>
      <c r="C173" s="209" t="s">
        <v>608</v>
      </c>
      <c r="D173" s="209" t="s">
        <v>140</v>
      </c>
      <c r="E173" s="210" t="s">
        <v>662</v>
      </c>
      <c r="F173" s="211" t="s">
        <v>663</v>
      </c>
      <c r="G173" s="212" t="s">
        <v>594</v>
      </c>
      <c r="H173" s="213">
        <v>1</v>
      </c>
      <c r="I173" s="214"/>
      <c r="J173" s="215">
        <f>ROUND(I173*H173,2)</f>
        <v>0</v>
      </c>
      <c r="K173" s="211" t="s">
        <v>424</v>
      </c>
      <c r="L173" s="40"/>
      <c r="M173" s="266" t="s">
        <v>1</v>
      </c>
      <c r="N173" s="267" t="s">
        <v>38</v>
      </c>
      <c r="O173" s="268"/>
      <c r="P173" s="269">
        <f>O173*H173</f>
        <v>0</v>
      </c>
      <c r="Q173" s="269">
        <v>0</v>
      </c>
      <c r="R173" s="269">
        <f>Q173*H173</f>
        <v>0</v>
      </c>
      <c r="S173" s="269">
        <v>0</v>
      </c>
      <c r="T173" s="270">
        <f>S173*H173</f>
        <v>0</v>
      </c>
      <c r="AR173" s="14" t="s">
        <v>588</v>
      </c>
      <c r="AT173" s="14" t="s">
        <v>140</v>
      </c>
      <c r="AU173" s="14" t="s">
        <v>84</v>
      </c>
      <c r="AY173" s="14" t="s">
        <v>139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4" t="s">
        <v>75</v>
      </c>
      <c r="BK173" s="220">
        <f>ROUND(I173*H173,2)</f>
        <v>0</v>
      </c>
      <c r="BL173" s="14" t="s">
        <v>588</v>
      </c>
      <c r="BM173" s="14" t="s">
        <v>823</v>
      </c>
    </row>
    <row r="174" s="1" customFormat="1" ht="6.96" customHeight="1">
      <c r="B174" s="54"/>
      <c r="C174" s="55"/>
      <c r="D174" s="55"/>
      <c r="E174" s="55"/>
      <c r="F174" s="55"/>
      <c r="G174" s="55"/>
      <c r="H174" s="55"/>
      <c r="I174" s="156"/>
      <c r="J174" s="55"/>
      <c r="K174" s="55"/>
      <c r="L174" s="40"/>
    </row>
  </sheetData>
  <sheetProtection sheet="1" autoFilter="0" formatColumns="0" formatRows="0" objects="1" scenarios="1" spinCount="100000" saltValue="lo4QqpcJU6EpArgpwGrOHKUVuCdwUQdwqbaVCtNqUblIaNfDnY0ttd/9ElKz0bfyIQ2t6ushWgKjerQsxHQxwg==" hashValue="zocQWbPA2Ianowo1VUgkxrxvrwuNdNiMRES172lbq++v/5ikXlJown7E6cgfsAeP3vvwaTq9lk5u80UE6WxYhg==" algorithmName="SHA-512" password="CC35"/>
  <autoFilter ref="C95:K173"/>
  <mergeCells count="14">
    <mergeCell ref="E7:H7"/>
    <mergeCell ref="E9:H9"/>
    <mergeCell ref="E18:H18"/>
    <mergeCell ref="E27:H27"/>
    <mergeCell ref="E50:H50"/>
    <mergeCell ref="E52:H52"/>
    <mergeCell ref="D70:F70"/>
    <mergeCell ref="D71:F71"/>
    <mergeCell ref="D72:F72"/>
    <mergeCell ref="D73:F73"/>
    <mergeCell ref="D74:F74"/>
    <mergeCell ref="E86:H86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90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84</v>
      </c>
    </row>
    <row r="4" ht="24.96" customHeight="1">
      <c r="B4" s="17"/>
      <c r="D4" s="126" t="s">
        <v>95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7" t="s">
        <v>16</v>
      </c>
      <c r="L6" s="17"/>
    </row>
    <row r="7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="1" customFormat="1" ht="12" customHeight="1">
      <c r="B8" s="40"/>
      <c r="D8" s="127" t="s">
        <v>100</v>
      </c>
      <c r="I8" s="129"/>
      <c r="L8" s="40"/>
    </row>
    <row r="9" s="1" customFormat="1" ht="36.96" customHeight="1">
      <c r="B9" s="40"/>
      <c r="E9" s="130" t="s">
        <v>824</v>
      </c>
      <c r="F9" s="1"/>
      <c r="G9" s="1"/>
      <c r="H9" s="1"/>
      <c r="I9" s="129"/>
      <c r="L9" s="40"/>
    </row>
    <row r="10" s="1" customFormat="1">
      <c r="B10" s="40"/>
      <c r="I10" s="129"/>
      <c r="L10" s="40"/>
    </row>
    <row r="11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="1" customFormat="1" ht="10.8" customHeight="1">
      <c r="B13" s="40"/>
      <c r="I13" s="129"/>
      <c r="L13" s="40"/>
    </row>
    <row r="14" s="1" customFormat="1" ht="12" customHeight="1">
      <c r="B14" s="40"/>
      <c r="D14" s="127" t="s">
        <v>24</v>
      </c>
      <c r="I14" s="131" t="s">
        <v>25</v>
      </c>
      <c r="J14" s="14" t="str">
        <f>IF('Rekapitulace stavby'!AN10="","",'Rekapitulace stavby'!AN10)</f>
        <v/>
      </c>
      <c r="L14" s="40"/>
    </row>
    <row r="15" s="1" customFormat="1" ht="18" customHeight="1">
      <c r="B15" s="40"/>
      <c r="E15" s="14" t="str">
        <f>IF('Rekapitulace stavby'!E11="","",'Rekapitulace stavby'!E11)</f>
        <v xml:space="preserve"> </v>
      </c>
      <c r="I15" s="131" t="s">
        <v>26</v>
      </c>
      <c r="J15" s="14" t="str">
        <f>IF('Rekapitulace stavby'!AN11="","",'Rekapitulace stavby'!AN11)</f>
        <v/>
      </c>
      <c r="L15" s="40"/>
    </row>
    <row r="16" s="1" customFormat="1" ht="6.96" customHeight="1">
      <c r="B16" s="40"/>
      <c r="I16" s="129"/>
      <c r="L16" s="40"/>
    </row>
    <row r="17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9"/>
      <c r="L19" s="40"/>
    </row>
    <row r="20" s="1" customFormat="1" ht="12" customHeight="1">
      <c r="B20" s="40"/>
      <c r="D20" s="127" t="s">
        <v>29</v>
      </c>
      <c r="I20" s="131" t="s">
        <v>25</v>
      </c>
      <c r="J20" s="14" t="str">
        <f>IF('Rekapitulace stavby'!AN16="","",'Rekapitulace stavby'!AN16)</f>
        <v/>
      </c>
      <c r="L20" s="40"/>
    </row>
    <row r="21" s="1" customFormat="1" ht="18" customHeight="1">
      <c r="B21" s="40"/>
      <c r="E21" s="14" t="str">
        <f>IF('Rekapitulace stavby'!E17="","",'Rekapitulace stavby'!E17)</f>
        <v xml:space="preserve"> </v>
      </c>
      <c r="I21" s="131" t="s">
        <v>26</v>
      </c>
      <c r="J21" s="14" t="str">
        <f>IF('Rekapitulace stavby'!AN17="","",'Rekapitulace stavby'!AN17)</f>
        <v/>
      </c>
      <c r="L21" s="40"/>
    </row>
    <row r="22" s="1" customFormat="1" ht="6.96" customHeight="1">
      <c r="B22" s="40"/>
      <c r="I22" s="129"/>
      <c r="L22" s="40"/>
    </row>
    <row r="23" s="1" customFormat="1" ht="12" customHeight="1">
      <c r="B23" s="40"/>
      <c r="D23" s="127" t="s">
        <v>31</v>
      </c>
      <c r="I23" s="131" t="s">
        <v>25</v>
      </c>
      <c r="J23" s="14" t="str">
        <f>IF('Rekapitulace stavby'!AN19="","",'Rekapitulace stavby'!AN19)</f>
        <v/>
      </c>
      <c r="L23" s="40"/>
    </row>
    <row r="24" s="1" customFormat="1" ht="18" customHeight="1">
      <c r="B24" s="40"/>
      <c r="E24" s="14" t="str">
        <f>IF('Rekapitulace stavby'!E20="","",'Rekapitulace stavby'!E20)</f>
        <v xml:space="preserve"> </v>
      </c>
      <c r="I24" s="131" t="s">
        <v>26</v>
      </c>
      <c r="J24" s="14" t="str">
        <f>IF('Rekapitulace stavby'!AN20="","",'Rekapitulace stavby'!AN20)</f>
        <v/>
      </c>
      <c r="L24" s="40"/>
    </row>
    <row r="25" s="1" customFormat="1" ht="6.96" customHeight="1">
      <c r="B25" s="40"/>
      <c r="I25" s="129"/>
      <c r="L25" s="40"/>
    </row>
    <row r="26" s="1" customFormat="1" ht="12" customHeight="1">
      <c r="B26" s="40"/>
      <c r="D26" s="127" t="s">
        <v>32</v>
      </c>
      <c r="I26" s="129"/>
      <c r="L26" s="40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0"/>
      <c r="I28" s="129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="1" customFormat="1" ht="14.4" customHeight="1">
      <c r="B31" s="40"/>
      <c r="D31" s="139" t="s">
        <v>103</v>
      </c>
      <c r="I31" s="129"/>
      <c r="J31" s="138">
        <f>J67</f>
        <v>0</v>
      </c>
      <c r="L31" s="40"/>
    </row>
    <row r="32" s="1" customFormat="1" ht="25.44" customHeight="1">
      <c r="B32" s="40"/>
      <c r="D32" s="140" t="s">
        <v>33</v>
      </c>
      <c r="I32" s="129"/>
      <c r="J32" s="141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="1" customFormat="1" ht="14.4" customHeight="1">
      <c r="B35" s="40"/>
      <c r="D35" s="127" t="s">
        <v>37</v>
      </c>
      <c r="E35" s="127" t="s">
        <v>38</v>
      </c>
      <c r="F35" s="144">
        <f>ROUND((SUM(BE67:BE74) + SUM(BE94:BE148)),  2)</f>
        <v>0</v>
      </c>
      <c r="I35" s="145">
        <v>0.20999999999999999</v>
      </c>
      <c r="J35" s="144">
        <f>ROUND(((SUM(BE67:BE74) + SUM(BE94:BE148))*I35),  2)</f>
        <v>0</v>
      </c>
      <c r="L35" s="40"/>
    </row>
    <row r="36" s="1" customFormat="1" ht="14.4" customHeight="1">
      <c r="B36" s="40"/>
      <c r="E36" s="127" t="s">
        <v>39</v>
      </c>
      <c r="F36" s="144">
        <f>ROUND((SUM(BF67:BF74) + SUM(BF94:BF148)),  2)</f>
        <v>0</v>
      </c>
      <c r="I36" s="145">
        <v>0.14999999999999999</v>
      </c>
      <c r="J36" s="144">
        <f>ROUND(((SUM(BF67:BF74) + SUM(BF94:BF148))*I36),  2)</f>
        <v>0</v>
      </c>
      <c r="L36" s="40"/>
    </row>
    <row r="37" hidden="1" s="1" customFormat="1" ht="14.4" customHeight="1">
      <c r="B37" s="40"/>
      <c r="E37" s="127" t="s">
        <v>40</v>
      </c>
      <c r="F37" s="144">
        <f>ROUND((SUM(BG67:BG74) + SUM(BG94:BG148)),  2)</f>
        <v>0</v>
      </c>
      <c r="I37" s="145">
        <v>0.20999999999999999</v>
      </c>
      <c r="J37" s="144">
        <f>0</f>
        <v>0</v>
      </c>
      <c r="L37" s="40"/>
    </row>
    <row r="38" hidden="1" s="1" customFormat="1" ht="14.4" customHeight="1">
      <c r="B38" s="40"/>
      <c r="E38" s="127" t="s">
        <v>41</v>
      </c>
      <c r="F38" s="144">
        <f>ROUND((SUM(BH67:BH74) + SUM(BH94:BH148)),  2)</f>
        <v>0</v>
      </c>
      <c r="I38" s="145">
        <v>0.14999999999999999</v>
      </c>
      <c r="J38" s="144">
        <f>0</f>
        <v>0</v>
      </c>
      <c r="L38" s="40"/>
    </row>
    <row r="39" hidden="1" s="1" customFormat="1" ht="14.4" customHeight="1">
      <c r="B39" s="40"/>
      <c r="E39" s="127" t="s">
        <v>42</v>
      </c>
      <c r="F39" s="144">
        <f>ROUND((SUM(BI67:BI74) + SUM(BI94:BI148)),  2)</f>
        <v>0</v>
      </c>
      <c r="I39" s="145">
        <v>0</v>
      </c>
      <c r="J39" s="144">
        <f>0</f>
        <v>0</v>
      </c>
      <c r="L39" s="40"/>
    </row>
    <row r="40" s="1" customFormat="1" ht="6.96" customHeight="1">
      <c r="B40" s="40"/>
      <c r="I40" s="129"/>
      <c r="L40" s="40"/>
    </row>
    <row r="41" s="1" customFormat="1" ht="25.4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="1" customFormat="1" ht="6.96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="1" customFormat="1" ht="24.96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802.B - Vegetační úpravy</v>
      </c>
      <c r="F52" s="36"/>
      <c r="G52" s="36"/>
      <c r="H52" s="36"/>
      <c r="I52" s="129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="1" customFormat="1" ht="29.28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J94</f>
        <v>0</v>
      </c>
      <c r="K61" s="36"/>
      <c r="L61" s="40"/>
      <c r="AU61" s="14" t="s">
        <v>77</v>
      </c>
    </row>
    <row r="62" s="7" customFormat="1" ht="24.96" customHeight="1">
      <c r="B62" s="166"/>
      <c r="C62" s="167"/>
      <c r="D62" s="168" t="s">
        <v>825</v>
      </c>
      <c r="E62" s="169"/>
      <c r="F62" s="169"/>
      <c r="G62" s="169"/>
      <c r="H62" s="169"/>
      <c r="I62" s="170"/>
      <c r="J62" s="171">
        <f>J95</f>
        <v>0</v>
      </c>
      <c r="K62" s="167"/>
      <c r="L62" s="172"/>
    </row>
    <row r="63" s="12" customFormat="1" ht="19.92" customHeight="1">
      <c r="B63" s="247"/>
      <c r="C63" s="248"/>
      <c r="D63" s="249" t="s">
        <v>826</v>
      </c>
      <c r="E63" s="250"/>
      <c r="F63" s="250"/>
      <c r="G63" s="250"/>
      <c r="H63" s="250"/>
      <c r="I63" s="251"/>
      <c r="J63" s="252">
        <f>J122</f>
        <v>0</v>
      </c>
      <c r="K63" s="248"/>
      <c r="L63" s="253"/>
    </row>
    <row r="64" s="7" customFormat="1" ht="24.96" customHeight="1">
      <c r="B64" s="166"/>
      <c r="C64" s="167"/>
      <c r="D64" s="168" t="s">
        <v>827</v>
      </c>
      <c r="E64" s="169"/>
      <c r="F64" s="169"/>
      <c r="G64" s="169"/>
      <c r="H64" s="169"/>
      <c r="I64" s="170"/>
      <c r="J64" s="171">
        <f>J134</f>
        <v>0</v>
      </c>
      <c r="K64" s="167"/>
      <c r="L64" s="172"/>
    </row>
    <row r="65" s="1" customFormat="1" ht="21.84" customHeight="1">
      <c r="B65" s="35"/>
      <c r="C65" s="36"/>
      <c r="D65" s="36"/>
      <c r="E65" s="36"/>
      <c r="F65" s="36"/>
      <c r="G65" s="36"/>
      <c r="H65" s="36"/>
      <c r="I65" s="129"/>
      <c r="J65" s="36"/>
      <c r="K65" s="36"/>
      <c r="L65" s="40"/>
    </row>
    <row r="66" s="1" customFormat="1" ht="6.96" customHeight="1">
      <c r="B66" s="35"/>
      <c r="C66" s="36"/>
      <c r="D66" s="36"/>
      <c r="E66" s="36"/>
      <c r="F66" s="36"/>
      <c r="G66" s="36"/>
      <c r="H66" s="36"/>
      <c r="I66" s="129"/>
      <c r="J66" s="36"/>
      <c r="K66" s="36"/>
      <c r="L66" s="40"/>
    </row>
    <row r="67" s="1" customFormat="1" ht="29.28" customHeight="1">
      <c r="B67" s="35"/>
      <c r="C67" s="165" t="s">
        <v>115</v>
      </c>
      <c r="D67" s="36"/>
      <c r="E67" s="36"/>
      <c r="F67" s="36"/>
      <c r="G67" s="36"/>
      <c r="H67" s="36"/>
      <c r="I67" s="129"/>
      <c r="J67" s="173">
        <f>ROUND(J68 + J69 + J70 + J71 + J72 + J73,2)</f>
        <v>0</v>
      </c>
      <c r="K67" s="36"/>
      <c r="L67" s="40"/>
      <c r="N67" s="174" t="s">
        <v>37</v>
      </c>
    </row>
    <row r="68" s="1" customFormat="1" ht="18" customHeight="1">
      <c r="B68" s="35"/>
      <c r="C68" s="36"/>
      <c r="D68" s="175" t="s">
        <v>116</v>
      </c>
      <c r="E68" s="176"/>
      <c r="F68" s="176"/>
      <c r="G68" s="36"/>
      <c r="H68" s="36"/>
      <c r="I68" s="129"/>
      <c r="J68" s="177">
        <v>0</v>
      </c>
      <c r="K68" s="36"/>
      <c r="L68" s="178"/>
      <c r="M68" s="129"/>
      <c r="N68" s="179" t="s">
        <v>38</v>
      </c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80" t="s">
        <v>117</v>
      </c>
      <c r="AZ68" s="129"/>
      <c r="BA68" s="129"/>
      <c r="BB68" s="129"/>
      <c r="BC68" s="129"/>
      <c r="BD68" s="129"/>
      <c r="BE68" s="181">
        <f>IF(N68="základní",J68,0)</f>
        <v>0</v>
      </c>
      <c r="BF68" s="181">
        <f>IF(N68="snížená",J68,0)</f>
        <v>0</v>
      </c>
      <c r="BG68" s="181">
        <f>IF(N68="zákl. přenesená",J68,0)</f>
        <v>0</v>
      </c>
      <c r="BH68" s="181">
        <f>IF(N68="sníž. přenesená",J68,0)</f>
        <v>0</v>
      </c>
      <c r="BI68" s="181">
        <f>IF(N68="nulová",J68,0)</f>
        <v>0</v>
      </c>
      <c r="BJ68" s="180" t="s">
        <v>75</v>
      </c>
      <c r="BK68" s="129"/>
      <c r="BL68" s="129"/>
      <c r="BM68" s="129"/>
    </row>
    <row r="69" s="1" customFormat="1" ht="18" customHeight="1">
      <c r="B69" s="35"/>
      <c r="C69" s="36"/>
      <c r="D69" s="175" t="s">
        <v>118</v>
      </c>
      <c r="E69" s="176"/>
      <c r="F69" s="176"/>
      <c r="G69" s="36"/>
      <c r="H69" s="36"/>
      <c r="I69" s="129"/>
      <c r="J69" s="177">
        <v>0</v>
      </c>
      <c r="K69" s="36"/>
      <c r="L69" s="178"/>
      <c r="M69" s="129"/>
      <c r="N69" s="179" t="s">
        <v>38</v>
      </c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80" t="s">
        <v>117</v>
      </c>
      <c r="AZ69" s="129"/>
      <c r="BA69" s="129"/>
      <c r="BB69" s="129"/>
      <c r="BC69" s="129"/>
      <c r="BD69" s="129"/>
      <c r="BE69" s="181">
        <f>IF(N69="základní",J69,0)</f>
        <v>0</v>
      </c>
      <c r="BF69" s="181">
        <f>IF(N69="snížená",J69,0)</f>
        <v>0</v>
      </c>
      <c r="BG69" s="181">
        <f>IF(N69="zákl. přenesená",J69,0)</f>
        <v>0</v>
      </c>
      <c r="BH69" s="181">
        <f>IF(N69="sníž. přenesená",J69,0)</f>
        <v>0</v>
      </c>
      <c r="BI69" s="181">
        <f>IF(N69="nulová",J69,0)</f>
        <v>0</v>
      </c>
      <c r="BJ69" s="180" t="s">
        <v>75</v>
      </c>
      <c r="BK69" s="129"/>
      <c r="BL69" s="129"/>
      <c r="BM69" s="129"/>
    </row>
    <row r="70" s="1" customFormat="1" ht="18" customHeight="1">
      <c r="B70" s="35"/>
      <c r="C70" s="36"/>
      <c r="D70" s="175" t="s">
        <v>119</v>
      </c>
      <c r="E70" s="176"/>
      <c r="F70" s="176"/>
      <c r="G70" s="36"/>
      <c r="H70" s="36"/>
      <c r="I70" s="129"/>
      <c r="J70" s="177">
        <v>0</v>
      </c>
      <c r="K70" s="36"/>
      <c r="L70" s="178"/>
      <c r="M70" s="129"/>
      <c r="N70" s="179" t="s">
        <v>38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80" t="s">
        <v>117</v>
      </c>
      <c r="AZ70" s="129"/>
      <c r="BA70" s="129"/>
      <c r="BB70" s="129"/>
      <c r="BC70" s="129"/>
      <c r="BD70" s="129"/>
      <c r="BE70" s="181">
        <f>IF(N70="základní",J70,0)</f>
        <v>0</v>
      </c>
      <c r="BF70" s="181">
        <f>IF(N70="snížená",J70,0)</f>
        <v>0</v>
      </c>
      <c r="BG70" s="181">
        <f>IF(N70="zákl. přenesená",J70,0)</f>
        <v>0</v>
      </c>
      <c r="BH70" s="181">
        <f>IF(N70="sníž. přenesená",J70,0)</f>
        <v>0</v>
      </c>
      <c r="BI70" s="181">
        <f>IF(N70="nulová",J70,0)</f>
        <v>0</v>
      </c>
      <c r="BJ70" s="180" t="s">
        <v>75</v>
      </c>
      <c r="BK70" s="129"/>
      <c r="BL70" s="129"/>
      <c r="BM70" s="129"/>
    </row>
    <row r="71" s="1" customFormat="1" ht="18" customHeight="1">
      <c r="B71" s="35"/>
      <c r="C71" s="36"/>
      <c r="D71" s="175" t="s">
        <v>120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38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75</v>
      </c>
      <c r="BK71" s="129"/>
      <c r="BL71" s="129"/>
      <c r="BM71" s="129"/>
    </row>
    <row r="72" s="1" customFormat="1" ht="18" customHeight="1">
      <c r="B72" s="35"/>
      <c r="C72" s="36"/>
      <c r="D72" s="175" t="s">
        <v>121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38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75</v>
      </c>
      <c r="BK72" s="129"/>
      <c r="BL72" s="129"/>
      <c r="BM72" s="129"/>
    </row>
    <row r="73" s="1" customFormat="1" ht="18" customHeight="1">
      <c r="B73" s="35"/>
      <c r="C73" s="36"/>
      <c r="D73" s="176" t="s">
        <v>122</v>
      </c>
      <c r="E73" s="36"/>
      <c r="F73" s="36"/>
      <c r="G73" s="36"/>
      <c r="H73" s="36"/>
      <c r="I73" s="129"/>
      <c r="J73" s="177">
        <f>ROUND(J30*T73,2)</f>
        <v>0</v>
      </c>
      <c r="K73" s="36"/>
      <c r="L73" s="178"/>
      <c r="M73" s="129"/>
      <c r="N73" s="179" t="s">
        <v>38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123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75</v>
      </c>
      <c r="BK73" s="129"/>
      <c r="BL73" s="129"/>
      <c r="BM73" s="129"/>
    </row>
    <row r="74" s="1" customFormat="1">
      <c r="B74" s="35"/>
      <c r="C74" s="36"/>
      <c r="D74" s="36"/>
      <c r="E74" s="36"/>
      <c r="F74" s="36"/>
      <c r="G74" s="36"/>
      <c r="H74" s="36"/>
      <c r="I74" s="129"/>
      <c r="J74" s="36"/>
      <c r="K74" s="36"/>
      <c r="L74" s="40"/>
    </row>
    <row r="75" s="1" customFormat="1" ht="29.28" customHeight="1">
      <c r="B75" s="35"/>
      <c r="C75" s="182" t="s">
        <v>124</v>
      </c>
      <c r="D75" s="162"/>
      <c r="E75" s="162"/>
      <c r="F75" s="162"/>
      <c r="G75" s="162"/>
      <c r="H75" s="162"/>
      <c r="I75" s="163"/>
      <c r="J75" s="183">
        <f>ROUND(J61+J67,2)</f>
        <v>0</v>
      </c>
      <c r="K75" s="162"/>
      <c r="L75" s="40"/>
    </row>
    <row r="76" s="1" customFormat="1" ht="6.96" customHeight="1">
      <c r="B76" s="54"/>
      <c r="C76" s="55"/>
      <c r="D76" s="55"/>
      <c r="E76" s="55"/>
      <c r="F76" s="55"/>
      <c r="G76" s="55"/>
      <c r="H76" s="55"/>
      <c r="I76" s="156"/>
      <c r="J76" s="55"/>
      <c r="K76" s="55"/>
      <c r="L76" s="40"/>
    </row>
    <row r="80" s="1" customFormat="1" ht="6.96" customHeight="1">
      <c r="B80" s="56"/>
      <c r="C80" s="57"/>
      <c r="D80" s="57"/>
      <c r="E80" s="57"/>
      <c r="F80" s="57"/>
      <c r="G80" s="57"/>
      <c r="H80" s="57"/>
      <c r="I80" s="159"/>
      <c r="J80" s="57"/>
      <c r="K80" s="57"/>
      <c r="L80" s="40"/>
    </row>
    <row r="81" s="1" customFormat="1" ht="24.96" customHeight="1">
      <c r="B81" s="35"/>
      <c r="C81" s="20" t="s">
        <v>125</v>
      </c>
      <c r="D81" s="36"/>
      <c r="E81" s="36"/>
      <c r="F81" s="36"/>
      <c r="G81" s="36"/>
      <c r="H81" s="36"/>
      <c r="I81" s="129"/>
      <c r="J81" s="36"/>
      <c r="K81" s="36"/>
      <c r="L81" s="40"/>
    </row>
    <row r="82" s="1" customFormat="1" ht="6.96" customHeight="1">
      <c r="B82" s="35"/>
      <c r="C82" s="36"/>
      <c r="D82" s="36"/>
      <c r="E82" s="36"/>
      <c r="F82" s="36"/>
      <c r="G82" s="36"/>
      <c r="H82" s="36"/>
      <c r="I82" s="129"/>
      <c r="J82" s="36"/>
      <c r="K82" s="36"/>
      <c r="L82" s="40"/>
    </row>
    <row r="83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9"/>
      <c r="J83" s="36"/>
      <c r="K83" s="36"/>
      <c r="L83" s="40"/>
    </row>
    <row r="84" s="1" customFormat="1" ht="16.5" customHeight="1">
      <c r="B84" s="35"/>
      <c r="C84" s="36"/>
      <c r="D84" s="36"/>
      <c r="E84" s="160" t="str">
        <f>E7</f>
        <v>Okružní křižovatka v km 1,391.91 u areálu T-sport a SOPO - Modletice včetně chodníku k zastávce</v>
      </c>
      <c r="F84" s="29"/>
      <c r="G84" s="29"/>
      <c r="H84" s="29"/>
      <c r="I84" s="129"/>
      <c r="J84" s="36"/>
      <c r="K84" s="36"/>
      <c r="L84" s="40"/>
    </row>
    <row r="85" s="1" customFormat="1" ht="12" customHeight="1">
      <c r="B85" s="35"/>
      <c r="C85" s="29" t="s">
        <v>100</v>
      </c>
      <c r="D85" s="36"/>
      <c r="E85" s="36"/>
      <c r="F85" s="36"/>
      <c r="G85" s="36"/>
      <c r="H85" s="36"/>
      <c r="I85" s="129"/>
      <c r="J85" s="36"/>
      <c r="K85" s="36"/>
      <c r="L85" s="40"/>
    </row>
    <row r="86" s="1" customFormat="1" ht="16.5" customHeight="1">
      <c r="B86" s="35"/>
      <c r="C86" s="36"/>
      <c r="D86" s="36"/>
      <c r="E86" s="61" t="str">
        <f>E9</f>
        <v>SO 802.B - Vegetační úpravy</v>
      </c>
      <c r="F86" s="36"/>
      <c r="G86" s="36"/>
      <c r="H86" s="36"/>
      <c r="I86" s="129"/>
      <c r="J86" s="36"/>
      <c r="K86" s="36"/>
      <c r="L86" s="40"/>
    </row>
    <row r="87" s="1" customFormat="1" ht="6.96" customHeight="1">
      <c r="B87" s="35"/>
      <c r="C87" s="36"/>
      <c r="D87" s="36"/>
      <c r="E87" s="36"/>
      <c r="F87" s="36"/>
      <c r="G87" s="36"/>
      <c r="H87" s="36"/>
      <c r="I87" s="129"/>
      <c r="J87" s="36"/>
      <c r="K87" s="36"/>
      <c r="L87" s="40"/>
    </row>
    <row r="88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1" t="s">
        <v>22</v>
      </c>
      <c r="J88" s="64" t="str">
        <f>IF(J12="","",J12)</f>
        <v>5. 2. 2018</v>
      </c>
      <c r="K88" s="36"/>
      <c r="L88" s="40"/>
    </row>
    <row r="89" s="1" customFormat="1" ht="6.96" customHeight="1">
      <c r="B89" s="35"/>
      <c r="C89" s="36"/>
      <c r="D89" s="36"/>
      <c r="E89" s="36"/>
      <c r="F89" s="36"/>
      <c r="G89" s="36"/>
      <c r="H89" s="36"/>
      <c r="I89" s="129"/>
      <c r="J89" s="36"/>
      <c r="K89" s="36"/>
      <c r="L89" s="40"/>
    </row>
    <row r="90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1" t="s">
        <v>29</v>
      </c>
      <c r="J90" s="33" t="str">
        <f>E21</f>
        <v xml:space="preserve"> </v>
      </c>
      <c r="K90" s="36"/>
      <c r="L90" s="40"/>
    </row>
    <row r="91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1" t="s">
        <v>31</v>
      </c>
      <c r="J91" s="33" t="str">
        <f>E24</f>
        <v xml:space="preserve"> </v>
      </c>
      <c r="K91" s="36"/>
      <c r="L91" s="40"/>
    </row>
    <row r="92" s="1" customFormat="1" ht="10.32" customHeight="1">
      <c r="B92" s="35"/>
      <c r="C92" s="36"/>
      <c r="D92" s="36"/>
      <c r="E92" s="36"/>
      <c r="F92" s="36"/>
      <c r="G92" s="36"/>
      <c r="H92" s="36"/>
      <c r="I92" s="129"/>
      <c r="J92" s="36"/>
      <c r="K92" s="36"/>
      <c r="L92" s="40"/>
    </row>
    <row r="93" s="8" customFormat="1" ht="29.28" customHeight="1">
      <c r="B93" s="184"/>
      <c r="C93" s="185" t="s">
        <v>126</v>
      </c>
      <c r="D93" s="186" t="s">
        <v>52</v>
      </c>
      <c r="E93" s="186" t="s">
        <v>48</v>
      </c>
      <c r="F93" s="186" t="s">
        <v>49</v>
      </c>
      <c r="G93" s="186" t="s">
        <v>127</v>
      </c>
      <c r="H93" s="186" t="s">
        <v>128</v>
      </c>
      <c r="I93" s="187" t="s">
        <v>129</v>
      </c>
      <c r="J93" s="188" t="s">
        <v>106</v>
      </c>
      <c r="K93" s="189" t="s">
        <v>130</v>
      </c>
      <c r="L93" s="190"/>
      <c r="M93" s="85" t="s">
        <v>1</v>
      </c>
      <c r="N93" s="86" t="s">
        <v>37</v>
      </c>
      <c r="O93" s="86" t="s">
        <v>131</v>
      </c>
      <c r="P93" s="86" t="s">
        <v>132</v>
      </c>
      <c r="Q93" s="86" t="s">
        <v>133</v>
      </c>
      <c r="R93" s="86" t="s">
        <v>134</v>
      </c>
      <c r="S93" s="86" t="s">
        <v>135</v>
      </c>
      <c r="T93" s="87" t="s">
        <v>136</v>
      </c>
    </row>
    <row r="94" s="1" customFormat="1" ht="22.8" customHeight="1">
      <c r="B94" s="35"/>
      <c r="C94" s="92" t="s">
        <v>137</v>
      </c>
      <c r="D94" s="36"/>
      <c r="E94" s="36"/>
      <c r="F94" s="36"/>
      <c r="G94" s="36"/>
      <c r="H94" s="36"/>
      <c r="I94" s="129"/>
      <c r="J94" s="191">
        <f>BK94</f>
        <v>0</v>
      </c>
      <c r="K94" s="36"/>
      <c r="L94" s="40"/>
      <c r="M94" s="88"/>
      <c r="N94" s="89"/>
      <c r="O94" s="89"/>
      <c r="P94" s="192">
        <f>P95+P134</f>
        <v>0</v>
      </c>
      <c r="Q94" s="89"/>
      <c r="R94" s="192">
        <f>R95+R134</f>
        <v>0</v>
      </c>
      <c r="S94" s="89"/>
      <c r="T94" s="193">
        <f>T95+T134</f>
        <v>0</v>
      </c>
      <c r="AT94" s="14" t="s">
        <v>66</v>
      </c>
      <c r="AU94" s="14" t="s">
        <v>77</v>
      </c>
      <c r="BK94" s="194">
        <f>BK95+BK134</f>
        <v>0</v>
      </c>
    </row>
    <row r="95" s="9" customFormat="1" ht="25.92" customHeight="1">
      <c r="B95" s="195"/>
      <c r="C95" s="196"/>
      <c r="D95" s="197" t="s">
        <v>66</v>
      </c>
      <c r="E95" s="198" t="s">
        <v>828</v>
      </c>
      <c r="F95" s="198" t="s">
        <v>829</v>
      </c>
      <c r="G95" s="196"/>
      <c r="H95" s="196"/>
      <c r="I95" s="199"/>
      <c r="J95" s="200">
        <f>BK95</f>
        <v>0</v>
      </c>
      <c r="K95" s="196"/>
      <c r="L95" s="201"/>
      <c r="M95" s="202"/>
      <c r="N95" s="203"/>
      <c r="O95" s="203"/>
      <c r="P95" s="204">
        <f>P96+SUM(P97:P122)</f>
        <v>0</v>
      </c>
      <c r="Q95" s="203"/>
      <c r="R95" s="204">
        <f>R96+SUM(R97:R122)</f>
        <v>0</v>
      </c>
      <c r="S95" s="203"/>
      <c r="T95" s="205">
        <f>T96+SUM(T97:T122)</f>
        <v>0</v>
      </c>
      <c r="AR95" s="206" t="s">
        <v>75</v>
      </c>
      <c r="AT95" s="207" t="s">
        <v>66</v>
      </c>
      <c r="AU95" s="207" t="s">
        <v>67</v>
      </c>
      <c r="AY95" s="206" t="s">
        <v>139</v>
      </c>
      <c r="BK95" s="208">
        <f>BK96+SUM(BK97:BK122)</f>
        <v>0</v>
      </c>
    </row>
    <row r="96" s="1" customFormat="1" ht="22.5" customHeight="1">
      <c r="B96" s="35"/>
      <c r="C96" s="209" t="s">
        <v>75</v>
      </c>
      <c r="D96" s="209" t="s">
        <v>140</v>
      </c>
      <c r="E96" s="210" t="s">
        <v>830</v>
      </c>
      <c r="F96" s="211" t="s">
        <v>831</v>
      </c>
      <c r="G96" s="212" t="s">
        <v>309</v>
      </c>
      <c r="H96" s="213">
        <v>249.55000000000001</v>
      </c>
      <c r="I96" s="214"/>
      <c r="J96" s="215">
        <f>ROUND(I96*H96,2)</f>
        <v>0</v>
      </c>
      <c r="K96" s="211" t="s">
        <v>1</v>
      </c>
      <c r="L96" s="40"/>
      <c r="M96" s="216" t="s">
        <v>1</v>
      </c>
      <c r="N96" s="217" t="s">
        <v>38</v>
      </c>
      <c r="O96" s="76"/>
      <c r="P96" s="218">
        <f>O96*H96</f>
        <v>0</v>
      </c>
      <c r="Q96" s="218">
        <v>0</v>
      </c>
      <c r="R96" s="218">
        <f>Q96*H96</f>
        <v>0</v>
      </c>
      <c r="S96" s="218">
        <v>0</v>
      </c>
      <c r="T96" s="219">
        <f>S96*H96</f>
        <v>0</v>
      </c>
      <c r="AR96" s="14" t="s">
        <v>144</v>
      </c>
      <c r="AT96" s="14" t="s">
        <v>140</v>
      </c>
      <c r="AU96" s="14" t="s">
        <v>75</v>
      </c>
      <c r="AY96" s="14" t="s">
        <v>139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4" t="s">
        <v>75</v>
      </c>
      <c r="BK96" s="220">
        <f>ROUND(I96*H96,2)</f>
        <v>0</v>
      </c>
      <c r="BL96" s="14" t="s">
        <v>144</v>
      </c>
      <c r="BM96" s="14" t="s">
        <v>84</v>
      </c>
    </row>
    <row r="97" s="1" customFormat="1">
      <c r="B97" s="35"/>
      <c r="C97" s="36"/>
      <c r="D97" s="223" t="s">
        <v>832</v>
      </c>
      <c r="E97" s="36"/>
      <c r="F97" s="271" t="s">
        <v>833</v>
      </c>
      <c r="G97" s="36"/>
      <c r="H97" s="36"/>
      <c r="I97" s="129"/>
      <c r="J97" s="36"/>
      <c r="K97" s="36"/>
      <c r="L97" s="40"/>
      <c r="M97" s="272"/>
      <c r="N97" s="76"/>
      <c r="O97" s="76"/>
      <c r="P97" s="76"/>
      <c r="Q97" s="76"/>
      <c r="R97" s="76"/>
      <c r="S97" s="76"/>
      <c r="T97" s="77"/>
      <c r="AT97" s="14" t="s">
        <v>832</v>
      </c>
      <c r="AU97" s="14" t="s">
        <v>75</v>
      </c>
    </row>
    <row r="98" s="10" customFormat="1">
      <c r="B98" s="221"/>
      <c r="C98" s="222"/>
      <c r="D98" s="223" t="s">
        <v>146</v>
      </c>
      <c r="E98" s="224" t="s">
        <v>1</v>
      </c>
      <c r="F98" s="225" t="s">
        <v>834</v>
      </c>
      <c r="G98" s="222"/>
      <c r="H98" s="226">
        <v>249.55000000000001</v>
      </c>
      <c r="I98" s="227"/>
      <c r="J98" s="222"/>
      <c r="K98" s="222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146</v>
      </c>
      <c r="AU98" s="232" t="s">
        <v>75</v>
      </c>
      <c r="AV98" s="10" t="s">
        <v>84</v>
      </c>
      <c r="AW98" s="10" t="s">
        <v>30</v>
      </c>
      <c r="AX98" s="10" t="s">
        <v>75</v>
      </c>
      <c r="AY98" s="232" t="s">
        <v>139</v>
      </c>
    </row>
    <row r="99" s="1" customFormat="1" ht="16.5" customHeight="1">
      <c r="B99" s="35"/>
      <c r="C99" s="209" t="s">
        <v>84</v>
      </c>
      <c r="D99" s="209" t="s">
        <v>140</v>
      </c>
      <c r="E99" s="210" t="s">
        <v>835</v>
      </c>
      <c r="F99" s="211" t="s">
        <v>836</v>
      </c>
      <c r="G99" s="212" t="s">
        <v>309</v>
      </c>
      <c r="H99" s="213">
        <v>36</v>
      </c>
      <c r="I99" s="214"/>
      <c r="J99" s="215">
        <f>ROUND(I99*H99,2)</f>
        <v>0</v>
      </c>
      <c r="K99" s="211" t="s">
        <v>1</v>
      </c>
      <c r="L99" s="40"/>
      <c r="M99" s="216" t="s">
        <v>1</v>
      </c>
      <c r="N99" s="217" t="s">
        <v>38</v>
      </c>
      <c r="O99" s="76"/>
      <c r="P99" s="218">
        <f>O99*H99</f>
        <v>0</v>
      </c>
      <c r="Q99" s="218">
        <v>0</v>
      </c>
      <c r="R99" s="218">
        <f>Q99*H99</f>
        <v>0</v>
      </c>
      <c r="S99" s="218">
        <v>0</v>
      </c>
      <c r="T99" s="219">
        <f>S99*H99</f>
        <v>0</v>
      </c>
      <c r="AR99" s="14" t="s">
        <v>144</v>
      </c>
      <c r="AT99" s="14" t="s">
        <v>140</v>
      </c>
      <c r="AU99" s="14" t="s">
        <v>75</v>
      </c>
      <c r="AY99" s="14" t="s">
        <v>139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4" t="s">
        <v>75</v>
      </c>
      <c r="BK99" s="220">
        <f>ROUND(I99*H99,2)</f>
        <v>0</v>
      </c>
      <c r="BL99" s="14" t="s">
        <v>144</v>
      </c>
      <c r="BM99" s="14" t="s">
        <v>144</v>
      </c>
    </row>
    <row r="100" s="1" customFormat="1" ht="16.5" customHeight="1">
      <c r="B100" s="35"/>
      <c r="C100" s="209" t="s">
        <v>153</v>
      </c>
      <c r="D100" s="209" t="s">
        <v>140</v>
      </c>
      <c r="E100" s="210" t="s">
        <v>837</v>
      </c>
      <c r="F100" s="211" t="s">
        <v>838</v>
      </c>
      <c r="G100" s="212" t="s">
        <v>309</v>
      </c>
      <c r="H100" s="213">
        <v>36</v>
      </c>
      <c r="I100" s="214"/>
      <c r="J100" s="215">
        <f>ROUND(I100*H100,2)</f>
        <v>0</v>
      </c>
      <c r="K100" s="211" t="s">
        <v>1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75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170</v>
      </c>
    </row>
    <row r="101" s="1" customFormat="1" ht="16.5" customHeight="1">
      <c r="B101" s="35"/>
      <c r="C101" s="209" t="s">
        <v>144</v>
      </c>
      <c r="D101" s="209" t="s">
        <v>140</v>
      </c>
      <c r="E101" s="210" t="s">
        <v>839</v>
      </c>
      <c r="F101" s="211" t="s">
        <v>840</v>
      </c>
      <c r="G101" s="212" t="s">
        <v>309</v>
      </c>
      <c r="H101" s="213">
        <v>36</v>
      </c>
      <c r="I101" s="214"/>
      <c r="J101" s="215">
        <f>ROUND(I101*H101,2)</f>
        <v>0</v>
      </c>
      <c r="K101" s="211" t="s">
        <v>1</v>
      </c>
      <c r="L101" s="40"/>
      <c r="M101" s="216" t="s">
        <v>1</v>
      </c>
      <c r="N101" s="217" t="s">
        <v>38</v>
      </c>
      <c r="O101" s="76"/>
      <c r="P101" s="218">
        <f>O101*H101</f>
        <v>0</v>
      </c>
      <c r="Q101" s="218">
        <v>0</v>
      </c>
      <c r="R101" s="218">
        <f>Q101*H101</f>
        <v>0</v>
      </c>
      <c r="S101" s="218">
        <v>0</v>
      </c>
      <c r="T101" s="219">
        <f>S101*H101</f>
        <v>0</v>
      </c>
      <c r="AR101" s="14" t="s">
        <v>144</v>
      </c>
      <c r="AT101" s="14" t="s">
        <v>140</v>
      </c>
      <c r="AU101" s="14" t="s">
        <v>75</v>
      </c>
      <c r="AY101" s="14" t="s">
        <v>139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4" t="s">
        <v>75</v>
      </c>
      <c r="BK101" s="220">
        <f>ROUND(I101*H101,2)</f>
        <v>0</v>
      </c>
      <c r="BL101" s="14" t="s">
        <v>144</v>
      </c>
      <c r="BM101" s="14" t="s">
        <v>179</v>
      </c>
    </row>
    <row r="102" s="1" customFormat="1" ht="16.5" customHeight="1">
      <c r="B102" s="35"/>
      <c r="C102" s="209" t="s">
        <v>164</v>
      </c>
      <c r="D102" s="209" t="s">
        <v>140</v>
      </c>
      <c r="E102" s="210" t="s">
        <v>841</v>
      </c>
      <c r="F102" s="211" t="s">
        <v>842</v>
      </c>
      <c r="G102" s="212" t="s">
        <v>594</v>
      </c>
      <c r="H102" s="213">
        <v>72</v>
      </c>
      <c r="I102" s="214"/>
      <c r="J102" s="215">
        <f>ROUND(I102*H102,2)</f>
        <v>0</v>
      </c>
      <c r="K102" s="211" t="s">
        <v>1</v>
      </c>
      <c r="L102" s="40"/>
      <c r="M102" s="216" t="s">
        <v>1</v>
      </c>
      <c r="N102" s="217" t="s">
        <v>38</v>
      </c>
      <c r="O102" s="76"/>
      <c r="P102" s="218">
        <f>O102*H102</f>
        <v>0</v>
      </c>
      <c r="Q102" s="218">
        <v>0</v>
      </c>
      <c r="R102" s="218">
        <f>Q102*H102</f>
        <v>0</v>
      </c>
      <c r="S102" s="218">
        <v>0</v>
      </c>
      <c r="T102" s="219">
        <f>S102*H102</f>
        <v>0</v>
      </c>
      <c r="AR102" s="14" t="s">
        <v>144</v>
      </c>
      <c r="AT102" s="14" t="s">
        <v>140</v>
      </c>
      <c r="AU102" s="14" t="s">
        <v>75</v>
      </c>
      <c r="AY102" s="14" t="s">
        <v>139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4" t="s">
        <v>75</v>
      </c>
      <c r="BK102" s="220">
        <f>ROUND(I102*H102,2)</f>
        <v>0</v>
      </c>
      <c r="BL102" s="14" t="s">
        <v>144</v>
      </c>
      <c r="BM102" s="14" t="s">
        <v>189</v>
      </c>
    </row>
    <row r="103" s="1" customFormat="1" ht="45" customHeight="1">
      <c r="B103" s="35"/>
      <c r="C103" s="209" t="s">
        <v>170</v>
      </c>
      <c r="D103" s="209" t="s">
        <v>140</v>
      </c>
      <c r="E103" s="210" t="s">
        <v>843</v>
      </c>
      <c r="F103" s="211" t="s">
        <v>844</v>
      </c>
      <c r="G103" s="212" t="s">
        <v>309</v>
      </c>
      <c r="H103" s="213">
        <v>36</v>
      </c>
      <c r="I103" s="214"/>
      <c r="J103" s="215">
        <f>ROUND(I103*H103,2)</f>
        <v>0</v>
      </c>
      <c r="K103" s="211" t="s">
        <v>1</v>
      </c>
      <c r="L103" s="40"/>
      <c r="M103" s="216" t="s">
        <v>1</v>
      </c>
      <c r="N103" s="217" t="s">
        <v>38</v>
      </c>
      <c r="O103" s="76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AR103" s="14" t="s">
        <v>144</v>
      </c>
      <c r="AT103" s="14" t="s">
        <v>140</v>
      </c>
      <c r="AU103" s="14" t="s">
        <v>75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144</v>
      </c>
      <c r="BM103" s="14" t="s">
        <v>198</v>
      </c>
    </row>
    <row r="104" s="1" customFormat="1" ht="22.5" customHeight="1">
      <c r="B104" s="35"/>
      <c r="C104" s="209" t="s">
        <v>176</v>
      </c>
      <c r="D104" s="209" t="s">
        <v>140</v>
      </c>
      <c r="E104" s="210" t="s">
        <v>845</v>
      </c>
      <c r="F104" s="211" t="s">
        <v>846</v>
      </c>
      <c r="G104" s="212" t="s">
        <v>309</v>
      </c>
      <c r="H104" s="213">
        <v>36</v>
      </c>
      <c r="I104" s="214"/>
      <c r="J104" s="215">
        <f>ROUND(I104*H104,2)</f>
        <v>0</v>
      </c>
      <c r="K104" s="211" t="s">
        <v>1</v>
      </c>
      <c r="L104" s="40"/>
      <c r="M104" s="216" t="s">
        <v>1</v>
      </c>
      <c r="N104" s="217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144</v>
      </c>
      <c r="AT104" s="14" t="s">
        <v>140</v>
      </c>
      <c r="AU104" s="14" t="s">
        <v>75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144</v>
      </c>
      <c r="BM104" s="14" t="s">
        <v>209</v>
      </c>
    </row>
    <row r="105" s="1" customFormat="1" ht="22.5" customHeight="1">
      <c r="B105" s="35"/>
      <c r="C105" s="209" t="s">
        <v>179</v>
      </c>
      <c r="D105" s="209" t="s">
        <v>140</v>
      </c>
      <c r="E105" s="210" t="s">
        <v>847</v>
      </c>
      <c r="F105" s="211" t="s">
        <v>848</v>
      </c>
      <c r="G105" s="212" t="s">
        <v>582</v>
      </c>
      <c r="H105" s="213">
        <v>8.4239999999999995</v>
      </c>
      <c r="I105" s="214"/>
      <c r="J105" s="215">
        <f>ROUND(I105*H105,2)</f>
        <v>0</v>
      </c>
      <c r="K105" s="211" t="s">
        <v>1</v>
      </c>
      <c r="L105" s="40"/>
      <c r="M105" s="216" t="s">
        <v>1</v>
      </c>
      <c r="N105" s="217" t="s">
        <v>38</v>
      </c>
      <c r="O105" s="7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14" t="s">
        <v>144</v>
      </c>
      <c r="AT105" s="14" t="s">
        <v>140</v>
      </c>
      <c r="AU105" s="14" t="s">
        <v>75</v>
      </c>
      <c r="AY105" s="14" t="s">
        <v>139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4" t="s">
        <v>75</v>
      </c>
      <c r="BK105" s="220">
        <f>ROUND(I105*H105,2)</f>
        <v>0</v>
      </c>
      <c r="BL105" s="14" t="s">
        <v>144</v>
      </c>
      <c r="BM105" s="14" t="s">
        <v>219</v>
      </c>
    </row>
    <row r="106" s="10" customFormat="1">
      <c r="B106" s="221"/>
      <c r="C106" s="222"/>
      <c r="D106" s="223" t="s">
        <v>146</v>
      </c>
      <c r="E106" s="224" t="s">
        <v>1</v>
      </c>
      <c r="F106" s="225" t="s">
        <v>849</v>
      </c>
      <c r="G106" s="222"/>
      <c r="H106" s="226">
        <v>8.4239999999999995</v>
      </c>
      <c r="I106" s="227"/>
      <c r="J106" s="222"/>
      <c r="K106" s="222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146</v>
      </c>
      <c r="AU106" s="232" t="s">
        <v>75</v>
      </c>
      <c r="AV106" s="10" t="s">
        <v>84</v>
      </c>
      <c r="AW106" s="10" t="s">
        <v>30</v>
      </c>
      <c r="AX106" s="10" t="s">
        <v>75</v>
      </c>
      <c r="AY106" s="232" t="s">
        <v>139</v>
      </c>
    </row>
    <row r="107" s="1" customFormat="1" ht="16.5" customHeight="1">
      <c r="B107" s="35"/>
      <c r="C107" s="209" t="s">
        <v>184</v>
      </c>
      <c r="D107" s="209" t="s">
        <v>140</v>
      </c>
      <c r="E107" s="210" t="s">
        <v>850</v>
      </c>
      <c r="F107" s="211" t="s">
        <v>851</v>
      </c>
      <c r="G107" s="212" t="s">
        <v>309</v>
      </c>
      <c r="H107" s="213">
        <v>72</v>
      </c>
      <c r="I107" s="214"/>
      <c r="J107" s="215">
        <f>ROUND(I107*H107,2)</f>
        <v>0</v>
      </c>
      <c r="K107" s="211" t="s">
        <v>1</v>
      </c>
      <c r="L107" s="40"/>
      <c r="M107" s="216" t="s">
        <v>1</v>
      </c>
      <c r="N107" s="217" t="s">
        <v>38</v>
      </c>
      <c r="O107" s="76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AR107" s="14" t="s">
        <v>144</v>
      </c>
      <c r="AT107" s="14" t="s">
        <v>140</v>
      </c>
      <c r="AU107" s="14" t="s">
        <v>75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144</v>
      </c>
      <c r="BM107" s="14" t="s">
        <v>230</v>
      </c>
    </row>
    <row r="108" s="1" customFormat="1" ht="16.5" customHeight="1">
      <c r="B108" s="35"/>
      <c r="C108" s="209" t="s">
        <v>189</v>
      </c>
      <c r="D108" s="209" t="s">
        <v>140</v>
      </c>
      <c r="E108" s="210" t="s">
        <v>852</v>
      </c>
      <c r="F108" s="211" t="s">
        <v>853</v>
      </c>
      <c r="G108" s="212" t="s">
        <v>428</v>
      </c>
      <c r="H108" s="213">
        <v>8.4239999999999995</v>
      </c>
      <c r="I108" s="214"/>
      <c r="J108" s="215">
        <f>ROUND(I108*H108,2)</f>
        <v>0</v>
      </c>
      <c r="K108" s="211" t="s">
        <v>1</v>
      </c>
      <c r="L108" s="40"/>
      <c r="M108" s="216" t="s">
        <v>1</v>
      </c>
      <c r="N108" s="217" t="s">
        <v>38</v>
      </c>
      <c r="O108" s="76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14" t="s">
        <v>144</v>
      </c>
      <c r="AT108" s="14" t="s">
        <v>140</v>
      </c>
      <c r="AU108" s="14" t="s">
        <v>75</v>
      </c>
      <c r="AY108" s="14" t="s">
        <v>139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4" t="s">
        <v>75</v>
      </c>
      <c r="BK108" s="220">
        <f>ROUND(I108*H108,2)</f>
        <v>0</v>
      </c>
      <c r="BL108" s="14" t="s">
        <v>144</v>
      </c>
      <c r="BM108" s="14" t="s">
        <v>94</v>
      </c>
    </row>
    <row r="109" s="10" customFormat="1">
      <c r="B109" s="221"/>
      <c r="C109" s="222"/>
      <c r="D109" s="223" t="s">
        <v>146</v>
      </c>
      <c r="E109" s="224" t="s">
        <v>1</v>
      </c>
      <c r="F109" s="225" t="s">
        <v>849</v>
      </c>
      <c r="G109" s="222"/>
      <c r="H109" s="226">
        <v>8.4239999999999995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146</v>
      </c>
      <c r="AU109" s="232" t="s">
        <v>75</v>
      </c>
      <c r="AV109" s="10" t="s">
        <v>84</v>
      </c>
      <c r="AW109" s="10" t="s">
        <v>30</v>
      </c>
      <c r="AX109" s="10" t="s">
        <v>75</v>
      </c>
      <c r="AY109" s="232" t="s">
        <v>139</v>
      </c>
    </row>
    <row r="110" s="1" customFormat="1" ht="16.5" customHeight="1">
      <c r="B110" s="35"/>
      <c r="C110" s="209" t="s">
        <v>193</v>
      </c>
      <c r="D110" s="209" t="s">
        <v>140</v>
      </c>
      <c r="E110" s="210" t="s">
        <v>854</v>
      </c>
      <c r="F110" s="211" t="s">
        <v>855</v>
      </c>
      <c r="G110" s="212" t="s">
        <v>594</v>
      </c>
      <c r="H110" s="213">
        <v>4</v>
      </c>
      <c r="I110" s="214"/>
      <c r="J110" s="215">
        <f>ROUND(I110*H110,2)</f>
        <v>0</v>
      </c>
      <c r="K110" s="211" t="s">
        <v>1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144</v>
      </c>
      <c r="AT110" s="14" t="s">
        <v>140</v>
      </c>
      <c r="AU110" s="14" t="s">
        <v>75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144</v>
      </c>
      <c r="BM110" s="14" t="s">
        <v>97</v>
      </c>
    </row>
    <row r="111" s="1" customFormat="1" ht="22.5" customHeight="1">
      <c r="B111" s="35"/>
      <c r="C111" s="209" t="s">
        <v>198</v>
      </c>
      <c r="D111" s="209" t="s">
        <v>140</v>
      </c>
      <c r="E111" s="210" t="s">
        <v>856</v>
      </c>
      <c r="F111" s="211" t="s">
        <v>857</v>
      </c>
      <c r="G111" s="212" t="s">
        <v>594</v>
      </c>
      <c r="H111" s="213">
        <v>4</v>
      </c>
      <c r="I111" s="214"/>
      <c r="J111" s="215">
        <f>ROUND(I111*H111,2)</f>
        <v>0</v>
      </c>
      <c r="K111" s="211" t="s">
        <v>1</v>
      </c>
      <c r="L111" s="40"/>
      <c r="M111" s="216" t="s">
        <v>1</v>
      </c>
      <c r="N111" s="217" t="s">
        <v>38</v>
      </c>
      <c r="O111" s="76"/>
      <c r="P111" s="218">
        <f>O111*H111</f>
        <v>0</v>
      </c>
      <c r="Q111" s="218">
        <v>0</v>
      </c>
      <c r="R111" s="218">
        <f>Q111*H111</f>
        <v>0</v>
      </c>
      <c r="S111" s="218">
        <v>0</v>
      </c>
      <c r="T111" s="219">
        <f>S111*H111</f>
        <v>0</v>
      </c>
      <c r="AR111" s="14" t="s">
        <v>144</v>
      </c>
      <c r="AT111" s="14" t="s">
        <v>140</v>
      </c>
      <c r="AU111" s="14" t="s">
        <v>75</v>
      </c>
      <c r="AY111" s="14" t="s">
        <v>139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4" t="s">
        <v>75</v>
      </c>
      <c r="BK111" s="220">
        <f>ROUND(I111*H111,2)</f>
        <v>0</v>
      </c>
      <c r="BL111" s="14" t="s">
        <v>144</v>
      </c>
      <c r="BM111" s="14" t="s">
        <v>261</v>
      </c>
    </row>
    <row r="112" s="1" customFormat="1" ht="22.5" customHeight="1">
      <c r="B112" s="35"/>
      <c r="C112" s="209" t="s">
        <v>204</v>
      </c>
      <c r="D112" s="209" t="s">
        <v>140</v>
      </c>
      <c r="E112" s="210" t="s">
        <v>858</v>
      </c>
      <c r="F112" s="211" t="s">
        <v>859</v>
      </c>
      <c r="G112" s="212" t="s">
        <v>582</v>
      </c>
      <c r="H112" s="213">
        <v>1.1040000000000001</v>
      </c>
      <c r="I112" s="214"/>
      <c r="J112" s="215">
        <f>ROUND(I112*H112,2)</f>
        <v>0</v>
      </c>
      <c r="K112" s="211" t="s">
        <v>1</v>
      </c>
      <c r="L112" s="40"/>
      <c r="M112" s="216" t="s">
        <v>1</v>
      </c>
      <c r="N112" s="217" t="s">
        <v>38</v>
      </c>
      <c r="O112" s="76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AR112" s="14" t="s">
        <v>144</v>
      </c>
      <c r="AT112" s="14" t="s">
        <v>140</v>
      </c>
      <c r="AU112" s="14" t="s">
        <v>75</v>
      </c>
      <c r="AY112" s="14" t="s">
        <v>139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4" t="s">
        <v>75</v>
      </c>
      <c r="BK112" s="220">
        <f>ROUND(I112*H112,2)</f>
        <v>0</v>
      </c>
      <c r="BL112" s="14" t="s">
        <v>144</v>
      </c>
      <c r="BM112" s="14" t="s">
        <v>271</v>
      </c>
    </row>
    <row r="113" s="10" customFormat="1">
      <c r="B113" s="221"/>
      <c r="C113" s="222"/>
      <c r="D113" s="223" t="s">
        <v>146</v>
      </c>
      <c r="E113" s="224" t="s">
        <v>1</v>
      </c>
      <c r="F113" s="225" t="s">
        <v>860</v>
      </c>
      <c r="G113" s="222"/>
      <c r="H113" s="226">
        <v>1.1040000000000001</v>
      </c>
      <c r="I113" s="227"/>
      <c r="J113" s="222"/>
      <c r="K113" s="222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146</v>
      </c>
      <c r="AU113" s="232" t="s">
        <v>75</v>
      </c>
      <c r="AV113" s="10" t="s">
        <v>84</v>
      </c>
      <c r="AW113" s="10" t="s">
        <v>30</v>
      </c>
      <c r="AX113" s="10" t="s">
        <v>75</v>
      </c>
      <c r="AY113" s="232" t="s">
        <v>139</v>
      </c>
    </row>
    <row r="114" s="1" customFormat="1" ht="16.5" customHeight="1">
      <c r="B114" s="35"/>
      <c r="C114" s="209" t="s">
        <v>209</v>
      </c>
      <c r="D114" s="209" t="s">
        <v>140</v>
      </c>
      <c r="E114" s="210" t="s">
        <v>861</v>
      </c>
      <c r="F114" s="211" t="s">
        <v>862</v>
      </c>
      <c r="G114" s="212" t="s">
        <v>594</v>
      </c>
      <c r="H114" s="213">
        <v>3</v>
      </c>
      <c r="I114" s="214"/>
      <c r="J114" s="215">
        <f>ROUND(I114*H114,2)</f>
        <v>0</v>
      </c>
      <c r="K114" s="211" t="s">
        <v>1</v>
      </c>
      <c r="L114" s="40"/>
      <c r="M114" s="216" t="s">
        <v>1</v>
      </c>
      <c r="N114" s="217" t="s">
        <v>38</v>
      </c>
      <c r="O114" s="76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AR114" s="14" t="s">
        <v>144</v>
      </c>
      <c r="AT114" s="14" t="s">
        <v>140</v>
      </c>
      <c r="AU114" s="14" t="s">
        <v>75</v>
      </c>
      <c r="AY114" s="14" t="s">
        <v>139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4" t="s">
        <v>75</v>
      </c>
      <c r="BK114" s="220">
        <f>ROUND(I114*H114,2)</f>
        <v>0</v>
      </c>
      <c r="BL114" s="14" t="s">
        <v>144</v>
      </c>
      <c r="BM114" s="14" t="s">
        <v>279</v>
      </c>
    </row>
    <row r="115" s="1" customFormat="1" ht="16.5" customHeight="1">
      <c r="B115" s="35"/>
      <c r="C115" s="209" t="s">
        <v>8</v>
      </c>
      <c r="D115" s="209" t="s">
        <v>140</v>
      </c>
      <c r="E115" s="210" t="s">
        <v>863</v>
      </c>
      <c r="F115" s="211" t="s">
        <v>864</v>
      </c>
      <c r="G115" s="212" t="s">
        <v>594</v>
      </c>
      <c r="H115" s="213">
        <v>1</v>
      </c>
      <c r="I115" s="214"/>
      <c r="J115" s="215">
        <f>ROUND(I115*H115,2)</f>
        <v>0</v>
      </c>
      <c r="K115" s="211" t="s">
        <v>1</v>
      </c>
      <c r="L115" s="40"/>
      <c r="M115" s="216" t="s">
        <v>1</v>
      </c>
      <c r="N115" s="217" t="s">
        <v>38</v>
      </c>
      <c r="O115" s="76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AR115" s="14" t="s">
        <v>144</v>
      </c>
      <c r="AT115" s="14" t="s">
        <v>140</v>
      </c>
      <c r="AU115" s="14" t="s">
        <v>75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144</v>
      </c>
      <c r="BM115" s="14" t="s">
        <v>291</v>
      </c>
    </row>
    <row r="116" s="1" customFormat="1" ht="16.5" customHeight="1">
      <c r="B116" s="35"/>
      <c r="C116" s="209" t="s">
        <v>219</v>
      </c>
      <c r="D116" s="209" t="s">
        <v>140</v>
      </c>
      <c r="E116" s="210" t="s">
        <v>865</v>
      </c>
      <c r="F116" s="211" t="s">
        <v>853</v>
      </c>
      <c r="G116" s="212" t="s">
        <v>428</v>
      </c>
      <c r="H116" s="213">
        <v>1.1040000000000001</v>
      </c>
      <c r="I116" s="214"/>
      <c r="J116" s="215">
        <f>ROUND(I116*H116,2)</f>
        <v>0</v>
      </c>
      <c r="K116" s="211" t="s">
        <v>1</v>
      </c>
      <c r="L116" s="40"/>
      <c r="M116" s="216" t="s">
        <v>1</v>
      </c>
      <c r="N116" s="217" t="s">
        <v>38</v>
      </c>
      <c r="O116" s="76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AR116" s="14" t="s">
        <v>144</v>
      </c>
      <c r="AT116" s="14" t="s">
        <v>140</v>
      </c>
      <c r="AU116" s="14" t="s">
        <v>75</v>
      </c>
      <c r="AY116" s="14" t="s">
        <v>139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4" t="s">
        <v>75</v>
      </c>
      <c r="BK116" s="220">
        <f>ROUND(I116*H116,2)</f>
        <v>0</v>
      </c>
      <c r="BL116" s="14" t="s">
        <v>144</v>
      </c>
      <c r="BM116" s="14" t="s">
        <v>301</v>
      </c>
    </row>
    <row r="117" s="10" customFormat="1">
      <c r="B117" s="221"/>
      <c r="C117" s="222"/>
      <c r="D117" s="223" t="s">
        <v>146</v>
      </c>
      <c r="E117" s="224" t="s">
        <v>1</v>
      </c>
      <c r="F117" s="225" t="s">
        <v>860</v>
      </c>
      <c r="G117" s="222"/>
      <c r="H117" s="226">
        <v>1.1040000000000001</v>
      </c>
      <c r="I117" s="227"/>
      <c r="J117" s="222"/>
      <c r="K117" s="222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146</v>
      </c>
      <c r="AU117" s="232" t="s">
        <v>75</v>
      </c>
      <c r="AV117" s="10" t="s">
        <v>84</v>
      </c>
      <c r="AW117" s="10" t="s">
        <v>30</v>
      </c>
      <c r="AX117" s="10" t="s">
        <v>75</v>
      </c>
      <c r="AY117" s="232" t="s">
        <v>139</v>
      </c>
    </row>
    <row r="118" s="1" customFormat="1" ht="22.5" customHeight="1">
      <c r="B118" s="35"/>
      <c r="C118" s="209" t="s">
        <v>223</v>
      </c>
      <c r="D118" s="209" t="s">
        <v>140</v>
      </c>
      <c r="E118" s="210" t="s">
        <v>866</v>
      </c>
      <c r="F118" s="211" t="s">
        <v>867</v>
      </c>
      <c r="G118" s="212" t="s">
        <v>428</v>
      </c>
      <c r="H118" s="213">
        <v>1.1040000000000001</v>
      </c>
      <c r="I118" s="214"/>
      <c r="J118" s="215">
        <f>ROUND(I118*H118,2)</f>
        <v>0</v>
      </c>
      <c r="K118" s="211" t="s">
        <v>1</v>
      </c>
      <c r="L118" s="40"/>
      <c r="M118" s="216" t="s">
        <v>1</v>
      </c>
      <c r="N118" s="217" t="s">
        <v>38</v>
      </c>
      <c r="O118" s="76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14" t="s">
        <v>144</v>
      </c>
      <c r="AT118" s="14" t="s">
        <v>140</v>
      </c>
      <c r="AU118" s="14" t="s">
        <v>75</v>
      </c>
      <c r="AY118" s="14" t="s">
        <v>139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4" t="s">
        <v>75</v>
      </c>
      <c r="BK118" s="220">
        <f>ROUND(I118*H118,2)</f>
        <v>0</v>
      </c>
      <c r="BL118" s="14" t="s">
        <v>144</v>
      </c>
      <c r="BM118" s="14" t="s">
        <v>312</v>
      </c>
    </row>
    <row r="119" s="10" customFormat="1">
      <c r="B119" s="221"/>
      <c r="C119" s="222"/>
      <c r="D119" s="223" t="s">
        <v>146</v>
      </c>
      <c r="E119" s="224" t="s">
        <v>1</v>
      </c>
      <c r="F119" s="225" t="s">
        <v>860</v>
      </c>
      <c r="G119" s="222"/>
      <c r="H119" s="226">
        <v>1.1040000000000001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146</v>
      </c>
      <c r="AU119" s="232" t="s">
        <v>75</v>
      </c>
      <c r="AV119" s="10" t="s">
        <v>84</v>
      </c>
      <c r="AW119" s="10" t="s">
        <v>30</v>
      </c>
      <c r="AX119" s="10" t="s">
        <v>75</v>
      </c>
      <c r="AY119" s="232" t="s">
        <v>139</v>
      </c>
    </row>
    <row r="120" s="1" customFormat="1" ht="16.5" customHeight="1">
      <c r="B120" s="35"/>
      <c r="C120" s="209" t="s">
        <v>230</v>
      </c>
      <c r="D120" s="209" t="s">
        <v>140</v>
      </c>
      <c r="E120" s="210" t="s">
        <v>868</v>
      </c>
      <c r="F120" s="211" t="s">
        <v>869</v>
      </c>
      <c r="G120" s="212" t="s">
        <v>594</v>
      </c>
      <c r="H120" s="213">
        <v>4</v>
      </c>
      <c r="I120" s="214"/>
      <c r="J120" s="215">
        <f>ROUND(I120*H120,2)</f>
        <v>0</v>
      </c>
      <c r="K120" s="211" t="s">
        <v>1</v>
      </c>
      <c r="L120" s="40"/>
      <c r="M120" s="216" t="s">
        <v>1</v>
      </c>
      <c r="N120" s="217" t="s">
        <v>38</v>
      </c>
      <c r="O120" s="76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AR120" s="14" t="s">
        <v>144</v>
      </c>
      <c r="AT120" s="14" t="s">
        <v>140</v>
      </c>
      <c r="AU120" s="14" t="s">
        <v>75</v>
      </c>
      <c r="AY120" s="14" t="s">
        <v>139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4" t="s">
        <v>75</v>
      </c>
      <c r="BK120" s="220">
        <f>ROUND(I120*H120,2)</f>
        <v>0</v>
      </c>
      <c r="BL120" s="14" t="s">
        <v>144</v>
      </c>
      <c r="BM120" s="14" t="s">
        <v>324</v>
      </c>
    </row>
    <row r="121" s="1" customFormat="1" ht="16.5" customHeight="1">
      <c r="B121" s="35"/>
      <c r="C121" s="209" t="s">
        <v>234</v>
      </c>
      <c r="D121" s="209" t="s">
        <v>140</v>
      </c>
      <c r="E121" s="210" t="s">
        <v>870</v>
      </c>
      <c r="F121" s="211" t="s">
        <v>871</v>
      </c>
      <c r="G121" s="212" t="s">
        <v>594</v>
      </c>
      <c r="H121" s="213">
        <v>4</v>
      </c>
      <c r="I121" s="214"/>
      <c r="J121" s="215">
        <f>ROUND(I121*H121,2)</f>
        <v>0</v>
      </c>
      <c r="K121" s="211" t="s">
        <v>1</v>
      </c>
      <c r="L121" s="40"/>
      <c r="M121" s="216" t="s">
        <v>1</v>
      </c>
      <c r="N121" s="217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144</v>
      </c>
      <c r="AT121" s="14" t="s">
        <v>140</v>
      </c>
      <c r="AU121" s="14" t="s">
        <v>75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144</v>
      </c>
      <c r="BM121" s="14" t="s">
        <v>333</v>
      </c>
    </row>
    <row r="122" s="9" customFormat="1" ht="22.8" customHeight="1">
      <c r="B122" s="195"/>
      <c r="C122" s="196"/>
      <c r="D122" s="197" t="s">
        <v>66</v>
      </c>
      <c r="E122" s="254" t="s">
        <v>872</v>
      </c>
      <c r="F122" s="254" t="s">
        <v>873</v>
      </c>
      <c r="G122" s="196"/>
      <c r="H122" s="196"/>
      <c r="I122" s="199"/>
      <c r="J122" s="255">
        <f>BK122</f>
        <v>0</v>
      </c>
      <c r="K122" s="196"/>
      <c r="L122" s="201"/>
      <c r="M122" s="202"/>
      <c r="N122" s="203"/>
      <c r="O122" s="203"/>
      <c r="P122" s="204">
        <f>SUM(P123:P133)</f>
        <v>0</v>
      </c>
      <c r="Q122" s="203"/>
      <c r="R122" s="204">
        <f>SUM(R123:R133)</f>
        <v>0</v>
      </c>
      <c r="S122" s="203"/>
      <c r="T122" s="205">
        <f>SUM(T123:T133)</f>
        <v>0</v>
      </c>
      <c r="AR122" s="206" t="s">
        <v>75</v>
      </c>
      <c r="AT122" s="207" t="s">
        <v>66</v>
      </c>
      <c r="AU122" s="207" t="s">
        <v>75</v>
      </c>
      <c r="AY122" s="206" t="s">
        <v>139</v>
      </c>
      <c r="BK122" s="208">
        <f>SUM(BK123:BK133)</f>
        <v>0</v>
      </c>
    </row>
    <row r="123" s="1" customFormat="1" ht="16.5" customHeight="1">
      <c r="B123" s="35"/>
      <c r="C123" s="209" t="s">
        <v>94</v>
      </c>
      <c r="D123" s="209" t="s">
        <v>140</v>
      </c>
      <c r="E123" s="210" t="s">
        <v>874</v>
      </c>
      <c r="F123" s="211" t="s">
        <v>875</v>
      </c>
      <c r="G123" s="212" t="s">
        <v>594</v>
      </c>
      <c r="H123" s="213">
        <v>20</v>
      </c>
      <c r="I123" s="214"/>
      <c r="J123" s="215">
        <f>ROUND(I123*H123,2)</f>
        <v>0</v>
      </c>
      <c r="K123" s="211" t="s">
        <v>1</v>
      </c>
      <c r="L123" s="40"/>
      <c r="M123" s="216" t="s">
        <v>1</v>
      </c>
      <c r="N123" s="217" t="s">
        <v>38</v>
      </c>
      <c r="O123" s="76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AR123" s="14" t="s">
        <v>144</v>
      </c>
      <c r="AT123" s="14" t="s">
        <v>140</v>
      </c>
      <c r="AU123" s="14" t="s">
        <v>84</v>
      </c>
      <c r="AY123" s="14" t="s">
        <v>139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4" t="s">
        <v>75</v>
      </c>
      <c r="BK123" s="220">
        <f>ROUND(I123*H123,2)</f>
        <v>0</v>
      </c>
      <c r="BL123" s="14" t="s">
        <v>144</v>
      </c>
      <c r="BM123" s="14" t="s">
        <v>353</v>
      </c>
    </row>
    <row r="124" s="1" customFormat="1" ht="16.5" customHeight="1">
      <c r="B124" s="35"/>
      <c r="C124" s="209" t="s">
        <v>7</v>
      </c>
      <c r="D124" s="209" t="s">
        <v>140</v>
      </c>
      <c r="E124" s="210" t="s">
        <v>876</v>
      </c>
      <c r="F124" s="211" t="s">
        <v>877</v>
      </c>
      <c r="G124" s="212" t="s">
        <v>594</v>
      </c>
      <c r="H124" s="213">
        <v>16</v>
      </c>
      <c r="I124" s="214"/>
      <c r="J124" s="215">
        <f>ROUND(I124*H124,2)</f>
        <v>0</v>
      </c>
      <c r="K124" s="211" t="s">
        <v>1</v>
      </c>
      <c r="L124" s="40"/>
      <c r="M124" s="216" t="s">
        <v>1</v>
      </c>
      <c r="N124" s="217" t="s">
        <v>38</v>
      </c>
      <c r="O124" s="76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AR124" s="14" t="s">
        <v>144</v>
      </c>
      <c r="AT124" s="14" t="s">
        <v>140</v>
      </c>
      <c r="AU124" s="14" t="s">
        <v>84</v>
      </c>
      <c r="AY124" s="14" t="s">
        <v>139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75</v>
      </c>
      <c r="BK124" s="220">
        <f>ROUND(I124*H124,2)</f>
        <v>0</v>
      </c>
      <c r="BL124" s="14" t="s">
        <v>144</v>
      </c>
      <c r="BM124" s="14" t="s">
        <v>361</v>
      </c>
    </row>
    <row r="125" s="1" customFormat="1" ht="16.5" customHeight="1">
      <c r="B125" s="35"/>
      <c r="C125" s="209" t="s">
        <v>97</v>
      </c>
      <c r="D125" s="209" t="s">
        <v>140</v>
      </c>
      <c r="E125" s="210" t="s">
        <v>878</v>
      </c>
      <c r="F125" s="211" t="s">
        <v>879</v>
      </c>
      <c r="G125" s="212" t="s">
        <v>594</v>
      </c>
      <c r="H125" s="213">
        <v>24</v>
      </c>
      <c r="I125" s="214"/>
      <c r="J125" s="215">
        <f>ROUND(I125*H125,2)</f>
        <v>0</v>
      </c>
      <c r="K125" s="211" t="s">
        <v>1</v>
      </c>
      <c r="L125" s="40"/>
      <c r="M125" s="216" t="s">
        <v>1</v>
      </c>
      <c r="N125" s="217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144</v>
      </c>
      <c r="AT125" s="14" t="s">
        <v>140</v>
      </c>
      <c r="AU125" s="14" t="s">
        <v>84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144</v>
      </c>
      <c r="BM125" s="14" t="s">
        <v>529</v>
      </c>
    </row>
    <row r="126" s="1" customFormat="1" ht="16.5" customHeight="1">
      <c r="B126" s="35"/>
      <c r="C126" s="209" t="s">
        <v>257</v>
      </c>
      <c r="D126" s="209" t="s">
        <v>140</v>
      </c>
      <c r="E126" s="210" t="s">
        <v>880</v>
      </c>
      <c r="F126" s="211" t="s">
        <v>881</v>
      </c>
      <c r="G126" s="212" t="s">
        <v>594</v>
      </c>
      <c r="H126" s="213">
        <v>60</v>
      </c>
      <c r="I126" s="214"/>
      <c r="J126" s="215">
        <f>ROUND(I126*H126,2)</f>
        <v>0</v>
      </c>
      <c r="K126" s="211" t="s">
        <v>1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AR126" s="14" t="s">
        <v>144</v>
      </c>
      <c r="AT126" s="14" t="s">
        <v>140</v>
      </c>
      <c r="AU126" s="14" t="s">
        <v>84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144</v>
      </c>
      <c r="BM126" s="14" t="s">
        <v>533</v>
      </c>
    </row>
    <row r="127" s="1" customFormat="1" ht="16.5" customHeight="1">
      <c r="B127" s="35"/>
      <c r="C127" s="209" t="s">
        <v>261</v>
      </c>
      <c r="D127" s="209" t="s">
        <v>140</v>
      </c>
      <c r="E127" s="210" t="s">
        <v>882</v>
      </c>
      <c r="F127" s="211" t="s">
        <v>883</v>
      </c>
      <c r="G127" s="212" t="s">
        <v>594</v>
      </c>
      <c r="H127" s="213">
        <v>60</v>
      </c>
      <c r="I127" s="214"/>
      <c r="J127" s="215">
        <f>ROUND(I127*H127,2)</f>
        <v>0</v>
      </c>
      <c r="K127" s="211" t="s">
        <v>1</v>
      </c>
      <c r="L127" s="40"/>
      <c r="M127" s="216" t="s">
        <v>1</v>
      </c>
      <c r="N127" s="217" t="s">
        <v>38</v>
      </c>
      <c r="O127" s="76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AR127" s="14" t="s">
        <v>144</v>
      </c>
      <c r="AT127" s="14" t="s">
        <v>140</v>
      </c>
      <c r="AU127" s="14" t="s">
        <v>84</v>
      </c>
      <c r="AY127" s="14" t="s">
        <v>139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75</v>
      </c>
      <c r="BK127" s="220">
        <f>ROUND(I127*H127,2)</f>
        <v>0</v>
      </c>
      <c r="BL127" s="14" t="s">
        <v>144</v>
      </c>
      <c r="BM127" s="14" t="s">
        <v>537</v>
      </c>
    </row>
    <row r="128" s="1" customFormat="1" ht="22.5" customHeight="1">
      <c r="B128" s="35"/>
      <c r="C128" s="209" t="s">
        <v>265</v>
      </c>
      <c r="D128" s="209" t="s">
        <v>140</v>
      </c>
      <c r="E128" s="210" t="s">
        <v>884</v>
      </c>
      <c r="F128" s="211" t="s">
        <v>885</v>
      </c>
      <c r="G128" s="212" t="s">
        <v>309</v>
      </c>
      <c r="H128" s="213">
        <v>249.55000000000001</v>
      </c>
      <c r="I128" s="214"/>
      <c r="J128" s="215">
        <f>ROUND(I128*H128,2)</f>
        <v>0</v>
      </c>
      <c r="K128" s="211" t="s">
        <v>1</v>
      </c>
      <c r="L128" s="40"/>
      <c r="M128" s="216" t="s">
        <v>1</v>
      </c>
      <c r="N128" s="217" t="s">
        <v>38</v>
      </c>
      <c r="O128" s="76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AR128" s="14" t="s">
        <v>144</v>
      </c>
      <c r="AT128" s="14" t="s">
        <v>140</v>
      </c>
      <c r="AU128" s="14" t="s">
        <v>84</v>
      </c>
      <c r="AY128" s="14" t="s">
        <v>139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75</v>
      </c>
      <c r="BK128" s="220">
        <f>ROUND(I128*H128,2)</f>
        <v>0</v>
      </c>
      <c r="BL128" s="14" t="s">
        <v>144</v>
      </c>
      <c r="BM128" s="14" t="s">
        <v>543</v>
      </c>
    </row>
    <row r="129" s="10" customFormat="1">
      <c r="B129" s="221"/>
      <c r="C129" s="222"/>
      <c r="D129" s="223" t="s">
        <v>146</v>
      </c>
      <c r="E129" s="224" t="s">
        <v>1</v>
      </c>
      <c r="F129" s="225" t="s">
        <v>834</v>
      </c>
      <c r="G129" s="222"/>
      <c r="H129" s="226">
        <v>249.55000000000001</v>
      </c>
      <c r="I129" s="227"/>
      <c r="J129" s="222"/>
      <c r="K129" s="222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146</v>
      </c>
      <c r="AU129" s="232" t="s">
        <v>84</v>
      </c>
      <c r="AV129" s="10" t="s">
        <v>84</v>
      </c>
      <c r="AW129" s="10" t="s">
        <v>30</v>
      </c>
      <c r="AX129" s="10" t="s">
        <v>75</v>
      </c>
      <c r="AY129" s="232" t="s">
        <v>139</v>
      </c>
    </row>
    <row r="130" s="1" customFormat="1" ht="22.5" customHeight="1">
      <c r="B130" s="35"/>
      <c r="C130" s="209" t="s">
        <v>271</v>
      </c>
      <c r="D130" s="209" t="s">
        <v>140</v>
      </c>
      <c r="E130" s="210" t="s">
        <v>886</v>
      </c>
      <c r="F130" s="211" t="s">
        <v>887</v>
      </c>
      <c r="G130" s="212" t="s">
        <v>582</v>
      </c>
      <c r="H130" s="213">
        <v>3.9740000000000002</v>
      </c>
      <c r="I130" s="214"/>
      <c r="J130" s="215">
        <f>ROUND(I130*H130,2)</f>
        <v>0</v>
      </c>
      <c r="K130" s="211" t="s">
        <v>1</v>
      </c>
      <c r="L130" s="40"/>
      <c r="M130" s="216" t="s">
        <v>1</v>
      </c>
      <c r="N130" s="217" t="s">
        <v>38</v>
      </c>
      <c r="O130" s="76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AR130" s="14" t="s">
        <v>144</v>
      </c>
      <c r="AT130" s="14" t="s">
        <v>140</v>
      </c>
      <c r="AU130" s="14" t="s">
        <v>84</v>
      </c>
      <c r="AY130" s="14" t="s">
        <v>139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75</v>
      </c>
      <c r="BK130" s="220">
        <f>ROUND(I130*H130,2)</f>
        <v>0</v>
      </c>
      <c r="BL130" s="14" t="s">
        <v>144</v>
      </c>
      <c r="BM130" s="14" t="s">
        <v>551</v>
      </c>
    </row>
    <row r="131" s="10" customFormat="1">
      <c r="B131" s="221"/>
      <c r="C131" s="222"/>
      <c r="D131" s="223" t="s">
        <v>146</v>
      </c>
      <c r="E131" s="224" t="s">
        <v>1</v>
      </c>
      <c r="F131" s="225" t="s">
        <v>888</v>
      </c>
      <c r="G131" s="222"/>
      <c r="H131" s="226">
        <v>3.9740000000000002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146</v>
      </c>
      <c r="AU131" s="232" t="s">
        <v>84</v>
      </c>
      <c r="AV131" s="10" t="s">
        <v>84</v>
      </c>
      <c r="AW131" s="10" t="s">
        <v>30</v>
      </c>
      <c r="AX131" s="10" t="s">
        <v>75</v>
      </c>
      <c r="AY131" s="232" t="s">
        <v>139</v>
      </c>
    </row>
    <row r="132" s="1" customFormat="1" ht="16.5" customHeight="1">
      <c r="B132" s="35"/>
      <c r="C132" s="209" t="s">
        <v>275</v>
      </c>
      <c r="D132" s="209" t="s">
        <v>140</v>
      </c>
      <c r="E132" s="210" t="s">
        <v>889</v>
      </c>
      <c r="F132" s="211" t="s">
        <v>890</v>
      </c>
      <c r="G132" s="212" t="s">
        <v>309</v>
      </c>
      <c r="H132" s="213">
        <v>36</v>
      </c>
      <c r="I132" s="214"/>
      <c r="J132" s="215">
        <f>ROUND(I132*H132,2)</f>
        <v>0</v>
      </c>
      <c r="K132" s="211" t="s">
        <v>1</v>
      </c>
      <c r="L132" s="40"/>
      <c r="M132" s="216" t="s">
        <v>1</v>
      </c>
      <c r="N132" s="217" t="s">
        <v>38</v>
      </c>
      <c r="O132" s="76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AR132" s="14" t="s">
        <v>144</v>
      </c>
      <c r="AT132" s="14" t="s">
        <v>140</v>
      </c>
      <c r="AU132" s="14" t="s">
        <v>84</v>
      </c>
      <c r="AY132" s="14" t="s">
        <v>139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75</v>
      </c>
      <c r="BK132" s="220">
        <f>ROUND(I132*H132,2)</f>
        <v>0</v>
      </c>
      <c r="BL132" s="14" t="s">
        <v>144</v>
      </c>
      <c r="BM132" s="14" t="s">
        <v>557</v>
      </c>
    </row>
    <row r="133" s="1" customFormat="1" ht="22.5" customHeight="1">
      <c r="B133" s="35"/>
      <c r="C133" s="209" t="s">
        <v>279</v>
      </c>
      <c r="D133" s="209" t="s">
        <v>140</v>
      </c>
      <c r="E133" s="210" t="s">
        <v>884</v>
      </c>
      <c r="F133" s="211" t="s">
        <v>885</v>
      </c>
      <c r="G133" s="212" t="s">
        <v>309</v>
      </c>
      <c r="H133" s="213">
        <v>36</v>
      </c>
      <c r="I133" s="214"/>
      <c r="J133" s="215">
        <f>ROUND(I133*H133,2)</f>
        <v>0</v>
      </c>
      <c r="K133" s="211" t="s">
        <v>1</v>
      </c>
      <c r="L133" s="40"/>
      <c r="M133" s="216" t="s">
        <v>1</v>
      </c>
      <c r="N133" s="217" t="s">
        <v>38</v>
      </c>
      <c r="O133" s="76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14" t="s">
        <v>144</v>
      </c>
      <c r="AT133" s="14" t="s">
        <v>140</v>
      </c>
      <c r="AU133" s="14" t="s">
        <v>84</v>
      </c>
      <c r="AY133" s="14" t="s">
        <v>139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75</v>
      </c>
      <c r="BK133" s="220">
        <f>ROUND(I133*H133,2)</f>
        <v>0</v>
      </c>
      <c r="BL133" s="14" t="s">
        <v>144</v>
      </c>
      <c r="BM133" s="14" t="s">
        <v>563</v>
      </c>
    </row>
    <row r="134" s="9" customFormat="1" ht="25.92" customHeight="1">
      <c r="B134" s="195"/>
      <c r="C134" s="196"/>
      <c r="D134" s="197" t="s">
        <v>66</v>
      </c>
      <c r="E134" s="198" t="s">
        <v>891</v>
      </c>
      <c r="F134" s="198" t="s">
        <v>892</v>
      </c>
      <c r="G134" s="196"/>
      <c r="H134" s="196"/>
      <c r="I134" s="199"/>
      <c r="J134" s="200">
        <f>BK134</f>
        <v>0</v>
      </c>
      <c r="K134" s="196"/>
      <c r="L134" s="201"/>
      <c r="M134" s="202"/>
      <c r="N134" s="203"/>
      <c r="O134" s="203"/>
      <c r="P134" s="204">
        <f>SUM(P135:P148)</f>
        <v>0</v>
      </c>
      <c r="Q134" s="203"/>
      <c r="R134" s="204">
        <f>SUM(R135:R148)</f>
        <v>0</v>
      </c>
      <c r="S134" s="203"/>
      <c r="T134" s="205">
        <f>SUM(T135:T148)</f>
        <v>0</v>
      </c>
      <c r="AR134" s="206" t="s">
        <v>75</v>
      </c>
      <c r="AT134" s="207" t="s">
        <v>66</v>
      </c>
      <c r="AU134" s="207" t="s">
        <v>67</v>
      </c>
      <c r="AY134" s="206" t="s">
        <v>139</v>
      </c>
      <c r="BK134" s="208">
        <f>SUM(BK135:BK148)</f>
        <v>0</v>
      </c>
    </row>
    <row r="135" s="1" customFormat="1" ht="16.5" customHeight="1">
      <c r="B135" s="35"/>
      <c r="C135" s="209" t="s">
        <v>286</v>
      </c>
      <c r="D135" s="209" t="s">
        <v>140</v>
      </c>
      <c r="E135" s="210" t="s">
        <v>893</v>
      </c>
      <c r="F135" s="211" t="s">
        <v>894</v>
      </c>
      <c r="G135" s="212" t="s">
        <v>309</v>
      </c>
      <c r="H135" s="213">
        <v>213.55000000000001</v>
      </c>
      <c r="I135" s="214"/>
      <c r="J135" s="215">
        <f>ROUND(I135*H135,2)</f>
        <v>0</v>
      </c>
      <c r="K135" s="211" t="s">
        <v>1</v>
      </c>
      <c r="L135" s="40"/>
      <c r="M135" s="216" t="s">
        <v>1</v>
      </c>
      <c r="N135" s="217" t="s">
        <v>38</v>
      </c>
      <c r="O135" s="76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AR135" s="14" t="s">
        <v>144</v>
      </c>
      <c r="AT135" s="14" t="s">
        <v>140</v>
      </c>
      <c r="AU135" s="14" t="s">
        <v>75</v>
      </c>
      <c r="AY135" s="14" t="s">
        <v>139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75</v>
      </c>
      <c r="BK135" s="220">
        <f>ROUND(I135*H135,2)</f>
        <v>0</v>
      </c>
      <c r="BL135" s="14" t="s">
        <v>144</v>
      </c>
      <c r="BM135" s="14" t="s">
        <v>571</v>
      </c>
    </row>
    <row r="136" s="10" customFormat="1">
      <c r="B136" s="221"/>
      <c r="C136" s="222"/>
      <c r="D136" s="223" t="s">
        <v>146</v>
      </c>
      <c r="E136" s="224" t="s">
        <v>1</v>
      </c>
      <c r="F136" s="225" t="s">
        <v>895</v>
      </c>
      <c r="G136" s="222"/>
      <c r="H136" s="226">
        <v>213.55000000000001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146</v>
      </c>
      <c r="AU136" s="232" t="s">
        <v>75</v>
      </c>
      <c r="AV136" s="10" t="s">
        <v>84</v>
      </c>
      <c r="AW136" s="10" t="s">
        <v>30</v>
      </c>
      <c r="AX136" s="10" t="s">
        <v>75</v>
      </c>
      <c r="AY136" s="232" t="s">
        <v>139</v>
      </c>
    </row>
    <row r="137" s="1" customFormat="1" ht="16.5" customHeight="1">
      <c r="B137" s="35"/>
      <c r="C137" s="209" t="s">
        <v>291</v>
      </c>
      <c r="D137" s="209" t="s">
        <v>140</v>
      </c>
      <c r="E137" s="210" t="s">
        <v>896</v>
      </c>
      <c r="F137" s="211" t="s">
        <v>897</v>
      </c>
      <c r="G137" s="212" t="s">
        <v>309</v>
      </c>
      <c r="H137" s="213">
        <v>234.905</v>
      </c>
      <c r="I137" s="214"/>
      <c r="J137" s="215">
        <f>ROUND(I137*H137,2)</f>
        <v>0</v>
      </c>
      <c r="K137" s="211" t="s">
        <v>1</v>
      </c>
      <c r="L137" s="40"/>
      <c r="M137" s="216" t="s">
        <v>1</v>
      </c>
      <c r="N137" s="217" t="s">
        <v>38</v>
      </c>
      <c r="O137" s="76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14" t="s">
        <v>144</v>
      </c>
      <c r="AT137" s="14" t="s">
        <v>140</v>
      </c>
      <c r="AU137" s="14" t="s">
        <v>75</v>
      </c>
      <c r="AY137" s="14" t="s">
        <v>139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75</v>
      </c>
      <c r="BK137" s="220">
        <f>ROUND(I137*H137,2)</f>
        <v>0</v>
      </c>
      <c r="BL137" s="14" t="s">
        <v>144</v>
      </c>
      <c r="BM137" s="14" t="s">
        <v>579</v>
      </c>
    </row>
    <row r="138" s="10" customFormat="1">
      <c r="B138" s="221"/>
      <c r="C138" s="222"/>
      <c r="D138" s="223" t="s">
        <v>146</v>
      </c>
      <c r="E138" s="224" t="s">
        <v>1</v>
      </c>
      <c r="F138" s="225" t="s">
        <v>898</v>
      </c>
      <c r="G138" s="222"/>
      <c r="H138" s="226">
        <v>234.905</v>
      </c>
      <c r="I138" s="227"/>
      <c r="J138" s="222"/>
      <c r="K138" s="222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146</v>
      </c>
      <c r="AU138" s="232" t="s">
        <v>75</v>
      </c>
      <c r="AV138" s="10" t="s">
        <v>84</v>
      </c>
      <c r="AW138" s="10" t="s">
        <v>30</v>
      </c>
      <c r="AX138" s="10" t="s">
        <v>75</v>
      </c>
      <c r="AY138" s="232" t="s">
        <v>139</v>
      </c>
    </row>
    <row r="139" s="1" customFormat="1" ht="16.5" customHeight="1">
      <c r="B139" s="35"/>
      <c r="C139" s="209" t="s">
        <v>296</v>
      </c>
      <c r="D139" s="209" t="s">
        <v>140</v>
      </c>
      <c r="E139" s="210" t="s">
        <v>899</v>
      </c>
      <c r="F139" s="211" t="s">
        <v>900</v>
      </c>
      <c r="G139" s="212" t="s">
        <v>594</v>
      </c>
      <c r="H139" s="213">
        <v>854.20000000000005</v>
      </c>
      <c r="I139" s="214"/>
      <c r="J139" s="215">
        <f>ROUND(I139*H139,2)</f>
        <v>0</v>
      </c>
      <c r="K139" s="211" t="s">
        <v>1</v>
      </c>
      <c r="L139" s="40"/>
      <c r="M139" s="216" t="s">
        <v>1</v>
      </c>
      <c r="N139" s="217" t="s">
        <v>38</v>
      </c>
      <c r="O139" s="76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AR139" s="14" t="s">
        <v>144</v>
      </c>
      <c r="AT139" s="14" t="s">
        <v>140</v>
      </c>
      <c r="AU139" s="14" t="s">
        <v>75</v>
      </c>
      <c r="AY139" s="14" t="s">
        <v>139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75</v>
      </c>
      <c r="BK139" s="220">
        <f>ROUND(I139*H139,2)</f>
        <v>0</v>
      </c>
      <c r="BL139" s="14" t="s">
        <v>144</v>
      </c>
      <c r="BM139" s="14" t="s">
        <v>588</v>
      </c>
    </row>
    <row r="140" s="10" customFormat="1">
      <c r="B140" s="221"/>
      <c r="C140" s="222"/>
      <c r="D140" s="223" t="s">
        <v>146</v>
      </c>
      <c r="E140" s="224" t="s">
        <v>1</v>
      </c>
      <c r="F140" s="225" t="s">
        <v>901</v>
      </c>
      <c r="G140" s="222"/>
      <c r="H140" s="226">
        <v>854.20000000000005</v>
      </c>
      <c r="I140" s="227"/>
      <c r="J140" s="222"/>
      <c r="K140" s="222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146</v>
      </c>
      <c r="AU140" s="232" t="s">
        <v>75</v>
      </c>
      <c r="AV140" s="10" t="s">
        <v>84</v>
      </c>
      <c r="AW140" s="10" t="s">
        <v>30</v>
      </c>
      <c r="AX140" s="10" t="s">
        <v>75</v>
      </c>
      <c r="AY140" s="232" t="s">
        <v>139</v>
      </c>
    </row>
    <row r="141" s="1" customFormat="1" ht="16.5" customHeight="1">
      <c r="B141" s="35"/>
      <c r="C141" s="209" t="s">
        <v>301</v>
      </c>
      <c r="D141" s="209" t="s">
        <v>140</v>
      </c>
      <c r="E141" s="210" t="s">
        <v>902</v>
      </c>
      <c r="F141" s="211" t="s">
        <v>903</v>
      </c>
      <c r="G141" s="212" t="s">
        <v>309</v>
      </c>
      <c r="H141" s="213">
        <v>234.905</v>
      </c>
      <c r="I141" s="214"/>
      <c r="J141" s="215">
        <f>ROUND(I141*H141,2)</f>
        <v>0</v>
      </c>
      <c r="K141" s="211" t="s">
        <v>1</v>
      </c>
      <c r="L141" s="40"/>
      <c r="M141" s="216" t="s">
        <v>1</v>
      </c>
      <c r="N141" s="217" t="s">
        <v>38</v>
      </c>
      <c r="O141" s="76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AR141" s="14" t="s">
        <v>144</v>
      </c>
      <c r="AT141" s="14" t="s">
        <v>140</v>
      </c>
      <c r="AU141" s="14" t="s">
        <v>75</v>
      </c>
      <c r="AY141" s="14" t="s">
        <v>139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75</v>
      </c>
      <c r="BK141" s="220">
        <f>ROUND(I141*H141,2)</f>
        <v>0</v>
      </c>
      <c r="BL141" s="14" t="s">
        <v>144</v>
      </c>
      <c r="BM141" s="14" t="s">
        <v>596</v>
      </c>
    </row>
    <row r="142" s="10" customFormat="1">
      <c r="B142" s="221"/>
      <c r="C142" s="222"/>
      <c r="D142" s="223" t="s">
        <v>146</v>
      </c>
      <c r="E142" s="224" t="s">
        <v>1</v>
      </c>
      <c r="F142" s="225" t="s">
        <v>898</v>
      </c>
      <c r="G142" s="222"/>
      <c r="H142" s="226">
        <v>234.905</v>
      </c>
      <c r="I142" s="227"/>
      <c r="J142" s="222"/>
      <c r="K142" s="222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146</v>
      </c>
      <c r="AU142" s="232" t="s">
        <v>75</v>
      </c>
      <c r="AV142" s="10" t="s">
        <v>84</v>
      </c>
      <c r="AW142" s="10" t="s">
        <v>30</v>
      </c>
      <c r="AX142" s="10" t="s">
        <v>75</v>
      </c>
      <c r="AY142" s="232" t="s">
        <v>139</v>
      </c>
    </row>
    <row r="143" s="1" customFormat="1" ht="16.5" customHeight="1">
      <c r="B143" s="35"/>
      <c r="C143" s="209" t="s">
        <v>306</v>
      </c>
      <c r="D143" s="209" t="s">
        <v>140</v>
      </c>
      <c r="E143" s="210" t="s">
        <v>904</v>
      </c>
      <c r="F143" s="211" t="s">
        <v>905</v>
      </c>
      <c r="G143" s="212" t="s">
        <v>428</v>
      </c>
      <c r="H143" s="213">
        <v>4.2709999999999999</v>
      </c>
      <c r="I143" s="214"/>
      <c r="J143" s="215">
        <f>ROUND(I143*H143,2)</f>
        <v>0</v>
      </c>
      <c r="K143" s="211" t="s">
        <v>1</v>
      </c>
      <c r="L143" s="40"/>
      <c r="M143" s="216" t="s">
        <v>1</v>
      </c>
      <c r="N143" s="217" t="s">
        <v>38</v>
      </c>
      <c r="O143" s="76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14" t="s">
        <v>144</v>
      </c>
      <c r="AT143" s="14" t="s">
        <v>140</v>
      </c>
      <c r="AU143" s="14" t="s">
        <v>75</v>
      </c>
      <c r="AY143" s="14" t="s">
        <v>139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75</v>
      </c>
      <c r="BK143" s="220">
        <f>ROUND(I143*H143,2)</f>
        <v>0</v>
      </c>
      <c r="BL143" s="14" t="s">
        <v>144</v>
      </c>
      <c r="BM143" s="14" t="s">
        <v>600</v>
      </c>
    </row>
    <row r="144" s="10" customFormat="1">
      <c r="B144" s="221"/>
      <c r="C144" s="222"/>
      <c r="D144" s="223" t="s">
        <v>146</v>
      </c>
      <c r="E144" s="224" t="s">
        <v>1</v>
      </c>
      <c r="F144" s="225" t="s">
        <v>906</v>
      </c>
      <c r="G144" s="222"/>
      <c r="H144" s="226">
        <v>4.2709999999999999</v>
      </c>
      <c r="I144" s="227"/>
      <c r="J144" s="222"/>
      <c r="K144" s="222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146</v>
      </c>
      <c r="AU144" s="232" t="s">
        <v>75</v>
      </c>
      <c r="AV144" s="10" t="s">
        <v>84</v>
      </c>
      <c r="AW144" s="10" t="s">
        <v>30</v>
      </c>
      <c r="AX144" s="10" t="s">
        <v>75</v>
      </c>
      <c r="AY144" s="232" t="s">
        <v>139</v>
      </c>
    </row>
    <row r="145" s="1" customFormat="1" ht="16.5" customHeight="1">
      <c r="B145" s="35"/>
      <c r="C145" s="209" t="s">
        <v>312</v>
      </c>
      <c r="D145" s="209" t="s">
        <v>140</v>
      </c>
      <c r="E145" s="210" t="s">
        <v>907</v>
      </c>
      <c r="F145" s="211" t="s">
        <v>908</v>
      </c>
      <c r="G145" s="212" t="s">
        <v>309</v>
      </c>
      <c r="H145" s="213">
        <v>213.55000000000001</v>
      </c>
      <c r="I145" s="214"/>
      <c r="J145" s="215">
        <f>ROUND(I145*H145,2)</f>
        <v>0</v>
      </c>
      <c r="K145" s="211" t="s">
        <v>1</v>
      </c>
      <c r="L145" s="40"/>
      <c r="M145" s="216" t="s">
        <v>1</v>
      </c>
      <c r="N145" s="217" t="s">
        <v>38</v>
      </c>
      <c r="O145" s="76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AR145" s="14" t="s">
        <v>144</v>
      </c>
      <c r="AT145" s="14" t="s">
        <v>140</v>
      </c>
      <c r="AU145" s="14" t="s">
        <v>75</v>
      </c>
      <c r="AY145" s="14" t="s">
        <v>139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4" t="s">
        <v>75</v>
      </c>
      <c r="BK145" s="220">
        <f>ROUND(I145*H145,2)</f>
        <v>0</v>
      </c>
      <c r="BL145" s="14" t="s">
        <v>144</v>
      </c>
      <c r="BM145" s="14" t="s">
        <v>604</v>
      </c>
    </row>
    <row r="146" s="10" customFormat="1">
      <c r="B146" s="221"/>
      <c r="C146" s="222"/>
      <c r="D146" s="223" t="s">
        <v>146</v>
      </c>
      <c r="E146" s="224" t="s">
        <v>1</v>
      </c>
      <c r="F146" s="225" t="s">
        <v>895</v>
      </c>
      <c r="G146" s="222"/>
      <c r="H146" s="226">
        <v>213.55000000000001</v>
      </c>
      <c r="I146" s="227"/>
      <c r="J146" s="222"/>
      <c r="K146" s="222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146</v>
      </c>
      <c r="AU146" s="232" t="s">
        <v>75</v>
      </c>
      <c r="AV146" s="10" t="s">
        <v>84</v>
      </c>
      <c r="AW146" s="10" t="s">
        <v>30</v>
      </c>
      <c r="AX146" s="10" t="s">
        <v>75</v>
      </c>
      <c r="AY146" s="232" t="s">
        <v>139</v>
      </c>
    </row>
    <row r="147" s="1" customFormat="1" ht="16.5" customHeight="1">
      <c r="B147" s="35"/>
      <c r="C147" s="209" t="s">
        <v>318</v>
      </c>
      <c r="D147" s="209" t="s">
        <v>140</v>
      </c>
      <c r="E147" s="210" t="s">
        <v>909</v>
      </c>
      <c r="F147" s="211" t="s">
        <v>910</v>
      </c>
      <c r="G147" s="212" t="s">
        <v>309</v>
      </c>
      <c r="H147" s="213">
        <v>213.55000000000001</v>
      </c>
      <c r="I147" s="214"/>
      <c r="J147" s="215">
        <f>ROUND(I147*H147,2)</f>
        <v>0</v>
      </c>
      <c r="K147" s="211" t="s">
        <v>1</v>
      </c>
      <c r="L147" s="40"/>
      <c r="M147" s="216" t="s">
        <v>1</v>
      </c>
      <c r="N147" s="217" t="s">
        <v>38</v>
      </c>
      <c r="O147" s="76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14" t="s">
        <v>144</v>
      </c>
      <c r="AT147" s="14" t="s">
        <v>140</v>
      </c>
      <c r="AU147" s="14" t="s">
        <v>75</v>
      </c>
      <c r="AY147" s="14" t="s">
        <v>139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75</v>
      </c>
      <c r="BK147" s="220">
        <f>ROUND(I147*H147,2)</f>
        <v>0</v>
      </c>
      <c r="BL147" s="14" t="s">
        <v>144</v>
      </c>
      <c r="BM147" s="14" t="s">
        <v>608</v>
      </c>
    </row>
    <row r="148" s="10" customFormat="1">
      <c r="B148" s="221"/>
      <c r="C148" s="222"/>
      <c r="D148" s="223" t="s">
        <v>146</v>
      </c>
      <c r="E148" s="224" t="s">
        <v>1</v>
      </c>
      <c r="F148" s="225" t="s">
        <v>895</v>
      </c>
      <c r="G148" s="222"/>
      <c r="H148" s="226">
        <v>213.55000000000001</v>
      </c>
      <c r="I148" s="227"/>
      <c r="J148" s="222"/>
      <c r="K148" s="222"/>
      <c r="L148" s="228"/>
      <c r="M148" s="244"/>
      <c r="N148" s="245"/>
      <c r="O148" s="245"/>
      <c r="P148" s="245"/>
      <c r="Q148" s="245"/>
      <c r="R148" s="245"/>
      <c r="S148" s="245"/>
      <c r="T148" s="246"/>
      <c r="AT148" s="232" t="s">
        <v>146</v>
      </c>
      <c r="AU148" s="232" t="s">
        <v>75</v>
      </c>
      <c r="AV148" s="10" t="s">
        <v>84</v>
      </c>
      <c r="AW148" s="10" t="s">
        <v>30</v>
      </c>
      <c r="AX148" s="10" t="s">
        <v>75</v>
      </c>
      <c r="AY148" s="232" t="s">
        <v>139</v>
      </c>
    </row>
    <row r="149" s="1" customFormat="1" ht="6.96" customHeight="1">
      <c r="B149" s="54"/>
      <c r="C149" s="55"/>
      <c r="D149" s="55"/>
      <c r="E149" s="55"/>
      <c r="F149" s="55"/>
      <c r="G149" s="55"/>
      <c r="H149" s="55"/>
      <c r="I149" s="156"/>
      <c r="J149" s="55"/>
      <c r="K149" s="55"/>
      <c r="L149" s="40"/>
    </row>
  </sheetData>
  <sheetProtection sheet="1" autoFilter="0" formatColumns="0" formatRows="0" objects="1" scenarios="1" spinCount="100000" saltValue="UUN9GwGQU8BWb+nt80sKKxIv3hHPeXQGIrVmOrDVWyF9j3VM0ILZvkZ7WT5vmvM1Ll3WapfJRbEFyZAgK3rdPQ==" hashValue="7OHZx7WsnDt+TSwhnx3olEQXVgWr1piwq6T6ifdeYbUf/bYWh4rJuBQpviPhCl8/q//L7rGyaV4ZG2WIfTXrHw==" algorithmName="SHA-512" password="CC35"/>
  <autoFilter ref="C93:K148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Doležal Stanislav</dc:creator>
  <cp:lastModifiedBy>Doležal Stanislav</cp:lastModifiedBy>
  <dcterms:created xsi:type="dcterms:W3CDTF">2019-07-02T16:17:26Z</dcterms:created>
  <dcterms:modified xsi:type="dcterms:W3CDTF">2019-07-02T16:17:32Z</dcterms:modified>
</cp:coreProperties>
</file>