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vzduchotechnika" sheetId="2" r:id="rId2"/>
    <sheet name="02 - zdravotechnika" sheetId="3" r:id="rId3"/>
    <sheet name="03 - vytáp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vzduchotechnika'!$C$84:$K$111</definedName>
    <definedName name="_xlnm.Print_Area" localSheetId="1">'01 - vzduchotechnika'!$C$4:$J$39,'01 - vzduchotechnika'!$C$45:$J$66,'01 - vzduchotechnika'!$C$72:$K$111</definedName>
    <definedName name="_xlnm.Print_Titles" localSheetId="1">'01 - vzduchotechnika'!$84:$84</definedName>
    <definedName name="_xlnm._FilterDatabase" localSheetId="2" hidden="1">'02 - zdravotechnika'!$C$87:$K$193</definedName>
    <definedName name="_xlnm.Print_Area" localSheetId="2">'02 - zdravotechnika'!$C$4:$J$39,'02 - zdravotechnika'!$C$45:$J$69,'02 - zdravotechnika'!$C$75:$K$193</definedName>
    <definedName name="_xlnm.Print_Titles" localSheetId="2">'02 - zdravotechnika'!$87:$87</definedName>
    <definedName name="_xlnm._FilterDatabase" localSheetId="3" hidden="1">'03 - vytápění'!$C$88:$K$137</definedName>
    <definedName name="_xlnm.Print_Area" localSheetId="3">'03 - vytápění'!$C$4:$J$39,'03 - vytápění'!$C$45:$J$70,'03 - vytápění'!$C$76:$K$137</definedName>
    <definedName name="_xlnm.Print_Titles" localSheetId="3">'03 - vytápění'!$88:$88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136"/>
  <c r="BH136"/>
  <c r="BG136"/>
  <c r="BF136"/>
  <c r="T136"/>
  <c r="T135"/>
  <c r="R136"/>
  <c r="R135"/>
  <c r="P136"/>
  <c r="P135"/>
  <c r="BK136"/>
  <c r="BK135"/>
  <c r="J135"/>
  <c r="J136"/>
  <c r="BE136"/>
  <c r="J69"/>
  <c r="BI133"/>
  <c r="BH133"/>
  <c r="BG133"/>
  <c r="BF133"/>
  <c r="T133"/>
  <c r="T132"/>
  <c r="R133"/>
  <c r="R132"/>
  <c r="P133"/>
  <c r="P132"/>
  <c r="BK133"/>
  <c r="BK132"/>
  <c r="J132"/>
  <c r="J133"/>
  <c r="BE133"/>
  <c r="J68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67"/>
  <c r="J66"/>
  <c r="BI126"/>
  <c r="BH126"/>
  <c r="BG126"/>
  <c r="BF126"/>
  <c r="T126"/>
  <c r="T125"/>
  <c r="R126"/>
  <c r="R125"/>
  <c r="P126"/>
  <c r="P125"/>
  <c r="BK126"/>
  <c r="BK125"/>
  <c r="J125"/>
  <c r="J126"/>
  <c r="BE126"/>
  <c r="J6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T114"/>
  <c r="R115"/>
  <c r="R114"/>
  <c r="P115"/>
  <c r="P114"/>
  <c r="BK115"/>
  <c r="BK114"/>
  <c r="J114"/>
  <c r="J115"/>
  <c r="BE115"/>
  <c r="J6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T107"/>
  <c r="R108"/>
  <c r="R107"/>
  <c r="P108"/>
  <c r="P107"/>
  <c r="BK108"/>
  <c r="BK107"/>
  <c r="J107"/>
  <c r="J108"/>
  <c r="BE108"/>
  <c r="J63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2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57"/>
  <c i="4" r="BH92"/>
  <c r="F36"/>
  <c i="1" r="BC57"/>
  <c i="4" r="BG92"/>
  <c r="F35"/>
  <c i="1" r="BB57"/>
  <c i="4" r="BF92"/>
  <c r="J34"/>
  <c i="1" r="AW57"/>
  <c i="4" r="F34"/>
  <c i="1" r="BA57"/>
  <c i="4" r="T92"/>
  <c r="T91"/>
  <c r="T90"/>
  <c r="T89"/>
  <c r="R92"/>
  <c r="R91"/>
  <c r="R90"/>
  <c r="R89"/>
  <c r="P92"/>
  <c r="P91"/>
  <c r="P90"/>
  <c r="P89"/>
  <c i="1" r="AU57"/>
  <c i="4" r="BK92"/>
  <c r="BK91"/>
  <c r="J91"/>
  <c r="BK90"/>
  <c r="J90"/>
  <c r="BK89"/>
  <c r="J89"/>
  <c r="J59"/>
  <c r="J30"/>
  <c i="1" r="AG57"/>
  <c i="4" r="J92"/>
  <c r="BE92"/>
  <c r="J33"/>
  <c i="1" r="AV57"/>
  <c i="4" r="F33"/>
  <c i="1" r="AZ57"/>
  <c i="4" r="J61"/>
  <c r="J60"/>
  <c r="F85"/>
  <c r="F83"/>
  <c r="E81"/>
  <c r="F54"/>
  <c r="F52"/>
  <c r="E50"/>
  <c r="J39"/>
  <c r="J24"/>
  <c r="E24"/>
  <c r="J86"/>
  <c r="J55"/>
  <c r="J23"/>
  <c r="J21"/>
  <c r="E21"/>
  <c r="J85"/>
  <c r="J54"/>
  <c r="J20"/>
  <c r="J18"/>
  <c r="E18"/>
  <c r="F86"/>
  <c r="F55"/>
  <c r="J17"/>
  <c r="J12"/>
  <c r="J83"/>
  <c r="J52"/>
  <c r="E7"/>
  <c r="E79"/>
  <c r="E48"/>
  <c i="3" r="J37"/>
  <c r="J36"/>
  <c i="1" r="AY56"/>
  <c i="3" r="J35"/>
  <c i="1" r="AX56"/>
  <c i="3" r="BI192"/>
  <c r="BH192"/>
  <c r="BG192"/>
  <c r="BF192"/>
  <c r="T192"/>
  <c r="T191"/>
  <c r="R192"/>
  <c r="R191"/>
  <c r="P192"/>
  <c r="P191"/>
  <c r="BK192"/>
  <c r="BK191"/>
  <c r="J191"/>
  <c r="J192"/>
  <c r="BE192"/>
  <c r="J68"/>
  <c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67"/>
  <c r="J66"/>
  <c r="BI185"/>
  <c r="BH185"/>
  <c r="BG185"/>
  <c r="BF185"/>
  <c r="T185"/>
  <c r="T184"/>
  <c r="R185"/>
  <c r="R184"/>
  <c r="P185"/>
  <c r="P184"/>
  <c r="BK185"/>
  <c r="BK184"/>
  <c r="J184"/>
  <c r="J185"/>
  <c r="BE185"/>
  <c r="J65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/>
  <c r="J180"/>
  <c r="BE180"/>
  <c r="J64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T138"/>
  <c r="R139"/>
  <c r="R138"/>
  <c r="P139"/>
  <c r="P138"/>
  <c r="BK139"/>
  <c r="BK138"/>
  <c r="J138"/>
  <c r="J139"/>
  <c r="BE139"/>
  <c r="J63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T113"/>
  <c r="R114"/>
  <c r="R113"/>
  <c r="P114"/>
  <c r="P113"/>
  <c r="BK114"/>
  <c r="BK113"/>
  <c r="J113"/>
  <c r="J114"/>
  <c r="BE114"/>
  <c r="J6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T88"/>
  <c r="R91"/>
  <c r="R90"/>
  <c r="R89"/>
  <c r="R88"/>
  <c r="P91"/>
  <c r="P90"/>
  <c r="P89"/>
  <c r="P88"/>
  <c i="1" r="AU56"/>
  <c i="3" r="BK91"/>
  <c r="BK90"/>
  <c r="J90"/>
  <c r="BK89"/>
  <c r="J89"/>
  <c r="BK88"/>
  <c r="J88"/>
  <c r="J59"/>
  <c r="J30"/>
  <c i="1" r="AG56"/>
  <c i="3" r="J91"/>
  <c r="BE91"/>
  <c r="J33"/>
  <c i="1" r="AV56"/>
  <c i="3" r="F33"/>
  <c i="1" r="AZ56"/>
  <c i="3" r="J61"/>
  <c r="J60"/>
  <c r="F84"/>
  <c r="F82"/>
  <c r="E80"/>
  <c r="F54"/>
  <c r="F52"/>
  <c r="E50"/>
  <c r="J39"/>
  <c r="J24"/>
  <c r="E24"/>
  <c r="J85"/>
  <c r="J55"/>
  <c r="J23"/>
  <c r="J21"/>
  <c r="E21"/>
  <c r="J84"/>
  <c r="J54"/>
  <c r="J20"/>
  <c r="J18"/>
  <c r="E18"/>
  <c r="F85"/>
  <c r="F55"/>
  <c r="J17"/>
  <c r="J12"/>
  <c r="J82"/>
  <c r="J52"/>
  <c r="E7"/>
  <c r="E78"/>
  <c r="E48"/>
  <c i="2" r="J37"/>
  <c r="J36"/>
  <c i="1" r="AY55"/>
  <c i="2" r="J35"/>
  <c i="1" r="AX55"/>
  <c i="2" r="BI110"/>
  <c r="BH110"/>
  <c r="BG110"/>
  <c r="BF110"/>
  <c r="T110"/>
  <c r="T109"/>
  <c r="R110"/>
  <c r="R109"/>
  <c r="P110"/>
  <c r="P109"/>
  <c r="BK110"/>
  <c r="BK109"/>
  <c r="J109"/>
  <c r="J110"/>
  <c r="BE110"/>
  <c r="J65"/>
  <c r="BI107"/>
  <c r="BH107"/>
  <c r="BG107"/>
  <c r="BF107"/>
  <c r="T107"/>
  <c r="T106"/>
  <c r="T105"/>
  <c r="R107"/>
  <c r="R106"/>
  <c r="R105"/>
  <c r="P107"/>
  <c r="P106"/>
  <c r="P105"/>
  <c r="BK107"/>
  <c r="BK106"/>
  <c r="J106"/>
  <c r="BK105"/>
  <c r="J105"/>
  <c r="J107"/>
  <c r="BE107"/>
  <c r="J64"/>
  <c r="J63"/>
  <c r="BI103"/>
  <c r="BH103"/>
  <c r="BG103"/>
  <c r="BF103"/>
  <c r="T103"/>
  <c r="T102"/>
  <c r="R103"/>
  <c r="R102"/>
  <c r="P103"/>
  <c r="P102"/>
  <c r="BK103"/>
  <c r="BK102"/>
  <c r="J102"/>
  <c r="J103"/>
  <c r="BE103"/>
  <c r="J6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55"/>
  <c i="2" r="BH88"/>
  <c r="F36"/>
  <c i="1" r="BC55"/>
  <c i="2" r="BG88"/>
  <c r="F35"/>
  <c i="1" r="BB55"/>
  <c i="2" r="BF88"/>
  <c r="J34"/>
  <c i="1" r="AW55"/>
  <c i="2" r="F34"/>
  <c i="1" r="BA55"/>
  <c i="2" r="T88"/>
  <c r="T87"/>
  <c r="T86"/>
  <c r="T85"/>
  <c r="R88"/>
  <c r="R87"/>
  <c r="R86"/>
  <c r="R85"/>
  <c r="P88"/>
  <c r="P87"/>
  <c r="P86"/>
  <c r="P85"/>
  <c i="1" r="AU55"/>
  <c i="2" r="BK88"/>
  <c r="BK87"/>
  <c r="J87"/>
  <c r="BK86"/>
  <c r="J86"/>
  <c r="BK85"/>
  <c r="J85"/>
  <c r="J59"/>
  <c r="J30"/>
  <c i="1" r="AG55"/>
  <c i="2" r="J88"/>
  <c r="BE88"/>
  <c r="J33"/>
  <c i="1" r="AV55"/>
  <c i="2" r="F33"/>
  <c i="1" r="AZ55"/>
  <c i="2" r="J61"/>
  <c r="J60"/>
  <c r="F81"/>
  <c r="F79"/>
  <c r="E77"/>
  <c r="F54"/>
  <c r="F52"/>
  <c r="E50"/>
  <c r="J39"/>
  <c r="J24"/>
  <c r="E24"/>
  <c r="J82"/>
  <c r="J55"/>
  <c r="J23"/>
  <c r="J21"/>
  <c r="E21"/>
  <c r="J81"/>
  <c r="J54"/>
  <c r="J20"/>
  <c r="J18"/>
  <c r="E18"/>
  <c r="F82"/>
  <c r="F55"/>
  <c r="J17"/>
  <c r="J12"/>
  <c r="J79"/>
  <c r="J52"/>
  <c r="E7"/>
  <c r="E75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<sst xmlns="http://schemas.openxmlformats.org/spreadsheetml/2006/main">
  <si>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</si>
  <si>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</si>
  <si>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</si>
  <si>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</si>
  <si>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{48440982-8973-488a-8f37-74cc810e6b73}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</si>
  <si>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</si>
  <si>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</si>
  <si>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</si>
  <si>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</si>
  <si>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</si>
  <si>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</si>
  <si>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</si>
  <si>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</si>
  <si>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</si>
  <si>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A2019280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</si>
  <si>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</si>
  <si>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</si>
  <si>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domu č.p. 9 ve Vojkově</t>
  </si>
  <si>
    <t>KSO:</t>
  </si>
  <si>
    <t>CC-CZ:</t>
  </si>
  <si>
    <t>Místo:</t>
  </si>
  <si>
    <t xml:space="preserve"> </t>
  </si>
  <si>
    <t>Datum:</t>
  </si>
  <si>
    <t>8. 7. 2019</t>
  </si>
  <si>
    <t>Zadavatel:</t>
  </si>
  <si>
    <t>IČ:</t>
  </si>
  <si>
    <t>Domov seniorů Vojkov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</si>
  <si>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</si>
  <si>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</si>
  <si>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</si>
  <si>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</si>
  <si>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</si>
  <si>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</si>
  <si>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</si>
  <si>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dodavatelů._x000d_
_x000d_
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_x000d_
_x000d_
Celková množství u jednotlivých položek (kusy, metry) byla odměřena a sečtena ručně a digitálně z výkresů.  _x000d_
_x000d_
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</si>
  <si>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</si>
  <si>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</si>
  <si>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</si>
  <si>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</si>
  <si>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</si>
  <si>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</si>
  <si>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</si>
  <si>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</si>
  <si>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</si>
  <si>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</si>
  <si>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</si>
  <si>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</si>
  <si>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</si>
  <si>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</si>
  <si>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</si>
  <si>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</si>
  <si>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</si>
  <si>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</si>
  <si>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</si>
  <si>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</si>
  <si>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</si>
  <si>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</si>
  <si>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</si>
  <si>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</si>
  <si>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</si>
  <si>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</si>
  <si>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</si>
  <si>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</si>
  <si>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</si>
  <si>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</si>
  <si>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</si>
  <si>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</si>
  <si>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</si>
  <si>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</si>
  <si>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</si>
  <si>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</si>
  <si>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</si>
  <si>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</si>
  <si>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</si>
  <si>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</si>
  <si>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vzduchotechnika</t>
  </si>
  <si>
    <t>STA</t>
  </si>
  <si>
    <t>1</t>
  </si>
  <si>
    <t>{d242305f-8342-4c72-af81-a5db6267d7b0}</t>
  </si>
  <si>
    <t>2</t>
  </si>
  <si>
    <t>02</t>
  </si>
  <si>
    <t>zdravotechnika</t>
  </si>
  <si>
    <t>{3e80bfd1-e5a9-4587-8f9a-0c26ec248ff8}</t>
  </si>
  <si>
    <t>03</t>
  </si>
  <si>
    <t>vytápění</t>
  </si>
  <si>
    <t>{2013d774-4b0a-4ebf-9919-1d5eecb713ca}</t>
  </si>
  <si>
    <t>KRYCÍ LIST SOUPISU PRACÍ</t>
  </si>
  <si>
    <t>Objekt:</t>
  </si>
  <si>
    <t>01 - vzduchotechnika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</si>
  <si>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ručně 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</si>
  <si>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</si>
  <si>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</si>
  <si>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</si>
  <si>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</si>
  <si>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</si>
  <si>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</si>
  <si>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</si>
  <si>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</si>
  <si>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</si>
  <si>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</si>
  <si>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</si>
  <si>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</si>
  <si>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</si>
  <si>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</si>
  <si>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</si>
  <si>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</si>
  <si>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</si>
  <si>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</si>
  <si>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</si>
  <si>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</si>
  <si>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</si>
  <si>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</si>
  <si>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</si>
  <si>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</si>
  <si>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</si>
  <si>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</si>
  <si>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</si>
  <si>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</si>
  <si>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Vzduchotechnika</t>
  </si>
  <si>
    <t>K</t>
  </si>
  <si>
    <t>751510R01</t>
  </si>
  <si>
    <t>Potrubní ventilátor 180 m3/hod</t>
  </si>
  <si>
    <t>kus</t>
  </si>
  <si>
    <t>16</t>
  </si>
  <si>
    <t>988436887</t>
  </si>
  <si>
    <t>PP</t>
  </si>
  <si>
    <t>751510R02</t>
  </si>
  <si>
    <t>Nástěnný ventilátor 180 m3/hod</t>
  </si>
  <si>
    <t>1543733465</t>
  </si>
  <si>
    <t>3</t>
  </si>
  <si>
    <t>751510R03</t>
  </si>
  <si>
    <t>Měděná mřížka DN 150 mm</t>
  </si>
  <si>
    <t>-1946749500</t>
  </si>
  <si>
    <t>4</t>
  </si>
  <si>
    <t>751510R04</t>
  </si>
  <si>
    <t>Plastové potrubí DN 125 mm</t>
  </si>
  <si>
    <t>m</t>
  </si>
  <si>
    <t>-1933314436</t>
  </si>
  <si>
    <t>5</t>
  </si>
  <si>
    <t>751510R05</t>
  </si>
  <si>
    <t>Plastové potrubí DN 125 mm - vložkování stávajícího komínového průduchu</t>
  </si>
  <si>
    <t>-1947048976</t>
  </si>
  <si>
    <t>6</t>
  </si>
  <si>
    <t>751510R06</t>
  </si>
  <si>
    <t>Stanová mřížka 400x100 mm</t>
  </si>
  <si>
    <t>-1865804514</t>
  </si>
  <si>
    <t>7</t>
  </si>
  <si>
    <t>998751201</t>
  </si>
  <si>
    <t>Přesun hmot procentní pro vzduchotechniku v objektech v do 12 m</t>
  </si>
  <si>
    <t>%</t>
  </si>
  <si>
    <t>CS ÚRS 2019 01</t>
  </si>
  <si>
    <t>-145511561</t>
  </si>
  <si>
    <t>Přesun hmot pro vzduchotechniku stanovený procentní sazbou (%) z ceny vodorovná dopravní vzdálenost do 50 m v objektech výšky do 12 m</t>
  </si>
  <si>
    <t>HZS</t>
  </si>
  <si>
    <t>Hodinové zúčtovací sazby</t>
  </si>
  <si>
    <t>8</t>
  </si>
  <si>
    <t>HZS2491</t>
  </si>
  <si>
    <t>Hodinová zúčtovací sazba dělník zednických výpomocí</t>
  </si>
  <si>
    <t>hod</t>
  </si>
  <si>
    <t>512</t>
  </si>
  <si>
    <t>-1836874534</t>
  </si>
  <si>
    <t xml:space="preserve">Hodinové zúčtovací sazby profesí PSV  zednické výpomoci a pomocné práce PSV dělník zednických výpomocí, sekání drážek a prostupů, hrubé zapravení</t>
  </si>
  <si>
    <t>VRN</t>
  </si>
  <si>
    <t>Vedlejší rozpočtové náklady</t>
  </si>
  <si>
    <t>VRN1</t>
  </si>
  <si>
    <t>Průzkumné, geodetické a projektové práce</t>
  </si>
  <si>
    <t>9</t>
  </si>
  <si>
    <t>013254000</t>
  </si>
  <si>
    <t>Dokumentace skutečného provedení stavby</t>
  </si>
  <si>
    <t>soubor</t>
  </si>
  <si>
    <t>1024</t>
  </si>
  <si>
    <t>-874464802</t>
  </si>
  <si>
    <t>VRN4</t>
  </si>
  <si>
    <t>Inženýrská činnost</t>
  </si>
  <si>
    <t>10</t>
  </si>
  <si>
    <t>043134R01</t>
  </si>
  <si>
    <t>Zkoušky zatěžovací, komplexní a provozní</t>
  </si>
  <si>
    <t>783101188</t>
  </si>
  <si>
    <t>Zkoušky zatěžovací, komplexní a provozní; zaregulování, uvedení do provozu, zaškolení osluhy, měření hlučnosti, potřebné protokoly</t>
  </si>
  <si>
    <t>02 -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</si>
  <si>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</si>
  <si>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</si>
  <si>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</si>
  <si>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</si>
  <si>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VRN9 - Ostatní náklady</t>
  </si>
  <si>
    <t>721</t>
  </si>
  <si>
    <t>Zdravotechnika - vnitřní kanalizace</t>
  </si>
  <si>
    <t>721171808</t>
  </si>
  <si>
    <t>Demontáž potrubí z PVC do D 114</t>
  </si>
  <si>
    <t>1503306982</t>
  </si>
  <si>
    <t xml:space="preserve">Demontáž potrubí z novodurových trub  odpadních nebo připojovacích přes 75 do D 114</t>
  </si>
  <si>
    <t>721171907</t>
  </si>
  <si>
    <t>Potrubí z PP vsazení odbočky do hrdla DN 160</t>
  </si>
  <si>
    <t>-291420542</t>
  </si>
  <si>
    <t xml:space="preserve">Opravy odpadního potrubí plastového  vsazení odbočky do potrubí DN 160</t>
  </si>
  <si>
    <t>721171912</t>
  </si>
  <si>
    <t>Potrubí z PP propojení potrubí DN 40</t>
  </si>
  <si>
    <t>-88180523</t>
  </si>
  <si>
    <t xml:space="preserve">Opravy odpadního potrubí plastového  propojení dosavadního potrubí DN 40</t>
  </si>
  <si>
    <t>721174025</t>
  </si>
  <si>
    <t>Potrubí kanalizační z PP odpadní DN 110</t>
  </si>
  <si>
    <t>-1643199935</t>
  </si>
  <si>
    <t>Potrubí z plastových trub polypropylenové odpadní (svislé) DN 110</t>
  </si>
  <si>
    <t>721174042</t>
  </si>
  <si>
    <t>Potrubí kanalizační z PP připojovací DN 40</t>
  </si>
  <si>
    <t>-391599031</t>
  </si>
  <si>
    <t>Potrubí z plastových trub polypropylenové připojovací DN 40</t>
  </si>
  <si>
    <t>721174045</t>
  </si>
  <si>
    <t>Potrubí kanalizační z PP připojovací DN 110</t>
  </si>
  <si>
    <t>1094106006</t>
  </si>
  <si>
    <t>Potrubí z plastových trub polypropylenové připojovací DN 110</t>
  </si>
  <si>
    <t>721194105</t>
  </si>
  <si>
    <t>Vyvedení a upevnění odpadních výpustek DN 40/50</t>
  </si>
  <si>
    <t>1173203021</t>
  </si>
  <si>
    <t>Vyměření přípojek na potrubí vyvedení a upevnění odpadních výpustek DN 40/50</t>
  </si>
  <si>
    <t>721194109</t>
  </si>
  <si>
    <t>Vyvedení a upevnění odpadních výpustek DN 100</t>
  </si>
  <si>
    <t>1920857790</t>
  </si>
  <si>
    <t>Vyměření přípojek na potrubí vyvedení a upevnění odpadních výpustek DN 100</t>
  </si>
  <si>
    <t>721212125</t>
  </si>
  <si>
    <t>Odtokový sprchový žlab délky 900 mm s krycím roštem a zápachovou uzávěrkou</t>
  </si>
  <si>
    <t>-1216214508</t>
  </si>
  <si>
    <t>Odtokové sprchové žlaby se zápachovou uzávěrkou a krycím roštem délky 900 mm</t>
  </si>
  <si>
    <t>721290111</t>
  </si>
  <si>
    <t>Zkouška těsnosti potrubí kanalizace vodou do DN 125</t>
  </si>
  <si>
    <t>493874635</t>
  </si>
  <si>
    <t xml:space="preserve">Zkouška těsnosti kanalizace  v objektech vodou do DN 125</t>
  </si>
  <si>
    <t>11</t>
  </si>
  <si>
    <t>998721201</t>
  </si>
  <si>
    <t>Přesun hmot procentní pro vnitřní kanalizace v objektech v do 6 m</t>
  </si>
  <si>
    <t>856595345</t>
  </si>
  <si>
    <t xml:space="preserve">Přesun hmot pro vnitřní kanalizace  stanovený procentní sazbou (%) z ceny vodorovná dopravní vzdálenost do 50 m v objektech výšky do 6 m</t>
  </si>
  <si>
    <t>722</t>
  </si>
  <si>
    <t>Zdravotechnika - vnitřní vodovod</t>
  </si>
  <si>
    <t>12</t>
  </si>
  <si>
    <t>722170801</t>
  </si>
  <si>
    <t>Demontáž rozvodů vody z plastů do D 25</t>
  </si>
  <si>
    <t>-1902345207</t>
  </si>
  <si>
    <t xml:space="preserve">Demontáž rozvodů vody z plastů  do Ø 25 mm</t>
  </si>
  <si>
    <t>13</t>
  </si>
  <si>
    <t>722173914</t>
  </si>
  <si>
    <t>Potrubí plastové spoje svar polyfuze D do 32 mm</t>
  </si>
  <si>
    <t>341455276</t>
  </si>
  <si>
    <t xml:space="preserve">Spoje rozvodů vody z plastů  svary polyfuzí D přes 25 do 32 mm</t>
  </si>
  <si>
    <t>14</t>
  </si>
  <si>
    <t>722174023</t>
  </si>
  <si>
    <t>Potrubí vodovodní plastové PPR svar polyfuze PN 20 D 25 x 4,2 mm</t>
  </si>
  <si>
    <t>-1264015882</t>
  </si>
  <si>
    <t>Potrubí z plastových trubek z polypropylenu (PPR) svařovaných polyfuzně PN 20 (SDR 6) D 25 x 4,2</t>
  </si>
  <si>
    <t>722174024</t>
  </si>
  <si>
    <t>Potrubí vodovodní plastové PPR svar polyfuze PN 20 D 32 x5,4 mm</t>
  </si>
  <si>
    <t>1577122863</t>
  </si>
  <si>
    <t>Potrubí z plastových trubek z polypropylenu (PPR) svařovaných polyfuzně PN 20 (SDR 6) D 32 x 5,4</t>
  </si>
  <si>
    <t>722181231</t>
  </si>
  <si>
    <t>Ochrana vodovodního potrubí přilepenými termoizolačními trubicemi z PE tl do 13 mm DN do 22 mm</t>
  </si>
  <si>
    <t>-1538706678</t>
  </si>
  <si>
    <t xml:space="preserve">Ochrana potrubí  termoizolačními trubicemi z pěnového polyetylenu PE přilepenými v příčných a podélných spojích, tloušťky izolace přes 9 do 13 mm, vnitřního průměru izolace DN do 22 mm</t>
  </si>
  <si>
    <t>17</t>
  </si>
  <si>
    <t>722181251</t>
  </si>
  <si>
    <t>Ochrana vodovodního potrubí přilepenými termoizolačními trubicemi z PE tl do 25 mm DN do 22 mm</t>
  </si>
  <si>
    <t>-1625993855</t>
  </si>
  <si>
    <t xml:space="preserve">Ochrana potrubí  termoizolačními trubicemi z pěnového polyetylenu PE přilepenými v příčných a podélných spojích, tloušťky izolace přes 20 do 25 mm, vnitřního průměru izolace DN do 22 mm</t>
  </si>
  <si>
    <t>18</t>
  </si>
  <si>
    <t>722190401</t>
  </si>
  <si>
    <t>Vyvedení a upevnění výpustku do DN 25</t>
  </si>
  <si>
    <t>-219636730</t>
  </si>
  <si>
    <t xml:space="preserve">Zřízení přípojek na potrubí  vyvedení a upevnění výpustek do DN 25</t>
  </si>
  <si>
    <t>19</t>
  </si>
  <si>
    <t>722224115</t>
  </si>
  <si>
    <t>Kohout plnicí nebo vypouštěcí G 1/2 PN 10 s jedním závitem</t>
  </si>
  <si>
    <t>-1325267207</t>
  </si>
  <si>
    <t>Armatury s jedním závitem kohouty plnicí a vypouštěcí PN 10 G 1/2</t>
  </si>
  <si>
    <t>20</t>
  </si>
  <si>
    <t>722232045</t>
  </si>
  <si>
    <t>Kohout kulový přímý G 1 PN 42 do 185°C vnitřní závit</t>
  </si>
  <si>
    <t>632542504</t>
  </si>
  <si>
    <t>Armatury se dvěma závity kulové kohouty PN 42 do 185 °C přímé vnitřní závit G 1</t>
  </si>
  <si>
    <t>722290226</t>
  </si>
  <si>
    <t>Zkouška těsnosti vodovodního potrubí závitového do DN 50</t>
  </si>
  <si>
    <t>-642149438</t>
  </si>
  <si>
    <t xml:space="preserve">Zkoušky, proplach a desinfekce vodovodního potrubí  zkoušky těsnosti vodovodního potrubí závitového do DN 50</t>
  </si>
  <si>
    <t>22</t>
  </si>
  <si>
    <t>722290234</t>
  </si>
  <si>
    <t>Proplach a dezinfekce vodovodního potrubí do DN 80</t>
  </si>
  <si>
    <t>925471069</t>
  </si>
  <si>
    <t xml:space="preserve">Zkoušky, proplach a desinfekce vodovodního potrubí  proplach a desinfekce vodovodního potrubí do DN 80</t>
  </si>
  <si>
    <t>23</t>
  </si>
  <si>
    <t>998722201</t>
  </si>
  <si>
    <t>Přesun hmot procentní pro vnitřní vodovod v objektech v do 6 m</t>
  </si>
  <si>
    <t>974891102</t>
  </si>
  <si>
    <t xml:space="preserve">Přesun hmot pro vnitřní vodovod  stanovený procentní sazbou (%) z ceny vodorovná dopravní vzdálenost do 50 m v objektech výšky do 6 m</t>
  </si>
  <si>
    <t>725</t>
  </si>
  <si>
    <t>Zdravotechnika - zařizovací předměty</t>
  </si>
  <si>
    <t>24</t>
  </si>
  <si>
    <t>725110811</t>
  </si>
  <si>
    <t>Demontáž klozetů splachovací s nádrží</t>
  </si>
  <si>
    <t>-2086913929</t>
  </si>
  <si>
    <t xml:space="preserve">Demontáž klozetů  splachovacích s nádrží nebo tlakovým splachovačem</t>
  </si>
  <si>
    <t>25</t>
  </si>
  <si>
    <t>725112022</t>
  </si>
  <si>
    <t>Klozet keramický závěsný na nosné stěny s hlubokým splachováním odpad vodorovný</t>
  </si>
  <si>
    <t>-653044440</t>
  </si>
  <si>
    <t>Zařízení záchodů klozety keramické závěsné na nosné stěny s hlubokým splachováním odpad vodorovný</t>
  </si>
  <si>
    <t>26</t>
  </si>
  <si>
    <t>725210821</t>
  </si>
  <si>
    <t>Demontáž umyvadel bez výtokových armatur</t>
  </si>
  <si>
    <t>132461461</t>
  </si>
  <si>
    <t xml:space="preserve">Demontáž umyvadel  bez výtokových armatur umyvadel</t>
  </si>
  <si>
    <t>27</t>
  </si>
  <si>
    <t>725211603</t>
  </si>
  <si>
    <t>Umyvadlo keramické bílé šířky 600 mm bez krytu na sifon připevněné na stěnu šrouby</t>
  </si>
  <si>
    <t>-2062909623</t>
  </si>
  <si>
    <t>Umyvadla keramická bílá bez výtokových armatur připevněná na stěnu šrouby bez sloupu nebo krytu na sifon 600 mm</t>
  </si>
  <si>
    <t>28</t>
  </si>
  <si>
    <t>725211681</t>
  </si>
  <si>
    <t>Umyvadlo keramické bílé zdravotní šířky 640 mm připevněné na stěnu šrouby</t>
  </si>
  <si>
    <t>962866025</t>
  </si>
  <si>
    <t>Umyvadla keramická bílá bez výtokových armatur připevněná na stěnu šrouby zdravotní bílá 640 mm</t>
  </si>
  <si>
    <t>29</t>
  </si>
  <si>
    <t>725240811</t>
  </si>
  <si>
    <t>Demontáž kabin sprchových bez výtokových armatur</t>
  </si>
  <si>
    <t>2132460684</t>
  </si>
  <si>
    <t xml:space="preserve">Demontáž sprchových kabin a vaniček  bez výtokových armatur kabin</t>
  </si>
  <si>
    <t>30</t>
  </si>
  <si>
    <t>725244313</t>
  </si>
  <si>
    <t>Zástěna sprchová rámová se skleněnou výplní tl. 4 a 5 mm dveře posuvné jednodílné do niky na vaničku šířky 1200 mm</t>
  </si>
  <si>
    <t>-2031240888</t>
  </si>
  <si>
    <t>Sprchové dveře a zástěny zástěny sprchové do niky rámové se skleněnou výplní tl. 4 a 5 mm dveře posuvné jednodílné, na vaničku šířky 1200 mm</t>
  </si>
  <si>
    <t>31</t>
  </si>
  <si>
    <t>725291641</t>
  </si>
  <si>
    <t>Doplňky zařízení koupelen a záchodů nerezové madlo sprchové 750 x 450 mm</t>
  </si>
  <si>
    <t>-1863985288</t>
  </si>
  <si>
    <t xml:space="preserve">Doplňky zařízení koupelen a záchodů  nerezové madlo sprchové 750 x 450 mm</t>
  </si>
  <si>
    <t>32</t>
  </si>
  <si>
    <t>725291642</t>
  </si>
  <si>
    <t>Doplňky zařízení koupelen a záchodů nerezové sedačky do sprchy</t>
  </si>
  <si>
    <t>1227747847</t>
  </si>
  <si>
    <t xml:space="preserve">Doplňky zařízení koupelen a záchodů  nerezové sedačky do sprchy</t>
  </si>
  <si>
    <t>33</t>
  </si>
  <si>
    <t>725530826</t>
  </si>
  <si>
    <t>Demontáž ohřívač elektrický akumulační do 800 litrů</t>
  </si>
  <si>
    <t>1496603572</t>
  </si>
  <si>
    <t xml:space="preserve">Demontáž elektrických zásobníkových ohřívačů vody  akumulačních do 800 l</t>
  </si>
  <si>
    <t>34</t>
  </si>
  <si>
    <t>725532124</t>
  </si>
  <si>
    <t>Elektrický ohřívač zásobníkový akumulační závěsný svislý 160 l / 2 kW</t>
  </si>
  <si>
    <t>2032430546</t>
  </si>
  <si>
    <t>Elektrické ohřívače zásobníkové beztlakové přepadové akumulační s pojistným ventilem závěsné svislé objem nádrže (příkon) 160 l (2,0 kW)</t>
  </si>
  <si>
    <t>35</t>
  </si>
  <si>
    <t>725532126</t>
  </si>
  <si>
    <t>Elektrický ohřívač zásobníkový akumulační závěsný svislý 200 l / 2,2 kW</t>
  </si>
  <si>
    <t>2060589611</t>
  </si>
  <si>
    <t>Elektrické ohřívače zásobníkové beztlakové přepadové akumulační s pojistným ventilem závěsné svislé objem nádrže (příkon) 200 l (2,2 kW)</t>
  </si>
  <si>
    <t>36</t>
  </si>
  <si>
    <t>725535211</t>
  </si>
  <si>
    <t>Ventil pojistný G 1/2</t>
  </si>
  <si>
    <t>-1644216193</t>
  </si>
  <si>
    <t>Elektrické ohřívače zásobníkové pojistné armatury pojistný ventil G 1/2</t>
  </si>
  <si>
    <t>37</t>
  </si>
  <si>
    <t>725813111</t>
  </si>
  <si>
    <t>Ventil rohový bez připojovací trubičky nebo flexi hadičky G 1/2</t>
  </si>
  <si>
    <t>-1994651029</t>
  </si>
  <si>
    <t>Ventily rohové bez připojovací trubičky nebo flexi hadičky G 1/2</t>
  </si>
  <si>
    <t>38</t>
  </si>
  <si>
    <t>725820801</t>
  </si>
  <si>
    <t>Demontáž baterie nástěnné do G 3 / 4</t>
  </si>
  <si>
    <t>1947822300</t>
  </si>
  <si>
    <t xml:space="preserve">Demontáž baterií  nástěnných do G 3/4</t>
  </si>
  <si>
    <t>39</t>
  </si>
  <si>
    <t>725820802</t>
  </si>
  <si>
    <t>Demontáž baterie stojánkové do jednoho otvoru</t>
  </si>
  <si>
    <t>-1052064615</t>
  </si>
  <si>
    <t xml:space="preserve">Demontáž baterií  stojánkových do 1 otvoru</t>
  </si>
  <si>
    <t>40</t>
  </si>
  <si>
    <t>725822612</t>
  </si>
  <si>
    <t>Baterie umyvadlová stojánková páková s výpustí</t>
  </si>
  <si>
    <t>-1798033956</t>
  </si>
  <si>
    <t>Baterie umyvadlové stojánkové pákové s výpustí</t>
  </si>
  <si>
    <t>41</t>
  </si>
  <si>
    <t>725841333</t>
  </si>
  <si>
    <t>Baterie sprchová podomítková s přepínačem a pevnou sprchou</t>
  </si>
  <si>
    <t>1460787488</t>
  </si>
  <si>
    <t>Baterie sprchové podomítkové (zápustné) s přepínačem a pevnou sprchou</t>
  </si>
  <si>
    <t>42</t>
  </si>
  <si>
    <t>725861102</t>
  </si>
  <si>
    <t>Zápachová uzávěrka pro umyvadla DN 40</t>
  </si>
  <si>
    <t>1943909251</t>
  </si>
  <si>
    <t>Zápachové uzávěrky zařizovacích předmětů pro umyvadla DN 40</t>
  </si>
  <si>
    <t>43</t>
  </si>
  <si>
    <t>998725201</t>
  </si>
  <si>
    <t>Přesun hmot procentní pro zařizovací předměty v objektech v do 6 m</t>
  </si>
  <si>
    <t>-1945497317</t>
  </si>
  <si>
    <t xml:space="preserve">Přesun hmot pro zařizovací předměty  stanovený procentní sazbou (%) z ceny vodorovná dopravní vzdálenost do 50 m v objektech výšky do 6 m</t>
  </si>
  <si>
    <t>726</t>
  </si>
  <si>
    <t>Zdravotechnika - předstěnové instalace</t>
  </si>
  <si>
    <t>44</t>
  </si>
  <si>
    <t>726111031</t>
  </si>
  <si>
    <t>Instalační předstěna - klozet s ovládáním zepředu v 1080 mm závěsný do masivní zděné kce</t>
  </si>
  <si>
    <t>815166779</t>
  </si>
  <si>
    <t>Předstěnové instalační systémy pro zazdění do masivních zděných konstrukcí pro závěsné klozety ovládání zepředu, stavební výška 1080 mm</t>
  </si>
  <si>
    <t>45</t>
  </si>
  <si>
    <t>998726211</t>
  </si>
  <si>
    <t>Přesun hmot procentní pro instalační prefabrikáty v objektech v do 6 m</t>
  </si>
  <si>
    <t>598202186</t>
  </si>
  <si>
    <t xml:space="preserve">Přesun hmot pro instalační prefabrikáty  stanovený procentní sazbou (%) z ceny vodorovná dopravní vzdálenost do 50 m v objektech výšky do 6 m</t>
  </si>
  <si>
    <t>46</t>
  </si>
  <si>
    <t>-2076481319</t>
  </si>
  <si>
    <t>47</t>
  </si>
  <si>
    <t>1813074579</t>
  </si>
  <si>
    <t>VRN9</t>
  </si>
  <si>
    <t>Ostatní náklady</t>
  </si>
  <si>
    <t>48</t>
  </si>
  <si>
    <t>091003R01</t>
  </si>
  <si>
    <t>Odvoz a likvidace odpadu</t>
  </si>
  <si>
    <t>-447695854</t>
  </si>
  <si>
    <t>03 - vytápění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</si>
  <si>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</si>
  <si>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</si>
  <si>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</si>
  <si>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</si>
  <si>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</t>
  </si>
  <si>
    <t>Izolace tepelné</t>
  </si>
  <si>
    <t>713463131</t>
  </si>
  <si>
    <t>Montáž izolace tepelné potrubí potrubními pouzdry bez úpravy slepenými 1x tl izolace do 25 mm</t>
  </si>
  <si>
    <t>-127650955</t>
  </si>
  <si>
    <t xml:space="preserve"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</si>
  <si>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M</t>
  </si>
  <si>
    <t>28377106</t>
  </si>
  <si>
    <t>izolace tepelná potrubí z pěnového polyetylenu 18 x 20 mm</t>
  </si>
  <si>
    <t>981005498</t>
  </si>
  <si>
    <t>998713201</t>
  </si>
  <si>
    <t>Přesun hmot procentní pro izolace tepelné v objektech v do 6 m</t>
  </si>
  <si>
    <t>838856485</t>
  </si>
  <si>
    <t>Přesun hmot pro izolace tepelné stanovený procentní sazbou (%) z ceny vodorovná dopravní vzdálenost do 50 m v objektech výšky do 6 m</t>
  </si>
  <si>
    <t>733</t>
  </si>
  <si>
    <t>Ústřední vytápění - rozvodné potrubí</t>
  </si>
  <si>
    <t>733223203</t>
  </si>
  <si>
    <t>Potrubí měděné tvrdé spojované tvrdým pájením D 18x1</t>
  </si>
  <si>
    <t>1609024396</t>
  </si>
  <si>
    <t>Potrubí z trubek měděných tvrdých spojovaných tvrdým pájením Ø 18/1</t>
  </si>
  <si>
    <t>733291101</t>
  </si>
  <si>
    <t>Zkouška těsnosti potrubí měděné do D 35x1,5</t>
  </si>
  <si>
    <t>-450509589</t>
  </si>
  <si>
    <t xml:space="preserve">Zkoušky těsnosti potrubí z trubek měděných  Ø do 35/1,5</t>
  </si>
  <si>
    <t>733291903</t>
  </si>
  <si>
    <t>Propojení potrubí měděného při opravě D 18x1 mm</t>
  </si>
  <si>
    <t>-893118682</t>
  </si>
  <si>
    <t xml:space="preserve">Opravy rozvodů potrubí z trubek měděných  propojení potrubí Ø 18/1</t>
  </si>
  <si>
    <t>998733201</t>
  </si>
  <si>
    <t>Přesun hmot procentní pro rozvody potrubí v objektech v do 6 m</t>
  </si>
  <si>
    <t>1907464319</t>
  </si>
  <si>
    <t xml:space="preserve">Přesun hmot pro rozvody potrubí  stanovený procentní sazbou z ceny vodorovná dopravní vzdálenost do 50 m v objektech výšky do 6 m</t>
  </si>
  <si>
    <t>734</t>
  </si>
  <si>
    <t>Ústřední vytápění - armatury</t>
  </si>
  <si>
    <t>734222802</t>
  </si>
  <si>
    <t>Ventil závitový termostatický rohový G 1/2 PN 16 do 110°C s ruční hlavou chromovaný</t>
  </si>
  <si>
    <t>-43295841</t>
  </si>
  <si>
    <t>Ventily regulační závitové termostatické, s hlavicí ručního ovládání PN 16 do 110°C rohové chromované G 1/2</t>
  </si>
  <si>
    <t>734261412</t>
  </si>
  <si>
    <t>Šroubení regulační radiátorové rohové G 1/2 bez vypouštění</t>
  </si>
  <si>
    <t>1595084257</t>
  </si>
  <si>
    <t>Šroubení regulační radiátorové rohové bez vypouštění G 1/2</t>
  </si>
  <si>
    <t>998734201</t>
  </si>
  <si>
    <t>Přesun hmot procentní pro armatury v objektech v do 6 m</t>
  </si>
  <si>
    <t>641388576</t>
  </si>
  <si>
    <t xml:space="preserve">Přesun hmot pro armatury  stanovený procentní sazbou (%) z ceny vodorovná dopravní vzdálenost do 50 m v objektech výšky do 6 m</t>
  </si>
  <si>
    <t>735</t>
  </si>
  <si>
    <t>Ústřední vytápění - otopná tělesa</t>
  </si>
  <si>
    <t>73511181R</t>
  </si>
  <si>
    <t>Demontáž otopného tělesa litinového článkového</t>
  </si>
  <si>
    <t>čl</t>
  </si>
  <si>
    <t>2123366744</t>
  </si>
  <si>
    <t xml:space="preserve">Demontáž otopných těles litinových  článkových</t>
  </si>
  <si>
    <t>735151378</t>
  </si>
  <si>
    <t>Otopné těleso panelové výkon 1076 W</t>
  </si>
  <si>
    <t>-1613674487</t>
  </si>
  <si>
    <t>735151379</t>
  </si>
  <si>
    <t>Otopné těleso panelové výkon 1174 W</t>
  </si>
  <si>
    <t>77931120</t>
  </si>
  <si>
    <t>73516425R</t>
  </si>
  <si>
    <t>Otopné těleso trubkové výkon 800 W</t>
  </si>
  <si>
    <t>555180861</t>
  </si>
  <si>
    <t>998735201</t>
  </si>
  <si>
    <t>Přesun hmot procentní pro otopná tělesa v objektech v do 6 m</t>
  </si>
  <si>
    <t>1535424423</t>
  </si>
  <si>
    <t xml:space="preserve">Přesun hmot pro otopná tělesa  stanovený procentní sazbou (%) z ceny vodorovná dopravní vzdálenost do 50 m v objektech výšky do 6 m</t>
  </si>
  <si>
    <t>974934307</t>
  </si>
  <si>
    <t>813274670</t>
  </si>
  <si>
    <t>043114R03</t>
  </si>
  <si>
    <t>Zkoušky topné, zaregulování, uvedení do provozu</t>
  </si>
  <si>
    <t>-1791269274</t>
  </si>
  <si>
    <t>Zkoušky topné, zaregulování, uvedení do provozu, zaškolení obsluhy, vypuštění, napuštění soustavy</t>
  </si>
  <si>
    <t>-1473075463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</si>
</sst>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6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3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8" fillId="0" borderId="3" xfId="0" applyFont="1" applyBorder="1" applyAlignment="1">
      <alignment vertical="center"/>
    </xf>
    <xf numFmtId="0" fontId="28" fillId="3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ht="36.96" customHeight="1">
      <c r="AR2" s="12" t="s">
        <v>5</v>
      </c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ht="12" customHeight="1">
      <c r="B5" s="16"/>
      <c r="D5" s="20" t="s">
        <v>13</v>
      </c>
      <c r="K5" s="13" t="s">
        <v>14</v>
      </c>
      <c r="AR5" s="16"/>
      <c r="BE5" s="21" t="s">
        <v>15</v>
      </c>
      <c r="BS5" s="13" t="s">
        <v>6</v>
      </c>
    </row>
    <row r="6" ht="36.96" customHeight="1">
      <c r="B6" s="16"/>
      <c r="D6" s="22" t="s">
        <v>16</v>
      </c>
      <c r="K6" s="23" t="s">
        <v>17</v>
      </c>
      <c r="AR6" s="16"/>
      <c r="BE6" s="24"/>
      <c r="BS6" s="13" t="s">
        <v>6</v>
      </c>
    </row>
    <row r="7" ht="12" customHeight="1">
      <c r="B7" s="16"/>
      <c r="D7" s="25" t="s">
        <v>18</v>
      </c>
      <c r="K7" s="13" t="s">
        <v>1</v>
      </c>
      <c r="AK7" s="25" t="s">
        <v>19</v>
      </c>
      <c r="AN7" s="13" t="s">
        <v>1</v>
      </c>
      <c r="AR7" s="16"/>
      <c r="BE7" s="24"/>
      <c r="BS7" s="13" t="s">
        <v>6</v>
      </c>
    </row>
    <row r="8" ht="12" customHeight="1">
      <c r="B8" s="16"/>
      <c r="D8" s="25" t="s">
        <v>20</v>
      </c>
      <c r="K8" s="13" t="s">
        <v>21</v>
      </c>
      <c r="AK8" s="25" t="s">
        <v>22</v>
      </c>
      <c r="AN8" s="26" t="s">
        <v>23</v>
      </c>
      <c r="AR8" s="16"/>
      <c r="BE8" s="24"/>
      <c r="BS8" s="13" t="s">
        <v>6</v>
      </c>
    </row>
    <row r="9" ht="14.4" customHeight="1">
      <c r="B9" s="16"/>
      <c r="AR9" s="16"/>
      <c r="BE9" s="24"/>
      <c r="BS9" s="13" t="s">
        <v>6</v>
      </c>
    </row>
    <row r="10" ht="12" customHeight="1">
      <c r="B10" s="16"/>
      <c r="D10" s="25" t="s">
        <v>24</v>
      </c>
      <c r="AK10" s="25" t="s">
        <v>25</v>
      </c>
      <c r="AN10" s="13" t="s">
        <v>1</v>
      </c>
      <c r="AR10" s="16"/>
      <c r="BE10" s="24"/>
      <c r="BS10" s="13" t="s">
        <v>6</v>
      </c>
    </row>
    <row r="11" ht="18.48" customHeight="1">
      <c r="B11" s="16"/>
      <c r="E11" s="13" t="s">
        <v>26</v>
      </c>
      <c r="AK11" s="25" t="s">
        <v>27</v>
      </c>
      <c r="AN11" s="13" t="s">
        <v>1</v>
      </c>
      <c r="AR11" s="16"/>
      <c r="BE11" s="24"/>
      <c r="BS11" s="13" t="s">
        <v>6</v>
      </c>
    </row>
    <row r="12" ht="6.96" customHeight="1">
      <c r="B12" s="16"/>
      <c r="AR12" s="16"/>
      <c r="BE12" s="24"/>
      <c r="BS12" s="13" t="s">
        <v>6</v>
      </c>
    </row>
    <row r="13" ht="12" customHeight="1">
      <c r="B13" s="16"/>
      <c r="D13" s="25" t="s">
        <v>28</v>
      </c>
      <c r="AK13" s="25" t="s">
        <v>25</v>
      </c>
      <c r="AN13" s="27" t="s">
        <v>29</v>
      </c>
      <c r="AR13" s="16"/>
      <c r="BE13" s="24"/>
      <c r="BS13" s="13" t="s">
        <v>6</v>
      </c>
    </row>
    <row r="14">
      <c r="B14" s="16"/>
      <c r="E14" s="27" t="s">
        <v>29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5" t="s">
        <v>27</v>
      </c>
      <c r="AN14" s="27" t="s">
        <v>29</v>
      </c>
      <c r="AR14" s="16"/>
      <c r="BE14" s="24"/>
      <c r="BS14" s="13" t="s">
        <v>6</v>
      </c>
    </row>
    <row r="15" ht="6.96" customHeight="1">
      <c r="B15" s="16"/>
      <c r="AR15" s="16"/>
      <c r="BE15" s="24"/>
      <c r="BS15" s="13" t="s">
        <v>3</v>
      </c>
    </row>
    <row r="16" ht="12" customHeight="1">
      <c r="B16" s="16"/>
      <c r="D16" s="25" t="s">
        <v>30</v>
      </c>
      <c r="AK16" s="25" t="s">
        <v>25</v>
      </c>
      <c r="AN16" s="13" t="s">
        <v>1</v>
      </c>
      <c r="AR16" s="16"/>
      <c r="BE16" s="24"/>
      <c r="BS16" s="13" t="s">
        <v>3</v>
      </c>
    </row>
    <row r="17" ht="18.48" customHeight="1">
      <c r="B17" s="16"/>
      <c r="E17" s="13" t="s">
        <v>21</v>
      </c>
      <c r="AK17" s="25" t="s">
        <v>27</v>
      </c>
      <c r="AN17" s="13" t="s">
        <v>1</v>
      </c>
      <c r="AR17" s="16"/>
      <c r="BE17" s="24"/>
      <c r="BS17" s="13" t="s">
        <v>31</v>
      </c>
    </row>
    <row r="18" ht="6.96" customHeight="1">
      <c r="B18" s="16"/>
      <c r="AR18" s="16"/>
      <c r="BE18" s="24"/>
      <c r="BS18" s="13" t="s">
        <v>6</v>
      </c>
    </row>
    <row r="19" ht="12" customHeight="1">
      <c r="B19" s="16"/>
      <c r="D19" s="25" t="s">
        <v>32</v>
      </c>
      <c r="AK19" s="25" t="s">
        <v>25</v>
      </c>
      <c r="AN19" s="13" t="s">
        <v>1</v>
      </c>
      <c r="AR19" s="16"/>
      <c r="BE19" s="24"/>
      <c r="BS19" s="13" t="s">
        <v>6</v>
      </c>
    </row>
    <row r="20" ht="18.48" customHeight="1">
      <c r="B20" s="16"/>
      <c r="E20" s="13" t="s">
        <v>21</v>
      </c>
      <c r="AK20" s="25" t="s">
        <v>27</v>
      </c>
      <c r="AN20" s="13" t="s">
        <v>1</v>
      </c>
      <c r="AR20" s="16"/>
      <c r="BE20" s="24"/>
      <c r="BS20" s="13" t="s">
        <v>31</v>
      </c>
    </row>
    <row r="21" ht="6.96" customHeight="1">
      <c r="B21" s="16"/>
      <c r="AR21" s="16"/>
      <c r="BE21" s="24"/>
    </row>
    <row r="22" ht="12" customHeight="1">
      <c r="B22" s="16"/>
      <c r="D22" s="25" t="s">
        <v>33</v>
      </c>
      <c r="AR22" s="16"/>
      <c r="BE22" s="24"/>
    </row>
    <row r="23" ht="146.25" customHeight="1">
      <c r="B23" s="16"/>
      <c r="E23" s="29" t="s">
        <v>34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R23" s="16"/>
      <c r="BE23" s="24"/>
    </row>
    <row r="24" ht="6.96" customHeight="1">
      <c r="B24" s="16"/>
      <c r="AR24" s="16"/>
      <c r="BE24" s="24"/>
    </row>
    <row r="25" ht="6.96" customHeight="1">
      <c r="B25" s="1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6"/>
      <c r="BE25" s="24"/>
    </row>
    <row r="26" s="1" customFormat="1" ht="25.92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ROUND(AG54,2)</f>
        <v>0</v>
      </c>
      <c r="AL26" s="33"/>
      <c r="AM26" s="33"/>
      <c r="AN26" s="33"/>
      <c r="AO26" s="33"/>
      <c r="AR26" s="31"/>
      <c r="BE26" s="24"/>
    </row>
    <row r="27" s="1" customFormat="1" ht="6.96" customHeight="1">
      <c r="B27" s="31"/>
      <c r="AR27" s="31"/>
      <c r="BE27" s="24"/>
    </row>
    <row r="28" s="1" customFormat="1">
      <c r="B28" s="31"/>
      <c r="L28" s="35" t="s">
        <v>36</v>
      </c>
      <c r="M28" s="35"/>
      <c r="N28" s="35"/>
      <c r="O28" s="35"/>
      <c r="P28" s="35"/>
      <c r="W28" s="35" t="s">
        <v>37</v>
      </c>
      <c r="X28" s="35"/>
      <c r="Y28" s="35"/>
      <c r="Z28" s="35"/>
      <c r="AA28" s="35"/>
      <c r="AB28" s="35"/>
      <c r="AC28" s="35"/>
      <c r="AD28" s="35"/>
      <c r="AE28" s="35"/>
      <c r="AK28" s="35" t="s">
        <v>38</v>
      </c>
      <c r="AL28" s="35"/>
      <c r="AM28" s="35"/>
      <c r="AN28" s="35"/>
      <c r="AO28" s="35"/>
      <c r="AR28" s="31"/>
      <c r="BE28" s="24"/>
    </row>
    <row r="29" s="2" customFormat="1" ht="14.4" customHeight="1">
      <c r="B29" s="36"/>
      <c r="D29" s="25" t="s">
        <v>39</v>
      </c>
      <c r="F29" s="25" t="s">
        <v>40</v>
      </c>
      <c r="L29" s="37">
        <v>0.20999999999999999</v>
      </c>
      <c r="M29" s="2"/>
      <c r="N29" s="2"/>
      <c r="O29" s="2"/>
      <c r="P29" s="2"/>
      <c r="W29" s="38">
        <f>ROUND(AZ54, 2)</f>
        <v>0</v>
      </c>
      <c r="X29" s="2"/>
      <c r="Y29" s="2"/>
      <c r="Z29" s="2"/>
      <c r="AA29" s="2"/>
      <c r="AB29" s="2"/>
      <c r="AC29" s="2"/>
      <c r="AD29" s="2"/>
      <c r="AE29" s="2"/>
      <c r="AK29" s="38">
        <f>ROUND(AV54, 2)</f>
        <v>0</v>
      </c>
      <c r="AL29" s="2"/>
      <c r="AM29" s="2"/>
      <c r="AN29" s="2"/>
      <c r="AO29" s="2"/>
      <c r="AR29" s="36"/>
      <c r="BE29" s="24"/>
    </row>
    <row r="30" s="2" customFormat="1" ht="14.4" customHeight="1">
      <c r="B30" s="36"/>
      <c r="F30" s="25" t="s">
        <v>41</v>
      </c>
      <c r="L30" s="37">
        <v>0.14999999999999999</v>
      </c>
      <c r="M30" s="2"/>
      <c r="N30" s="2"/>
      <c r="O30" s="2"/>
      <c r="P30" s="2"/>
      <c r="W30" s="38">
        <f>ROUND(BA54, 2)</f>
        <v>0</v>
      </c>
      <c r="X30" s="2"/>
      <c r="Y30" s="2"/>
      <c r="Z30" s="2"/>
      <c r="AA30" s="2"/>
      <c r="AB30" s="2"/>
      <c r="AC30" s="2"/>
      <c r="AD30" s="2"/>
      <c r="AE30" s="2"/>
      <c r="AK30" s="38">
        <f>ROUND(AW54, 2)</f>
        <v>0</v>
      </c>
      <c r="AL30" s="2"/>
      <c r="AM30" s="2"/>
      <c r="AN30" s="2"/>
      <c r="AO30" s="2"/>
      <c r="AR30" s="36"/>
      <c r="BE30" s="24"/>
    </row>
    <row r="31" hidden="1" s="2" customFormat="1" ht="14.4" customHeight="1">
      <c r="B31" s="36"/>
      <c r="F31" s="25" t="s">
        <v>42</v>
      </c>
      <c r="L31" s="37">
        <v>0.20999999999999999</v>
      </c>
      <c r="M31" s="2"/>
      <c r="N31" s="2"/>
      <c r="O31" s="2"/>
      <c r="P31" s="2"/>
      <c r="W31" s="38">
        <f>ROUND(BB54, 2)</f>
        <v>0</v>
      </c>
      <c r="X31" s="2"/>
      <c r="Y31" s="2"/>
      <c r="Z31" s="2"/>
      <c r="AA31" s="2"/>
      <c r="AB31" s="2"/>
      <c r="AC31" s="2"/>
      <c r="AD31" s="2"/>
      <c r="AE31" s="2"/>
      <c r="AK31" s="38">
        <v>0</v>
      </c>
      <c r="AL31" s="2"/>
      <c r="AM31" s="2"/>
      <c r="AN31" s="2"/>
      <c r="AO31" s="2"/>
      <c r="AR31" s="36"/>
      <c r="BE31" s="24"/>
    </row>
    <row r="32" hidden="1" s="2" customFormat="1" ht="14.4" customHeight="1">
      <c r="B32" s="36"/>
      <c r="F32" s="25" t="s">
        <v>43</v>
      </c>
      <c r="L32" s="37">
        <v>0.14999999999999999</v>
      </c>
      <c r="M32" s="2"/>
      <c r="N32" s="2"/>
      <c r="O32" s="2"/>
      <c r="P32" s="2"/>
      <c r="W32" s="38">
        <f>ROUND(BC54, 2)</f>
        <v>0</v>
      </c>
      <c r="X32" s="2"/>
      <c r="Y32" s="2"/>
      <c r="Z32" s="2"/>
      <c r="AA32" s="2"/>
      <c r="AB32" s="2"/>
      <c r="AC32" s="2"/>
      <c r="AD32" s="2"/>
      <c r="AE32" s="2"/>
      <c r="AK32" s="38">
        <v>0</v>
      </c>
      <c r="AL32" s="2"/>
      <c r="AM32" s="2"/>
      <c r="AN32" s="2"/>
      <c r="AO32" s="2"/>
      <c r="AR32" s="36"/>
      <c r="BE32" s="24"/>
    </row>
    <row r="33" hidden="1" s="2" customFormat="1" ht="14.4" customHeight="1">
      <c r="B33" s="36"/>
      <c r="F33" s="25" t="s">
        <v>44</v>
      </c>
      <c r="L33" s="37">
        <v>0</v>
      </c>
      <c r="M33" s="2"/>
      <c r="N33" s="2"/>
      <c r="O33" s="2"/>
      <c r="P33" s="2"/>
      <c r="W33" s="38">
        <f>ROUND(BD54, 2)</f>
        <v>0</v>
      </c>
      <c r="X33" s="2"/>
      <c r="Y33" s="2"/>
      <c r="Z33" s="2"/>
      <c r="AA33" s="2"/>
      <c r="AB33" s="2"/>
      <c r="AC33" s="2"/>
      <c r="AD33" s="2"/>
      <c r="AE33" s="2"/>
      <c r="AK33" s="38">
        <v>0</v>
      </c>
      <c r="AL33" s="2"/>
      <c r="AM33" s="2"/>
      <c r="AN33" s="2"/>
      <c r="AO33" s="2"/>
      <c r="AR33" s="36"/>
      <c r="BE33" s="24"/>
    </row>
    <row r="34" s="1" customFormat="1" ht="6.96" customHeight="1">
      <c r="B34" s="31"/>
      <c r="AR34" s="31"/>
      <c r="BE34" s="24"/>
    </row>
    <row r="35" s="1" customFormat="1" ht="25.92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43" t="s">
        <v>47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4">
        <f>SUM(AK26:AK33)</f>
        <v>0</v>
      </c>
      <c r="AL35" s="41"/>
      <c r="AM35" s="41"/>
      <c r="AN35" s="41"/>
      <c r="AO35" s="45"/>
      <c r="AP35" s="39"/>
      <c r="AQ35" s="39"/>
      <c r="AR35" s="31"/>
    </row>
    <row r="36" s="1" customFormat="1" ht="6.96" customHeight="1">
      <c r="B36" s="31"/>
      <c r="AR36" s="3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1"/>
    </row>
    <row r="41" s="1" customFormat="1" ht="6.96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1"/>
    </row>
    <row r="42" s="1" customFormat="1" ht="24.96" customHeight="1">
      <c r="B42" s="31"/>
      <c r="C42" s="17" t="s">
        <v>48</v>
      </c>
      <c r="AR42" s="31"/>
    </row>
    <row r="43" s="1" customFormat="1" ht="6.96" customHeight="1">
      <c r="B43" s="31"/>
      <c r="AR43" s="31"/>
    </row>
    <row r="44" s="1" customFormat="1" ht="12" customHeight="1">
      <c r="B44" s="31"/>
      <c r="C44" s="25" t="s">
        <v>13</v>
      </c>
      <c r="L44" s="1" t="str">
        <f>K5</f>
        <v>A2019280</v>
      </c>
      <c r="AR44" s="31"/>
    </row>
    <row r="45" s="3" customFormat="1" ht="36.96" customHeight="1">
      <c r="B45" s="50"/>
      <c r="C45" s="51" t="s">
        <v>16</v>
      </c>
      <c r="L45" s="52" t="str">
        <f>K6</f>
        <v>Stavební úpravy domu č.p. 9 ve Vojkově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R45" s="50"/>
    </row>
    <row r="46" s="1" customFormat="1" ht="6.96" customHeight="1">
      <c r="B46" s="31"/>
      <c r="AR46" s="31"/>
    </row>
    <row r="47" s="1" customFormat="1" ht="12" customHeight="1">
      <c r="B47" s="31"/>
      <c r="C47" s="25" t="s">
        <v>20</v>
      </c>
      <c r="L47" s="53" t="str">
        <f>IF(K8="","",K8)</f>
        <v xml:space="preserve"> </v>
      </c>
      <c r="AI47" s="25" t="s">
        <v>22</v>
      </c>
      <c r="AM47" s="54" t="str">
        <f>IF(AN8= "","",AN8)</f>
        <v>8. 7. 2019</v>
      </c>
      <c r="AN47" s="54"/>
      <c r="AR47" s="31"/>
    </row>
    <row r="48" s="1" customFormat="1" ht="6.96" customHeight="1">
      <c r="B48" s="31"/>
      <c r="AR48" s="31"/>
    </row>
    <row r="49" s="1" customFormat="1" ht="13.65" customHeight="1">
      <c r="B49" s="31"/>
      <c r="C49" s="25" t="s">
        <v>24</v>
      </c>
      <c r="L49" s="1" t="str">
        <f>IF(E11= "","",E11)</f>
        <v>Domov seniorů Vojkov</v>
      </c>
      <c r="AI49" s="25" t="s">
        <v>30</v>
      </c>
      <c r="AM49" s="6" t="str">
        <f>IF(E17="","",E17)</f>
        <v xml:space="preserve"> </v>
      </c>
      <c r="AN49" s="1"/>
      <c r="AO49" s="1"/>
      <c r="AP49" s="1"/>
      <c r="AR49" s="31"/>
      <c r="AS49" s="55" t="s">
        <v>49</v>
      </c>
      <c r="AT49" s="56"/>
      <c r="AU49" s="57"/>
      <c r="AV49" s="57"/>
      <c r="AW49" s="57"/>
      <c r="AX49" s="57"/>
      <c r="AY49" s="57"/>
      <c r="AZ49" s="57"/>
      <c r="BA49" s="57"/>
      <c r="BB49" s="57"/>
      <c r="BC49" s="57"/>
      <c r="BD49" s="58"/>
    </row>
    <row r="50" s="1" customFormat="1" ht="13.65" customHeight="1">
      <c r="B50" s="31"/>
      <c r="C50" s="25" t="s">
        <v>28</v>
      </c>
      <c r="L50" s="1" t="str">
        <f>IF(E14= "Vyplň údaj","",E14)</f>
        <v/>
      </c>
      <c r="AI50" s="25" t="s">
        <v>32</v>
      </c>
      <c r="AM50" s="6" t="str">
        <f>IF(E20="","",E20)</f>
        <v xml:space="preserve"> </v>
      </c>
      <c r="AN50" s="1"/>
      <c r="AO50" s="1"/>
      <c r="AP50" s="1"/>
      <c r="AR50" s="31"/>
      <c r="AS50" s="59"/>
      <c r="AT50" s="60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="1" customFormat="1" ht="10.8" customHeight="1">
      <c r="B51" s="31"/>
      <c r="AR51" s="31"/>
      <c r="AS51" s="59"/>
      <c r="AT51" s="60"/>
      <c r="AU51" s="61"/>
      <c r="AV51" s="61"/>
      <c r="AW51" s="61"/>
      <c r="AX51" s="61"/>
      <c r="AY51" s="61"/>
      <c r="AZ51" s="61"/>
      <c r="BA51" s="61"/>
      <c r="BB51" s="61"/>
      <c r="BC51" s="61"/>
      <c r="BD51" s="62"/>
    </row>
    <row r="52" s="1" customFormat="1" ht="29.28" customHeight="1">
      <c r="B52" s="31"/>
      <c r="C52" s="63" t="s">
        <v>50</v>
      </c>
      <c r="D52" s="64"/>
      <c r="E52" s="64"/>
      <c r="F52" s="64"/>
      <c r="G52" s="64"/>
      <c r="H52" s="65"/>
      <c r="I52" s="66" t="s">
        <v>51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7" t="s">
        <v>52</v>
      </c>
      <c r="AH52" s="64"/>
      <c r="AI52" s="64"/>
      <c r="AJ52" s="64"/>
      <c r="AK52" s="64"/>
      <c r="AL52" s="64"/>
      <c r="AM52" s="64"/>
      <c r="AN52" s="66" t="s">
        <v>53</v>
      </c>
      <c r="AO52" s="64"/>
      <c r="AP52" s="68"/>
      <c r="AQ52" s="69" t="s">
        <v>54</v>
      </c>
      <c r="AR52" s="31"/>
      <c r="AS52" s="70" t="s">
        <v>55</v>
      </c>
      <c r="AT52" s="71" t="s">
        <v>56</v>
      </c>
      <c r="AU52" s="71" t="s">
        <v>57</v>
      </c>
      <c r="AV52" s="71" t="s">
        <v>58</v>
      </c>
      <c r="AW52" s="71" t="s">
        <v>59</v>
      </c>
      <c r="AX52" s="71" t="s">
        <v>60</v>
      </c>
      <c r="AY52" s="71" t="s">
        <v>61</v>
      </c>
      <c r="AZ52" s="71" t="s">
        <v>62</v>
      </c>
      <c r="BA52" s="71" t="s">
        <v>63</v>
      </c>
      <c r="BB52" s="71" t="s">
        <v>64</v>
      </c>
      <c r="BC52" s="71" t="s">
        <v>65</v>
      </c>
      <c r="BD52" s="72" t="s">
        <v>66</v>
      </c>
    </row>
    <row r="53" s="1" customFormat="1" ht="10.8" customHeight="1">
      <c r="B53" s="31"/>
      <c r="AR53" s="31"/>
      <c r="AS53" s="73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</row>
    <row r="54" s="4" customFormat="1" ht="32.4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7">
        <f>ROUND(SUM(AG55:AG57),2)</f>
        <v>0</v>
      </c>
      <c r="AH54" s="77"/>
      <c r="AI54" s="77"/>
      <c r="AJ54" s="77"/>
      <c r="AK54" s="77"/>
      <c r="AL54" s="77"/>
      <c r="AM54" s="77"/>
      <c r="AN54" s="78">
        <f>SUM(AG54,AT54)</f>
        <v>0</v>
      </c>
      <c r="AO54" s="78"/>
      <c r="AP54" s="78"/>
      <c r="AQ54" s="79" t="s">
        <v>1</v>
      </c>
      <c r="AR54" s="74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4</v>
      </c>
      <c r="BX54" s="84" t="s">
        <v>72</v>
      </c>
      <c r="CL54" s="84" t="s">
        <v>1</v>
      </c>
    </row>
    <row r="55" s="5" customFormat="1" ht="16.5" customHeight="1">
      <c r="A55" s="86" t="s">
        <v>73</v>
      </c>
      <c r="B55" s="87"/>
      <c r="C55" s="88"/>
      <c r="D55" s="89" t="s">
        <v>74</v>
      </c>
      <c r="E55" s="89"/>
      <c r="F55" s="89"/>
      <c r="G55" s="89"/>
      <c r="H55" s="89"/>
      <c r="I55" s="90"/>
      <c r="J55" s="89" t="s">
        <v>75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91">
        <f>'01 - vzduchotechnika'!J30</f>
        <v>0</v>
      </c>
      <c r="AH55" s="90"/>
      <c r="AI55" s="90"/>
      <c r="AJ55" s="90"/>
      <c r="AK55" s="90"/>
      <c r="AL55" s="90"/>
      <c r="AM55" s="90"/>
      <c r="AN55" s="91">
        <f>SUM(AG55,AT55)</f>
        <v>0</v>
      </c>
      <c r="AO55" s="90"/>
      <c r="AP55" s="90"/>
      <c r="AQ55" s="92" t="s">
        <v>76</v>
      </c>
      <c r="AR55" s="87"/>
      <c r="AS55" s="93">
        <v>0</v>
      </c>
      <c r="AT55" s="94">
        <f>ROUND(SUM(AV55:AW55),2)</f>
        <v>0</v>
      </c>
      <c r="AU55" s="95">
        <f>'01 - vzduchotechnika'!P85</f>
        <v>0</v>
      </c>
      <c r="AV55" s="94">
        <f>'01 - vzduchotechnika'!J33</f>
        <v>0</v>
      </c>
      <c r="AW55" s="94">
        <f>'01 - vzduchotechnika'!J34</f>
        <v>0</v>
      </c>
      <c r="AX55" s="94">
        <f>'01 - vzduchotechnika'!J35</f>
        <v>0</v>
      </c>
      <c r="AY55" s="94">
        <f>'01 - vzduchotechnika'!J36</f>
        <v>0</v>
      </c>
      <c r="AZ55" s="94">
        <f>'01 - vzduchotechnika'!F33</f>
        <v>0</v>
      </c>
      <c r="BA55" s="94">
        <f>'01 - vzduchotechnika'!F34</f>
        <v>0</v>
      </c>
      <c r="BB55" s="94">
        <f>'01 - vzduchotechnika'!F35</f>
        <v>0</v>
      </c>
      <c r="BC55" s="94">
        <f>'01 - vzduchotechnika'!F36</f>
        <v>0</v>
      </c>
      <c r="BD55" s="96">
        <f>'01 - vzduchotechnika'!F37</f>
        <v>0</v>
      </c>
      <c r="BT55" s="97" t="s">
        <v>77</v>
      </c>
      <c r="BV55" s="97" t="s">
        <v>71</v>
      </c>
      <c r="BW55" s="97" t="s">
        <v>78</v>
      </c>
      <c r="BX55" s="97" t="s">
        <v>4</v>
      </c>
      <c r="CL55" s="97" t="s">
        <v>1</v>
      </c>
      <c r="CM55" s="97" t="s">
        <v>79</v>
      </c>
    </row>
    <row r="56" s="5" customFormat="1" ht="16.5" customHeight="1">
      <c r="A56" s="86" t="s">
        <v>73</v>
      </c>
      <c r="B56" s="87"/>
      <c r="C56" s="88"/>
      <c r="D56" s="89" t="s">
        <v>80</v>
      </c>
      <c r="E56" s="89"/>
      <c r="F56" s="89"/>
      <c r="G56" s="89"/>
      <c r="H56" s="89"/>
      <c r="I56" s="90"/>
      <c r="J56" s="89" t="s">
        <v>81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91">
        <f>'02 - zdravotechnika'!J30</f>
        <v>0</v>
      </c>
      <c r="AH56" s="90"/>
      <c r="AI56" s="90"/>
      <c r="AJ56" s="90"/>
      <c r="AK56" s="90"/>
      <c r="AL56" s="90"/>
      <c r="AM56" s="90"/>
      <c r="AN56" s="91">
        <f>SUM(AG56,AT56)</f>
        <v>0</v>
      </c>
      <c r="AO56" s="90"/>
      <c r="AP56" s="90"/>
      <c r="AQ56" s="92" t="s">
        <v>76</v>
      </c>
      <c r="AR56" s="87"/>
      <c r="AS56" s="93">
        <v>0</v>
      </c>
      <c r="AT56" s="94">
        <f>ROUND(SUM(AV56:AW56),2)</f>
        <v>0</v>
      </c>
      <c r="AU56" s="95">
        <f>'02 - zdravotechnika'!P88</f>
        <v>0</v>
      </c>
      <c r="AV56" s="94">
        <f>'02 - zdravotechnika'!J33</f>
        <v>0</v>
      </c>
      <c r="AW56" s="94">
        <f>'02 - zdravotechnika'!J34</f>
        <v>0</v>
      </c>
      <c r="AX56" s="94">
        <f>'02 - zdravotechnika'!J35</f>
        <v>0</v>
      </c>
      <c r="AY56" s="94">
        <f>'02 - zdravotechnika'!J36</f>
        <v>0</v>
      </c>
      <c r="AZ56" s="94">
        <f>'02 - zdravotechnika'!F33</f>
        <v>0</v>
      </c>
      <c r="BA56" s="94">
        <f>'02 - zdravotechnika'!F34</f>
        <v>0</v>
      </c>
      <c r="BB56" s="94">
        <f>'02 - zdravotechnika'!F35</f>
        <v>0</v>
      </c>
      <c r="BC56" s="94">
        <f>'02 - zdravotechnika'!F36</f>
        <v>0</v>
      </c>
      <c r="BD56" s="96">
        <f>'02 - zdravotechnika'!F37</f>
        <v>0</v>
      </c>
      <c r="BT56" s="97" t="s">
        <v>77</v>
      </c>
      <c r="BV56" s="97" t="s">
        <v>71</v>
      </c>
      <c r="BW56" s="97" t="s">
        <v>82</v>
      </c>
      <c r="BX56" s="97" t="s">
        <v>4</v>
      </c>
      <c r="CL56" s="97" t="s">
        <v>1</v>
      </c>
      <c r="CM56" s="97" t="s">
        <v>79</v>
      </c>
    </row>
    <row r="57" s="5" customFormat="1" ht="16.5" customHeight="1">
      <c r="A57" s="86" t="s">
        <v>73</v>
      </c>
      <c r="B57" s="87"/>
      <c r="C57" s="88"/>
      <c r="D57" s="89" t="s">
        <v>83</v>
      </c>
      <c r="E57" s="89"/>
      <c r="F57" s="89"/>
      <c r="G57" s="89"/>
      <c r="H57" s="89"/>
      <c r="I57" s="90"/>
      <c r="J57" s="89" t="s">
        <v>84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91">
        <f>'03 - vytápění'!J30</f>
        <v>0</v>
      </c>
      <c r="AH57" s="90"/>
      <c r="AI57" s="90"/>
      <c r="AJ57" s="90"/>
      <c r="AK57" s="90"/>
      <c r="AL57" s="90"/>
      <c r="AM57" s="90"/>
      <c r="AN57" s="91">
        <f>SUM(AG57,AT57)</f>
        <v>0</v>
      </c>
      <c r="AO57" s="90"/>
      <c r="AP57" s="90"/>
      <c r="AQ57" s="92" t="s">
        <v>76</v>
      </c>
      <c r="AR57" s="87"/>
      <c r="AS57" s="98">
        <v>0</v>
      </c>
      <c r="AT57" s="99">
        <f>ROUND(SUM(AV57:AW57),2)</f>
        <v>0</v>
      </c>
      <c r="AU57" s="100">
        <f>'03 - vytápění'!P89</f>
        <v>0</v>
      </c>
      <c r="AV57" s="99">
        <f>'03 - vytápění'!J33</f>
        <v>0</v>
      </c>
      <c r="AW57" s="99">
        <f>'03 - vytápění'!J34</f>
        <v>0</v>
      </c>
      <c r="AX57" s="99">
        <f>'03 - vytápění'!J35</f>
        <v>0</v>
      </c>
      <c r="AY57" s="99">
        <f>'03 - vytápění'!J36</f>
        <v>0</v>
      </c>
      <c r="AZ57" s="99">
        <f>'03 - vytápění'!F33</f>
        <v>0</v>
      </c>
      <c r="BA57" s="99">
        <f>'03 - vytápění'!F34</f>
        <v>0</v>
      </c>
      <c r="BB57" s="99">
        <f>'03 - vytápění'!F35</f>
        <v>0</v>
      </c>
      <c r="BC57" s="99">
        <f>'03 - vytápění'!F36</f>
        <v>0</v>
      </c>
      <c r="BD57" s="101">
        <f>'03 - vytápění'!F37</f>
        <v>0</v>
      </c>
      <c r="BT57" s="97" t="s">
        <v>77</v>
      </c>
      <c r="BV57" s="97" t="s">
        <v>71</v>
      </c>
      <c r="BW57" s="97" t="s">
        <v>85</v>
      </c>
      <c r="BX57" s="97" t="s">
        <v>4</v>
      </c>
      <c r="CL57" s="97" t="s">
        <v>1</v>
      </c>
      <c r="CM57" s="97" t="s">
        <v>79</v>
      </c>
    </row>
    <row r="58" s="1" customFormat="1" ht="30" customHeight="1">
      <c r="B58" s="31"/>
      <c r="AR58" s="31"/>
    </row>
    <row r="59" s="1" customFormat="1" ht="6.96" customHeight="1"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1"/>
    </row>
  </sheetData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01 - vzduchotechnika'!C2" display="/"/>
    <hyperlink ref="A56" location="'02 - zdravotechnika'!C2" display="/"/>
    <hyperlink ref="A57" location="'03 - vytápě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2" t="s">
        <v>5</v>
      </c>
      <c r="AT2" s="13" t="s">
        <v>78</v>
      </c>
    </row>
    <row r="3" ht="6.96" customHeight="1">
      <c r="B3" s="14"/>
      <c r="C3" s="15"/>
      <c r="D3" s="15"/>
      <c r="E3" s="15"/>
      <c r="F3" s="15"/>
      <c r="G3" s="15"/>
      <c r="H3" s="15"/>
      <c r="I3" s="103"/>
      <c r="J3" s="15"/>
      <c r="K3" s="15"/>
      <c r="L3" s="16"/>
      <c r="AT3" s="13" t="s">
        <v>79</v>
      </c>
    </row>
    <row r="4" ht="24.96" customHeight="1">
      <c r="B4" s="16"/>
      <c r="D4" s="17" t="s">
        <v>86</v>
      </c>
      <c r="L4" s="16"/>
      <c r="M4" s="18" t="s">
        <v>10</v>
      </c>
      <c r="AT4" s="13" t="s">
        <v>3</v>
      </c>
    </row>
    <row r="5" ht="6.96" customHeight="1">
      <c r="B5" s="16"/>
      <c r="L5" s="16"/>
    </row>
    <row r="6" ht="12" customHeight="1">
      <c r="B6" s="16"/>
      <c r="D6" s="25" t="s">
        <v>16</v>
      </c>
      <c r="L6" s="16"/>
    </row>
    <row r="7" ht="16.5" customHeight="1">
      <c r="B7" s="16"/>
      <c r="E7" s="104" t="str">
        <f>'Rekapitulace stavby'!K6</f>
        <v>Stavební úpravy domu č.p. 9 ve Vojkově</v>
      </c>
      <c r="F7" s="25"/>
      <c r="G7" s="25"/>
      <c r="H7" s="25"/>
      <c r="L7" s="16"/>
    </row>
    <row r="8" s="1" customFormat="1" ht="12" customHeight="1">
      <c r="B8" s="31"/>
      <c r="D8" s="25" t="s">
        <v>87</v>
      </c>
      <c r="I8" s="105"/>
      <c r="L8" s="31"/>
    </row>
    <row r="9" s="1" customFormat="1" ht="36.96" customHeight="1">
      <c r="B9" s="31"/>
      <c r="E9" s="52" t="s">
        <v>88</v>
      </c>
      <c r="F9" s="1"/>
      <c r="G9" s="1"/>
      <c r="H9" s="1"/>
      <c r="I9" s="105"/>
      <c r="L9" s="31"/>
    </row>
    <row r="10" s="1" customFormat="1">
      <c r="B10" s="31"/>
      <c r="I10" s="105"/>
      <c r="L10" s="31"/>
    </row>
    <row r="11" s="1" customFormat="1" ht="12" customHeight="1">
      <c r="B11" s="31"/>
      <c r="D11" s="25" t="s">
        <v>18</v>
      </c>
      <c r="F11" s="13" t="s">
        <v>1</v>
      </c>
      <c r="I11" s="106" t="s">
        <v>19</v>
      </c>
      <c r="J11" s="13" t="s">
        <v>1</v>
      </c>
      <c r="L11" s="31"/>
    </row>
    <row r="12" s="1" customFormat="1" ht="12" customHeight="1">
      <c r="B12" s="31"/>
      <c r="D12" s="25" t="s">
        <v>20</v>
      </c>
      <c r="F12" s="13" t="s">
        <v>21</v>
      </c>
      <c r="I12" s="106" t="s">
        <v>22</v>
      </c>
      <c r="J12" s="54" t="str">
        <f>'Rekapitulace stavby'!AN8</f>
        <v>8. 7. 2019</v>
      </c>
      <c r="L12" s="31"/>
    </row>
    <row r="13" s="1" customFormat="1" ht="10.8" customHeight="1">
      <c r="B13" s="31"/>
      <c r="I13" s="105"/>
      <c r="L13" s="31"/>
    </row>
    <row r="14" s="1" customFormat="1" ht="12" customHeight="1">
      <c r="B14" s="31"/>
      <c r="D14" s="25" t="s">
        <v>24</v>
      </c>
      <c r="I14" s="106" t="s">
        <v>25</v>
      </c>
      <c r="J14" s="13" t="s">
        <v>1</v>
      </c>
      <c r="L14" s="31"/>
    </row>
    <row r="15" s="1" customFormat="1" ht="18" customHeight="1">
      <c r="B15" s="31"/>
      <c r="E15" s="13" t="s">
        <v>26</v>
      </c>
      <c r="I15" s="106" t="s">
        <v>27</v>
      </c>
      <c r="J15" s="13" t="s">
        <v>1</v>
      </c>
      <c r="L15" s="31"/>
    </row>
    <row r="16" s="1" customFormat="1" ht="6.96" customHeight="1">
      <c r="B16" s="31"/>
      <c r="I16" s="105"/>
      <c r="L16" s="31"/>
    </row>
    <row r="17" s="1" customFormat="1" ht="12" customHeight="1">
      <c r="B17" s="31"/>
      <c r="D17" s="25" t="s">
        <v>28</v>
      </c>
      <c r="I17" s="106" t="s">
        <v>25</v>
      </c>
      <c r="J17" s="26" t="str">
        <f>'Rekapitulace stavby'!AN13</f>
        <v>Vyplň údaj</v>
      </c>
      <c r="L17" s="31"/>
    </row>
    <row r="18" s="1" customFormat="1" ht="18" customHeight="1">
      <c r="B18" s="31"/>
      <c r="E18" s="26" t="str">
        <f>'Rekapitulace stavby'!E14</f>
        <v>Vyplň údaj</v>
      </c>
      <c r="F18" s="13"/>
      <c r="G18" s="13"/>
      <c r="H18" s="13"/>
      <c r="I18" s="106" t="s">
        <v>27</v>
      </c>
      <c r="J18" s="26" t="str">
        <f>'Rekapitulace stavby'!AN14</f>
        <v>Vyplň údaj</v>
      </c>
      <c r="L18" s="31"/>
    </row>
    <row r="19" s="1" customFormat="1" ht="6.96" customHeight="1">
      <c r="B19" s="31"/>
      <c r="I19" s="105"/>
      <c r="L19" s="31"/>
    </row>
    <row r="20" s="1" customFormat="1" ht="12" customHeight="1">
      <c r="B20" s="31"/>
      <c r="D20" s="25" t="s">
        <v>30</v>
      </c>
      <c r="I20" s="106" t="s">
        <v>25</v>
      </c>
      <c r="J20" s="13" t="str">
        <f>IF('Rekapitulace stavby'!AN16="","",'Rekapitulace stavby'!AN16)</f>
        <v/>
      </c>
      <c r="L20" s="31"/>
    </row>
    <row r="21" s="1" customFormat="1" ht="18" customHeight="1">
      <c r="B21" s="31"/>
      <c r="E21" s="13" t="str">
        <f>IF('Rekapitulace stavby'!E17="","",'Rekapitulace stavby'!E17)</f>
        <v xml:space="preserve"> </v>
      </c>
      <c r="I21" s="106" t="s">
        <v>27</v>
      </c>
      <c r="J21" s="13" t="str">
        <f>IF('Rekapitulace stavby'!AN17="","",'Rekapitulace stavby'!AN17)</f>
        <v/>
      </c>
      <c r="L21" s="31"/>
    </row>
    <row r="22" s="1" customFormat="1" ht="6.96" customHeight="1">
      <c r="B22" s="31"/>
      <c r="I22" s="105"/>
      <c r="L22" s="31"/>
    </row>
    <row r="23" s="1" customFormat="1" ht="12" customHeight="1">
      <c r="B23" s="31"/>
      <c r="D23" s="25" t="s">
        <v>32</v>
      </c>
      <c r="I23" s="106" t="s">
        <v>25</v>
      </c>
      <c r="J23" s="13" t="str">
        <f>IF('Rekapitulace stavby'!AN19="","",'Rekapitulace stavby'!AN19)</f>
        <v/>
      </c>
      <c r="L23" s="31"/>
    </row>
    <row r="24" s="1" customFormat="1" ht="18" customHeight="1">
      <c r="B24" s="31"/>
      <c r="E24" s="13" t="str">
        <f>IF('Rekapitulace stavby'!E20="","",'Rekapitulace stavby'!E20)</f>
        <v xml:space="preserve"> </v>
      </c>
      <c r="I24" s="106" t="s">
        <v>27</v>
      </c>
      <c r="J24" s="13" t="str">
        <f>IF('Rekapitulace stavby'!AN20="","",'Rekapitulace stavby'!AN20)</f>
        <v/>
      </c>
      <c r="L24" s="31"/>
    </row>
    <row r="25" s="1" customFormat="1" ht="6.96" customHeight="1">
      <c r="B25" s="31"/>
      <c r="I25" s="105"/>
      <c r="L25" s="31"/>
    </row>
    <row r="26" s="1" customFormat="1" ht="12" customHeight="1">
      <c r="B26" s="31"/>
      <c r="D26" s="25" t="s">
        <v>33</v>
      </c>
      <c r="I26" s="105"/>
      <c r="L26" s="31"/>
    </row>
    <row r="27" s="6" customFormat="1" ht="101.25" customHeight="1">
      <c r="B27" s="107"/>
      <c r="E27" s="29" t="s">
        <v>89</v>
      </c>
      <c r="F27" s="29"/>
      <c r="G27" s="29"/>
      <c r="H27" s="29"/>
      <c r="I27" s="108"/>
      <c r="L27" s="107"/>
    </row>
    <row r="28" s="1" customFormat="1" ht="6.96" customHeight="1">
      <c r="B28" s="31"/>
      <c r="I28" s="105"/>
      <c r="L28" s="31"/>
    </row>
    <row r="29" s="1" customFormat="1" ht="6.96" customHeight="1">
      <c r="B29" s="31"/>
      <c r="D29" s="57"/>
      <c r="E29" s="57"/>
      <c r="F29" s="57"/>
      <c r="G29" s="57"/>
      <c r="H29" s="57"/>
      <c r="I29" s="109"/>
      <c r="J29" s="57"/>
      <c r="K29" s="57"/>
      <c r="L29" s="31"/>
    </row>
    <row r="30" s="1" customFormat="1" ht="25.44" customHeight="1">
      <c r="B30" s="31"/>
      <c r="D30" s="110" t="s">
        <v>35</v>
      </c>
      <c r="I30" s="105"/>
      <c r="J30" s="78">
        <f>ROUND(J85, 2)</f>
        <v>0</v>
      </c>
      <c r="L30" s="31"/>
    </row>
    <row r="31" s="1" customFormat="1" ht="6.96" customHeight="1">
      <c r="B31" s="31"/>
      <c r="D31" s="57"/>
      <c r="E31" s="57"/>
      <c r="F31" s="57"/>
      <c r="G31" s="57"/>
      <c r="H31" s="57"/>
      <c r="I31" s="109"/>
      <c r="J31" s="57"/>
      <c r="K31" s="57"/>
      <c r="L31" s="31"/>
    </row>
    <row r="32" s="1" customFormat="1" ht="14.4" customHeight="1">
      <c r="B32" s="31"/>
      <c r="F32" s="35" t="s">
        <v>37</v>
      </c>
      <c r="I32" s="111" t="s">
        <v>36</v>
      </c>
      <c r="J32" s="35" t="s">
        <v>38</v>
      </c>
      <c r="L32" s="31"/>
    </row>
    <row r="33" s="1" customFormat="1" ht="14.4" customHeight="1">
      <c r="B33" s="31"/>
      <c r="D33" s="25" t="s">
        <v>39</v>
      </c>
      <c r="E33" s="25" t="s">
        <v>40</v>
      </c>
      <c r="F33" s="112">
        <f>ROUND((SUM(BE85:BE111)),  2)</f>
        <v>0</v>
      </c>
      <c r="I33" s="113">
        <v>0.20999999999999999</v>
      </c>
      <c r="J33" s="112">
        <f>ROUND(((SUM(BE85:BE111))*I33),  2)</f>
        <v>0</v>
      </c>
      <c r="L33" s="31"/>
    </row>
    <row r="34" s="1" customFormat="1" ht="14.4" customHeight="1">
      <c r="B34" s="31"/>
      <c r="E34" s="25" t="s">
        <v>41</v>
      </c>
      <c r="F34" s="112">
        <f>ROUND((SUM(BF85:BF111)),  2)</f>
        <v>0</v>
      </c>
      <c r="I34" s="113">
        <v>0.14999999999999999</v>
      </c>
      <c r="J34" s="112">
        <f>ROUND(((SUM(BF85:BF111))*I34),  2)</f>
        <v>0</v>
      </c>
      <c r="L34" s="31"/>
    </row>
    <row r="35" hidden="1" s="1" customFormat="1" ht="14.4" customHeight="1">
      <c r="B35" s="31"/>
      <c r="E35" s="25" t="s">
        <v>42</v>
      </c>
      <c r="F35" s="112">
        <f>ROUND((SUM(BG85:BG111)),  2)</f>
        <v>0</v>
      </c>
      <c r="I35" s="113">
        <v>0.20999999999999999</v>
      </c>
      <c r="J35" s="112">
        <f>0</f>
        <v>0</v>
      </c>
      <c r="L35" s="31"/>
    </row>
    <row r="36" hidden="1" s="1" customFormat="1" ht="14.4" customHeight="1">
      <c r="B36" s="31"/>
      <c r="E36" s="25" t="s">
        <v>43</v>
      </c>
      <c r="F36" s="112">
        <f>ROUND((SUM(BH85:BH111)),  2)</f>
        <v>0</v>
      </c>
      <c r="I36" s="113">
        <v>0.14999999999999999</v>
      </c>
      <c r="J36" s="112">
        <f>0</f>
        <v>0</v>
      </c>
      <c r="L36" s="31"/>
    </row>
    <row r="37" hidden="1" s="1" customFormat="1" ht="14.4" customHeight="1">
      <c r="B37" s="31"/>
      <c r="E37" s="25" t="s">
        <v>44</v>
      </c>
      <c r="F37" s="112">
        <f>ROUND((SUM(BI85:BI111)),  2)</f>
        <v>0</v>
      </c>
      <c r="I37" s="113">
        <v>0</v>
      </c>
      <c r="J37" s="112">
        <f>0</f>
        <v>0</v>
      </c>
      <c r="L37" s="31"/>
    </row>
    <row r="38" s="1" customFormat="1" ht="6.96" customHeight="1">
      <c r="B38" s="31"/>
      <c r="I38" s="105"/>
      <c r="L38" s="31"/>
    </row>
    <row r="39" s="1" customFormat="1" ht="25.44" customHeight="1">
      <c r="B39" s="31"/>
      <c r="C39" s="114"/>
      <c r="D39" s="115" t="s">
        <v>45</v>
      </c>
      <c r="E39" s="65"/>
      <c r="F39" s="65"/>
      <c r="G39" s="116" t="s">
        <v>46</v>
      </c>
      <c r="H39" s="117" t="s">
        <v>47</v>
      </c>
      <c r="I39" s="118"/>
      <c r="J39" s="119">
        <f>SUM(J30:J37)</f>
        <v>0</v>
      </c>
      <c r="K39" s="120"/>
      <c r="L39" s="31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121"/>
      <c r="J40" s="47"/>
      <c r="K40" s="47"/>
      <c r="L40" s="31"/>
    </row>
    <row r="44" s="1" customFormat="1" ht="6.96" customHeight="1">
      <c r="B44" s="48"/>
      <c r="C44" s="49"/>
      <c r="D44" s="49"/>
      <c r="E44" s="49"/>
      <c r="F44" s="49"/>
      <c r="G44" s="49"/>
      <c r="H44" s="49"/>
      <c r="I44" s="122"/>
      <c r="J44" s="49"/>
      <c r="K44" s="49"/>
      <c r="L44" s="31"/>
    </row>
    <row r="45" s="1" customFormat="1" ht="24.96" customHeight="1">
      <c r="B45" s="31"/>
      <c r="C45" s="17" t="s">
        <v>90</v>
      </c>
      <c r="I45" s="105"/>
      <c r="L45" s="31"/>
    </row>
    <row r="46" s="1" customFormat="1" ht="6.96" customHeight="1">
      <c r="B46" s="31"/>
      <c r="I46" s="105"/>
      <c r="L46" s="31"/>
    </row>
    <row r="47" s="1" customFormat="1" ht="12" customHeight="1">
      <c r="B47" s="31"/>
      <c r="C47" s="25" t="s">
        <v>16</v>
      </c>
      <c r="I47" s="105"/>
      <c r="L47" s="31"/>
    </row>
    <row r="48" s="1" customFormat="1" ht="16.5" customHeight="1">
      <c r="B48" s="31"/>
      <c r="E48" s="104" t="str">
        <f>E7</f>
        <v>Stavební úpravy domu č.p. 9 ve Vojkově</v>
      </c>
      <c r="F48" s="25"/>
      <c r="G48" s="25"/>
      <c r="H48" s="25"/>
      <c r="I48" s="105"/>
      <c r="L48" s="31"/>
    </row>
    <row r="49" s="1" customFormat="1" ht="12" customHeight="1">
      <c r="B49" s="31"/>
      <c r="C49" s="25" t="s">
        <v>87</v>
      </c>
      <c r="I49" s="105"/>
      <c r="L49" s="31"/>
    </row>
    <row r="50" s="1" customFormat="1" ht="16.5" customHeight="1">
      <c r="B50" s="31"/>
      <c r="E50" s="52" t="str">
        <f>E9</f>
        <v>01 - vzduchotechnika</v>
      </c>
      <c r="F50" s="1"/>
      <c r="G50" s="1"/>
      <c r="H50" s="1"/>
      <c r="I50" s="105"/>
      <c r="L50" s="31"/>
    </row>
    <row r="51" s="1" customFormat="1" ht="6.96" customHeight="1">
      <c r="B51" s="31"/>
      <c r="I51" s="105"/>
      <c r="L51" s="31"/>
    </row>
    <row r="52" s="1" customFormat="1" ht="12" customHeight="1">
      <c r="B52" s="31"/>
      <c r="C52" s="25" t="s">
        <v>20</v>
      </c>
      <c r="F52" s="13" t="str">
        <f>F12</f>
        <v xml:space="preserve"> </v>
      </c>
      <c r="I52" s="106" t="s">
        <v>22</v>
      </c>
      <c r="J52" s="54" t="str">
        <f>IF(J12="","",J12)</f>
        <v>8. 7. 2019</v>
      </c>
      <c r="L52" s="31"/>
    </row>
    <row r="53" s="1" customFormat="1" ht="6.96" customHeight="1">
      <c r="B53" s="31"/>
      <c r="I53" s="105"/>
      <c r="L53" s="31"/>
    </row>
    <row r="54" s="1" customFormat="1" ht="13.65" customHeight="1">
      <c r="B54" s="31"/>
      <c r="C54" s="25" t="s">
        <v>24</v>
      </c>
      <c r="F54" s="13" t="str">
        <f>E15</f>
        <v>Domov seniorů Vojkov</v>
      </c>
      <c r="I54" s="106" t="s">
        <v>30</v>
      </c>
      <c r="J54" s="29" t="str">
        <f>E21</f>
        <v xml:space="preserve"> </v>
      </c>
      <c r="L54" s="31"/>
    </row>
    <row r="55" s="1" customFormat="1" ht="13.65" customHeight="1">
      <c r="B55" s="31"/>
      <c r="C55" s="25" t="s">
        <v>28</v>
      </c>
      <c r="F55" s="13" t="str">
        <f>IF(E18="","",E18)</f>
        <v>Vyplň údaj</v>
      </c>
      <c r="I55" s="106" t="s">
        <v>32</v>
      </c>
      <c r="J55" s="29" t="str">
        <f>E24</f>
        <v xml:space="preserve"> </v>
      </c>
      <c r="L55" s="31"/>
    </row>
    <row r="56" s="1" customFormat="1" ht="10.32" customHeight="1">
      <c r="B56" s="31"/>
      <c r="I56" s="105"/>
      <c r="L56" s="31"/>
    </row>
    <row r="57" s="1" customFormat="1" ht="29.28" customHeight="1">
      <c r="B57" s="31"/>
      <c r="C57" s="123" t="s">
        <v>91</v>
      </c>
      <c r="D57" s="114"/>
      <c r="E57" s="114"/>
      <c r="F57" s="114"/>
      <c r="G57" s="114"/>
      <c r="H57" s="114"/>
      <c r="I57" s="124"/>
      <c r="J57" s="125" t="s">
        <v>92</v>
      </c>
      <c r="K57" s="114"/>
      <c r="L57" s="31"/>
    </row>
    <row r="58" s="1" customFormat="1" ht="10.32" customHeight="1">
      <c r="B58" s="31"/>
      <c r="I58" s="105"/>
      <c r="L58" s="31"/>
    </row>
    <row r="59" s="1" customFormat="1" ht="22.8" customHeight="1">
      <c r="B59" s="31"/>
      <c r="C59" s="126" t="s">
        <v>93</v>
      </c>
      <c r="I59" s="105"/>
      <c r="J59" s="78">
        <f>J85</f>
        <v>0</v>
      </c>
      <c r="L59" s="31"/>
      <c r="AU59" s="13" t="s">
        <v>94</v>
      </c>
    </row>
    <row r="60" s="7" customFormat="1" ht="24.96" customHeight="1">
      <c r="B60" s="127"/>
      <c r="D60" s="128" t="s">
        <v>95</v>
      </c>
      <c r="E60" s="129"/>
      <c r="F60" s="129"/>
      <c r="G60" s="129"/>
      <c r="H60" s="129"/>
      <c r="I60" s="130"/>
      <c r="J60" s="131">
        <f>J86</f>
        <v>0</v>
      </c>
      <c r="L60" s="127"/>
    </row>
    <row r="61" s="8" customFormat="1" ht="19.92" customHeight="1">
      <c r="B61" s="132"/>
      <c r="D61" s="133" t="s">
        <v>96</v>
      </c>
      <c r="E61" s="134"/>
      <c r="F61" s="134"/>
      <c r="G61" s="134"/>
      <c r="H61" s="134"/>
      <c r="I61" s="135"/>
      <c r="J61" s="136">
        <f>J87</f>
        <v>0</v>
      </c>
      <c r="L61" s="132"/>
    </row>
    <row r="62" s="7" customFormat="1" ht="24.96" customHeight="1">
      <c r="B62" s="127"/>
      <c r="D62" s="128" t="s">
        <v>97</v>
      </c>
      <c r="E62" s="129"/>
      <c r="F62" s="129"/>
      <c r="G62" s="129"/>
      <c r="H62" s="129"/>
      <c r="I62" s="130"/>
      <c r="J62" s="131">
        <f>J102</f>
        <v>0</v>
      </c>
      <c r="L62" s="127"/>
    </row>
    <row r="63" s="7" customFormat="1" ht="24.96" customHeight="1">
      <c r="B63" s="127"/>
      <c r="D63" s="128" t="s">
        <v>98</v>
      </c>
      <c r="E63" s="129"/>
      <c r="F63" s="129"/>
      <c r="G63" s="129"/>
      <c r="H63" s="129"/>
      <c r="I63" s="130"/>
      <c r="J63" s="131">
        <f>J105</f>
        <v>0</v>
      </c>
      <c r="L63" s="127"/>
    </row>
    <row r="64" s="8" customFormat="1" ht="19.92" customHeight="1">
      <c r="B64" s="132"/>
      <c r="D64" s="133" t="s">
        <v>99</v>
      </c>
      <c r="E64" s="134"/>
      <c r="F64" s="134"/>
      <c r="G64" s="134"/>
      <c r="H64" s="134"/>
      <c r="I64" s="135"/>
      <c r="J64" s="136">
        <f>J106</f>
        <v>0</v>
      </c>
      <c r="L64" s="132"/>
    </row>
    <row r="65" s="8" customFormat="1" ht="19.92" customHeight="1">
      <c r="B65" s="132"/>
      <c r="D65" s="133" t="s">
        <v>100</v>
      </c>
      <c r="E65" s="134"/>
      <c r="F65" s="134"/>
      <c r="G65" s="134"/>
      <c r="H65" s="134"/>
      <c r="I65" s="135"/>
      <c r="J65" s="136">
        <f>J109</f>
        <v>0</v>
      </c>
      <c r="L65" s="132"/>
    </row>
    <row r="66" s="1" customFormat="1" ht="21.84" customHeight="1">
      <c r="B66" s="31"/>
      <c r="I66" s="105"/>
      <c r="L66" s="31"/>
    </row>
    <row r="67" s="1" customFormat="1" ht="6.96" customHeight="1">
      <c r="B67" s="46"/>
      <c r="C67" s="47"/>
      <c r="D67" s="47"/>
      <c r="E67" s="47"/>
      <c r="F67" s="47"/>
      <c r="G67" s="47"/>
      <c r="H67" s="47"/>
      <c r="I67" s="121"/>
      <c r="J67" s="47"/>
      <c r="K67" s="47"/>
      <c r="L67" s="31"/>
    </row>
    <row r="71" s="1" customFormat="1" ht="6.96" customHeight="1">
      <c r="B71" s="48"/>
      <c r="C71" s="49"/>
      <c r="D71" s="49"/>
      <c r="E71" s="49"/>
      <c r="F71" s="49"/>
      <c r="G71" s="49"/>
      <c r="H71" s="49"/>
      <c r="I71" s="122"/>
      <c r="J71" s="49"/>
      <c r="K71" s="49"/>
      <c r="L71" s="31"/>
    </row>
    <row r="72" s="1" customFormat="1" ht="24.96" customHeight="1">
      <c r="B72" s="31"/>
      <c r="C72" s="17" t="s">
        <v>101</v>
      </c>
      <c r="I72" s="105"/>
      <c r="L72" s="31"/>
    </row>
    <row r="73" s="1" customFormat="1" ht="6.96" customHeight="1">
      <c r="B73" s="31"/>
      <c r="I73" s="105"/>
      <c r="L73" s="31"/>
    </row>
    <row r="74" s="1" customFormat="1" ht="12" customHeight="1">
      <c r="B74" s="31"/>
      <c r="C74" s="25" t="s">
        <v>16</v>
      </c>
      <c r="I74" s="105"/>
      <c r="L74" s="31"/>
    </row>
    <row r="75" s="1" customFormat="1" ht="16.5" customHeight="1">
      <c r="B75" s="31"/>
      <c r="E75" s="104" t="str">
        <f>E7</f>
        <v>Stavební úpravy domu č.p. 9 ve Vojkově</v>
      </c>
      <c r="F75" s="25"/>
      <c r="G75" s="25"/>
      <c r="H75" s="25"/>
      <c r="I75" s="105"/>
      <c r="L75" s="31"/>
    </row>
    <row r="76" s="1" customFormat="1" ht="12" customHeight="1">
      <c r="B76" s="31"/>
      <c r="C76" s="25" t="s">
        <v>87</v>
      </c>
      <c r="I76" s="105"/>
      <c r="L76" s="31"/>
    </row>
    <row r="77" s="1" customFormat="1" ht="16.5" customHeight="1">
      <c r="B77" s="31"/>
      <c r="E77" s="52" t="str">
        <f>E9</f>
        <v>01 - vzduchotechnika</v>
      </c>
      <c r="F77" s="1"/>
      <c r="G77" s="1"/>
      <c r="H77" s="1"/>
      <c r="I77" s="105"/>
      <c r="L77" s="31"/>
    </row>
    <row r="78" s="1" customFormat="1" ht="6.96" customHeight="1">
      <c r="B78" s="31"/>
      <c r="I78" s="105"/>
      <c r="L78" s="31"/>
    </row>
    <row r="79" s="1" customFormat="1" ht="12" customHeight="1">
      <c r="B79" s="31"/>
      <c r="C79" s="25" t="s">
        <v>20</v>
      </c>
      <c r="F79" s="13" t="str">
        <f>F12</f>
        <v xml:space="preserve"> </v>
      </c>
      <c r="I79" s="106" t="s">
        <v>22</v>
      </c>
      <c r="J79" s="54" t="str">
        <f>IF(J12="","",J12)</f>
        <v>8. 7. 2019</v>
      </c>
      <c r="L79" s="31"/>
    </row>
    <row r="80" s="1" customFormat="1" ht="6.96" customHeight="1">
      <c r="B80" s="31"/>
      <c r="I80" s="105"/>
      <c r="L80" s="31"/>
    </row>
    <row r="81" s="1" customFormat="1" ht="13.65" customHeight="1">
      <c r="B81" s="31"/>
      <c r="C81" s="25" t="s">
        <v>24</v>
      </c>
      <c r="F81" s="13" t="str">
        <f>E15</f>
        <v>Domov seniorů Vojkov</v>
      </c>
      <c r="I81" s="106" t="s">
        <v>30</v>
      </c>
      <c r="J81" s="29" t="str">
        <f>E21</f>
        <v xml:space="preserve"> </v>
      </c>
      <c r="L81" s="31"/>
    </row>
    <row r="82" s="1" customFormat="1" ht="13.65" customHeight="1">
      <c r="B82" s="31"/>
      <c r="C82" s="25" t="s">
        <v>28</v>
      </c>
      <c r="F82" s="13" t="str">
        <f>IF(E18="","",E18)</f>
        <v>Vyplň údaj</v>
      </c>
      <c r="I82" s="106" t="s">
        <v>32</v>
      </c>
      <c r="J82" s="29" t="str">
        <f>E24</f>
        <v xml:space="preserve"> </v>
      </c>
      <c r="L82" s="31"/>
    </row>
    <row r="83" s="1" customFormat="1" ht="10.32" customHeight="1">
      <c r="B83" s="31"/>
      <c r="I83" s="105"/>
      <c r="L83" s="31"/>
    </row>
    <row r="84" s="9" customFormat="1" ht="29.28" customHeight="1">
      <c r="B84" s="137"/>
      <c r="C84" s="138" t="s">
        <v>102</v>
      </c>
      <c r="D84" s="139" t="s">
        <v>54</v>
      </c>
      <c r="E84" s="139" t="s">
        <v>50</v>
      </c>
      <c r="F84" s="139" t="s">
        <v>51</v>
      </c>
      <c r="G84" s="139" t="s">
        <v>103</v>
      </c>
      <c r="H84" s="139" t="s">
        <v>104</v>
      </c>
      <c r="I84" s="140" t="s">
        <v>105</v>
      </c>
      <c r="J84" s="139" t="s">
        <v>92</v>
      </c>
      <c r="K84" s="141" t="s">
        <v>106</v>
      </c>
      <c r="L84" s="137"/>
      <c r="M84" s="70" t="s">
        <v>1</v>
      </c>
      <c r="N84" s="71" t="s">
        <v>39</v>
      </c>
      <c r="O84" s="71" t="s">
        <v>107</v>
      </c>
      <c r="P84" s="71" t="s">
        <v>108</v>
      </c>
      <c r="Q84" s="71" t="s">
        <v>109</v>
      </c>
      <c r="R84" s="71" t="s">
        <v>110</v>
      </c>
      <c r="S84" s="71" t="s">
        <v>111</v>
      </c>
      <c r="T84" s="72" t="s">
        <v>112</v>
      </c>
    </row>
    <row r="85" s="1" customFormat="1" ht="22.8" customHeight="1">
      <c r="B85" s="31"/>
      <c r="C85" s="75" t="s">
        <v>113</v>
      </c>
      <c r="I85" s="105"/>
      <c r="J85" s="142">
        <f>BK85</f>
        <v>0</v>
      </c>
      <c r="L85" s="31"/>
      <c r="M85" s="73"/>
      <c r="N85" s="57"/>
      <c r="O85" s="57"/>
      <c r="P85" s="143">
        <f>P86+P102+P105</f>
        <v>0</v>
      </c>
      <c r="Q85" s="57"/>
      <c r="R85" s="143">
        <f>R86+R102+R105</f>
        <v>0.060900000000000003</v>
      </c>
      <c r="S85" s="57"/>
      <c r="T85" s="144">
        <f>T86+T102+T105</f>
        <v>0</v>
      </c>
      <c r="AT85" s="13" t="s">
        <v>68</v>
      </c>
      <c r="AU85" s="13" t="s">
        <v>94</v>
      </c>
      <c r="BK85" s="145">
        <f>BK86+BK102+BK105</f>
        <v>0</v>
      </c>
    </row>
    <row r="86" s="10" customFormat="1" ht="25.92" customHeight="1">
      <c r="B86" s="146"/>
      <c r="D86" s="147" t="s">
        <v>68</v>
      </c>
      <c r="E86" s="148" t="s">
        <v>114</v>
      </c>
      <c r="F86" s="148" t="s">
        <v>115</v>
      </c>
      <c r="I86" s="149"/>
      <c r="J86" s="150">
        <f>BK86</f>
        <v>0</v>
      </c>
      <c r="L86" s="146"/>
      <c r="M86" s="151"/>
      <c r="N86" s="152"/>
      <c r="O86" s="152"/>
      <c r="P86" s="153">
        <f>P87</f>
        <v>0</v>
      </c>
      <c r="Q86" s="152"/>
      <c r="R86" s="153">
        <f>R87</f>
        <v>0.060900000000000003</v>
      </c>
      <c r="S86" s="152"/>
      <c r="T86" s="154">
        <f>T87</f>
        <v>0</v>
      </c>
      <c r="AR86" s="147" t="s">
        <v>79</v>
      </c>
      <c r="AT86" s="155" t="s">
        <v>68</v>
      </c>
      <c r="AU86" s="155" t="s">
        <v>69</v>
      </c>
      <c r="AY86" s="147" t="s">
        <v>116</v>
      </c>
      <c r="BK86" s="156">
        <f>BK87</f>
        <v>0</v>
      </c>
    </row>
    <row r="87" s="10" customFormat="1" ht="22.8" customHeight="1">
      <c r="B87" s="146"/>
      <c r="D87" s="147" t="s">
        <v>68</v>
      </c>
      <c r="E87" s="157" t="s">
        <v>117</v>
      </c>
      <c r="F87" s="157" t="s">
        <v>118</v>
      </c>
      <c r="I87" s="149"/>
      <c r="J87" s="158">
        <f>BK87</f>
        <v>0</v>
      </c>
      <c r="L87" s="146"/>
      <c r="M87" s="151"/>
      <c r="N87" s="152"/>
      <c r="O87" s="152"/>
      <c r="P87" s="153">
        <f>SUM(P88:P101)</f>
        <v>0</v>
      </c>
      <c r="Q87" s="152"/>
      <c r="R87" s="153">
        <f>SUM(R88:R101)</f>
        <v>0.060900000000000003</v>
      </c>
      <c r="S87" s="152"/>
      <c r="T87" s="154">
        <f>SUM(T88:T101)</f>
        <v>0</v>
      </c>
      <c r="AR87" s="147" t="s">
        <v>79</v>
      </c>
      <c r="AT87" s="155" t="s">
        <v>68</v>
      </c>
      <c r="AU87" s="155" t="s">
        <v>77</v>
      </c>
      <c r="AY87" s="147" t="s">
        <v>116</v>
      </c>
      <c r="BK87" s="156">
        <f>SUM(BK88:BK101)</f>
        <v>0</v>
      </c>
    </row>
    <row r="88" s="1" customFormat="1" ht="16.5" customHeight="1">
      <c r="B88" s="159"/>
      <c r="C88" s="160" t="s">
        <v>77</v>
      </c>
      <c r="D88" s="160" t="s">
        <v>119</v>
      </c>
      <c r="E88" s="161" t="s">
        <v>120</v>
      </c>
      <c r="F88" s="162" t="s">
        <v>121</v>
      </c>
      <c r="G88" s="163" t="s">
        <v>122</v>
      </c>
      <c r="H88" s="164">
        <v>1</v>
      </c>
      <c r="I88" s="165"/>
      <c r="J88" s="166">
        <f>ROUND(I88*H88,2)</f>
        <v>0</v>
      </c>
      <c r="K88" s="162" t="s">
        <v>1</v>
      </c>
      <c r="L88" s="31"/>
      <c r="M88" s="167" t="s">
        <v>1</v>
      </c>
      <c r="N88" s="168" t="s">
        <v>40</v>
      </c>
      <c r="O88" s="61"/>
      <c r="P88" s="169">
        <f>O88*H88</f>
        <v>0</v>
      </c>
      <c r="Q88" s="169">
        <v>0.0040600000000000002</v>
      </c>
      <c r="R88" s="169">
        <f>Q88*H88</f>
        <v>0.0040600000000000002</v>
      </c>
      <c r="S88" s="169">
        <v>0</v>
      </c>
      <c r="T88" s="170">
        <f>S88*H88</f>
        <v>0</v>
      </c>
      <c r="AR88" s="13" t="s">
        <v>123</v>
      </c>
      <c r="AT88" s="13" t="s">
        <v>119</v>
      </c>
      <c r="AU88" s="13" t="s">
        <v>79</v>
      </c>
      <c r="AY88" s="13" t="s">
        <v>116</v>
      </c>
      <c r="BE88" s="171">
        <f>IF(N88="základní",J88,0)</f>
        <v>0</v>
      </c>
      <c r="BF88" s="171">
        <f>IF(N88="snížená",J88,0)</f>
        <v>0</v>
      </c>
      <c r="BG88" s="171">
        <f>IF(N88="zákl. přenesená",J88,0)</f>
        <v>0</v>
      </c>
      <c r="BH88" s="171">
        <f>IF(N88="sníž. přenesená",J88,0)</f>
        <v>0</v>
      </c>
      <c r="BI88" s="171">
        <f>IF(N88="nulová",J88,0)</f>
        <v>0</v>
      </c>
      <c r="BJ88" s="13" t="s">
        <v>77</v>
      </c>
      <c r="BK88" s="171">
        <f>ROUND(I88*H88,2)</f>
        <v>0</v>
      </c>
      <c r="BL88" s="13" t="s">
        <v>123</v>
      </c>
      <c r="BM88" s="13" t="s">
        <v>124</v>
      </c>
    </row>
    <row r="89" s="1" customFormat="1">
      <c r="B89" s="31"/>
      <c r="D89" s="172" t="s">
        <v>125</v>
      </c>
      <c r="F89" s="173" t="s">
        <v>121</v>
      </c>
      <c r="I89" s="105"/>
      <c r="L89" s="31"/>
      <c r="M89" s="174"/>
      <c r="N89" s="61"/>
      <c r="O89" s="61"/>
      <c r="P89" s="61"/>
      <c r="Q89" s="61"/>
      <c r="R89" s="61"/>
      <c r="S89" s="61"/>
      <c r="T89" s="62"/>
      <c r="AT89" s="13" t="s">
        <v>125</v>
      </c>
      <c r="AU89" s="13" t="s">
        <v>79</v>
      </c>
    </row>
    <row r="90" s="1" customFormat="1" ht="16.5" customHeight="1">
      <c r="B90" s="159"/>
      <c r="C90" s="160" t="s">
        <v>79</v>
      </c>
      <c r="D90" s="160" t="s">
        <v>119</v>
      </c>
      <c r="E90" s="161" t="s">
        <v>126</v>
      </c>
      <c r="F90" s="162" t="s">
        <v>127</v>
      </c>
      <c r="G90" s="163" t="s">
        <v>122</v>
      </c>
      <c r="H90" s="164">
        <v>1</v>
      </c>
      <c r="I90" s="165"/>
      <c r="J90" s="166">
        <f>ROUND(I90*H90,2)</f>
        <v>0</v>
      </c>
      <c r="K90" s="162" t="s">
        <v>1</v>
      </c>
      <c r="L90" s="31"/>
      <c r="M90" s="167" t="s">
        <v>1</v>
      </c>
      <c r="N90" s="168" t="s">
        <v>40</v>
      </c>
      <c r="O90" s="61"/>
      <c r="P90" s="169">
        <f>O90*H90</f>
        <v>0</v>
      </c>
      <c r="Q90" s="169">
        <v>0.0040600000000000002</v>
      </c>
      <c r="R90" s="169">
        <f>Q90*H90</f>
        <v>0.0040600000000000002</v>
      </c>
      <c r="S90" s="169">
        <v>0</v>
      </c>
      <c r="T90" s="170">
        <f>S90*H90</f>
        <v>0</v>
      </c>
      <c r="AR90" s="13" t="s">
        <v>123</v>
      </c>
      <c r="AT90" s="13" t="s">
        <v>119</v>
      </c>
      <c r="AU90" s="13" t="s">
        <v>79</v>
      </c>
      <c r="AY90" s="13" t="s">
        <v>116</v>
      </c>
      <c r="BE90" s="171">
        <f>IF(N90="základní",J90,0)</f>
        <v>0</v>
      </c>
      <c r="BF90" s="171">
        <f>IF(N90="snížená",J90,0)</f>
        <v>0</v>
      </c>
      <c r="BG90" s="171">
        <f>IF(N90="zákl. přenesená",J90,0)</f>
        <v>0</v>
      </c>
      <c r="BH90" s="171">
        <f>IF(N90="sníž. přenesená",J90,0)</f>
        <v>0</v>
      </c>
      <c r="BI90" s="171">
        <f>IF(N90="nulová",J90,0)</f>
        <v>0</v>
      </c>
      <c r="BJ90" s="13" t="s">
        <v>77</v>
      </c>
      <c r="BK90" s="171">
        <f>ROUND(I90*H90,2)</f>
        <v>0</v>
      </c>
      <c r="BL90" s="13" t="s">
        <v>123</v>
      </c>
      <c r="BM90" s="13" t="s">
        <v>128</v>
      </c>
    </row>
    <row r="91" s="1" customFormat="1">
      <c r="B91" s="31"/>
      <c r="D91" s="172" t="s">
        <v>125</v>
      </c>
      <c r="F91" s="173" t="s">
        <v>127</v>
      </c>
      <c r="I91" s="105"/>
      <c r="L91" s="31"/>
      <c r="M91" s="174"/>
      <c r="N91" s="61"/>
      <c r="O91" s="61"/>
      <c r="P91" s="61"/>
      <c r="Q91" s="61"/>
      <c r="R91" s="61"/>
      <c r="S91" s="61"/>
      <c r="T91" s="62"/>
      <c r="AT91" s="13" t="s">
        <v>125</v>
      </c>
      <c r="AU91" s="13" t="s">
        <v>79</v>
      </c>
    </row>
    <row r="92" s="1" customFormat="1" ht="16.5" customHeight="1">
      <c r="B92" s="159"/>
      <c r="C92" s="160" t="s">
        <v>129</v>
      </c>
      <c r="D92" s="160" t="s">
        <v>119</v>
      </c>
      <c r="E92" s="161" t="s">
        <v>130</v>
      </c>
      <c r="F92" s="162" t="s">
        <v>131</v>
      </c>
      <c r="G92" s="163" t="s">
        <v>122</v>
      </c>
      <c r="H92" s="164">
        <v>1</v>
      </c>
      <c r="I92" s="165"/>
      <c r="J92" s="166">
        <f>ROUND(I92*H92,2)</f>
        <v>0</v>
      </c>
      <c r="K92" s="162" t="s">
        <v>1</v>
      </c>
      <c r="L92" s="31"/>
      <c r="M92" s="167" t="s">
        <v>1</v>
      </c>
      <c r="N92" s="168" t="s">
        <v>40</v>
      </c>
      <c r="O92" s="61"/>
      <c r="P92" s="169">
        <f>O92*H92</f>
        <v>0</v>
      </c>
      <c r="Q92" s="169">
        <v>0.0040600000000000002</v>
      </c>
      <c r="R92" s="169">
        <f>Q92*H92</f>
        <v>0.0040600000000000002</v>
      </c>
      <c r="S92" s="169">
        <v>0</v>
      </c>
      <c r="T92" s="170">
        <f>S92*H92</f>
        <v>0</v>
      </c>
      <c r="AR92" s="13" t="s">
        <v>123</v>
      </c>
      <c r="AT92" s="13" t="s">
        <v>119</v>
      </c>
      <c r="AU92" s="13" t="s">
        <v>79</v>
      </c>
      <c r="AY92" s="13" t="s">
        <v>116</v>
      </c>
      <c r="BE92" s="171">
        <f>IF(N92="základní",J92,0)</f>
        <v>0</v>
      </c>
      <c r="BF92" s="171">
        <f>IF(N92="snížená",J92,0)</f>
        <v>0</v>
      </c>
      <c r="BG92" s="171">
        <f>IF(N92="zákl. přenesená",J92,0)</f>
        <v>0</v>
      </c>
      <c r="BH92" s="171">
        <f>IF(N92="sníž. přenesená",J92,0)</f>
        <v>0</v>
      </c>
      <c r="BI92" s="171">
        <f>IF(N92="nulová",J92,0)</f>
        <v>0</v>
      </c>
      <c r="BJ92" s="13" t="s">
        <v>77</v>
      </c>
      <c r="BK92" s="171">
        <f>ROUND(I92*H92,2)</f>
        <v>0</v>
      </c>
      <c r="BL92" s="13" t="s">
        <v>123</v>
      </c>
      <c r="BM92" s="13" t="s">
        <v>132</v>
      </c>
    </row>
    <row r="93" s="1" customFormat="1">
      <c r="B93" s="31"/>
      <c r="D93" s="172" t="s">
        <v>125</v>
      </c>
      <c r="F93" s="173" t="s">
        <v>131</v>
      </c>
      <c r="I93" s="105"/>
      <c r="L93" s="31"/>
      <c r="M93" s="174"/>
      <c r="N93" s="61"/>
      <c r="O93" s="61"/>
      <c r="P93" s="61"/>
      <c r="Q93" s="61"/>
      <c r="R93" s="61"/>
      <c r="S93" s="61"/>
      <c r="T93" s="62"/>
      <c r="AT93" s="13" t="s">
        <v>125</v>
      </c>
      <c r="AU93" s="13" t="s">
        <v>79</v>
      </c>
    </row>
    <row r="94" s="1" customFormat="1" ht="16.5" customHeight="1">
      <c r="B94" s="159"/>
      <c r="C94" s="160" t="s">
        <v>133</v>
      </c>
      <c r="D94" s="160" t="s">
        <v>119</v>
      </c>
      <c r="E94" s="161" t="s">
        <v>134</v>
      </c>
      <c r="F94" s="162" t="s">
        <v>135</v>
      </c>
      <c r="G94" s="163" t="s">
        <v>136</v>
      </c>
      <c r="H94" s="164">
        <v>4</v>
      </c>
      <c r="I94" s="165"/>
      <c r="J94" s="166">
        <f>ROUND(I94*H94,2)</f>
        <v>0</v>
      </c>
      <c r="K94" s="162" t="s">
        <v>1</v>
      </c>
      <c r="L94" s="31"/>
      <c r="M94" s="167" t="s">
        <v>1</v>
      </c>
      <c r="N94" s="168" t="s">
        <v>40</v>
      </c>
      <c r="O94" s="61"/>
      <c r="P94" s="169">
        <f>O94*H94</f>
        <v>0</v>
      </c>
      <c r="Q94" s="169">
        <v>0.0040600000000000002</v>
      </c>
      <c r="R94" s="169">
        <f>Q94*H94</f>
        <v>0.016240000000000001</v>
      </c>
      <c r="S94" s="169">
        <v>0</v>
      </c>
      <c r="T94" s="170">
        <f>S94*H94</f>
        <v>0</v>
      </c>
      <c r="AR94" s="13" t="s">
        <v>123</v>
      </c>
      <c r="AT94" s="13" t="s">
        <v>119</v>
      </c>
      <c r="AU94" s="13" t="s">
        <v>79</v>
      </c>
      <c r="AY94" s="13" t="s">
        <v>116</v>
      </c>
      <c r="BE94" s="171">
        <f>IF(N94="základní",J94,0)</f>
        <v>0</v>
      </c>
      <c r="BF94" s="171">
        <f>IF(N94="snížená",J94,0)</f>
        <v>0</v>
      </c>
      <c r="BG94" s="171">
        <f>IF(N94="zákl. přenesená",J94,0)</f>
        <v>0</v>
      </c>
      <c r="BH94" s="171">
        <f>IF(N94="sníž. přenesená",J94,0)</f>
        <v>0</v>
      </c>
      <c r="BI94" s="171">
        <f>IF(N94="nulová",J94,0)</f>
        <v>0</v>
      </c>
      <c r="BJ94" s="13" t="s">
        <v>77</v>
      </c>
      <c r="BK94" s="171">
        <f>ROUND(I94*H94,2)</f>
        <v>0</v>
      </c>
      <c r="BL94" s="13" t="s">
        <v>123</v>
      </c>
      <c r="BM94" s="13" t="s">
        <v>137</v>
      </c>
    </row>
    <row r="95" s="1" customFormat="1">
      <c r="B95" s="31"/>
      <c r="D95" s="172" t="s">
        <v>125</v>
      </c>
      <c r="F95" s="173" t="s">
        <v>135</v>
      </c>
      <c r="I95" s="105"/>
      <c r="L95" s="31"/>
      <c r="M95" s="174"/>
      <c r="N95" s="61"/>
      <c r="O95" s="61"/>
      <c r="P95" s="61"/>
      <c r="Q95" s="61"/>
      <c r="R95" s="61"/>
      <c r="S95" s="61"/>
      <c r="T95" s="62"/>
      <c r="AT95" s="13" t="s">
        <v>125</v>
      </c>
      <c r="AU95" s="13" t="s">
        <v>79</v>
      </c>
    </row>
    <row r="96" s="1" customFormat="1" ht="16.5" customHeight="1">
      <c r="B96" s="159"/>
      <c r="C96" s="160" t="s">
        <v>138</v>
      </c>
      <c r="D96" s="160" t="s">
        <v>119</v>
      </c>
      <c r="E96" s="161" t="s">
        <v>139</v>
      </c>
      <c r="F96" s="162" t="s">
        <v>140</v>
      </c>
      <c r="G96" s="163" t="s">
        <v>136</v>
      </c>
      <c r="H96" s="164">
        <v>6</v>
      </c>
      <c r="I96" s="165"/>
      <c r="J96" s="166">
        <f>ROUND(I96*H96,2)</f>
        <v>0</v>
      </c>
      <c r="K96" s="162" t="s">
        <v>1</v>
      </c>
      <c r="L96" s="31"/>
      <c r="M96" s="167" t="s">
        <v>1</v>
      </c>
      <c r="N96" s="168" t="s">
        <v>40</v>
      </c>
      <c r="O96" s="61"/>
      <c r="P96" s="169">
        <f>O96*H96</f>
        <v>0</v>
      </c>
      <c r="Q96" s="169">
        <v>0.0040600000000000002</v>
      </c>
      <c r="R96" s="169">
        <f>Q96*H96</f>
        <v>0.02436</v>
      </c>
      <c r="S96" s="169">
        <v>0</v>
      </c>
      <c r="T96" s="170">
        <f>S96*H96</f>
        <v>0</v>
      </c>
      <c r="AR96" s="13" t="s">
        <v>123</v>
      </c>
      <c r="AT96" s="13" t="s">
        <v>119</v>
      </c>
      <c r="AU96" s="13" t="s">
        <v>79</v>
      </c>
      <c r="AY96" s="13" t="s">
        <v>116</v>
      </c>
      <c r="BE96" s="171">
        <f>IF(N96="základní",J96,0)</f>
        <v>0</v>
      </c>
      <c r="BF96" s="171">
        <f>IF(N96="snížená",J96,0)</f>
        <v>0</v>
      </c>
      <c r="BG96" s="171">
        <f>IF(N96="zákl. přenesená",J96,0)</f>
        <v>0</v>
      </c>
      <c r="BH96" s="171">
        <f>IF(N96="sníž. přenesená",J96,0)</f>
        <v>0</v>
      </c>
      <c r="BI96" s="171">
        <f>IF(N96="nulová",J96,0)</f>
        <v>0</v>
      </c>
      <c r="BJ96" s="13" t="s">
        <v>77</v>
      </c>
      <c r="BK96" s="171">
        <f>ROUND(I96*H96,2)</f>
        <v>0</v>
      </c>
      <c r="BL96" s="13" t="s">
        <v>123</v>
      </c>
      <c r="BM96" s="13" t="s">
        <v>141</v>
      </c>
    </row>
    <row r="97" s="1" customFormat="1">
      <c r="B97" s="31"/>
      <c r="D97" s="172" t="s">
        <v>125</v>
      </c>
      <c r="F97" s="173" t="s">
        <v>140</v>
      </c>
      <c r="I97" s="105"/>
      <c r="L97" s="31"/>
      <c r="M97" s="174"/>
      <c r="N97" s="61"/>
      <c r="O97" s="61"/>
      <c r="P97" s="61"/>
      <c r="Q97" s="61"/>
      <c r="R97" s="61"/>
      <c r="S97" s="61"/>
      <c r="T97" s="62"/>
      <c r="AT97" s="13" t="s">
        <v>125</v>
      </c>
      <c r="AU97" s="13" t="s">
        <v>79</v>
      </c>
    </row>
    <row r="98" s="1" customFormat="1" ht="16.5" customHeight="1">
      <c r="B98" s="159"/>
      <c r="C98" s="160" t="s">
        <v>142</v>
      </c>
      <c r="D98" s="160" t="s">
        <v>119</v>
      </c>
      <c r="E98" s="161" t="s">
        <v>143</v>
      </c>
      <c r="F98" s="162" t="s">
        <v>144</v>
      </c>
      <c r="G98" s="163" t="s">
        <v>122</v>
      </c>
      <c r="H98" s="164">
        <v>2</v>
      </c>
      <c r="I98" s="165"/>
      <c r="J98" s="166">
        <f>ROUND(I98*H98,2)</f>
        <v>0</v>
      </c>
      <c r="K98" s="162" t="s">
        <v>1</v>
      </c>
      <c r="L98" s="31"/>
      <c r="M98" s="167" t="s">
        <v>1</v>
      </c>
      <c r="N98" s="168" t="s">
        <v>40</v>
      </c>
      <c r="O98" s="61"/>
      <c r="P98" s="169">
        <f>O98*H98</f>
        <v>0</v>
      </c>
      <c r="Q98" s="169">
        <v>0.0040600000000000002</v>
      </c>
      <c r="R98" s="169">
        <f>Q98*H98</f>
        <v>0.0081200000000000005</v>
      </c>
      <c r="S98" s="169">
        <v>0</v>
      </c>
      <c r="T98" s="170">
        <f>S98*H98</f>
        <v>0</v>
      </c>
      <c r="AR98" s="13" t="s">
        <v>123</v>
      </c>
      <c r="AT98" s="13" t="s">
        <v>119</v>
      </c>
      <c r="AU98" s="13" t="s">
        <v>79</v>
      </c>
      <c r="AY98" s="13" t="s">
        <v>116</v>
      </c>
      <c r="BE98" s="171">
        <f>IF(N98="základní",J98,0)</f>
        <v>0</v>
      </c>
      <c r="BF98" s="171">
        <f>IF(N98="snížená",J98,0)</f>
        <v>0</v>
      </c>
      <c r="BG98" s="171">
        <f>IF(N98="zákl. přenesená",J98,0)</f>
        <v>0</v>
      </c>
      <c r="BH98" s="171">
        <f>IF(N98="sníž. přenesená",J98,0)</f>
        <v>0</v>
      </c>
      <c r="BI98" s="171">
        <f>IF(N98="nulová",J98,0)</f>
        <v>0</v>
      </c>
      <c r="BJ98" s="13" t="s">
        <v>77</v>
      </c>
      <c r="BK98" s="171">
        <f>ROUND(I98*H98,2)</f>
        <v>0</v>
      </c>
      <c r="BL98" s="13" t="s">
        <v>123</v>
      </c>
      <c r="BM98" s="13" t="s">
        <v>145</v>
      </c>
    </row>
    <row r="99" s="1" customFormat="1">
      <c r="B99" s="31"/>
      <c r="D99" s="172" t="s">
        <v>125</v>
      </c>
      <c r="F99" s="173" t="s">
        <v>144</v>
      </c>
      <c r="I99" s="105"/>
      <c r="L99" s="31"/>
      <c r="M99" s="174"/>
      <c r="N99" s="61"/>
      <c r="O99" s="61"/>
      <c r="P99" s="61"/>
      <c r="Q99" s="61"/>
      <c r="R99" s="61"/>
      <c r="S99" s="61"/>
      <c r="T99" s="62"/>
      <c r="AT99" s="13" t="s">
        <v>125</v>
      </c>
      <c r="AU99" s="13" t="s">
        <v>79</v>
      </c>
    </row>
    <row r="100" s="1" customFormat="1" ht="16.5" customHeight="1">
      <c r="B100" s="159"/>
      <c r="C100" s="160" t="s">
        <v>146</v>
      </c>
      <c r="D100" s="160" t="s">
        <v>119</v>
      </c>
      <c r="E100" s="161" t="s">
        <v>147</v>
      </c>
      <c r="F100" s="162" t="s">
        <v>148</v>
      </c>
      <c r="G100" s="163" t="s">
        <v>149</v>
      </c>
      <c r="H100" s="175"/>
      <c r="I100" s="165"/>
      <c r="J100" s="166">
        <f>ROUND(I100*H100,2)</f>
        <v>0</v>
      </c>
      <c r="K100" s="162" t="s">
        <v>150</v>
      </c>
      <c r="L100" s="31"/>
      <c r="M100" s="167" t="s">
        <v>1</v>
      </c>
      <c r="N100" s="168" t="s">
        <v>40</v>
      </c>
      <c r="O100" s="61"/>
      <c r="P100" s="169">
        <f>O100*H100</f>
        <v>0</v>
      </c>
      <c r="Q100" s="169">
        <v>0</v>
      </c>
      <c r="R100" s="169">
        <f>Q100*H100</f>
        <v>0</v>
      </c>
      <c r="S100" s="169">
        <v>0</v>
      </c>
      <c r="T100" s="170">
        <f>S100*H100</f>
        <v>0</v>
      </c>
      <c r="AR100" s="13" t="s">
        <v>123</v>
      </c>
      <c r="AT100" s="13" t="s">
        <v>119</v>
      </c>
      <c r="AU100" s="13" t="s">
        <v>79</v>
      </c>
      <c r="AY100" s="13" t="s">
        <v>116</v>
      </c>
      <c r="BE100" s="171">
        <f>IF(N100="základní",J100,0)</f>
        <v>0</v>
      </c>
      <c r="BF100" s="171">
        <f>IF(N100="snížená",J100,0)</f>
        <v>0</v>
      </c>
      <c r="BG100" s="171">
        <f>IF(N100="zákl. přenesená",J100,0)</f>
        <v>0</v>
      </c>
      <c r="BH100" s="171">
        <f>IF(N100="sníž. přenesená",J100,0)</f>
        <v>0</v>
      </c>
      <c r="BI100" s="171">
        <f>IF(N100="nulová",J100,0)</f>
        <v>0</v>
      </c>
      <c r="BJ100" s="13" t="s">
        <v>77</v>
      </c>
      <c r="BK100" s="171">
        <f>ROUND(I100*H100,2)</f>
        <v>0</v>
      </c>
      <c r="BL100" s="13" t="s">
        <v>123</v>
      </c>
      <c r="BM100" s="13" t="s">
        <v>151</v>
      </c>
    </row>
    <row r="101" s="1" customFormat="1">
      <c r="B101" s="31"/>
      <c r="D101" s="172" t="s">
        <v>125</v>
      </c>
      <c r="F101" s="173" t="s">
        <v>152</v>
      </c>
      <c r="I101" s="105"/>
      <c r="L101" s="31"/>
      <c r="M101" s="174"/>
      <c r="N101" s="61"/>
      <c r="O101" s="61"/>
      <c r="P101" s="61"/>
      <c r="Q101" s="61"/>
      <c r="R101" s="61"/>
      <c r="S101" s="61"/>
      <c r="T101" s="62"/>
      <c r="AT101" s="13" t="s">
        <v>125</v>
      </c>
      <c r="AU101" s="13" t="s">
        <v>79</v>
      </c>
    </row>
    <row r="102" s="10" customFormat="1" ht="25.92" customHeight="1">
      <c r="B102" s="146"/>
      <c r="D102" s="147" t="s">
        <v>68</v>
      </c>
      <c r="E102" s="148" t="s">
        <v>153</v>
      </c>
      <c r="F102" s="148" t="s">
        <v>154</v>
      </c>
      <c r="I102" s="149"/>
      <c r="J102" s="150">
        <f>BK102</f>
        <v>0</v>
      </c>
      <c r="L102" s="146"/>
      <c r="M102" s="151"/>
      <c r="N102" s="152"/>
      <c r="O102" s="152"/>
      <c r="P102" s="153">
        <f>SUM(P103:P104)</f>
        <v>0</v>
      </c>
      <c r="Q102" s="152"/>
      <c r="R102" s="153">
        <f>SUM(R103:R104)</f>
        <v>0</v>
      </c>
      <c r="S102" s="152"/>
      <c r="T102" s="154">
        <f>SUM(T103:T104)</f>
        <v>0</v>
      </c>
      <c r="AR102" s="147" t="s">
        <v>133</v>
      </c>
      <c r="AT102" s="155" t="s">
        <v>68</v>
      </c>
      <c r="AU102" s="155" t="s">
        <v>69</v>
      </c>
      <c r="AY102" s="147" t="s">
        <v>116</v>
      </c>
      <c r="BK102" s="156">
        <f>SUM(BK103:BK104)</f>
        <v>0</v>
      </c>
    </row>
    <row r="103" s="1" customFormat="1" ht="16.5" customHeight="1">
      <c r="B103" s="159"/>
      <c r="C103" s="160" t="s">
        <v>155</v>
      </c>
      <c r="D103" s="160" t="s">
        <v>119</v>
      </c>
      <c r="E103" s="161" t="s">
        <v>156</v>
      </c>
      <c r="F103" s="162" t="s">
        <v>157</v>
      </c>
      <c r="G103" s="163" t="s">
        <v>158</v>
      </c>
      <c r="H103" s="164">
        <v>10</v>
      </c>
      <c r="I103" s="165"/>
      <c r="J103" s="166">
        <f>ROUND(I103*H103,2)</f>
        <v>0</v>
      </c>
      <c r="K103" s="162" t="s">
        <v>150</v>
      </c>
      <c r="L103" s="31"/>
      <c r="M103" s="167" t="s">
        <v>1</v>
      </c>
      <c r="N103" s="168" t="s">
        <v>40</v>
      </c>
      <c r="O103" s="61"/>
      <c r="P103" s="169">
        <f>O103*H103</f>
        <v>0</v>
      </c>
      <c r="Q103" s="169">
        <v>0</v>
      </c>
      <c r="R103" s="169">
        <f>Q103*H103</f>
        <v>0</v>
      </c>
      <c r="S103" s="169">
        <v>0</v>
      </c>
      <c r="T103" s="170">
        <f>S103*H103</f>
        <v>0</v>
      </c>
      <c r="AR103" s="13" t="s">
        <v>159</v>
      </c>
      <c r="AT103" s="13" t="s">
        <v>119</v>
      </c>
      <c r="AU103" s="13" t="s">
        <v>77</v>
      </c>
      <c r="AY103" s="13" t="s">
        <v>116</v>
      </c>
      <c r="BE103" s="171">
        <f>IF(N103="základní",J103,0)</f>
        <v>0</v>
      </c>
      <c r="BF103" s="171">
        <f>IF(N103="snížená",J103,0)</f>
        <v>0</v>
      </c>
      <c r="BG103" s="171">
        <f>IF(N103="zákl. přenesená",J103,0)</f>
        <v>0</v>
      </c>
      <c r="BH103" s="171">
        <f>IF(N103="sníž. přenesená",J103,0)</f>
        <v>0</v>
      </c>
      <c r="BI103" s="171">
        <f>IF(N103="nulová",J103,0)</f>
        <v>0</v>
      </c>
      <c r="BJ103" s="13" t="s">
        <v>77</v>
      </c>
      <c r="BK103" s="171">
        <f>ROUND(I103*H103,2)</f>
        <v>0</v>
      </c>
      <c r="BL103" s="13" t="s">
        <v>159</v>
      </c>
      <c r="BM103" s="13" t="s">
        <v>160</v>
      </c>
    </row>
    <row r="104" s="1" customFormat="1">
      <c r="B104" s="31"/>
      <c r="D104" s="172" t="s">
        <v>125</v>
      </c>
      <c r="F104" s="173" t="s">
        <v>161</v>
      </c>
      <c r="I104" s="105"/>
      <c r="L104" s="31"/>
      <c r="M104" s="174"/>
      <c r="N104" s="61"/>
      <c r="O104" s="61"/>
      <c r="P104" s="61"/>
      <c r="Q104" s="61"/>
      <c r="R104" s="61"/>
      <c r="S104" s="61"/>
      <c r="T104" s="62"/>
      <c r="AT104" s="13" t="s">
        <v>125</v>
      </c>
      <c r="AU104" s="13" t="s">
        <v>77</v>
      </c>
    </row>
    <row r="105" s="10" customFormat="1" ht="25.92" customHeight="1">
      <c r="B105" s="146"/>
      <c r="D105" s="147" t="s">
        <v>68</v>
      </c>
      <c r="E105" s="148" t="s">
        <v>162</v>
      </c>
      <c r="F105" s="148" t="s">
        <v>163</v>
      </c>
      <c r="I105" s="149"/>
      <c r="J105" s="150">
        <f>BK105</f>
        <v>0</v>
      </c>
      <c r="L105" s="146"/>
      <c r="M105" s="151"/>
      <c r="N105" s="152"/>
      <c r="O105" s="152"/>
      <c r="P105" s="153">
        <f>P106+P109</f>
        <v>0</v>
      </c>
      <c r="Q105" s="152"/>
      <c r="R105" s="153">
        <f>R106+R109</f>
        <v>0</v>
      </c>
      <c r="S105" s="152"/>
      <c r="T105" s="154">
        <f>T106+T109</f>
        <v>0</v>
      </c>
      <c r="AR105" s="147" t="s">
        <v>138</v>
      </c>
      <c r="AT105" s="155" t="s">
        <v>68</v>
      </c>
      <c r="AU105" s="155" t="s">
        <v>69</v>
      </c>
      <c r="AY105" s="147" t="s">
        <v>116</v>
      </c>
      <c r="BK105" s="156">
        <f>BK106+BK109</f>
        <v>0</v>
      </c>
    </row>
    <row r="106" s="10" customFormat="1" ht="22.8" customHeight="1">
      <c r="B106" s="146"/>
      <c r="D106" s="147" t="s">
        <v>68</v>
      </c>
      <c r="E106" s="157" t="s">
        <v>164</v>
      </c>
      <c r="F106" s="157" t="s">
        <v>165</v>
      </c>
      <c r="I106" s="149"/>
      <c r="J106" s="158">
        <f>BK106</f>
        <v>0</v>
      </c>
      <c r="L106" s="146"/>
      <c r="M106" s="151"/>
      <c r="N106" s="152"/>
      <c r="O106" s="152"/>
      <c r="P106" s="153">
        <f>SUM(P107:P108)</f>
        <v>0</v>
      </c>
      <c r="Q106" s="152"/>
      <c r="R106" s="153">
        <f>SUM(R107:R108)</f>
        <v>0</v>
      </c>
      <c r="S106" s="152"/>
      <c r="T106" s="154">
        <f>SUM(T107:T108)</f>
        <v>0</v>
      </c>
      <c r="AR106" s="147" t="s">
        <v>138</v>
      </c>
      <c r="AT106" s="155" t="s">
        <v>68</v>
      </c>
      <c r="AU106" s="155" t="s">
        <v>77</v>
      </c>
      <c r="AY106" s="147" t="s">
        <v>116</v>
      </c>
      <c r="BK106" s="156">
        <f>SUM(BK107:BK108)</f>
        <v>0</v>
      </c>
    </row>
    <row r="107" s="1" customFormat="1" ht="16.5" customHeight="1">
      <c r="B107" s="159"/>
      <c r="C107" s="160" t="s">
        <v>166</v>
      </c>
      <c r="D107" s="160" t="s">
        <v>119</v>
      </c>
      <c r="E107" s="161" t="s">
        <v>167</v>
      </c>
      <c r="F107" s="162" t="s">
        <v>168</v>
      </c>
      <c r="G107" s="163" t="s">
        <v>169</v>
      </c>
      <c r="H107" s="164">
        <v>1</v>
      </c>
      <c r="I107" s="165"/>
      <c r="J107" s="166">
        <f>ROUND(I107*H107,2)</f>
        <v>0</v>
      </c>
      <c r="K107" s="162" t="s">
        <v>150</v>
      </c>
      <c r="L107" s="31"/>
      <c r="M107" s="167" t="s">
        <v>1</v>
      </c>
      <c r="N107" s="168" t="s">
        <v>40</v>
      </c>
      <c r="O107" s="61"/>
      <c r="P107" s="169">
        <f>O107*H107</f>
        <v>0</v>
      </c>
      <c r="Q107" s="169">
        <v>0</v>
      </c>
      <c r="R107" s="169">
        <f>Q107*H107</f>
        <v>0</v>
      </c>
      <c r="S107" s="169">
        <v>0</v>
      </c>
      <c r="T107" s="170">
        <f>S107*H107</f>
        <v>0</v>
      </c>
      <c r="AR107" s="13" t="s">
        <v>170</v>
      </c>
      <c r="AT107" s="13" t="s">
        <v>119</v>
      </c>
      <c r="AU107" s="13" t="s">
        <v>79</v>
      </c>
      <c r="AY107" s="13" t="s">
        <v>116</v>
      </c>
      <c r="BE107" s="171">
        <f>IF(N107="základní",J107,0)</f>
        <v>0</v>
      </c>
      <c r="BF107" s="171">
        <f>IF(N107="snížená",J107,0)</f>
        <v>0</v>
      </c>
      <c r="BG107" s="171">
        <f>IF(N107="zákl. přenesená",J107,0)</f>
        <v>0</v>
      </c>
      <c r="BH107" s="171">
        <f>IF(N107="sníž. přenesená",J107,0)</f>
        <v>0</v>
      </c>
      <c r="BI107" s="171">
        <f>IF(N107="nulová",J107,0)</f>
        <v>0</v>
      </c>
      <c r="BJ107" s="13" t="s">
        <v>77</v>
      </c>
      <c r="BK107" s="171">
        <f>ROUND(I107*H107,2)</f>
        <v>0</v>
      </c>
      <c r="BL107" s="13" t="s">
        <v>170</v>
      </c>
      <c r="BM107" s="13" t="s">
        <v>171</v>
      </c>
    </row>
    <row r="108" s="1" customFormat="1">
      <c r="B108" s="31"/>
      <c r="D108" s="172" t="s">
        <v>125</v>
      </c>
      <c r="F108" s="173" t="s">
        <v>168</v>
      </c>
      <c r="I108" s="105"/>
      <c r="L108" s="31"/>
      <c r="M108" s="174"/>
      <c r="N108" s="61"/>
      <c r="O108" s="61"/>
      <c r="P108" s="61"/>
      <c r="Q108" s="61"/>
      <c r="R108" s="61"/>
      <c r="S108" s="61"/>
      <c r="T108" s="62"/>
      <c r="AT108" s="13" t="s">
        <v>125</v>
      </c>
      <c r="AU108" s="13" t="s">
        <v>79</v>
      </c>
    </row>
    <row r="109" s="10" customFormat="1" ht="22.8" customHeight="1">
      <c r="B109" s="146"/>
      <c r="D109" s="147" t="s">
        <v>68</v>
      </c>
      <c r="E109" s="157" t="s">
        <v>172</v>
      </c>
      <c r="F109" s="157" t="s">
        <v>173</v>
      </c>
      <c r="I109" s="149"/>
      <c r="J109" s="158">
        <f>BK109</f>
        <v>0</v>
      </c>
      <c r="L109" s="146"/>
      <c r="M109" s="151"/>
      <c r="N109" s="152"/>
      <c r="O109" s="152"/>
      <c r="P109" s="153">
        <f>SUM(P110:P111)</f>
        <v>0</v>
      </c>
      <c r="Q109" s="152"/>
      <c r="R109" s="153">
        <f>SUM(R110:R111)</f>
        <v>0</v>
      </c>
      <c r="S109" s="152"/>
      <c r="T109" s="154">
        <f>SUM(T110:T111)</f>
        <v>0</v>
      </c>
      <c r="AR109" s="147" t="s">
        <v>138</v>
      </c>
      <c r="AT109" s="155" t="s">
        <v>68</v>
      </c>
      <c r="AU109" s="155" t="s">
        <v>77</v>
      </c>
      <c r="AY109" s="147" t="s">
        <v>116</v>
      </c>
      <c r="BK109" s="156">
        <f>SUM(BK110:BK111)</f>
        <v>0</v>
      </c>
    </row>
    <row r="110" s="1" customFormat="1" ht="16.5" customHeight="1">
      <c r="B110" s="159"/>
      <c r="C110" s="160" t="s">
        <v>174</v>
      </c>
      <c r="D110" s="160" t="s">
        <v>119</v>
      </c>
      <c r="E110" s="161" t="s">
        <v>175</v>
      </c>
      <c r="F110" s="162" t="s">
        <v>176</v>
      </c>
      <c r="G110" s="163" t="s">
        <v>169</v>
      </c>
      <c r="H110" s="164">
        <v>1</v>
      </c>
      <c r="I110" s="165"/>
      <c r="J110" s="166">
        <f>ROUND(I110*H110,2)</f>
        <v>0</v>
      </c>
      <c r="K110" s="162" t="s">
        <v>1</v>
      </c>
      <c r="L110" s="31"/>
      <c r="M110" s="167" t="s">
        <v>1</v>
      </c>
      <c r="N110" s="168" t="s">
        <v>40</v>
      </c>
      <c r="O110" s="61"/>
      <c r="P110" s="169">
        <f>O110*H110</f>
        <v>0</v>
      </c>
      <c r="Q110" s="169">
        <v>0</v>
      </c>
      <c r="R110" s="169">
        <f>Q110*H110</f>
        <v>0</v>
      </c>
      <c r="S110" s="169">
        <v>0</v>
      </c>
      <c r="T110" s="170">
        <f>S110*H110</f>
        <v>0</v>
      </c>
      <c r="AR110" s="13" t="s">
        <v>170</v>
      </c>
      <c r="AT110" s="13" t="s">
        <v>119</v>
      </c>
      <c r="AU110" s="13" t="s">
        <v>79</v>
      </c>
      <c r="AY110" s="13" t="s">
        <v>116</v>
      </c>
      <c r="BE110" s="171">
        <f>IF(N110="základní",J110,0)</f>
        <v>0</v>
      </c>
      <c r="BF110" s="171">
        <f>IF(N110="snížená",J110,0)</f>
        <v>0</v>
      </c>
      <c r="BG110" s="171">
        <f>IF(N110="zákl. přenesená",J110,0)</f>
        <v>0</v>
      </c>
      <c r="BH110" s="171">
        <f>IF(N110="sníž. přenesená",J110,0)</f>
        <v>0</v>
      </c>
      <c r="BI110" s="171">
        <f>IF(N110="nulová",J110,0)</f>
        <v>0</v>
      </c>
      <c r="BJ110" s="13" t="s">
        <v>77</v>
      </c>
      <c r="BK110" s="171">
        <f>ROUND(I110*H110,2)</f>
        <v>0</v>
      </c>
      <c r="BL110" s="13" t="s">
        <v>170</v>
      </c>
      <c r="BM110" s="13" t="s">
        <v>177</v>
      </c>
    </row>
    <row r="111" s="1" customFormat="1">
      <c r="B111" s="31"/>
      <c r="D111" s="172" t="s">
        <v>125</v>
      </c>
      <c r="F111" s="173" t="s">
        <v>178</v>
      </c>
      <c r="I111" s="105"/>
      <c r="L111" s="31"/>
      <c r="M111" s="176"/>
      <c r="N111" s="177"/>
      <c r="O111" s="177"/>
      <c r="P111" s="177"/>
      <c r="Q111" s="177"/>
      <c r="R111" s="177"/>
      <c r="S111" s="177"/>
      <c r="T111" s="178"/>
      <c r="AT111" s="13" t="s">
        <v>125</v>
      </c>
      <c r="AU111" s="13" t="s">
        <v>79</v>
      </c>
    </row>
    <row r="112" s="1" customFormat="1" ht="6.96" customHeight="1">
      <c r="B112" s="46"/>
      <c r="C112" s="47"/>
      <c r="D112" s="47"/>
      <c r="E112" s="47"/>
      <c r="F112" s="47"/>
      <c r="G112" s="47"/>
      <c r="H112" s="47"/>
      <c r="I112" s="121"/>
      <c r="J112" s="47"/>
      <c r="K112" s="47"/>
      <c r="L112" s="31"/>
    </row>
  </sheetData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2" t="s">
        <v>5</v>
      </c>
      <c r="AT2" s="13" t="s">
        <v>82</v>
      </c>
    </row>
    <row r="3" ht="6.96" customHeight="1">
      <c r="B3" s="14"/>
      <c r="C3" s="15"/>
      <c r="D3" s="15"/>
      <c r="E3" s="15"/>
      <c r="F3" s="15"/>
      <c r="G3" s="15"/>
      <c r="H3" s="15"/>
      <c r="I3" s="103"/>
      <c r="J3" s="15"/>
      <c r="K3" s="15"/>
      <c r="L3" s="16"/>
      <c r="AT3" s="13" t="s">
        <v>79</v>
      </c>
    </row>
    <row r="4" ht="24.96" customHeight="1">
      <c r="B4" s="16"/>
      <c r="D4" s="17" t="s">
        <v>86</v>
      </c>
      <c r="L4" s="16"/>
      <c r="M4" s="18" t="s">
        <v>10</v>
      </c>
      <c r="AT4" s="13" t="s">
        <v>3</v>
      </c>
    </row>
    <row r="5" ht="6.96" customHeight="1">
      <c r="B5" s="16"/>
      <c r="L5" s="16"/>
    </row>
    <row r="6" ht="12" customHeight="1">
      <c r="B6" s="16"/>
      <c r="D6" s="25" t="s">
        <v>16</v>
      </c>
      <c r="L6" s="16"/>
    </row>
    <row r="7" ht="16.5" customHeight="1">
      <c r="B7" s="16"/>
      <c r="E7" s="104" t="str">
        <f>'Rekapitulace stavby'!K6</f>
        <v>Stavební úpravy domu č.p. 9 ve Vojkově</v>
      </c>
      <c r="F7" s="25"/>
      <c r="G7" s="25"/>
      <c r="H7" s="25"/>
      <c r="L7" s="16"/>
    </row>
    <row r="8" s="1" customFormat="1" ht="12" customHeight="1">
      <c r="B8" s="31"/>
      <c r="D8" s="25" t="s">
        <v>87</v>
      </c>
      <c r="I8" s="105"/>
      <c r="L8" s="31"/>
    </row>
    <row r="9" s="1" customFormat="1" ht="36.96" customHeight="1">
      <c r="B9" s="31"/>
      <c r="E9" s="52" t="s">
        <v>179</v>
      </c>
      <c r="F9" s="1"/>
      <c r="G9" s="1"/>
      <c r="H9" s="1"/>
      <c r="I9" s="105"/>
      <c r="L9" s="31"/>
    </row>
    <row r="10" s="1" customFormat="1">
      <c r="B10" s="31"/>
      <c r="I10" s="105"/>
      <c r="L10" s="31"/>
    </row>
    <row r="11" s="1" customFormat="1" ht="12" customHeight="1">
      <c r="B11" s="31"/>
      <c r="D11" s="25" t="s">
        <v>18</v>
      </c>
      <c r="F11" s="13" t="s">
        <v>1</v>
      </c>
      <c r="I11" s="106" t="s">
        <v>19</v>
      </c>
      <c r="J11" s="13" t="s">
        <v>1</v>
      </c>
      <c r="L11" s="31"/>
    </row>
    <row r="12" s="1" customFormat="1" ht="12" customHeight="1">
      <c r="B12" s="31"/>
      <c r="D12" s="25" t="s">
        <v>20</v>
      </c>
      <c r="F12" s="13" t="s">
        <v>21</v>
      </c>
      <c r="I12" s="106" t="s">
        <v>22</v>
      </c>
      <c r="J12" s="54" t="str">
        <f>'Rekapitulace stavby'!AN8</f>
        <v>8. 7. 2019</v>
      </c>
      <c r="L12" s="31"/>
    </row>
    <row r="13" s="1" customFormat="1" ht="10.8" customHeight="1">
      <c r="B13" s="31"/>
      <c r="I13" s="105"/>
      <c r="L13" s="31"/>
    </row>
    <row r="14" s="1" customFormat="1" ht="12" customHeight="1">
      <c r="B14" s="31"/>
      <c r="D14" s="25" t="s">
        <v>24</v>
      </c>
      <c r="I14" s="106" t="s">
        <v>25</v>
      </c>
      <c r="J14" s="13" t="s">
        <v>1</v>
      </c>
      <c r="L14" s="31"/>
    </row>
    <row r="15" s="1" customFormat="1" ht="18" customHeight="1">
      <c r="B15" s="31"/>
      <c r="E15" s="13" t="s">
        <v>26</v>
      </c>
      <c r="I15" s="106" t="s">
        <v>27</v>
      </c>
      <c r="J15" s="13" t="s">
        <v>1</v>
      </c>
      <c r="L15" s="31"/>
    </row>
    <row r="16" s="1" customFormat="1" ht="6.96" customHeight="1">
      <c r="B16" s="31"/>
      <c r="I16" s="105"/>
      <c r="L16" s="31"/>
    </row>
    <row r="17" s="1" customFormat="1" ht="12" customHeight="1">
      <c r="B17" s="31"/>
      <c r="D17" s="25" t="s">
        <v>28</v>
      </c>
      <c r="I17" s="106" t="s">
        <v>25</v>
      </c>
      <c r="J17" s="26" t="str">
        <f>'Rekapitulace stavby'!AN13</f>
        <v>Vyplň údaj</v>
      </c>
      <c r="L17" s="31"/>
    </row>
    <row r="18" s="1" customFormat="1" ht="18" customHeight="1">
      <c r="B18" s="31"/>
      <c r="E18" s="26" t="str">
        <f>'Rekapitulace stavby'!E14</f>
        <v>Vyplň údaj</v>
      </c>
      <c r="F18" s="13"/>
      <c r="G18" s="13"/>
      <c r="H18" s="13"/>
      <c r="I18" s="106" t="s">
        <v>27</v>
      </c>
      <c r="J18" s="26" t="str">
        <f>'Rekapitulace stavby'!AN14</f>
        <v>Vyplň údaj</v>
      </c>
      <c r="L18" s="31"/>
    </row>
    <row r="19" s="1" customFormat="1" ht="6.96" customHeight="1">
      <c r="B19" s="31"/>
      <c r="I19" s="105"/>
      <c r="L19" s="31"/>
    </row>
    <row r="20" s="1" customFormat="1" ht="12" customHeight="1">
      <c r="B20" s="31"/>
      <c r="D20" s="25" t="s">
        <v>30</v>
      </c>
      <c r="I20" s="106" t="s">
        <v>25</v>
      </c>
      <c r="J20" s="13" t="str">
        <f>IF('Rekapitulace stavby'!AN16="","",'Rekapitulace stavby'!AN16)</f>
        <v/>
      </c>
      <c r="L20" s="31"/>
    </row>
    <row r="21" s="1" customFormat="1" ht="18" customHeight="1">
      <c r="B21" s="31"/>
      <c r="E21" s="13" t="str">
        <f>IF('Rekapitulace stavby'!E17="","",'Rekapitulace stavby'!E17)</f>
        <v xml:space="preserve"> </v>
      </c>
      <c r="I21" s="106" t="s">
        <v>27</v>
      </c>
      <c r="J21" s="13" t="str">
        <f>IF('Rekapitulace stavby'!AN17="","",'Rekapitulace stavby'!AN17)</f>
        <v/>
      </c>
      <c r="L21" s="31"/>
    </row>
    <row r="22" s="1" customFormat="1" ht="6.96" customHeight="1">
      <c r="B22" s="31"/>
      <c r="I22" s="105"/>
      <c r="L22" s="31"/>
    </row>
    <row r="23" s="1" customFormat="1" ht="12" customHeight="1">
      <c r="B23" s="31"/>
      <c r="D23" s="25" t="s">
        <v>32</v>
      </c>
      <c r="I23" s="106" t="s">
        <v>25</v>
      </c>
      <c r="J23" s="13" t="str">
        <f>IF('Rekapitulace stavby'!AN19="","",'Rekapitulace stavby'!AN19)</f>
        <v/>
      </c>
      <c r="L23" s="31"/>
    </row>
    <row r="24" s="1" customFormat="1" ht="18" customHeight="1">
      <c r="B24" s="31"/>
      <c r="E24" s="13" t="str">
        <f>IF('Rekapitulace stavby'!E20="","",'Rekapitulace stavby'!E20)</f>
        <v xml:space="preserve"> </v>
      </c>
      <c r="I24" s="106" t="s">
        <v>27</v>
      </c>
      <c r="J24" s="13" t="str">
        <f>IF('Rekapitulace stavby'!AN20="","",'Rekapitulace stavby'!AN20)</f>
        <v/>
      </c>
      <c r="L24" s="31"/>
    </row>
    <row r="25" s="1" customFormat="1" ht="6.96" customHeight="1">
      <c r="B25" s="31"/>
      <c r="I25" s="105"/>
      <c r="L25" s="31"/>
    </row>
    <row r="26" s="1" customFormat="1" ht="12" customHeight="1">
      <c r="B26" s="31"/>
      <c r="D26" s="25" t="s">
        <v>33</v>
      </c>
      <c r="I26" s="105"/>
      <c r="L26" s="31"/>
    </row>
    <row r="27" s="6" customFormat="1" ht="101.25" customHeight="1">
      <c r="B27" s="107"/>
      <c r="E27" s="29" t="s">
        <v>89</v>
      </c>
      <c r="F27" s="29"/>
      <c r="G27" s="29"/>
      <c r="H27" s="29"/>
      <c r="I27" s="108"/>
      <c r="L27" s="107"/>
    </row>
    <row r="28" s="1" customFormat="1" ht="6.96" customHeight="1">
      <c r="B28" s="31"/>
      <c r="I28" s="105"/>
      <c r="L28" s="31"/>
    </row>
    <row r="29" s="1" customFormat="1" ht="6.96" customHeight="1">
      <c r="B29" s="31"/>
      <c r="D29" s="57"/>
      <c r="E29" s="57"/>
      <c r="F29" s="57"/>
      <c r="G29" s="57"/>
      <c r="H29" s="57"/>
      <c r="I29" s="109"/>
      <c r="J29" s="57"/>
      <c r="K29" s="57"/>
      <c r="L29" s="31"/>
    </row>
    <row r="30" s="1" customFormat="1" ht="25.44" customHeight="1">
      <c r="B30" s="31"/>
      <c r="D30" s="110" t="s">
        <v>35</v>
      </c>
      <c r="I30" s="105"/>
      <c r="J30" s="78">
        <f>ROUND(J88, 2)</f>
        <v>0</v>
      </c>
      <c r="L30" s="31"/>
    </row>
    <row r="31" s="1" customFormat="1" ht="6.96" customHeight="1">
      <c r="B31" s="31"/>
      <c r="D31" s="57"/>
      <c r="E31" s="57"/>
      <c r="F31" s="57"/>
      <c r="G31" s="57"/>
      <c r="H31" s="57"/>
      <c r="I31" s="109"/>
      <c r="J31" s="57"/>
      <c r="K31" s="57"/>
      <c r="L31" s="31"/>
    </row>
    <row r="32" s="1" customFormat="1" ht="14.4" customHeight="1">
      <c r="B32" s="31"/>
      <c r="F32" s="35" t="s">
        <v>37</v>
      </c>
      <c r="I32" s="111" t="s">
        <v>36</v>
      </c>
      <c r="J32" s="35" t="s">
        <v>38</v>
      </c>
      <c r="L32" s="31"/>
    </row>
    <row r="33" s="1" customFormat="1" ht="14.4" customHeight="1">
      <c r="B33" s="31"/>
      <c r="D33" s="25" t="s">
        <v>39</v>
      </c>
      <c r="E33" s="25" t="s">
        <v>40</v>
      </c>
      <c r="F33" s="112">
        <f>ROUND((SUM(BE88:BE193)),  2)</f>
        <v>0</v>
      </c>
      <c r="I33" s="113">
        <v>0.20999999999999999</v>
      </c>
      <c r="J33" s="112">
        <f>ROUND(((SUM(BE88:BE193))*I33),  2)</f>
        <v>0</v>
      </c>
      <c r="L33" s="31"/>
    </row>
    <row r="34" s="1" customFormat="1" ht="14.4" customHeight="1">
      <c r="B34" s="31"/>
      <c r="E34" s="25" t="s">
        <v>41</v>
      </c>
      <c r="F34" s="112">
        <f>ROUND((SUM(BF88:BF193)),  2)</f>
        <v>0</v>
      </c>
      <c r="I34" s="113">
        <v>0.14999999999999999</v>
      </c>
      <c r="J34" s="112">
        <f>ROUND(((SUM(BF88:BF193))*I34),  2)</f>
        <v>0</v>
      </c>
      <c r="L34" s="31"/>
    </row>
    <row r="35" hidden="1" s="1" customFormat="1" ht="14.4" customHeight="1">
      <c r="B35" s="31"/>
      <c r="E35" s="25" t="s">
        <v>42</v>
      </c>
      <c r="F35" s="112">
        <f>ROUND((SUM(BG88:BG193)),  2)</f>
        <v>0</v>
      </c>
      <c r="I35" s="113">
        <v>0.20999999999999999</v>
      </c>
      <c r="J35" s="112">
        <f>0</f>
        <v>0</v>
      </c>
      <c r="L35" s="31"/>
    </row>
    <row r="36" hidden="1" s="1" customFormat="1" ht="14.4" customHeight="1">
      <c r="B36" s="31"/>
      <c r="E36" s="25" t="s">
        <v>43</v>
      </c>
      <c r="F36" s="112">
        <f>ROUND((SUM(BH88:BH193)),  2)</f>
        <v>0</v>
      </c>
      <c r="I36" s="113">
        <v>0.14999999999999999</v>
      </c>
      <c r="J36" s="112">
        <f>0</f>
        <v>0</v>
      </c>
      <c r="L36" s="31"/>
    </row>
    <row r="37" hidden="1" s="1" customFormat="1" ht="14.4" customHeight="1">
      <c r="B37" s="31"/>
      <c r="E37" s="25" t="s">
        <v>44</v>
      </c>
      <c r="F37" s="112">
        <f>ROUND((SUM(BI88:BI193)),  2)</f>
        <v>0</v>
      </c>
      <c r="I37" s="113">
        <v>0</v>
      </c>
      <c r="J37" s="112">
        <f>0</f>
        <v>0</v>
      </c>
      <c r="L37" s="31"/>
    </row>
    <row r="38" s="1" customFormat="1" ht="6.96" customHeight="1">
      <c r="B38" s="31"/>
      <c r="I38" s="105"/>
      <c r="L38" s="31"/>
    </row>
    <row r="39" s="1" customFormat="1" ht="25.44" customHeight="1">
      <c r="B39" s="31"/>
      <c r="C39" s="114"/>
      <c r="D39" s="115" t="s">
        <v>45</v>
      </c>
      <c r="E39" s="65"/>
      <c r="F39" s="65"/>
      <c r="G39" s="116" t="s">
        <v>46</v>
      </c>
      <c r="H39" s="117" t="s">
        <v>47</v>
      </c>
      <c r="I39" s="118"/>
      <c r="J39" s="119">
        <f>SUM(J30:J37)</f>
        <v>0</v>
      </c>
      <c r="K39" s="120"/>
      <c r="L39" s="31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121"/>
      <c r="J40" s="47"/>
      <c r="K40" s="47"/>
      <c r="L40" s="31"/>
    </row>
    <row r="44" s="1" customFormat="1" ht="6.96" customHeight="1">
      <c r="B44" s="48"/>
      <c r="C44" s="49"/>
      <c r="D44" s="49"/>
      <c r="E44" s="49"/>
      <c r="F44" s="49"/>
      <c r="G44" s="49"/>
      <c r="H44" s="49"/>
      <c r="I44" s="122"/>
      <c r="J44" s="49"/>
      <c r="K44" s="49"/>
      <c r="L44" s="31"/>
    </row>
    <row r="45" s="1" customFormat="1" ht="24.96" customHeight="1">
      <c r="B45" s="31"/>
      <c r="C45" s="17" t="s">
        <v>90</v>
      </c>
      <c r="I45" s="105"/>
      <c r="L45" s="31"/>
    </row>
    <row r="46" s="1" customFormat="1" ht="6.96" customHeight="1">
      <c r="B46" s="31"/>
      <c r="I46" s="105"/>
      <c r="L46" s="31"/>
    </row>
    <row r="47" s="1" customFormat="1" ht="12" customHeight="1">
      <c r="B47" s="31"/>
      <c r="C47" s="25" t="s">
        <v>16</v>
      </c>
      <c r="I47" s="105"/>
      <c r="L47" s="31"/>
    </row>
    <row r="48" s="1" customFormat="1" ht="16.5" customHeight="1">
      <c r="B48" s="31"/>
      <c r="E48" s="104" t="str">
        <f>E7</f>
        <v>Stavební úpravy domu č.p. 9 ve Vojkově</v>
      </c>
      <c r="F48" s="25"/>
      <c r="G48" s="25"/>
      <c r="H48" s="25"/>
      <c r="I48" s="105"/>
      <c r="L48" s="31"/>
    </row>
    <row r="49" s="1" customFormat="1" ht="12" customHeight="1">
      <c r="B49" s="31"/>
      <c r="C49" s="25" t="s">
        <v>87</v>
      </c>
      <c r="I49" s="105"/>
      <c r="L49" s="31"/>
    </row>
    <row r="50" s="1" customFormat="1" ht="16.5" customHeight="1">
      <c r="B50" s="31"/>
      <c r="E50" s="52" t="str">
        <f>E9</f>
        <v>02 - zdravotechnika</v>
      </c>
      <c r="F50" s="1"/>
      <c r="G50" s="1"/>
      <c r="H50" s="1"/>
      <c r="I50" s="105"/>
      <c r="L50" s="31"/>
    </row>
    <row r="51" s="1" customFormat="1" ht="6.96" customHeight="1">
      <c r="B51" s="31"/>
      <c r="I51" s="105"/>
      <c r="L51" s="31"/>
    </row>
    <row r="52" s="1" customFormat="1" ht="12" customHeight="1">
      <c r="B52" s="31"/>
      <c r="C52" s="25" t="s">
        <v>20</v>
      </c>
      <c r="F52" s="13" t="str">
        <f>F12</f>
        <v xml:space="preserve"> </v>
      </c>
      <c r="I52" s="106" t="s">
        <v>22</v>
      </c>
      <c r="J52" s="54" t="str">
        <f>IF(J12="","",J12)</f>
        <v>8. 7. 2019</v>
      </c>
      <c r="L52" s="31"/>
    </row>
    <row r="53" s="1" customFormat="1" ht="6.96" customHeight="1">
      <c r="B53" s="31"/>
      <c r="I53" s="105"/>
      <c r="L53" s="31"/>
    </row>
    <row r="54" s="1" customFormat="1" ht="13.65" customHeight="1">
      <c r="B54" s="31"/>
      <c r="C54" s="25" t="s">
        <v>24</v>
      </c>
      <c r="F54" s="13" t="str">
        <f>E15</f>
        <v>Domov seniorů Vojkov</v>
      </c>
      <c r="I54" s="106" t="s">
        <v>30</v>
      </c>
      <c r="J54" s="29" t="str">
        <f>E21</f>
        <v xml:space="preserve"> </v>
      </c>
      <c r="L54" s="31"/>
    </row>
    <row r="55" s="1" customFormat="1" ht="13.65" customHeight="1">
      <c r="B55" s="31"/>
      <c r="C55" s="25" t="s">
        <v>28</v>
      </c>
      <c r="F55" s="13" t="str">
        <f>IF(E18="","",E18)</f>
        <v>Vyplň údaj</v>
      </c>
      <c r="I55" s="106" t="s">
        <v>32</v>
      </c>
      <c r="J55" s="29" t="str">
        <f>E24</f>
        <v xml:space="preserve"> </v>
      </c>
      <c r="L55" s="31"/>
    </row>
    <row r="56" s="1" customFormat="1" ht="10.32" customHeight="1">
      <c r="B56" s="31"/>
      <c r="I56" s="105"/>
      <c r="L56" s="31"/>
    </row>
    <row r="57" s="1" customFormat="1" ht="29.28" customHeight="1">
      <c r="B57" s="31"/>
      <c r="C57" s="123" t="s">
        <v>91</v>
      </c>
      <c r="D57" s="114"/>
      <c r="E57" s="114"/>
      <c r="F57" s="114"/>
      <c r="G57" s="114"/>
      <c r="H57" s="114"/>
      <c r="I57" s="124"/>
      <c r="J57" s="125" t="s">
        <v>92</v>
      </c>
      <c r="K57" s="114"/>
      <c r="L57" s="31"/>
    </row>
    <row r="58" s="1" customFormat="1" ht="10.32" customHeight="1">
      <c r="B58" s="31"/>
      <c r="I58" s="105"/>
      <c r="L58" s="31"/>
    </row>
    <row r="59" s="1" customFormat="1" ht="22.8" customHeight="1">
      <c r="B59" s="31"/>
      <c r="C59" s="126" t="s">
        <v>93</v>
      </c>
      <c r="I59" s="105"/>
      <c r="J59" s="78">
        <f>J88</f>
        <v>0</v>
      </c>
      <c r="L59" s="31"/>
      <c r="AU59" s="13" t="s">
        <v>94</v>
      </c>
    </row>
    <row r="60" s="7" customFormat="1" ht="24.96" customHeight="1">
      <c r="B60" s="127"/>
      <c r="D60" s="128" t="s">
        <v>95</v>
      </c>
      <c r="E60" s="129"/>
      <c r="F60" s="129"/>
      <c r="G60" s="129"/>
      <c r="H60" s="129"/>
      <c r="I60" s="130"/>
      <c r="J60" s="131">
        <f>J89</f>
        <v>0</v>
      </c>
      <c r="L60" s="127"/>
    </row>
    <row r="61" s="8" customFormat="1" ht="19.92" customHeight="1">
      <c r="B61" s="132"/>
      <c r="D61" s="133" t="s">
        <v>180</v>
      </c>
      <c r="E61" s="134"/>
      <c r="F61" s="134"/>
      <c r="G61" s="134"/>
      <c r="H61" s="134"/>
      <c r="I61" s="135"/>
      <c r="J61" s="136">
        <f>J90</f>
        <v>0</v>
      </c>
      <c r="L61" s="132"/>
    </row>
    <row r="62" s="8" customFormat="1" ht="19.92" customHeight="1">
      <c r="B62" s="132"/>
      <c r="D62" s="133" t="s">
        <v>181</v>
      </c>
      <c r="E62" s="134"/>
      <c r="F62" s="134"/>
      <c r="G62" s="134"/>
      <c r="H62" s="134"/>
      <c r="I62" s="135"/>
      <c r="J62" s="136">
        <f>J113</f>
        <v>0</v>
      </c>
      <c r="L62" s="132"/>
    </row>
    <row r="63" s="8" customFormat="1" ht="19.92" customHeight="1">
      <c r="B63" s="132"/>
      <c r="D63" s="133" t="s">
        <v>182</v>
      </c>
      <c r="E63" s="134"/>
      <c r="F63" s="134"/>
      <c r="G63" s="134"/>
      <c r="H63" s="134"/>
      <c r="I63" s="135"/>
      <c r="J63" s="136">
        <f>J138</f>
        <v>0</v>
      </c>
      <c r="L63" s="132"/>
    </row>
    <row r="64" s="8" customFormat="1" ht="19.92" customHeight="1">
      <c r="B64" s="132"/>
      <c r="D64" s="133" t="s">
        <v>183</v>
      </c>
      <c r="E64" s="134"/>
      <c r="F64" s="134"/>
      <c r="G64" s="134"/>
      <c r="H64" s="134"/>
      <c r="I64" s="135"/>
      <c r="J64" s="136">
        <f>J179</f>
        <v>0</v>
      </c>
      <c r="L64" s="132"/>
    </row>
    <row r="65" s="7" customFormat="1" ht="24.96" customHeight="1">
      <c r="B65" s="127"/>
      <c r="D65" s="128" t="s">
        <v>97</v>
      </c>
      <c r="E65" s="129"/>
      <c r="F65" s="129"/>
      <c r="G65" s="129"/>
      <c r="H65" s="129"/>
      <c r="I65" s="130"/>
      <c r="J65" s="131">
        <f>J184</f>
        <v>0</v>
      </c>
      <c r="L65" s="127"/>
    </row>
    <row r="66" s="7" customFormat="1" ht="24.96" customHeight="1">
      <c r="B66" s="127"/>
      <c r="D66" s="128" t="s">
        <v>98</v>
      </c>
      <c r="E66" s="129"/>
      <c r="F66" s="129"/>
      <c r="G66" s="129"/>
      <c r="H66" s="129"/>
      <c r="I66" s="130"/>
      <c r="J66" s="131">
        <f>J187</f>
        <v>0</v>
      </c>
      <c r="L66" s="127"/>
    </row>
    <row r="67" s="8" customFormat="1" ht="19.92" customHeight="1">
      <c r="B67" s="132"/>
      <c r="D67" s="133" t="s">
        <v>99</v>
      </c>
      <c r="E67" s="134"/>
      <c r="F67" s="134"/>
      <c r="G67" s="134"/>
      <c r="H67" s="134"/>
      <c r="I67" s="135"/>
      <c r="J67" s="136">
        <f>J188</f>
        <v>0</v>
      </c>
      <c r="L67" s="132"/>
    </row>
    <row r="68" s="8" customFormat="1" ht="19.92" customHeight="1">
      <c r="B68" s="132"/>
      <c r="D68" s="133" t="s">
        <v>184</v>
      </c>
      <c r="E68" s="134"/>
      <c r="F68" s="134"/>
      <c r="G68" s="134"/>
      <c r="H68" s="134"/>
      <c r="I68" s="135"/>
      <c r="J68" s="136">
        <f>J191</f>
        <v>0</v>
      </c>
      <c r="L68" s="132"/>
    </row>
    <row r="69" s="1" customFormat="1" ht="21.84" customHeight="1">
      <c r="B69" s="31"/>
      <c r="I69" s="105"/>
      <c r="L69" s="31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121"/>
      <c r="J70" s="47"/>
      <c r="K70" s="47"/>
      <c r="L70" s="31"/>
    </row>
    <row r="74" s="1" customFormat="1" ht="6.96" customHeight="1">
      <c r="B74" s="48"/>
      <c r="C74" s="49"/>
      <c r="D74" s="49"/>
      <c r="E74" s="49"/>
      <c r="F74" s="49"/>
      <c r="G74" s="49"/>
      <c r="H74" s="49"/>
      <c r="I74" s="122"/>
      <c r="J74" s="49"/>
      <c r="K74" s="49"/>
      <c r="L74" s="31"/>
    </row>
    <row r="75" s="1" customFormat="1" ht="24.96" customHeight="1">
      <c r="B75" s="31"/>
      <c r="C75" s="17" t="s">
        <v>101</v>
      </c>
      <c r="I75" s="105"/>
      <c r="L75" s="31"/>
    </row>
    <row r="76" s="1" customFormat="1" ht="6.96" customHeight="1">
      <c r="B76" s="31"/>
      <c r="I76" s="105"/>
      <c r="L76" s="31"/>
    </row>
    <row r="77" s="1" customFormat="1" ht="12" customHeight="1">
      <c r="B77" s="31"/>
      <c r="C77" s="25" t="s">
        <v>16</v>
      </c>
      <c r="I77" s="105"/>
      <c r="L77" s="31"/>
    </row>
    <row r="78" s="1" customFormat="1" ht="16.5" customHeight="1">
      <c r="B78" s="31"/>
      <c r="E78" s="104" t="str">
        <f>E7</f>
        <v>Stavební úpravy domu č.p. 9 ve Vojkově</v>
      </c>
      <c r="F78" s="25"/>
      <c r="G78" s="25"/>
      <c r="H78" s="25"/>
      <c r="I78" s="105"/>
      <c r="L78" s="31"/>
    </row>
    <row r="79" s="1" customFormat="1" ht="12" customHeight="1">
      <c r="B79" s="31"/>
      <c r="C79" s="25" t="s">
        <v>87</v>
      </c>
      <c r="I79" s="105"/>
      <c r="L79" s="31"/>
    </row>
    <row r="80" s="1" customFormat="1" ht="16.5" customHeight="1">
      <c r="B80" s="31"/>
      <c r="E80" s="52" t="str">
        <f>E9</f>
        <v>02 - zdravotechnika</v>
      </c>
      <c r="F80" s="1"/>
      <c r="G80" s="1"/>
      <c r="H80" s="1"/>
      <c r="I80" s="105"/>
      <c r="L80" s="31"/>
    </row>
    <row r="81" s="1" customFormat="1" ht="6.96" customHeight="1">
      <c r="B81" s="31"/>
      <c r="I81" s="105"/>
      <c r="L81" s="31"/>
    </row>
    <row r="82" s="1" customFormat="1" ht="12" customHeight="1">
      <c r="B82" s="31"/>
      <c r="C82" s="25" t="s">
        <v>20</v>
      </c>
      <c r="F82" s="13" t="str">
        <f>F12</f>
        <v xml:space="preserve"> </v>
      </c>
      <c r="I82" s="106" t="s">
        <v>22</v>
      </c>
      <c r="J82" s="54" t="str">
        <f>IF(J12="","",J12)</f>
        <v>8. 7. 2019</v>
      </c>
      <c r="L82" s="31"/>
    </row>
    <row r="83" s="1" customFormat="1" ht="6.96" customHeight="1">
      <c r="B83" s="31"/>
      <c r="I83" s="105"/>
      <c r="L83" s="31"/>
    </row>
    <row r="84" s="1" customFormat="1" ht="13.65" customHeight="1">
      <c r="B84" s="31"/>
      <c r="C84" s="25" t="s">
        <v>24</v>
      </c>
      <c r="F84" s="13" t="str">
        <f>E15</f>
        <v>Domov seniorů Vojkov</v>
      </c>
      <c r="I84" s="106" t="s">
        <v>30</v>
      </c>
      <c r="J84" s="29" t="str">
        <f>E21</f>
        <v xml:space="preserve"> </v>
      </c>
      <c r="L84" s="31"/>
    </row>
    <row r="85" s="1" customFormat="1" ht="13.65" customHeight="1">
      <c r="B85" s="31"/>
      <c r="C85" s="25" t="s">
        <v>28</v>
      </c>
      <c r="F85" s="13" t="str">
        <f>IF(E18="","",E18)</f>
        <v>Vyplň údaj</v>
      </c>
      <c r="I85" s="106" t="s">
        <v>32</v>
      </c>
      <c r="J85" s="29" t="str">
        <f>E24</f>
        <v xml:space="preserve"> </v>
      </c>
      <c r="L85" s="31"/>
    </row>
    <row r="86" s="1" customFormat="1" ht="10.32" customHeight="1">
      <c r="B86" s="31"/>
      <c r="I86" s="105"/>
      <c r="L86" s="31"/>
    </row>
    <row r="87" s="9" customFormat="1" ht="29.28" customHeight="1">
      <c r="B87" s="137"/>
      <c r="C87" s="138" t="s">
        <v>102</v>
      </c>
      <c r="D87" s="139" t="s">
        <v>54</v>
      </c>
      <c r="E87" s="139" t="s">
        <v>50</v>
      </c>
      <c r="F87" s="139" t="s">
        <v>51</v>
      </c>
      <c r="G87" s="139" t="s">
        <v>103</v>
      </c>
      <c r="H87" s="139" t="s">
        <v>104</v>
      </c>
      <c r="I87" s="140" t="s">
        <v>105</v>
      </c>
      <c r="J87" s="139" t="s">
        <v>92</v>
      </c>
      <c r="K87" s="141" t="s">
        <v>106</v>
      </c>
      <c r="L87" s="137"/>
      <c r="M87" s="70" t="s">
        <v>1</v>
      </c>
      <c r="N87" s="71" t="s">
        <v>39</v>
      </c>
      <c r="O87" s="71" t="s">
        <v>107</v>
      </c>
      <c r="P87" s="71" t="s">
        <v>108</v>
      </c>
      <c r="Q87" s="71" t="s">
        <v>109</v>
      </c>
      <c r="R87" s="71" t="s">
        <v>110</v>
      </c>
      <c r="S87" s="71" t="s">
        <v>111</v>
      </c>
      <c r="T87" s="72" t="s">
        <v>112</v>
      </c>
    </row>
    <row r="88" s="1" customFormat="1" ht="22.8" customHeight="1">
      <c r="B88" s="31"/>
      <c r="C88" s="75" t="s">
        <v>113</v>
      </c>
      <c r="I88" s="105"/>
      <c r="J88" s="142">
        <f>BK88</f>
        <v>0</v>
      </c>
      <c r="L88" s="31"/>
      <c r="M88" s="73"/>
      <c r="N88" s="57"/>
      <c r="O88" s="57"/>
      <c r="P88" s="143">
        <f>P89+P184+P187</f>
        <v>0</v>
      </c>
      <c r="Q88" s="57"/>
      <c r="R88" s="143">
        <f>R89+R184+R187</f>
        <v>0.36930000000000002</v>
      </c>
      <c r="S88" s="57"/>
      <c r="T88" s="144">
        <f>T89+T184+T187</f>
        <v>0.86581999999999992</v>
      </c>
      <c r="AT88" s="13" t="s">
        <v>68</v>
      </c>
      <c r="AU88" s="13" t="s">
        <v>94</v>
      </c>
      <c r="BK88" s="145">
        <f>BK89+BK184+BK187</f>
        <v>0</v>
      </c>
    </row>
    <row r="89" s="10" customFormat="1" ht="25.92" customHeight="1">
      <c r="B89" s="146"/>
      <c r="D89" s="147" t="s">
        <v>68</v>
      </c>
      <c r="E89" s="148" t="s">
        <v>114</v>
      </c>
      <c r="F89" s="148" t="s">
        <v>115</v>
      </c>
      <c r="I89" s="149"/>
      <c r="J89" s="150">
        <f>BK89</f>
        <v>0</v>
      </c>
      <c r="L89" s="146"/>
      <c r="M89" s="151"/>
      <c r="N89" s="152"/>
      <c r="O89" s="152"/>
      <c r="P89" s="153">
        <f>P90+P113+P138+P179</f>
        <v>0</v>
      </c>
      <c r="Q89" s="152"/>
      <c r="R89" s="153">
        <f>R90+R113+R138+R179</f>
        <v>0.36930000000000002</v>
      </c>
      <c r="S89" s="152"/>
      <c r="T89" s="154">
        <f>T90+T113+T138+T179</f>
        <v>0.86581999999999992</v>
      </c>
      <c r="AR89" s="147" t="s">
        <v>79</v>
      </c>
      <c r="AT89" s="155" t="s">
        <v>68</v>
      </c>
      <c r="AU89" s="155" t="s">
        <v>69</v>
      </c>
      <c r="AY89" s="147" t="s">
        <v>116</v>
      </c>
      <c r="BK89" s="156">
        <f>BK90+BK113+BK138+BK179</f>
        <v>0</v>
      </c>
    </row>
    <row r="90" s="10" customFormat="1" ht="22.8" customHeight="1">
      <c r="B90" s="146"/>
      <c r="D90" s="147" t="s">
        <v>68</v>
      </c>
      <c r="E90" s="157" t="s">
        <v>185</v>
      </c>
      <c r="F90" s="157" t="s">
        <v>186</v>
      </c>
      <c r="I90" s="149"/>
      <c r="J90" s="158">
        <f>BK90</f>
        <v>0</v>
      </c>
      <c r="L90" s="146"/>
      <c r="M90" s="151"/>
      <c r="N90" s="152"/>
      <c r="O90" s="152"/>
      <c r="P90" s="153">
        <f>SUM(P91:P112)</f>
        <v>0</v>
      </c>
      <c r="Q90" s="152"/>
      <c r="R90" s="153">
        <f>SUM(R91:R112)</f>
        <v>0.02742</v>
      </c>
      <c r="S90" s="152"/>
      <c r="T90" s="154">
        <f>SUM(T91:T112)</f>
        <v>0.029700000000000001</v>
      </c>
      <c r="AR90" s="147" t="s">
        <v>79</v>
      </c>
      <c r="AT90" s="155" t="s">
        <v>68</v>
      </c>
      <c r="AU90" s="155" t="s">
        <v>77</v>
      </c>
      <c r="AY90" s="147" t="s">
        <v>116</v>
      </c>
      <c r="BK90" s="156">
        <f>SUM(BK91:BK112)</f>
        <v>0</v>
      </c>
    </row>
    <row r="91" s="1" customFormat="1" ht="16.5" customHeight="1">
      <c r="B91" s="159"/>
      <c r="C91" s="160" t="s">
        <v>77</v>
      </c>
      <c r="D91" s="160" t="s">
        <v>119</v>
      </c>
      <c r="E91" s="161" t="s">
        <v>187</v>
      </c>
      <c r="F91" s="162" t="s">
        <v>188</v>
      </c>
      <c r="G91" s="163" t="s">
        <v>136</v>
      </c>
      <c r="H91" s="164">
        <v>15</v>
      </c>
      <c r="I91" s="165"/>
      <c r="J91" s="166">
        <f>ROUND(I91*H91,2)</f>
        <v>0</v>
      </c>
      <c r="K91" s="162" t="s">
        <v>150</v>
      </c>
      <c r="L91" s="31"/>
      <c r="M91" s="167" t="s">
        <v>1</v>
      </c>
      <c r="N91" s="168" t="s">
        <v>40</v>
      </c>
      <c r="O91" s="61"/>
      <c r="P91" s="169">
        <f>O91*H91</f>
        <v>0</v>
      </c>
      <c r="Q91" s="169">
        <v>0</v>
      </c>
      <c r="R91" s="169">
        <f>Q91*H91</f>
        <v>0</v>
      </c>
      <c r="S91" s="169">
        <v>0.00198</v>
      </c>
      <c r="T91" s="170">
        <f>S91*H91</f>
        <v>0.029700000000000001</v>
      </c>
      <c r="AR91" s="13" t="s">
        <v>123</v>
      </c>
      <c r="AT91" s="13" t="s">
        <v>119</v>
      </c>
      <c r="AU91" s="13" t="s">
        <v>79</v>
      </c>
      <c r="AY91" s="13" t="s">
        <v>116</v>
      </c>
      <c r="BE91" s="171">
        <f>IF(N91="základní",J91,0)</f>
        <v>0</v>
      </c>
      <c r="BF91" s="171">
        <f>IF(N91="snížená",J91,0)</f>
        <v>0</v>
      </c>
      <c r="BG91" s="171">
        <f>IF(N91="zákl. přenesená",J91,0)</f>
        <v>0</v>
      </c>
      <c r="BH91" s="171">
        <f>IF(N91="sníž. přenesená",J91,0)</f>
        <v>0</v>
      </c>
      <c r="BI91" s="171">
        <f>IF(N91="nulová",J91,0)</f>
        <v>0</v>
      </c>
      <c r="BJ91" s="13" t="s">
        <v>77</v>
      </c>
      <c r="BK91" s="171">
        <f>ROUND(I91*H91,2)</f>
        <v>0</v>
      </c>
      <c r="BL91" s="13" t="s">
        <v>123</v>
      </c>
      <c r="BM91" s="13" t="s">
        <v>189</v>
      </c>
    </row>
    <row r="92" s="1" customFormat="1">
      <c r="B92" s="31"/>
      <c r="D92" s="172" t="s">
        <v>125</v>
      </c>
      <c r="F92" s="173" t="s">
        <v>190</v>
      </c>
      <c r="I92" s="105"/>
      <c r="L92" s="31"/>
      <c r="M92" s="174"/>
      <c r="N92" s="61"/>
      <c r="O92" s="61"/>
      <c r="P92" s="61"/>
      <c r="Q92" s="61"/>
      <c r="R92" s="61"/>
      <c r="S92" s="61"/>
      <c r="T92" s="62"/>
      <c r="AT92" s="13" t="s">
        <v>125</v>
      </c>
      <c r="AU92" s="13" t="s">
        <v>79</v>
      </c>
    </row>
    <row r="93" s="1" customFormat="1" ht="16.5" customHeight="1">
      <c r="B93" s="159"/>
      <c r="C93" s="160" t="s">
        <v>79</v>
      </c>
      <c r="D93" s="160" t="s">
        <v>119</v>
      </c>
      <c r="E93" s="161" t="s">
        <v>191</v>
      </c>
      <c r="F93" s="162" t="s">
        <v>192</v>
      </c>
      <c r="G93" s="163" t="s">
        <v>122</v>
      </c>
      <c r="H93" s="164">
        <v>1</v>
      </c>
      <c r="I93" s="165"/>
      <c r="J93" s="166">
        <f>ROUND(I93*H93,2)</f>
        <v>0</v>
      </c>
      <c r="K93" s="162" t="s">
        <v>150</v>
      </c>
      <c r="L93" s="31"/>
      <c r="M93" s="167" t="s">
        <v>1</v>
      </c>
      <c r="N93" s="168" t="s">
        <v>40</v>
      </c>
      <c r="O93" s="61"/>
      <c r="P93" s="169">
        <f>O93*H93</f>
        <v>0</v>
      </c>
      <c r="Q93" s="169">
        <v>0.0035300000000000002</v>
      </c>
      <c r="R93" s="169">
        <f>Q93*H93</f>
        <v>0.0035300000000000002</v>
      </c>
      <c r="S93" s="169">
        <v>0</v>
      </c>
      <c r="T93" s="170">
        <f>S93*H93</f>
        <v>0</v>
      </c>
      <c r="AR93" s="13" t="s">
        <v>123</v>
      </c>
      <c r="AT93" s="13" t="s">
        <v>119</v>
      </c>
      <c r="AU93" s="13" t="s">
        <v>79</v>
      </c>
      <c r="AY93" s="13" t="s">
        <v>116</v>
      </c>
      <c r="BE93" s="171">
        <f>IF(N93="základní",J93,0)</f>
        <v>0</v>
      </c>
      <c r="BF93" s="171">
        <f>IF(N93="snížená",J93,0)</f>
        <v>0</v>
      </c>
      <c r="BG93" s="171">
        <f>IF(N93="zákl. přenesená",J93,0)</f>
        <v>0</v>
      </c>
      <c r="BH93" s="171">
        <f>IF(N93="sníž. přenesená",J93,0)</f>
        <v>0</v>
      </c>
      <c r="BI93" s="171">
        <f>IF(N93="nulová",J93,0)</f>
        <v>0</v>
      </c>
      <c r="BJ93" s="13" t="s">
        <v>77</v>
      </c>
      <c r="BK93" s="171">
        <f>ROUND(I93*H93,2)</f>
        <v>0</v>
      </c>
      <c r="BL93" s="13" t="s">
        <v>123</v>
      </c>
      <c r="BM93" s="13" t="s">
        <v>193</v>
      </c>
    </row>
    <row r="94" s="1" customFormat="1">
      <c r="B94" s="31"/>
      <c r="D94" s="172" t="s">
        <v>125</v>
      </c>
      <c r="F94" s="173" t="s">
        <v>194</v>
      </c>
      <c r="I94" s="105"/>
      <c r="L94" s="31"/>
      <c r="M94" s="174"/>
      <c r="N94" s="61"/>
      <c r="O94" s="61"/>
      <c r="P94" s="61"/>
      <c r="Q94" s="61"/>
      <c r="R94" s="61"/>
      <c r="S94" s="61"/>
      <c r="T94" s="62"/>
      <c r="AT94" s="13" t="s">
        <v>125</v>
      </c>
      <c r="AU94" s="13" t="s">
        <v>79</v>
      </c>
    </row>
    <row r="95" s="1" customFormat="1" ht="16.5" customHeight="1">
      <c r="B95" s="159"/>
      <c r="C95" s="160" t="s">
        <v>129</v>
      </c>
      <c r="D95" s="160" t="s">
        <v>119</v>
      </c>
      <c r="E95" s="161" t="s">
        <v>195</v>
      </c>
      <c r="F95" s="162" t="s">
        <v>196</v>
      </c>
      <c r="G95" s="163" t="s">
        <v>122</v>
      </c>
      <c r="H95" s="164">
        <v>2</v>
      </c>
      <c r="I95" s="165"/>
      <c r="J95" s="166">
        <f>ROUND(I95*H95,2)</f>
        <v>0</v>
      </c>
      <c r="K95" s="162" t="s">
        <v>150</v>
      </c>
      <c r="L95" s="31"/>
      <c r="M95" s="167" t="s">
        <v>1</v>
      </c>
      <c r="N95" s="168" t="s">
        <v>40</v>
      </c>
      <c r="O95" s="61"/>
      <c r="P95" s="169">
        <f>O95*H95</f>
        <v>0</v>
      </c>
      <c r="Q95" s="169">
        <v>0.00027</v>
      </c>
      <c r="R95" s="169">
        <f>Q95*H95</f>
        <v>0.00054000000000000001</v>
      </c>
      <c r="S95" s="169">
        <v>0</v>
      </c>
      <c r="T95" s="170">
        <f>S95*H95</f>
        <v>0</v>
      </c>
      <c r="AR95" s="13" t="s">
        <v>123</v>
      </c>
      <c r="AT95" s="13" t="s">
        <v>119</v>
      </c>
      <c r="AU95" s="13" t="s">
        <v>79</v>
      </c>
      <c r="AY95" s="13" t="s">
        <v>116</v>
      </c>
      <c r="BE95" s="171">
        <f>IF(N95="základní",J95,0)</f>
        <v>0</v>
      </c>
      <c r="BF95" s="171">
        <f>IF(N95="snížená",J95,0)</f>
        <v>0</v>
      </c>
      <c r="BG95" s="171">
        <f>IF(N95="zákl. přenesená",J95,0)</f>
        <v>0</v>
      </c>
      <c r="BH95" s="171">
        <f>IF(N95="sníž. přenesená",J95,0)</f>
        <v>0</v>
      </c>
      <c r="BI95" s="171">
        <f>IF(N95="nulová",J95,0)</f>
        <v>0</v>
      </c>
      <c r="BJ95" s="13" t="s">
        <v>77</v>
      </c>
      <c r="BK95" s="171">
        <f>ROUND(I95*H95,2)</f>
        <v>0</v>
      </c>
      <c r="BL95" s="13" t="s">
        <v>123</v>
      </c>
      <c r="BM95" s="13" t="s">
        <v>197</v>
      </c>
    </row>
    <row r="96" s="1" customFormat="1">
      <c r="B96" s="31"/>
      <c r="D96" s="172" t="s">
        <v>125</v>
      </c>
      <c r="F96" s="173" t="s">
        <v>198</v>
      </c>
      <c r="I96" s="105"/>
      <c r="L96" s="31"/>
      <c r="M96" s="174"/>
      <c r="N96" s="61"/>
      <c r="O96" s="61"/>
      <c r="P96" s="61"/>
      <c r="Q96" s="61"/>
      <c r="R96" s="61"/>
      <c r="S96" s="61"/>
      <c r="T96" s="62"/>
      <c r="AT96" s="13" t="s">
        <v>125</v>
      </c>
      <c r="AU96" s="13" t="s">
        <v>79</v>
      </c>
    </row>
    <row r="97" s="1" customFormat="1" ht="16.5" customHeight="1">
      <c r="B97" s="159"/>
      <c r="C97" s="160" t="s">
        <v>133</v>
      </c>
      <c r="D97" s="160" t="s">
        <v>119</v>
      </c>
      <c r="E97" s="161" t="s">
        <v>199</v>
      </c>
      <c r="F97" s="162" t="s">
        <v>200</v>
      </c>
      <c r="G97" s="163" t="s">
        <v>136</v>
      </c>
      <c r="H97" s="164">
        <v>3</v>
      </c>
      <c r="I97" s="165"/>
      <c r="J97" s="166">
        <f>ROUND(I97*H97,2)</f>
        <v>0</v>
      </c>
      <c r="K97" s="162" t="s">
        <v>150</v>
      </c>
      <c r="L97" s="31"/>
      <c r="M97" s="167" t="s">
        <v>1</v>
      </c>
      <c r="N97" s="168" t="s">
        <v>40</v>
      </c>
      <c r="O97" s="61"/>
      <c r="P97" s="169">
        <f>O97*H97</f>
        <v>0</v>
      </c>
      <c r="Q97" s="169">
        <v>0.0012099999999999999</v>
      </c>
      <c r="R97" s="169">
        <f>Q97*H97</f>
        <v>0.0036299999999999995</v>
      </c>
      <c r="S97" s="169">
        <v>0</v>
      </c>
      <c r="T97" s="170">
        <f>S97*H97</f>
        <v>0</v>
      </c>
      <c r="AR97" s="13" t="s">
        <v>123</v>
      </c>
      <c r="AT97" s="13" t="s">
        <v>119</v>
      </c>
      <c r="AU97" s="13" t="s">
        <v>79</v>
      </c>
      <c r="AY97" s="13" t="s">
        <v>116</v>
      </c>
      <c r="BE97" s="171">
        <f>IF(N97="základní",J97,0)</f>
        <v>0</v>
      </c>
      <c r="BF97" s="171">
        <f>IF(N97="snížená",J97,0)</f>
        <v>0</v>
      </c>
      <c r="BG97" s="171">
        <f>IF(N97="zákl. přenesená",J97,0)</f>
        <v>0</v>
      </c>
      <c r="BH97" s="171">
        <f>IF(N97="sníž. přenesená",J97,0)</f>
        <v>0</v>
      </c>
      <c r="BI97" s="171">
        <f>IF(N97="nulová",J97,0)</f>
        <v>0</v>
      </c>
      <c r="BJ97" s="13" t="s">
        <v>77</v>
      </c>
      <c r="BK97" s="171">
        <f>ROUND(I97*H97,2)</f>
        <v>0</v>
      </c>
      <c r="BL97" s="13" t="s">
        <v>123</v>
      </c>
      <c r="BM97" s="13" t="s">
        <v>201</v>
      </c>
    </row>
    <row r="98" s="1" customFormat="1">
      <c r="B98" s="31"/>
      <c r="D98" s="172" t="s">
        <v>125</v>
      </c>
      <c r="F98" s="173" t="s">
        <v>202</v>
      </c>
      <c r="I98" s="105"/>
      <c r="L98" s="31"/>
      <c r="M98" s="174"/>
      <c r="N98" s="61"/>
      <c r="O98" s="61"/>
      <c r="P98" s="61"/>
      <c r="Q98" s="61"/>
      <c r="R98" s="61"/>
      <c r="S98" s="61"/>
      <c r="T98" s="62"/>
      <c r="AT98" s="13" t="s">
        <v>125</v>
      </c>
      <c r="AU98" s="13" t="s">
        <v>79</v>
      </c>
    </row>
    <row r="99" s="1" customFormat="1" ht="16.5" customHeight="1">
      <c r="B99" s="159"/>
      <c r="C99" s="160" t="s">
        <v>138</v>
      </c>
      <c r="D99" s="160" t="s">
        <v>119</v>
      </c>
      <c r="E99" s="161" t="s">
        <v>203</v>
      </c>
      <c r="F99" s="162" t="s">
        <v>204</v>
      </c>
      <c r="G99" s="163" t="s">
        <v>136</v>
      </c>
      <c r="H99" s="164">
        <v>8</v>
      </c>
      <c r="I99" s="165"/>
      <c r="J99" s="166">
        <f>ROUND(I99*H99,2)</f>
        <v>0</v>
      </c>
      <c r="K99" s="162" t="s">
        <v>150</v>
      </c>
      <c r="L99" s="31"/>
      <c r="M99" s="167" t="s">
        <v>1</v>
      </c>
      <c r="N99" s="168" t="s">
        <v>40</v>
      </c>
      <c r="O99" s="61"/>
      <c r="P99" s="169">
        <f>O99*H99</f>
        <v>0</v>
      </c>
      <c r="Q99" s="169">
        <v>0.00029</v>
      </c>
      <c r="R99" s="169">
        <f>Q99*H99</f>
        <v>0.00232</v>
      </c>
      <c r="S99" s="169">
        <v>0</v>
      </c>
      <c r="T99" s="170">
        <f>S99*H99</f>
        <v>0</v>
      </c>
      <c r="AR99" s="13" t="s">
        <v>123</v>
      </c>
      <c r="AT99" s="13" t="s">
        <v>119</v>
      </c>
      <c r="AU99" s="13" t="s">
        <v>79</v>
      </c>
      <c r="AY99" s="13" t="s">
        <v>116</v>
      </c>
      <c r="BE99" s="171">
        <f>IF(N99="základní",J99,0)</f>
        <v>0</v>
      </c>
      <c r="BF99" s="171">
        <f>IF(N99="snížená",J99,0)</f>
        <v>0</v>
      </c>
      <c r="BG99" s="171">
        <f>IF(N99="zákl. přenesená",J99,0)</f>
        <v>0</v>
      </c>
      <c r="BH99" s="171">
        <f>IF(N99="sníž. přenesená",J99,0)</f>
        <v>0</v>
      </c>
      <c r="BI99" s="171">
        <f>IF(N99="nulová",J99,0)</f>
        <v>0</v>
      </c>
      <c r="BJ99" s="13" t="s">
        <v>77</v>
      </c>
      <c r="BK99" s="171">
        <f>ROUND(I99*H99,2)</f>
        <v>0</v>
      </c>
      <c r="BL99" s="13" t="s">
        <v>123</v>
      </c>
      <c r="BM99" s="13" t="s">
        <v>205</v>
      </c>
    </row>
    <row r="100" s="1" customFormat="1">
      <c r="B100" s="31"/>
      <c r="D100" s="172" t="s">
        <v>125</v>
      </c>
      <c r="F100" s="173" t="s">
        <v>206</v>
      </c>
      <c r="I100" s="105"/>
      <c r="L100" s="31"/>
      <c r="M100" s="174"/>
      <c r="N100" s="61"/>
      <c r="O100" s="61"/>
      <c r="P100" s="61"/>
      <c r="Q100" s="61"/>
      <c r="R100" s="61"/>
      <c r="S100" s="61"/>
      <c r="T100" s="62"/>
      <c r="AT100" s="13" t="s">
        <v>125</v>
      </c>
      <c r="AU100" s="13" t="s">
        <v>79</v>
      </c>
    </row>
    <row r="101" s="1" customFormat="1" ht="16.5" customHeight="1">
      <c r="B101" s="159"/>
      <c r="C101" s="160" t="s">
        <v>142</v>
      </c>
      <c r="D101" s="160" t="s">
        <v>119</v>
      </c>
      <c r="E101" s="161" t="s">
        <v>207</v>
      </c>
      <c r="F101" s="162" t="s">
        <v>208</v>
      </c>
      <c r="G101" s="163" t="s">
        <v>136</v>
      </c>
      <c r="H101" s="164">
        <v>4</v>
      </c>
      <c r="I101" s="165"/>
      <c r="J101" s="166">
        <f>ROUND(I101*H101,2)</f>
        <v>0</v>
      </c>
      <c r="K101" s="162" t="s">
        <v>150</v>
      </c>
      <c r="L101" s="31"/>
      <c r="M101" s="167" t="s">
        <v>1</v>
      </c>
      <c r="N101" s="168" t="s">
        <v>40</v>
      </c>
      <c r="O101" s="61"/>
      <c r="P101" s="169">
        <f>O101*H101</f>
        <v>0</v>
      </c>
      <c r="Q101" s="169">
        <v>0.00114</v>
      </c>
      <c r="R101" s="169">
        <f>Q101*H101</f>
        <v>0.0045599999999999998</v>
      </c>
      <c r="S101" s="169">
        <v>0</v>
      </c>
      <c r="T101" s="170">
        <f>S101*H101</f>
        <v>0</v>
      </c>
      <c r="AR101" s="13" t="s">
        <v>123</v>
      </c>
      <c r="AT101" s="13" t="s">
        <v>119</v>
      </c>
      <c r="AU101" s="13" t="s">
        <v>79</v>
      </c>
      <c r="AY101" s="13" t="s">
        <v>116</v>
      </c>
      <c r="BE101" s="171">
        <f>IF(N101="základní",J101,0)</f>
        <v>0</v>
      </c>
      <c r="BF101" s="171">
        <f>IF(N101="snížená",J101,0)</f>
        <v>0</v>
      </c>
      <c r="BG101" s="171">
        <f>IF(N101="zákl. přenesená",J101,0)</f>
        <v>0</v>
      </c>
      <c r="BH101" s="171">
        <f>IF(N101="sníž. přenesená",J101,0)</f>
        <v>0</v>
      </c>
      <c r="BI101" s="171">
        <f>IF(N101="nulová",J101,0)</f>
        <v>0</v>
      </c>
      <c r="BJ101" s="13" t="s">
        <v>77</v>
      </c>
      <c r="BK101" s="171">
        <f>ROUND(I101*H101,2)</f>
        <v>0</v>
      </c>
      <c r="BL101" s="13" t="s">
        <v>123</v>
      </c>
      <c r="BM101" s="13" t="s">
        <v>209</v>
      </c>
    </row>
    <row r="102" s="1" customFormat="1">
      <c r="B102" s="31"/>
      <c r="D102" s="172" t="s">
        <v>125</v>
      </c>
      <c r="F102" s="173" t="s">
        <v>210</v>
      </c>
      <c r="I102" s="105"/>
      <c r="L102" s="31"/>
      <c r="M102" s="174"/>
      <c r="N102" s="61"/>
      <c r="O102" s="61"/>
      <c r="P102" s="61"/>
      <c r="Q102" s="61"/>
      <c r="R102" s="61"/>
      <c r="S102" s="61"/>
      <c r="T102" s="62"/>
      <c r="AT102" s="13" t="s">
        <v>125</v>
      </c>
      <c r="AU102" s="13" t="s">
        <v>79</v>
      </c>
    </row>
    <row r="103" s="1" customFormat="1" ht="16.5" customHeight="1">
      <c r="B103" s="159"/>
      <c r="C103" s="160" t="s">
        <v>146</v>
      </c>
      <c r="D103" s="160" t="s">
        <v>119</v>
      </c>
      <c r="E103" s="161" t="s">
        <v>211</v>
      </c>
      <c r="F103" s="162" t="s">
        <v>212</v>
      </c>
      <c r="G103" s="163" t="s">
        <v>122</v>
      </c>
      <c r="H103" s="164">
        <v>5</v>
      </c>
      <c r="I103" s="165"/>
      <c r="J103" s="166">
        <f>ROUND(I103*H103,2)</f>
        <v>0</v>
      </c>
      <c r="K103" s="162" t="s">
        <v>150</v>
      </c>
      <c r="L103" s="31"/>
      <c r="M103" s="167" t="s">
        <v>1</v>
      </c>
      <c r="N103" s="168" t="s">
        <v>40</v>
      </c>
      <c r="O103" s="61"/>
      <c r="P103" s="169">
        <f>O103*H103</f>
        <v>0</v>
      </c>
      <c r="Q103" s="169">
        <v>0</v>
      </c>
      <c r="R103" s="169">
        <f>Q103*H103</f>
        <v>0</v>
      </c>
      <c r="S103" s="169">
        <v>0</v>
      </c>
      <c r="T103" s="170">
        <f>S103*H103</f>
        <v>0</v>
      </c>
      <c r="AR103" s="13" t="s">
        <v>123</v>
      </c>
      <c r="AT103" s="13" t="s">
        <v>119</v>
      </c>
      <c r="AU103" s="13" t="s">
        <v>79</v>
      </c>
      <c r="AY103" s="13" t="s">
        <v>116</v>
      </c>
      <c r="BE103" s="171">
        <f>IF(N103="základní",J103,0)</f>
        <v>0</v>
      </c>
      <c r="BF103" s="171">
        <f>IF(N103="snížená",J103,0)</f>
        <v>0</v>
      </c>
      <c r="BG103" s="171">
        <f>IF(N103="zákl. přenesená",J103,0)</f>
        <v>0</v>
      </c>
      <c r="BH103" s="171">
        <f>IF(N103="sníž. přenesená",J103,0)</f>
        <v>0</v>
      </c>
      <c r="BI103" s="171">
        <f>IF(N103="nulová",J103,0)</f>
        <v>0</v>
      </c>
      <c r="BJ103" s="13" t="s">
        <v>77</v>
      </c>
      <c r="BK103" s="171">
        <f>ROUND(I103*H103,2)</f>
        <v>0</v>
      </c>
      <c r="BL103" s="13" t="s">
        <v>123</v>
      </c>
      <c r="BM103" s="13" t="s">
        <v>213</v>
      </c>
    </row>
    <row r="104" s="1" customFormat="1">
      <c r="B104" s="31"/>
      <c r="D104" s="172" t="s">
        <v>125</v>
      </c>
      <c r="F104" s="173" t="s">
        <v>214</v>
      </c>
      <c r="I104" s="105"/>
      <c r="L104" s="31"/>
      <c r="M104" s="174"/>
      <c r="N104" s="61"/>
      <c r="O104" s="61"/>
      <c r="P104" s="61"/>
      <c r="Q104" s="61"/>
      <c r="R104" s="61"/>
      <c r="S104" s="61"/>
      <c r="T104" s="62"/>
      <c r="AT104" s="13" t="s">
        <v>125</v>
      </c>
      <c r="AU104" s="13" t="s">
        <v>79</v>
      </c>
    </row>
    <row r="105" s="1" customFormat="1" ht="16.5" customHeight="1">
      <c r="B105" s="159"/>
      <c r="C105" s="160" t="s">
        <v>155</v>
      </c>
      <c r="D105" s="160" t="s">
        <v>119</v>
      </c>
      <c r="E105" s="161" t="s">
        <v>215</v>
      </c>
      <c r="F105" s="162" t="s">
        <v>216</v>
      </c>
      <c r="G105" s="163" t="s">
        <v>122</v>
      </c>
      <c r="H105" s="164">
        <v>1</v>
      </c>
      <c r="I105" s="165"/>
      <c r="J105" s="166">
        <f>ROUND(I105*H105,2)</f>
        <v>0</v>
      </c>
      <c r="K105" s="162" t="s">
        <v>150</v>
      </c>
      <c r="L105" s="31"/>
      <c r="M105" s="167" t="s">
        <v>1</v>
      </c>
      <c r="N105" s="168" t="s">
        <v>40</v>
      </c>
      <c r="O105" s="61"/>
      <c r="P105" s="169">
        <f>O105*H105</f>
        <v>0</v>
      </c>
      <c r="Q105" s="169">
        <v>0</v>
      </c>
      <c r="R105" s="169">
        <f>Q105*H105</f>
        <v>0</v>
      </c>
      <c r="S105" s="169">
        <v>0</v>
      </c>
      <c r="T105" s="170">
        <f>S105*H105</f>
        <v>0</v>
      </c>
      <c r="AR105" s="13" t="s">
        <v>123</v>
      </c>
      <c r="AT105" s="13" t="s">
        <v>119</v>
      </c>
      <c r="AU105" s="13" t="s">
        <v>79</v>
      </c>
      <c r="AY105" s="13" t="s">
        <v>116</v>
      </c>
      <c r="BE105" s="171">
        <f>IF(N105="základní",J105,0)</f>
        <v>0</v>
      </c>
      <c r="BF105" s="171">
        <f>IF(N105="snížená",J105,0)</f>
        <v>0</v>
      </c>
      <c r="BG105" s="171">
        <f>IF(N105="zákl. přenesená",J105,0)</f>
        <v>0</v>
      </c>
      <c r="BH105" s="171">
        <f>IF(N105="sníž. přenesená",J105,0)</f>
        <v>0</v>
      </c>
      <c r="BI105" s="171">
        <f>IF(N105="nulová",J105,0)</f>
        <v>0</v>
      </c>
      <c r="BJ105" s="13" t="s">
        <v>77</v>
      </c>
      <c r="BK105" s="171">
        <f>ROUND(I105*H105,2)</f>
        <v>0</v>
      </c>
      <c r="BL105" s="13" t="s">
        <v>123</v>
      </c>
      <c r="BM105" s="13" t="s">
        <v>217</v>
      </c>
    </row>
    <row r="106" s="1" customFormat="1">
      <c r="B106" s="31"/>
      <c r="D106" s="172" t="s">
        <v>125</v>
      </c>
      <c r="F106" s="173" t="s">
        <v>218</v>
      </c>
      <c r="I106" s="105"/>
      <c r="L106" s="31"/>
      <c r="M106" s="174"/>
      <c r="N106" s="61"/>
      <c r="O106" s="61"/>
      <c r="P106" s="61"/>
      <c r="Q106" s="61"/>
      <c r="R106" s="61"/>
      <c r="S106" s="61"/>
      <c r="T106" s="62"/>
      <c r="AT106" s="13" t="s">
        <v>125</v>
      </c>
      <c r="AU106" s="13" t="s">
        <v>79</v>
      </c>
    </row>
    <row r="107" s="1" customFormat="1" ht="16.5" customHeight="1">
      <c r="B107" s="159"/>
      <c r="C107" s="160" t="s">
        <v>166</v>
      </c>
      <c r="D107" s="160" t="s">
        <v>119</v>
      </c>
      <c r="E107" s="161" t="s">
        <v>219</v>
      </c>
      <c r="F107" s="162" t="s">
        <v>220</v>
      </c>
      <c r="G107" s="163" t="s">
        <v>122</v>
      </c>
      <c r="H107" s="164">
        <v>2</v>
      </c>
      <c r="I107" s="165"/>
      <c r="J107" s="166">
        <f>ROUND(I107*H107,2)</f>
        <v>0</v>
      </c>
      <c r="K107" s="162" t="s">
        <v>150</v>
      </c>
      <c r="L107" s="31"/>
      <c r="M107" s="167" t="s">
        <v>1</v>
      </c>
      <c r="N107" s="168" t="s">
        <v>40</v>
      </c>
      <c r="O107" s="61"/>
      <c r="P107" s="169">
        <f>O107*H107</f>
        <v>0</v>
      </c>
      <c r="Q107" s="169">
        <v>0.0064200000000000004</v>
      </c>
      <c r="R107" s="169">
        <f>Q107*H107</f>
        <v>0.012840000000000001</v>
      </c>
      <c r="S107" s="169">
        <v>0</v>
      </c>
      <c r="T107" s="170">
        <f>S107*H107</f>
        <v>0</v>
      </c>
      <c r="AR107" s="13" t="s">
        <v>123</v>
      </c>
      <c r="AT107" s="13" t="s">
        <v>119</v>
      </c>
      <c r="AU107" s="13" t="s">
        <v>79</v>
      </c>
      <c r="AY107" s="13" t="s">
        <v>116</v>
      </c>
      <c r="BE107" s="171">
        <f>IF(N107="základní",J107,0)</f>
        <v>0</v>
      </c>
      <c r="BF107" s="171">
        <f>IF(N107="snížená",J107,0)</f>
        <v>0</v>
      </c>
      <c r="BG107" s="171">
        <f>IF(N107="zákl. přenesená",J107,0)</f>
        <v>0</v>
      </c>
      <c r="BH107" s="171">
        <f>IF(N107="sníž. přenesená",J107,0)</f>
        <v>0</v>
      </c>
      <c r="BI107" s="171">
        <f>IF(N107="nulová",J107,0)</f>
        <v>0</v>
      </c>
      <c r="BJ107" s="13" t="s">
        <v>77</v>
      </c>
      <c r="BK107" s="171">
        <f>ROUND(I107*H107,2)</f>
        <v>0</v>
      </c>
      <c r="BL107" s="13" t="s">
        <v>123</v>
      </c>
      <c r="BM107" s="13" t="s">
        <v>221</v>
      </c>
    </row>
    <row r="108" s="1" customFormat="1">
      <c r="B108" s="31"/>
      <c r="D108" s="172" t="s">
        <v>125</v>
      </c>
      <c r="F108" s="173" t="s">
        <v>222</v>
      </c>
      <c r="I108" s="105"/>
      <c r="L108" s="31"/>
      <c r="M108" s="174"/>
      <c r="N108" s="61"/>
      <c r="O108" s="61"/>
      <c r="P108" s="61"/>
      <c r="Q108" s="61"/>
      <c r="R108" s="61"/>
      <c r="S108" s="61"/>
      <c r="T108" s="62"/>
      <c r="AT108" s="13" t="s">
        <v>125</v>
      </c>
      <c r="AU108" s="13" t="s">
        <v>79</v>
      </c>
    </row>
    <row r="109" s="1" customFormat="1" ht="16.5" customHeight="1">
      <c r="B109" s="159"/>
      <c r="C109" s="160" t="s">
        <v>174</v>
      </c>
      <c r="D109" s="160" t="s">
        <v>119</v>
      </c>
      <c r="E109" s="161" t="s">
        <v>223</v>
      </c>
      <c r="F109" s="162" t="s">
        <v>224</v>
      </c>
      <c r="G109" s="163" t="s">
        <v>136</v>
      </c>
      <c r="H109" s="164">
        <v>15</v>
      </c>
      <c r="I109" s="165"/>
      <c r="J109" s="166">
        <f>ROUND(I109*H109,2)</f>
        <v>0</v>
      </c>
      <c r="K109" s="162" t="s">
        <v>150</v>
      </c>
      <c r="L109" s="31"/>
      <c r="M109" s="167" t="s">
        <v>1</v>
      </c>
      <c r="N109" s="168" t="s">
        <v>40</v>
      </c>
      <c r="O109" s="61"/>
      <c r="P109" s="169">
        <f>O109*H109</f>
        <v>0</v>
      </c>
      <c r="Q109" s="169">
        <v>0</v>
      </c>
      <c r="R109" s="169">
        <f>Q109*H109</f>
        <v>0</v>
      </c>
      <c r="S109" s="169">
        <v>0</v>
      </c>
      <c r="T109" s="170">
        <f>S109*H109</f>
        <v>0</v>
      </c>
      <c r="AR109" s="13" t="s">
        <v>123</v>
      </c>
      <c r="AT109" s="13" t="s">
        <v>119</v>
      </c>
      <c r="AU109" s="13" t="s">
        <v>79</v>
      </c>
      <c r="AY109" s="13" t="s">
        <v>116</v>
      </c>
      <c r="BE109" s="171">
        <f>IF(N109="základní",J109,0)</f>
        <v>0</v>
      </c>
      <c r="BF109" s="171">
        <f>IF(N109="snížená",J109,0)</f>
        <v>0</v>
      </c>
      <c r="BG109" s="171">
        <f>IF(N109="zákl. přenesená",J109,0)</f>
        <v>0</v>
      </c>
      <c r="BH109" s="171">
        <f>IF(N109="sníž. přenesená",J109,0)</f>
        <v>0</v>
      </c>
      <c r="BI109" s="171">
        <f>IF(N109="nulová",J109,0)</f>
        <v>0</v>
      </c>
      <c r="BJ109" s="13" t="s">
        <v>77</v>
      </c>
      <c r="BK109" s="171">
        <f>ROUND(I109*H109,2)</f>
        <v>0</v>
      </c>
      <c r="BL109" s="13" t="s">
        <v>123</v>
      </c>
      <c r="BM109" s="13" t="s">
        <v>225</v>
      </c>
    </row>
    <row r="110" s="1" customFormat="1">
      <c r="B110" s="31"/>
      <c r="D110" s="172" t="s">
        <v>125</v>
      </c>
      <c r="F110" s="173" t="s">
        <v>226</v>
      </c>
      <c r="I110" s="105"/>
      <c r="L110" s="31"/>
      <c r="M110" s="174"/>
      <c r="N110" s="61"/>
      <c r="O110" s="61"/>
      <c r="P110" s="61"/>
      <c r="Q110" s="61"/>
      <c r="R110" s="61"/>
      <c r="S110" s="61"/>
      <c r="T110" s="62"/>
      <c r="AT110" s="13" t="s">
        <v>125</v>
      </c>
      <c r="AU110" s="13" t="s">
        <v>79</v>
      </c>
    </row>
    <row r="111" s="1" customFormat="1" ht="16.5" customHeight="1">
      <c r="B111" s="159"/>
      <c r="C111" s="160" t="s">
        <v>227</v>
      </c>
      <c r="D111" s="160" t="s">
        <v>119</v>
      </c>
      <c r="E111" s="161" t="s">
        <v>228</v>
      </c>
      <c r="F111" s="162" t="s">
        <v>229</v>
      </c>
      <c r="G111" s="163" t="s">
        <v>149</v>
      </c>
      <c r="H111" s="175"/>
      <c r="I111" s="165"/>
      <c r="J111" s="166">
        <f>ROUND(I111*H111,2)</f>
        <v>0</v>
      </c>
      <c r="K111" s="162" t="s">
        <v>150</v>
      </c>
      <c r="L111" s="31"/>
      <c r="M111" s="167" t="s">
        <v>1</v>
      </c>
      <c r="N111" s="168" t="s">
        <v>40</v>
      </c>
      <c r="O111" s="61"/>
      <c r="P111" s="169">
        <f>O111*H111</f>
        <v>0</v>
      </c>
      <c r="Q111" s="169">
        <v>0</v>
      </c>
      <c r="R111" s="169">
        <f>Q111*H111</f>
        <v>0</v>
      </c>
      <c r="S111" s="169">
        <v>0</v>
      </c>
      <c r="T111" s="170">
        <f>S111*H111</f>
        <v>0</v>
      </c>
      <c r="AR111" s="13" t="s">
        <v>123</v>
      </c>
      <c r="AT111" s="13" t="s">
        <v>119</v>
      </c>
      <c r="AU111" s="13" t="s">
        <v>79</v>
      </c>
      <c r="AY111" s="13" t="s">
        <v>116</v>
      </c>
      <c r="BE111" s="171">
        <f>IF(N111="základní",J111,0)</f>
        <v>0</v>
      </c>
      <c r="BF111" s="171">
        <f>IF(N111="snížená",J111,0)</f>
        <v>0</v>
      </c>
      <c r="BG111" s="171">
        <f>IF(N111="zákl. přenesená",J111,0)</f>
        <v>0</v>
      </c>
      <c r="BH111" s="171">
        <f>IF(N111="sníž. přenesená",J111,0)</f>
        <v>0</v>
      </c>
      <c r="BI111" s="171">
        <f>IF(N111="nulová",J111,0)</f>
        <v>0</v>
      </c>
      <c r="BJ111" s="13" t="s">
        <v>77</v>
      </c>
      <c r="BK111" s="171">
        <f>ROUND(I111*H111,2)</f>
        <v>0</v>
      </c>
      <c r="BL111" s="13" t="s">
        <v>123</v>
      </c>
      <c r="BM111" s="13" t="s">
        <v>230</v>
      </c>
    </row>
    <row r="112" s="1" customFormat="1">
      <c r="B112" s="31"/>
      <c r="D112" s="172" t="s">
        <v>125</v>
      </c>
      <c r="F112" s="173" t="s">
        <v>231</v>
      </c>
      <c r="I112" s="105"/>
      <c r="L112" s="31"/>
      <c r="M112" s="174"/>
      <c r="N112" s="61"/>
      <c r="O112" s="61"/>
      <c r="P112" s="61"/>
      <c r="Q112" s="61"/>
      <c r="R112" s="61"/>
      <c r="S112" s="61"/>
      <c r="T112" s="62"/>
      <c r="AT112" s="13" t="s">
        <v>125</v>
      </c>
      <c r="AU112" s="13" t="s">
        <v>79</v>
      </c>
    </row>
    <row r="113" s="10" customFormat="1" ht="22.8" customHeight="1">
      <c r="B113" s="146"/>
      <c r="D113" s="147" t="s">
        <v>68</v>
      </c>
      <c r="E113" s="157" t="s">
        <v>232</v>
      </c>
      <c r="F113" s="157" t="s">
        <v>233</v>
      </c>
      <c r="I113" s="149"/>
      <c r="J113" s="158">
        <f>BK113</f>
        <v>0</v>
      </c>
      <c r="L113" s="146"/>
      <c r="M113" s="151"/>
      <c r="N113" s="152"/>
      <c r="O113" s="152"/>
      <c r="P113" s="153">
        <f>SUM(P114:P137)</f>
        <v>0</v>
      </c>
      <c r="Q113" s="152"/>
      <c r="R113" s="153">
        <f>SUM(R114:R137)</f>
        <v>0.066879999999999995</v>
      </c>
      <c r="S113" s="152"/>
      <c r="T113" s="154">
        <f>SUM(T114:T137)</f>
        <v>0.013439999999999999</v>
      </c>
      <c r="AR113" s="147" t="s">
        <v>79</v>
      </c>
      <c r="AT113" s="155" t="s">
        <v>68</v>
      </c>
      <c r="AU113" s="155" t="s">
        <v>77</v>
      </c>
      <c r="AY113" s="147" t="s">
        <v>116</v>
      </c>
      <c r="BK113" s="156">
        <f>SUM(BK114:BK137)</f>
        <v>0</v>
      </c>
    </row>
    <row r="114" s="1" customFormat="1" ht="16.5" customHeight="1">
      <c r="B114" s="159"/>
      <c r="C114" s="160" t="s">
        <v>234</v>
      </c>
      <c r="D114" s="160" t="s">
        <v>119</v>
      </c>
      <c r="E114" s="161" t="s">
        <v>235</v>
      </c>
      <c r="F114" s="162" t="s">
        <v>236</v>
      </c>
      <c r="G114" s="163" t="s">
        <v>136</v>
      </c>
      <c r="H114" s="164">
        <v>48</v>
      </c>
      <c r="I114" s="165"/>
      <c r="J114" s="166">
        <f>ROUND(I114*H114,2)</f>
        <v>0</v>
      </c>
      <c r="K114" s="162" t="s">
        <v>150</v>
      </c>
      <c r="L114" s="31"/>
      <c r="M114" s="167" t="s">
        <v>1</v>
      </c>
      <c r="N114" s="168" t="s">
        <v>40</v>
      </c>
      <c r="O114" s="61"/>
      <c r="P114" s="169">
        <f>O114*H114</f>
        <v>0</v>
      </c>
      <c r="Q114" s="169">
        <v>0</v>
      </c>
      <c r="R114" s="169">
        <f>Q114*H114</f>
        <v>0</v>
      </c>
      <c r="S114" s="169">
        <v>0.00027999999999999998</v>
      </c>
      <c r="T114" s="170">
        <f>S114*H114</f>
        <v>0.013439999999999999</v>
      </c>
      <c r="AR114" s="13" t="s">
        <v>123</v>
      </c>
      <c r="AT114" s="13" t="s">
        <v>119</v>
      </c>
      <c r="AU114" s="13" t="s">
        <v>79</v>
      </c>
      <c r="AY114" s="13" t="s">
        <v>116</v>
      </c>
      <c r="BE114" s="171">
        <f>IF(N114="základní",J114,0)</f>
        <v>0</v>
      </c>
      <c r="BF114" s="171">
        <f>IF(N114="snížená",J114,0)</f>
        <v>0</v>
      </c>
      <c r="BG114" s="171">
        <f>IF(N114="zákl. přenesená",J114,0)</f>
        <v>0</v>
      </c>
      <c r="BH114" s="171">
        <f>IF(N114="sníž. přenesená",J114,0)</f>
        <v>0</v>
      </c>
      <c r="BI114" s="171">
        <f>IF(N114="nulová",J114,0)</f>
        <v>0</v>
      </c>
      <c r="BJ114" s="13" t="s">
        <v>77</v>
      </c>
      <c r="BK114" s="171">
        <f>ROUND(I114*H114,2)</f>
        <v>0</v>
      </c>
      <c r="BL114" s="13" t="s">
        <v>123</v>
      </c>
      <c r="BM114" s="13" t="s">
        <v>237</v>
      </c>
    </row>
    <row r="115" s="1" customFormat="1">
      <c r="B115" s="31"/>
      <c r="D115" s="172" t="s">
        <v>125</v>
      </c>
      <c r="F115" s="173" t="s">
        <v>238</v>
      </c>
      <c r="I115" s="105"/>
      <c r="L115" s="31"/>
      <c r="M115" s="174"/>
      <c r="N115" s="61"/>
      <c r="O115" s="61"/>
      <c r="P115" s="61"/>
      <c r="Q115" s="61"/>
      <c r="R115" s="61"/>
      <c r="S115" s="61"/>
      <c r="T115" s="62"/>
      <c r="AT115" s="13" t="s">
        <v>125</v>
      </c>
      <c r="AU115" s="13" t="s">
        <v>79</v>
      </c>
    </row>
    <row r="116" s="1" customFormat="1" ht="16.5" customHeight="1">
      <c r="B116" s="159"/>
      <c r="C116" s="160" t="s">
        <v>239</v>
      </c>
      <c r="D116" s="160" t="s">
        <v>119</v>
      </c>
      <c r="E116" s="161" t="s">
        <v>240</v>
      </c>
      <c r="F116" s="162" t="s">
        <v>241</v>
      </c>
      <c r="G116" s="163" t="s">
        <v>122</v>
      </c>
      <c r="H116" s="164">
        <v>3</v>
      </c>
      <c r="I116" s="165"/>
      <c r="J116" s="166">
        <f>ROUND(I116*H116,2)</f>
        <v>0</v>
      </c>
      <c r="K116" s="162" t="s">
        <v>150</v>
      </c>
      <c r="L116" s="31"/>
      <c r="M116" s="167" t="s">
        <v>1</v>
      </c>
      <c r="N116" s="168" t="s">
        <v>40</v>
      </c>
      <c r="O116" s="61"/>
      <c r="P116" s="169">
        <f>O116*H116</f>
        <v>0</v>
      </c>
      <c r="Q116" s="169">
        <v>0</v>
      </c>
      <c r="R116" s="169">
        <f>Q116*H116</f>
        <v>0</v>
      </c>
      <c r="S116" s="169">
        <v>0</v>
      </c>
      <c r="T116" s="170">
        <f>S116*H116</f>
        <v>0</v>
      </c>
      <c r="AR116" s="13" t="s">
        <v>123</v>
      </c>
      <c r="AT116" s="13" t="s">
        <v>119</v>
      </c>
      <c r="AU116" s="13" t="s">
        <v>79</v>
      </c>
      <c r="AY116" s="13" t="s">
        <v>116</v>
      </c>
      <c r="BE116" s="171">
        <f>IF(N116="základní",J116,0)</f>
        <v>0</v>
      </c>
      <c r="BF116" s="171">
        <f>IF(N116="snížená",J116,0)</f>
        <v>0</v>
      </c>
      <c r="BG116" s="171">
        <f>IF(N116="zákl. přenesená",J116,0)</f>
        <v>0</v>
      </c>
      <c r="BH116" s="171">
        <f>IF(N116="sníž. přenesená",J116,0)</f>
        <v>0</v>
      </c>
      <c r="BI116" s="171">
        <f>IF(N116="nulová",J116,0)</f>
        <v>0</v>
      </c>
      <c r="BJ116" s="13" t="s">
        <v>77</v>
      </c>
      <c r="BK116" s="171">
        <f>ROUND(I116*H116,2)</f>
        <v>0</v>
      </c>
      <c r="BL116" s="13" t="s">
        <v>123</v>
      </c>
      <c r="BM116" s="13" t="s">
        <v>242</v>
      </c>
    </row>
    <row r="117" s="1" customFormat="1">
      <c r="B117" s="31"/>
      <c r="D117" s="172" t="s">
        <v>125</v>
      </c>
      <c r="F117" s="173" t="s">
        <v>243</v>
      </c>
      <c r="I117" s="105"/>
      <c r="L117" s="31"/>
      <c r="M117" s="174"/>
      <c r="N117" s="61"/>
      <c r="O117" s="61"/>
      <c r="P117" s="61"/>
      <c r="Q117" s="61"/>
      <c r="R117" s="61"/>
      <c r="S117" s="61"/>
      <c r="T117" s="62"/>
      <c r="AT117" s="13" t="s">
        <v>125</v>
      </c>
      <c r="AU117" s="13" t="s">
        <v>79</v>
      </c>
    </row>
    <row r="118" s="1" customFormat="1" ht="16.5" customHeight="1">
      <c r="B118" s="159"/>
      <c r="C118" s="160" t="s">
        <v>244</v>
      </c>
      <c r="D118" s="160" t="s">
        <v>119</v>
      </c>
      <c r="E118" s="161" t="s">
        <v>245</v>
      </c>
      <c r="F118" s="162" t="s">
        <v>246</v>
      </c>
      <c r="G118" s="163" t="s">
        <v>136</v>
      </c>
      <c r="H118" s="164">
        <v>37</v>
      </c>
      <c r="I118" s="165"/>
      <c r="J118" s="166">
        <f>ROUND(I118*H118,2)</f>
        <v>0</v>
      </c>
      <c r="K118" s="162" t="s">
        <v>150</v>
      </c>
      <c r="L118" s="31"/>
      <c r="M118" s="167" t="s">
        <v>1</v>
      </c>
      <c r="N118" s="168" t="s">
        <v>40</v>
      </c>
      <c r="O118" s="61"/>
      <c r="P118" s="169">
        <f>O118*H118</f>
        <v>0</v>
      </c>
      <c r="Q118" s="169">
        <v>0.00096000000000000002</v>
      </c>
      <c r="R118" s="169">
        <f>Q118*H118</f>
        <v>0.035520000000000003</v>
      </c>
      <c r="S118" s="169">
        <v>0</v>
      </c>
      <c r="T118" s="170">
        <f>S118*H118</f>
        <v>0</v>
      </c>
      <c r="AR118" s="13" t="s">
        <v>123</v>
      </c>
      <c r="AT118" s="13" t="s">
        <v>119</v>
      </c>
      <c r="AU118" s="13" t="s">
        <v>79</v>
      </c>
      <c r="AY118" s="13" t="s">
        <v>116</v>
      </c>
      <c r="BE118" s="171">
        <f>IF(N118="základní",J118,0)</f>
        <v>0</v>
      </c>
      <c r="BF118" s="171">
        <f>IF(N118="snížená",J118,0)</f>
        <v>0</v>
      </c>
      <c r="BG118" s="171">
        <f>IF(N118="zákl. přenesená",J118,0)</f>
        <v>0</v>
      </c>
      <c r="BH118" s="171">
        <f>IF(N118="sníž. přenesená",J118,0)</f>
        <v>0</v>
      </c>
      <c r="BI118" s="171">
        <f>IF(N118="nulová",J118,0)</f>
        <v>0</v>
      </c>
      <c r="BJ118" s="13" t="s">
        <v>77</v>
      </c>
      <c r="BK118" s="171">
        <f>ROUND(I118*H118,2)</f>
        <v>0</v>
      </c>
      <c r="BL118" s="13" t="s">
        <v>123</v>
      </c>
      <c r="BM118" s="13" t="s">
        <v>247</v>
      </c>
    </row>
    <row r="119" s="1" customFormat="1">
      <c r="B119" s="31"/>
      <c r="D119" s="172" t="s">
        <v>125</v>
      </c>
      <c r="F119" s="173" t="s">
        <v>248</v>
      </c>
      <c r="I119" s="105"/>
      <c r="L119" s="31"/>
      <c r="M119" s="174"/>
      <c r="N119" s="61"/>
      <c r="O119" s="61"/>
      <c r="P119" s="61"/>
      <c r="Q119" s="61"/>
      <c r="R119" s="61"/>
      <c r="S119" s="61"/>
      <c r="T119" s="62"/>
      <c r="AT119" s="13" t="s">
        <v>125</v>
      </c>
      <c r="AU119" s="13" t="s">
        <v>79</v>
      </c>
    </row>
    <row r="120" s="1" customFormat="1" ht="16.5" customHeight="1">
      <c r="B120" s="159"/>
      <c r="C120" s="160" t="s">
        <v>8</v>
      </c>
      <c r="D120" s="160" t="s">
        <v>119</v>
      </c>
      <c r="E120" s="161" t="s">
        <v>249</v>
      </c>
      <c r="F120" s="162" t="s">
        <v>250</v>
      </c>
      <c r="G120" s="163" t="s">
        <v>136</v>
      </c>
      <c r="H120" s="164">
        <v>11</v>
      </c>
      <c r="I120" s="165"/>
      <c r="J120" s="166">
        <f>ROUND(I120*H120,2)</f>
        <v>0</v>
      </c>
      <c r="K120" s="162" t="s">
        <v>150</v>
      </c>
      <c r="L120" s="31"/>
      <c r="M120" s="167" t="s">
        <v>1</v>
      </c>
      <c r="N120" s="168" t="s">
        <v>40</v>
      </c>
      <c r="O120" s="61"/>
      <c r="P120" s="169">
        <f>O120*H120</f>
        <v>0</v>
      </c>
      <c r="Q120" s="169">
        <v>0.00125</v>
      </c>
      <c r="R120" s="169">
        <f>Q120*H120</f>
        <v>0.01375</v>
      </c>
      <c r="S120" s="169">
        <v>0</v>
      </c>
      <c r="T120" s="170">
        <f>S120*H120</f>
        <v>0</v>
      </c>
      <c r="AR120" s="13" t="s">
        <v>123</v>
      </c>
      <c r="AT120" s="13" t="s">
        <v>119</v>
      </c>
      <c r="AU120" s="13" t="s">
        <v>79</v>
      </c>
      <c r="AY120" s="13" t="s">
        <v>116</v>
      </c>
      <c r="BE120" s="171">
        <f>IF(N120="základní",J120,0)</f>
        <v>0</v>
      </c>
      <c r="BF120" s="171">
        <f>IF(N120="snížená",J120,0)</f>
        <v>0</v>
      </c>
      <c r="BG120" s="171">
        <f>IF(N120="zákl. přenesená",J120,0)</f>
        <v>0</v>
      </c>
      <c r="BH120" s="171">
        <f>IF(N120="sníž. přenesená",J120,0)</f>
        <v>0</v>
      </c>
      <c r="BI120" s="171">
        <f>IF(N120="nulová",J120,0)</f>
        <v>0</v>
      </c>
      <c r="BJ120" s="13" t="s">
        <v>77</v>
      </c>
      <c r="BK120" s="171">
        <f>ROUND(I120*H120,2)</f>
        <v>0</v>
      </c>
      <c r="BL120" s="13" t="s">
        <v>123</v>
      </c>
      <c r="BM120" s="13" t="s">
        <v>251</v>
      </c>
    </row>
    <row r="121" s="1" customFormat="1">
      <c r="B121" s="31"/>
      <c r="D121" s="172" t="s">
        <v>125</v>
      </c>
      <c r="F121" s="173" t="s">
        <v>252</v>
      </c>
      <c r="I121" s="105"/>
      <c r="L121" s="31"/>
      <c r="M121" s="174"/>
      <c r="N121" s="61"/>
      <c r="O121" s="61"/>
      <c r="P121" s="61"/>
      <c r="Q121" s="61"/>
      <c r="R121" s="61"/>
      <c r="S121" s="61"/>
      <c r="T121" s="62"/>
      <c r="AT121" s="13" t="s">
        <v>125</v>
      </c>
      <c r="AU121" s="13" t="s">
        <v>79</v>
      </c>
    </row>
    <row r="122" s="1" customFormat="1" ht="16.5" customHeight="1">
      <c r="B122" s="159"/>
      <c r="C122" s="160" t="s">
        <v>123</v>
      </c>
      <c r="D122" s="160" t="s">
        <v>119</v>
      </c>
      <c r="E122" s="161" t="s">
        <v>253</v>
      </c>
      <c r="F122" s="162" t="s">
        <v>254</v>
      </c>
      <c r="G122" s="163" t="s">
        <v>136</v>
      </c>
      <c r="H122" s="164">
        <v>31</v>
      </c>
      <c r="I122" s="165"/>
      <c r="J122" s="166">
        <f>ROUND(I122*H122,2)</f>
        <v>0</v>
      </c>
      <c r="K122" s="162" t="s">
        <v>150</v>
      </c>
      <c r="L122" s="31"/>
      <c r="M122" s="167" t="s">
        <v>1</v>
      </c>
      <c r="N122" s="168" t="s">
        <v>40</v>
      </c>
      <c r="O122" s="61"/>
      <c r="P122" s="169">
        <f>O122*H122</f>
        <v>0</v>
      </c>
      <c r="Q122" s="169">
        <v>6.9999999999999994E-05</v>
      </c>
      <c r="R122" s="169">
        <f>Q122*H122</f>
        <v>0.0021699999999999996</v>
      </c>
      <c r="S122" s="169">
        <v>0</v>
      </c>
      <c r="T122" s="170">
        <f>S122*H122</f>
        <v>0</v>
      </c>
      <c r="AR122" s="13" t="s">
        <v>123</v>
      </c>
      <c r="AT122" s="13" t="s">
        <v>119</v>
      </c>
      <c r="AU122" s="13" t="s">
        <v>79</v>
      </c>
      <c r="AY122" s="13" t="s">
        <v>116</v>
      </c>
      <c r="BE122" s="171">
        <f>IF(N122="základní",J122,0)</f>
        <v>0</v>
      </c>
      <c r="BF122" s="171">
        <f>IF(N122="snížená",J122,0)</f>
        <v>0</v>
      </c>
      <c r="BG122" s="171">
        <f>IF(N122="zákl. přenesená",J122,0)</f>
        <v>0</v>
      </c>
      <c r="BH122" s="171">
        <f>IF(N122="sníž. přenesená",J122,0)</f>
        <v>0</v>
      </c>
      <c r="BI122" s="171">
        <f>IF(N122="nulová",J122,0)</f>
        <v>0</v>
      </c>
      <c r="BJ122" s="13" t="s">
        <v>77</v>
      </c>
      <c r="BK122" s="171">
        <f>ROUND(I122*H122,2)</f>
        <v>0</v>
      </c>
      <c r="BL122" s="13" t="s">
        <v>123</v>
      </c>
      <c r="BM122" s="13" t="s">
        <v>255</v>
      </c>
    </row>
    <row r="123" s="1" customFormat="1">
      <c r="B123" s="31"/>
      <c r="D123" s="172" t="s">
        <v>125</v>
      </c>
      <c r="F123" s="173" t="s">
        <v>256</v>
      </c>
      <c r="I123" s="105"/>
      <c r="L123" s="31"/>
      <c r="M123" s="174"/>
      <c r="N123" s="61"/>
      <c r="O123" s="61"/>
      <c r="P123" s="61"/>
      <c r="Q123" s="61"/>
      <c r="R123" s="61"/>
      <c r="S123" s="61"/>
      <c r="T123" s="62"/>
      <c r="AT123" s="13" t="s">
        <v>125</v>
      </c>
      <c r="AU123" s="13" t="s">
        <v>79</v>
      </c>
    </row>
    <row r="124" s="1" customFormat="1" ht="16.5" customHeight="1">
      <c r="B124" s="159"/>
      <c r="C124" s="160" t="s">
        <v>257</v>
      </c>
      <c r="D124" s="160" t="s">
        <v>119</v>
      </c>
      <c r="E124" s="161" t="s">
        <v>258</v>
      </c>
      <c r="F124" s="162" t="s">
        <v>259</v>
      </c>
      <c r="G124" s="163" t="s">
        <v>136</v>
      </c>
      <c r="H124" s="164">
        <v>17</v>
      </c>
      <c r="I124" s="165"/>
      <c r="J124" s="166">
        <f>ROUND(I124*H124,2)</f>
        <v>0</v>
      </c>
      <c r="K124" s="162" t="s">
        <v>150</v>
      </c>
      <c r="L124" s="31"/>
      <c r="M124" s="167" t="s">
        <v>1</v>
      </c>
      <c r="N124" s="168" t="s">
        <v>40</v>
      </c>
      <c r="O124" s="61"/>
      <c r="P124" s="169">
        <f>O124*H124</f>
        <v>0</v>
      </c>
      <c r="Q124" s="169">
        <v>0.00020000000000000001</v>
      </c>
      <c r="R124" s="169">
        <f>Q124*H124</f>
        <v>0.0034000000000000002</v>
      </c>
      <c r="S124" s="169">
        <v>0</v>
      </c>
      <c r="T124" s="170">
        <f>S124*H124</f>
        <v>0</v>
      </c>
      <c r="AR124" s="13" t="s">
        <v>123</v>
      </c>
      <c r="AT124" s="13" t="s">
        <v>119</v>
      </c>
      <c r="AU124" s="13" t="s">
        <v>79</v>
      </c>
      <c r="AY124" s="13" t="s">
        <v>116</v>
      </c>
      <c r="BE124" s="171">
        <f>IF(N124="základní",J124,0)</f>
        <v>0</v>
      </c>
      <c r="BF124" s="171">
        <f>IF(N124="snížená",J124,0)</f>
        <v>0</v>
      </c>
      <c r="BG124" s="171">
        <f>IF(N124="zákl. přenesená",J124,0)</f>
        <v>0</v>
      </c>
      <c r="BH124" s="171">
        <f>IF(N124="sníž. přenesená",J124,0)</f>
        <v>0</v>
      </c>
      <c r="BI124" s="171">
        <f>IF(N124="nulová",J124,0)</f>
        <v>0</v>
      </c>
      <c r="BJ124" s="13" t="s">
        <v>77</v>
      </c>
      <c r="BK124" s="171">
        <f>ROUND(I124*H124,2)</f>
        <v>0</v>
      </c>
      <c r="BL124" s="13" t="s">
        <v>123</v>
      </c>
      <c r="BM124" s="13" t="s">
        <v>260</v>
      </c>
    </row>
    <row r="125" s="1" customFormat="1">
      <c r="B125" s="31"/>
      <c r="D125" s="172" t="s">
        <v>125</v>
      </c>
      <c r="F125" s="173" t="s">
        <v>261</v>
      </c>
      <c r="I125" s="105"/>
      <c r="L125" s="31"/>
      <c r="M125" s="174"/>
      <c r="N125" s="61"/>
      <c r="O125" s="61"/>
      <c r="P125" s="61"/>
      <c r="Q125" s="61"/>
      <c r="R125" s="61"/>
      <c r="S125" s="61"/>
      <c r="T125" s="62"/>
      <c r="AT125" s="13" t="s">
        <v>125</v>
      </c>
      <c r="AU125" s="13" t="s">
        <v>79</v>
      </c>
    </row>
    <row r="126" s="1" customFormat="1" ht="16.5" customHeight="1">
      <c r="B126" s="159"/>
      <c r="C126" s="160" t="s">
        <v>262</v>
      </c>
      <c r="D126" s="160" t="s">
        <v>119</v>
      </c>
      <c r="E126" s="161" t="s">
        <v>263</v>
      </c>
      <c r="F126" s="162" t="s">
        <v>264</v>
      </c>
      <c r="G126" s="163" t="s">
        <v>122</v>
      </c>
      <c r="H126" s="164">
        <v>11</v>
      </c>
      <c r="I126" s="165"/>
      <c r="J126" s="166">
        <f>ROUND(I126*H126,2)</f>
        <v>0</v>
      </c>
      <c r="K126" s="162" t="s">
        <v>150</v>
      </c>
      <c r="L126" s="31"/>
      <c r="M126" s="167" t="s">
        <v>1</v>
      </c>
      <c r="N126" s="168" t="s">
        <v>40</v>
      </c>
      <c r="O126" s="61"/>
      <c r="P126" s="169">
        <f>O126*H126</f>
        <v>0</v>
      </c>
      <c r="Q126" s="169">
        <v>0</v>
      </c>
      <c r="R126" s="169">
        <f>Q126*H126</f>
        <v>0</v>
      </c>
      <c r="S126" s="169">
        <v>0</v>
      </c>
      <c r="T126" s="170">
        <f>S126*H126</f>
        <v>0</v>
      </c>
      <c r="AR126" s="13" t="s">
        <v>123</v>
      </c>
      <c r="AT126" s="13" t="s">
        <v>119</v>
      </c>
      <c r="AU126" s="13" t="s">
        <v>79</v>
      </c>
      <c r="AY126" s="13" t="s">
        <v>116</v>
      </c>
      <c r="BE126" s="171">
        <f>IF(N126="základní",J126,0)</f>
        <v>0</v>
      </c>
      <c r="BF126" s="171">
        <f>IF(N126="snížená",J126,0)</f>
        <v>0</v>
      </c>
      <c r="BG126" s="171">
        <f>IF(N126="zákl. přenesená",J126,0)</f>
        <v>0</v>
      </c>
      <c r="BH126" s="171">
        <f>IF(N126="sníž. přenesená",J126,0)</f>
        <v>0</v>
      </c>
      <c r="BI126" s="171">
        <f>IF(N126="nulová",J126,0)</f>
        <v>0</v>
      </c>
      <c r="BJ126" s="13" t="s">
        <v>77</v>
      </c>
      <c r="BK126" s="171">
        <f>ROUND(I126*H126,2)</f>
        <v>0</v>
      </c>
      <c r="BL126" s="13" t="s">
        <v>123</v>
      </c>
      <c r="BM126" s="13" t="s">
        <v>265</v>
      </c>
    </row>
    <row r="127" s="1" customFormat="1">
      <c r="B127" s="31"/>
      <c r="D127" s="172" t="s">
        <v>125</v>
      </c>
      <c r="F127" s="173" t="s">
        <v>266</v>
      </c>
      <c r="I127" s="105"/>
      <c r="L127" s="31"/>
      <c r="M127" s="174"/>
      <c r="N127" s="61"/>
      <c r="O127" s="61"/>
      <c r="P127" s="61"/>
      <c r="Q127" s="61"/>
      <c r="R127" s="61"/>
      <c r="S127" s="61"/>
      <c r="T127" s="62"/>
      <c r="AT127" s="13" t="s">
        <v>125</v>
      </c>
      <c r="AU127" s="13" t="s">
        <v>79</v>
      </c>
    </row>
    <row r="128" s="1" customFormat="1" ht="16.5" customHeight="1">
      <c r="B128" s="159"/>
      <c r="C128" s="160" t="s">
        <v>267</v>
      </c>
      <c r="D128" s="160" t="s">
        <v>119</v>
      </c>
      <c r="E128" s="161" t="s">
        <v>268</v>
      </c>
      <c r="F128" s="162" t="s">
        <v>269</v>
      </c>
      <c r="G128" s="163" t="s">
        <v>122</v>
      </c>
      <c r="H128" s="164">
        <v>2</v>
      </c>
      <c r="I128" s="165"/>
      <c r="J128" s="166">
        <f>ROUND(I128*H128,2)</f>
        <v>0</v>
      </c>
      <c r="K128" s="162" t="s">
        <v>150</v>
      </c>
      <c r="L128" s="31"/>
      <c r="M128" s="167" t="s">
        <v>1</v>
      </c>
      <c r="N128" s="168" t="s">
        <v>40</v>
      </c>
      <c r="O128" s="61"/>
      <c r="P128" s="169">
        <f>O128*H128</f>
        <v>0</v>
      </c>
      <c r="Q128" s="169">
        <v>0.00022000000000000001</v>
      </c>
      <c r="R128" s="169">
        <f>Q128*H128</f>
        <v>0.00044000000000000002</v>
      </c>
      <c r="S128" s="169">
        <v>0</v>
      </c>
      <c r="T128" s="170">
        <f>S128*H128</f>
        <v>0</v>
      </c>
      <c r="AR128" s="13" t="s">
        <v>123</v>
      </c>
      <c r="AT128" s="13" t="s">
        <v>119</v>
      </c>
      <c r="AU128" s="13" t="s">
        <v>79</v>
      </c>
      <c r="AY128" s="13" t="s">
        <v>116</v>
      </c>
      <c r="BE128" s="171">
        <f>IF(N128="základní",J128,0)</f>
        <v>0</v>
      </c>
      <c r="BF128" s="171">
        <f>IF(N128="snížená",J128,0)</f>
        <v>0</v>
      </c>
      <c r="BG128" s="171">
        <f>IF(N128="zákl. přenesená",J128,0)</f>
        <v>0</v>
      </c>
      <c r="BH128" s="171">
        <f>IF(N128="sníž. přenesená",J128,0)</f>
        <v>0</v>
      </c>
      <c r="BI128" s="171">
        <f>IF(N128="nulová",J128,0)</f>
        <v>0</v>
      </c>
      <c r="BJ128" s="13" t="s">
        <v>77</v>
      </c>
      <c r="BK128" s="171">
        <f>ROUND(I128*H128,2)</f>
        <v>0</v>
      </c>
      <c r="BL128" s="13" t="s">
        <v>123</v>
      </c>
      <c r="BM128" s="13" t="s">
        <v>270</v>
      </c>
    </row>
    <row r="129" s="1" customFormat="1">
      <c r="B129" s="31"/>
      <c r="D129" s="172" t="s">
        <v>125</v>
      </c>
      <c r="F129" s="173" t="s">
        <v>271</v>
      </c>
      <c r="I129" s="105"/>
      <c r="L129" s="31"/>
      <c r="M129" s="174"/>
      <c r="N129" s="61"/>
      <c r="O129" s="61"/>
      <c r="P129" s="61"/>
      <c r="Q129" s="61"/>
      <c r="R129" s="61"/>
      <c r="S129" s="61"/>
      <c r="T129" s="62"/>
      <c r="AT129" s="13" t="s">
        <v>125</v>
      </c>
      <c r="AU129" s="13" t="s">
        <v>79</v>
      </c>
    </row>
    <row r="130" s="1" customFormat="1" ht="16.5" customHeight="1">
      <c r="B130" s="159"/>
      <c r="C130" s="160" t="s">
        <v>272</v>
      </c>
      <c r="D130" s="160" t="s">
        <v>119</v>
      </c>
      <c r="E130" s="161" t="s">
        <v>273</v>
      </c>
      <c r="F130" s="162" t="s">
        <v>274</v>
      </c>
      <c r="G130" s="163" t="s">
        <v>122</v>
      </c>
      <c r="H130" s="164">
        <v>4</v>
      </c>
      <c r="I130" s="165"/>
      <c r="J130" s="166">
        <f>ROUND(I130*H130,2)</f>
        <v>0</v>
      </c>
      <c r="K130" s="162" t="s">
        <v>150</v>
      </c>
      <c r="L130" s="31"/>
      <c r="M130" s="167" t="s">
        <v>1</v>
      </c>
      <c r="N130" s="168" t="s">
        <v>40</v>
      </c>
      <c r="O130" s="61"/>
      <c r="P130" s="169">
        <f>O130*H130</f>
        <v>0</v>
      </c>
      <c r="Q130" s="169">
        <v>0.00050000000000000001</v>
      </c>
      <c r="R130" s="169">
        <f>Q130*H130</f>
        <v>0.002</v>
      </c>
      <c r="S130" s="169">
        <v>0</v>
      </c>
      <c r="T130" s="170">
        <f>S130*H130</f>
        <v>0</v>
      </c>
      <c r="AR130" s="13" t="s">
        <v>123</v>
      </c>
      <c r="AT130" s="13" t="s">
        <v>119</v>
      </c>
      <c r="AU130" s="13" t="s">
        <v>79</v>
      </c>
      <c r="AY130" s="13" t="s">
        <v>116</v>
      </c>
      <c r="BE130" s="171">
        <f>IF(N130="základní",J130,0)</f>
        <v>0</v>
      </c>
      <c r="BF130" s="171">
        <f>IF(N130="snížená",J130,0)</f>
        <v>0</v>
      </c>
      <c r="BG130" s="171">
        <f>IF(N130="zákl. přenesená",J130,0)</f>
        <v>0</v>
      </c>
      <c r="BH130" s="171">
        <f>IF(N130="sníž. přenesená",J130,0)</f>
        <v>0</v>
      </c>
      <c r="BI130" s="171">
        <f>IF(N130="nulová",J130,0)</f>
        <v>0</v>
      </c>
      <c r="BJ130" s="13" t="s">
        <v>77</v>
      </c>
      <c r="BK130" s="171">
        <f>ROUND(I130*H130,2)</f>
        <v>0</v>
      </c>
      <c r="BL130" s="13" t="s">
        <v>123</v>
      </c>
      <c r="BM130" s="13" t="s">
        <v>275</v>
      </c>
    </row>
    <row r="131" s="1" customFormat="1">
      <c r="B131" s="31"/>
      <c r="D131" s="172" t="s">
        <v>125</v>
      </c>
      <c r="F131" s="173" t="s">
        <v>276</v>
      </c>
      <c r="I131" s="105"/>
      <c r="L131" s="31"/>
      <c r="M131" s="174"/>
      <c r="N131" s="61"/>
      <c r="O131" s="61"/>
      <c r="P131" s="61"/>
      <c r="Q131" s="61"/>
      <c r="R131" s="61"/>
      <c r="S131" s="61"/>
      <c r="T131" s="62"/>
      <c r="AT131" s="13" t="s">
        <v>125</v>
      </c>
      <c r="AU131" s="13" t="s">
        <v>79</v>
      </c>
    </row>
    <row r="132" s="1" customFormat="1" ht="16.5" customHeight="1">
      <c r="B132" s="159"/>
      <c r="C132" s="160" t="s">
        <v>7</v>
      </c>
      <c r="D132" s="160" t="s">
        <v>119</v>
      </c>
      <c r="E132" s="161" t="s">
        <v>277</v>
      </c>
      <c r="F132" s="162" t="s">
        <v>278</v>
      </c>
      <c r="G132" s="163" t="s">
        <v>136</v>
      </c>
      <c r="H132" s="164">
        <v>48</v>
      </c>
      <c r="I132" s="165"/>
      <c r="J132" s="166">
        <f>ROUND(I132*H132,2)</f>
        <v>0</v>
      </c>
      <c r="K132" s="162" t="s">
        <v>150</v>
      </c>
      <c r="L132" s="31"/>
      <c r="M132" s="167" t="s">
        <v>1</v>
      </c>
      <c r="N132" s="168" t="s">
        <v>40</v>
      </c>
      <c r="O132" s="61"/>
      <c r="P132" s="169">
        <f>O132*H132</f>
        <v>0</v>
      </c>
      <c r="Q132" s="169">
        <v>0.00019000000000000001</v>
      </c>
      <c r="R132" s="169">
        <f>Q132*H132</f>
        <v>0.0091199999999999996</v>
      </c>
      <c r="S132" s="169">
        <v>0</v>
      </c>
      <c r="T132" s="170">
        <f>S132*H132</f>
        <v>0</v>
      </c>
      <c r="AR132" s="13" t="s">
        <v>123</v>
      </c>
      <c r="AT132" s="13" t="s">
        <v>119</v>
      </c>
      <c r="AU132" s="13" t="s">
        <v>79</v>
      </c>
      <c r="AY132" s="13" t="s">
        <v>116</v>
      </c>
      <c r="BE132" s="171">
        <f>IF(N132="základní",J132,0)</f>
        <v>0</v>
      </c>
      <c r="BF132" s="171">
        <f>IF(N132="snížená",J132,0)</f>
        <v>0</v>
      </c>
      <c r="BG132" s="171">
        <f>IF(N132="zákl. přenesená",J132,0)</f>
        <v>0</v>
      </c>
      <c r="BH132" s="171">
        <f>IF(N132="sníž. přenesená",J132,0)</f>
        <v>0</v>
      </c>
      <c r="BI132" s="171">
        <f>IF(N132="nulová",J132,0)</f>
        <v>0</v>
      </c>
      <c r="BJ132" s="13" t="s">
        <v>77</v>
      </c>
      <c r="BK132" s="171">
        <f>ROUND(I132*H132,2)</f>
        <v>0</v>
      </c>
      <c r="BL132" s="13" t="s">
        <v>123</v>
      </c>
      <c r="BM132" s="13" t="s">
        <v>279</v>
      </c>
    </row>
    <row r="133" s="1" customFormat="1">
      <c r="B133" s="31"/>
      <c r="D133" s="172" t="s">
        <v>125</v>
      </c>
      <c r="F133" s="173" t="s">
        <v>280</v>
      </c>
      <c r="I133" s="105"/>
      <c r="L133" s="31"/>
      <c r="M133" s="174"/>
      <c r="N133" s="61"/>
      <c r="O133" s="61"/>
      <c r="P133" s="61"/>
      <c r="Q133" s="61"/>
      <c r="R133" s="61"/>
      <c r="S133" s="61"/>
      <c r="T133" s="62"/>
      <c r="AT133" s="13" t="s">
        <v>125</v>
      </c>
      <c r="AU133" s="13" t="s">
        <v>79</v>
      </c>
    </row>
    <row r="134" s="1" customFormat="1" ht="16.5" customHeight="1">
      <c r="B134" s="159"/>
      <c r="C134" s="160" t="s">
        <v>281</v>
      </c>
      <c r="D134" s="160" t="s">
        <v>119</v>
      </c>
      <c r="E134" s="161" t="s">
        <v>282</v>
      </c>
      <c r="F134" s="162" t="s">
        <v>283</v>
      </c>
      <c r="G134" s="163" t="s">
        <v>136</v>
      </c>
      <c r="H134" s="164">
        <v>48</v>
      </c>
      <c r="I134" s="165"/>
      <c r="J134" s="166">
        <f>ROUND(I134*H134,2)</f>
        <v>0</v>
      </c>
      <c r="K134" s="162" t="s">
        <v>150</v>
      </c>
      <c r="L134" s="31"/>
      <c r="M134" s="167" t="s">
        <v>1</v>
      </c>
      <c r="N134" s="168" t="s">
        <v>40</v>
      </c>
      <c r="O134" s="61"/>
      <c r="P134" s="169">
        <f>O134*H134</f>
        <v>0</v>
      </c>
      <c r="Q134" s="169">
        <v>1.0000000000000001E-05</v>
      </c>
      <c r="R134" s="169">
        <f>Q134*H134</f>
        <v>0.00048000000000000007</v>
      </c>
      <c r="S134" s="169">
        <v>0</v>
      </c>
      <c r="T134" s="170">
        <f>S134*H134</f>
        <v>0</v>
      </c>
      <c r="AR134" s="13" t="s">
        <v>123</v>
      </c>
      <c r="AT134" s="13" t="s">
        <v>119</v>
      </c>
      <c r="AU134" s="13" t="s">
        <v>79</v>
      </c>
      <c r="AY134" s="13" t="s">
        <v>116</v>
      </c>
      <c r="BE134" s="171">
        <f>IF(N134="základní",J134,0)</f>
        <v>0</v>
      </c>
      <c r="BF134" s="171">
        <f>IF(N134="snížená",J134,0)</f>
        <v>0</v>
      </c>
      <c r="BG134" s="171">
        <f>IF(N134="zákl. přenesená",J134,0)</f>
        <v>0</v>
      </c>
      <c r="BH134" s="171">
        <f>IF(N134="sníž. přenesená",J134,0)</f>
        <v>0</v>
      </c>
      <c r="BI134" s="171">
        <f>IF(N134="nulová",J134,0)</f>
        <v>0</v>
      </c>
      <c r="BJ134" s="13" t="s">
        <v>77</v>
      </c>
      <c r="BK134" s="171">
        <f>ROUND(I134*H134,2)</f>
        <v>0</v>
      </c>
      <c r="BL134" s="13" t="s">
        <v>123</v>
      </c>
      <c r="BM134" s="13" t="s">
        <v>284</v>
      </c>
    </row>
    <row r="135" s="1" customFormat="1">
      <c r="B135" s="31"/>
      <c r="D135" s="172" t="s">
        <v>125</v>
      </c>
      <c r="F135" s="173" t="s">
        <v>285</v>
      </c>
      <c r="I135" s="105"/>
      <c r="L135" s="31"/>
      <c r="M135" s="174"/>
      <c r="N135" s="61"/>
      <c r="O135" s="61"/>
      <c r="P135" s="61"/>
      <c r="Q135" s="61"/>
      <c r="R135" s="61"/>
      <c r="S135" s="61"/>
      <c r="T135" s="62"/>
      <c r="AT135" s="13" t="s">
        <v>125</v>
      </c>
      <c r="AU135" s="13" t="s">
        <v>79</v>
      </c>
    </row>
    <row r="136" s="1" customFormat="1" ht="16.5" customHeight="1">
      <c r="B136" s="159"/>
      <c r="C136" s="160" t="s">
        <v>286</v>
      </c>
      <c r="D136" s="160" t="s">
        <v>119</v>
      </c>
      <c r="E136" s="161" t="s">
        <v>287</v>
      </c>
      <c r="F136" s="162" t="s">
        <v>288</v>
      </c>
      <c r="G136" s="163" t="s">
        <v>149</v>
      </c>
      <c r="H136" s="175"/>
      <c r="I136" s="165"/>
      <c r="J136" s="166">
        <f>ROUND(I136*H136,2)</f>
        <v>0</v>
      </c>
      <c r="K136" s="162" t="s">
        <v>150</v>
      </c>
      <c r="L136" s="31"/>
      <c r="M136" s="167" t="s">
        <v>1</v>
      </c>
      <c r="N136" s="168" t="s">
        <v>40</v>
      </c>
      <c r="O136" s="61"/>
      <c r="P136" s="169">
        <f>O136*H136</f>
        <v>0</v>
      </c>
      <c r="Q136" s="169">
        <v>0</v>
      </c>
      <c r="R136" s="169">
        <f>Q136*H136</f>
        <v>0</v>
      </c>
      <c r="S136" s="169">
        <v>0</v>
      </c>
      <c r="T136" s="170">
        <f>S136*H136</f>
        <v>0</v>
      </c>
      <c r="AR136" s="13" t="s">
        <v>123</v>
      </c>
      <c r="AT136" s="13" t="s">
        <v>119</v>
      </c>
      <c r="AU136" s="13" t="s">
        <v>79</v>
      </c>
      <c r="AY136" s="13" t="s">
        <v>116</v>
      </c>
      <c r="BE136" s="171">
        <f>IF(N136="základní",J136,0)</f>
        <v>0</v>
      </c>
      <c r="BF136" s="171">
        <f>IF(N136="snížená",J136,0)</f>
        <v>0</v>
      </c>
      <c r="BG136" s="171">
        <f>IF(N136="zákl. přenesená",J136,0)</f>
        <v>0</v>
      </c>
      <c r="BH136" s="171">
        <f>IF(N136="sníž. přenesená",J136,0)</f>
        <v>0</v>
      </c>
      <c r="BI136" s="171">
        <f>IF(N136="nulová",J136,0)</f>
        <v>0</v>
      </c>
      <c r="BJ136" s="13" t="s">
        <v>77</v>
      </c>
      <c r="BK136" s="171">
        <f>ROUND(I136*H136,2)</f>
        <v>0</v>
      </c>
      <c r="BL136" s="13" t="s">
        <v>123</v>
      </c>
      <c r="BM136" s="13" t="s">
        <v>289</v>
      </c>
    </row>
    <row r="137" s="1" customFormat="1">
      <c r="B137" s="31"/>
      <c r="D137" s="172" t="s">
        <v>125</v>
      </c>
      <c r="F137" s="173" t="s">
        <v>290</v>
      </c>
      <c r="I137" s="105"/>
      <c r="L137" s="31"/>
      <c r="M137" s="174"/>
      <c r="N137" s="61"/>
      <c r="O137" s="61"/>
      <c r="P137" s="61"/>
      <c r="Q137" s="61"/>
      <c r="R137" s="61"/>
      <c r="S137" s="61"/>
      <c r="T137" s="62"/>
      <c r="AT137" s="13" t="s">
        <v>125</v>
      </c>
      <c r="AU137" s="13" t="s">
        <v>79</v>
      </c>
    </row>
    <row r="138" s="10" customFormat="1" ht="22.8" customHeight="1">
      <c r="B138" s="146"/>
      <c r="D138" s="147" t="s">
        <v>68</v>
      </c>
      <c r="E138" s="157" t="s">
        <v>291</v>
      </c>
      <c r="F138" s="157" t="s">
        <v>292</v>
      </c>
      <c r="I138" s="149"/>
      <c r="J138" s="158">
        <f>BK138</f>
        <v>0</v>
      </c>
      <c r="L138" s="146"/>
      <c r="M138" s="151"/>
      <c r="N138" s="152"/>
      <c r="O138" s="152"/>
      <c r="P138" s="153">
        <f>SUM(P139:P178)</f>
        <v>0</v>
      </c>
      <c r="Q138" s="152"/>
      <c r="R138" s="153">
        <f>SUM(R139:R178)</f>
        <v>0.26580000000000004</v>
      </c>
      <c r="S138" s="152"/>
      <c r="T138" s="154">
        <f>SUM(T139:T178)</f>
        <v>0.82267999999999997</v>
      </c>
      <c r="AR138" s="147" t="s">
        <v>79</v>
      </c>
      <c r="AT138" s="155" t="s">
        <v>68</v>
      </c>
      <c r="AU138" s="155" t="s">
        <v>77</v>
      </c>
      <c r="AY138" s="147" t="s">
        <v>116</v>
      </c>
      <c r="BK138" s="156">
        <f>SUM(BK139:BK178)</f>
        <v>0</v>
      </c>
    </row>
    <row r="139" s="1" customFormat="1" ht="16.5" customHeight="1">
      <c r="B139" s="159"/>
      <c r="C139" s="160" t="s">
        <v>293</v>
      </c>
      <c r="D139" s="160" t="s">
        <v>119</v>
      </c>
      <c r="E139" s="161" t="s">
        <v>294</v>
      </c>
      <c r="F139" s="162" t="s">
        <v>295</v>
      </c>
      <c r="G139" s="163" t="s">
        <v>169</v>
      </c>
      <c r="H139" s="164">
        <v>1</v>
      </c>
      <c r="I139" s="165"/>
      <c r="J139" s="166">
        <f>ROUND(I139*H139,2)</f>
        <v>0</v>
      </c>
      <c r="K139" s="162" t="s">
        <v>150</v>
      </c>
      <c r="L139" s="31"/>
      <c r="M139" s="167" t="s">
        <v>1</v>
      </c>
      <c r="N139" s="168" t="s">
        <v>40</v>
      </c>
      <c r="O139" s="61"/>
      <c r="P139" s="169">
        <f>O139*H139</f>
        <v>0</v>
      </c>
      <c r="Q139" s="169">
        <v>0</v>
      </c>
      <c r="R139" s="169">
        <f>Q139*H139</f>
        <v>0</v>
      </c>
      <c r="S139" s="169">
        <v>0.01933</v>
      </c>
      <c r="T139" s="170">
        <f>S139*H139</f>
        <v>0.01933</v>
      </c>
      <c r="AR139" s="13" t="s">
        <v>123</v>
      </c>
      <c r="AT139" s="13" t="s">
        <v>119</v>
      </c>
      <c r="AU139" s="13" t="s">
        <v>79</v>
      </c>
      <c r="AY139" s="13" t="s">
        <v>116</v>
      </c>
      <c r="BE139" s="171">
        <f>IF(N139="základní",J139,0)</f>
        <v>0</v>
      </c>
      <c r="BF139" s="171">
        <f>IF(N139="snížená",J139,0)</f>
        <v>0</v>
      </c>
      <c r="BG139" s="171">
        <f>IF(N139="zákl. přenesená",J139,0)</f>
        <v>0</v>
      </c>
      <c r="BH139" s="171">
        <f>IF(N139="sníž. přenesená",J139,0)</f>
        <v>0</v>
      </c>
      <c r="BI139" s="171">
        <f>IF(N139="nulová",J139,0)</f>
        <v>0</v>
      </c>
      <c r="BJ139" s="13" t="s">
        <v>77</v>
      </c>
      <c r="BK139" s="171">
        <f>ROUND(I139*H139,2)</f>
        <v>0</v>
      </c>
      <c r="BL139" s="13" t="s">
        <v>123</v>
      </c>
      <c r="BM139" s="13" t="s">
        <v>296</v>
      </c>
    </row>
    <row r="140" s="1" customFormat="1">
      <c r="B140" s="31"/>
      <c r="D140" s="172" t="s">
        <v>125</v>
      </c>
      <c r="F140" s="173" t="s">
        <v>297</v>
      </c>
      <c r="I140" s="105"/>
      <c r="L140" s="31"/>
      <c r="M140" s="174"/>
      <c r="N140" s="61"/>
      <c r="O140" s="61"/>
      <c r="P140" s="61"/>
      <c r="Q140" s="61"/>
      <c r="R140" s="61"/>
      <c r="S140" s="61"/>
      <c r="T140" s="62"/>
      <c r="AT140" s="13" t="s">
        <v>125</v>
      </c>
      <c r="AU140" s="13" t="s">
        <v>79</v>
      </c>
    </row>
    <row r="141" s="1" customFormat="1" ht="16.5" customHeight="1">
      <c r="B141" s="159"/>
      <c r="C141" s="160" t="s">
        <v>298</v>
      </c>
      <c r="D141" s="160" t="s">
        <v>119</v>
      </c>
      <c r="E141" s="161" t="s">
        <v>299</v>
      </c>
      <c r="F141" s="162" t="s">
        <v>300</v>
      </c>
      <c r="G141" s="163" t="s">
        <v>169</v>
      </c>
      <c r="H141" s="164">
        <v>1</v>
      </c>
      <c r="I141" s="165"/>
      <c r="J141" s="166">
        <f>ROUND(I141*H141,2)</f>
        <v>0</v>
      </c>
      <c r="K141" s="162" t="s">
        <v>150</v>
      </c>
      <c r="L141" s="31"/>
      <c r="M141" s="167" t="s">
        <v>1</v>
      </c>
      <c r="N141" s="168" t="s">
        <v>40</v>
      </c>
      <c r="O141" s="61"/>
      <c r="P141" s="169">
        <f>O141*H141</f>
        <v>0</v>
      </c>
      <c r="Q141" s="169">
        <v>0.016920000000000001</v>
      </c>
      <c r="R141" s="169">
        <f>Q141*H141</f>
        <v>0.016920000000000001</v>
      </c>
      <c r="S141" s="169">
        <v>0</v>
      </c>
      <c r="T141" s="170">
        <f>S141*H141</f>
        <v>0</v>
      </c>
      <c r="AR141" s="13" t="s">
        <v>123</v>
      </c>
      <c r="AT141" s="13" t="s">
        <v>119</v>
      </c>
      <c r="AU141" s="13" t="s">
        <v>79</v>
      </c>
      <c r="AY141" s="13" t="s">
        <v>116</v>
      </c>
      <c r="BE141" s="171">
        <f>IF(N141="základní",J141,0)</f>
        <v>0</v>
      </c>
      <c r="BF141" s="171">
        <f>IF(N141="snížená",J141,0)</f>
        <v>0</v>
      </c>
      <c r="BG141" s="171">
        <f>IF(N141="zákl. přenesená",J141,0)</f>
        <v>0</v>
      </c>
      <c r="BH141" s="171">
        <f>IF(N141="sníž. přenesená",J141,0)</f>
        <v>0</v>
      </c>
      <c r="BI141" s="171">
        <f>IF(N141="nulová",J141,0)</f>
        <v>0</v>
      </c>
      <c r="BJ141" s="13" t="s">
        <v>77</v>
      </c>
      <c r="BK141" s="171">
        <f>ROUND(I141*H141,2)</f>
        <v>0</v>
      </c>
      <c r="BL141" s="13" t="s">
        <v>123</v>
      </c>
      <c r="BM141" s="13" t="s">
        <v>301</v>
      </c>
    </row>
    <row r="142" s="1" customFormat="1">
      <c r="B142" s="31"/>
      <c r="D142" s="172" t="s">
        <v>125</v>
      </c>
      <c r="F142" s="173" t="s">
        <v>302</v>
      </c>
      <c r="I142" s="105"/>
      <c r="L142" s="31"/>
      <c r="M142" s="174"/>
      <c r="N142" s="61"/>
      <c r="O142" s="61"/>
      <c r="P142" s="61"/>
      <c r="Q142" s="61"/>
      <c r="R142" s="61"/>
      <c r="S142" s="61"/>
      <c r="T142" s="62"/>
      <c r="AT142" s="13" t="s">
        <v>125</v>
      </c>
      <c r="AU142" s="13" t="s">
        <v>79</v>
      </c>
    </row>
    <row r="143" s="1" customFormat="1" ht="16.5" customHeight="1">
      <c r="B143" s="159"/>
      <c r="C143" s="160" t="s">
        <v>303</v>
      </c>
      <c r="D143" s="160" t="s">
        <v>119</v>
      </c>
      <c r="E143" s="161" t="s">
        <v>304</v>
      </c>
      <c r="F143" s="162" t="s">
        <v>305</v>
      </c>
      <c r="G143" s="163" t="s">
        <v>169</v>
      </c>
      <c r="H143" s="164">
        <v>1</v>
      </c>
      <c r="I143" s="165"/>
      <c r="J143" s="166">
        <f>ROUND(I143*H143,2)</f>
        <v>0</v>
      </c>
      <c r="K143" s="162" t="s">
        <v>150</v>
      </c>
      <c r="L143" s="31"/>
      <c r="M143" s="167" t="s">
        <v>1</v>
      </c>
      <c r="N143" s="168" t="s">
        <v>40</v>
      </c>
      <c r="O143" s="61"/>
      <c r="P143" s="169">
        <f>O143*H143</f>
        <v>0</v>
      </c>
      <c r="Q143" s="169">
        <v>0</v>
      </c>
      <c r="R143" s="169">
        <f>Q143*H143</f>
        <v>0</v>
      </c>
      <c r="S143" s="169">
        <v>0.019460000000000002</v>
      </c>
      <c r="T143" s="170">
        <f>S143*H143</f>
        <v>0.019460000000000002</v>
      </c>
      <c r="AR143" s="13" t="s">
        <v>123</v>
      </c>
      <c r="AT143" s="13" t="s">
        <v>119</v>
      </c>
      <c r="AU143" s="13" t="s">
        <v>79</v>
      </c>
      <c r="AY143" s="13" t="s">
        <v>116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3" t="s">
        <v>77</v>
      </c>
      <c r="BK143" s="171">
        <f>ROUND(I143*H143,2)</f>
        <v>0</v>
      </c>
      <c r="BL143" s="13" t="s">
        <v>123</v>
      </c>
      <c r="BM143" s="13" t="s">
        <v>306</v>
      </c>
    </row>
    <row r="144" s="1" customFormat="1">
      <c r="B144" s="31"/>
      <c r="D144" s="172" t="s">
        <v>125</v>
      </c>
      <c r="F144" s="173" t="s">
        <v>307</v>
      </c>
      <c r="I144" s="105"/>
      <c r="L144" s="31"/>
      <c r="M144" s="174"/>
      <c r="N144" s="61"/>
      <c r="O144" s="61"/>
      <c r="P144" s="61"/>
      <c r="Q144" s="61"/>
      <c r="R144" s="61"/>
      <c r="S144" s="61"/>
      <c r="T144" s="62"/>
      <c r="AT144" s="13" t="s">
        <v>125</v>
      </c>
      <c r="AU144" s="13" t="s">
        <v>79</v>
      </c>
    </row>
    <row r="145" s="1" customFormat="1" ht="16.5" customHeight="1">
      <c r="B145" s="159"/>
      <c r="C145" s="160" t="s">
        <v>308</v>
      </c>
      <c r="D145" s="160" t="s">
        <v>119</v>
      </c>
      <c r="E145" s="161" t="s">
        <v>309</v>
      </c>
      <c r="F145" s="162" t="s">
        <v>310</v>
      </c>
      <c r="G145" s="163" t="s">
        <v>169</v>
      </c>
      <c r="H145" s="164">
        <v>2</v>
      </c>
      <c r="I145" s="165"/>
      <c r="J145" s="166">
        <f>ROUND(I145*H145,2)</f>
        <v>0</v>
      </c>
      <c r="K145" s="162" t="s">
        <v>150</v>
      </c>
      <c r="L145" s="31"/>
      <c r="M145" s="167" t="s">
        <v>1</v>
      </c>
      <c r="N145" s="168" t="s">
        <v>40</v>
      </c>
      <c r="O145" s="61"/>
      <c r="P145" s="169">
        <f>O145*H145</f>
        <v>0</v>
      </c>
      <c r="Q145" s="169">
        <v>0.016469999999999999</v>
      </c>
      <c r="R145" s="169">
        <f>Q145*H145</f>
        <v>0.032939999999999997</v>
      </c>
      <c r="S145" s="169">
        <v>0</v>
      </c>
      <c r="T145" s="170">
        <f>S145*H145</f>
        <v>0</v>
      </c>
      <c r="AR145" s="13" t="s">
        <v>123</v>
      </c>
      <c r="AT145" s="13" t="s">
        <v>119</v>
      </c>
      <c r="AU145" s="13" t="s">
        <v>79</v>
      </c>
      <c r="AY145" s="13" t="s">
        <v>116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3" t="s">
        <v>77</v>
      </c>
      <c r="BK145" s="171">
        <f>ROUND(I145*H145,2)</f>
        <v>0</v>
      </c>
      <c r="BL145" s="13" t="s">
        <v>123</v>
      </c>
      <c r="BM145" s="13" t="s">
        <v>311</v>
      </c>
    </row>
    <row r="146" s="1" customFormat="1">
      <c r="B146" s="31"/>
      <c r="D146" s="172" t="s">
        <v>125</v>
      </c>
      <c r="F146" s="173" t="s">
        <v>312</v>
      </c>
      <c r="I146" s="105"/>
      <c r="L146" s="31"/>
      <c r="M146" s="174"/>
      <c r="N146" s="61"/>
      <c r="O146" s="61"/>
      <c r="P146" s="61"/>
      <c r="Q146" s="61"/>
      <c r="R146" s="61"/>
      <c r="S146" s="61"/>
      <c r="T146" s="62"/>
      <c r="AT146" s="13" t="s">
        <v>125</v>
      </c>
      <c r="AU146" s="13" t="s">
        <v>79</v>
      </c>
    </row>
    <row r="147" s="1" customFormat="1" ht="16.5" customHeight="1">
      <c r="B147" s="159"/>
      <c r="C147" s="160" t="s">
        <v>313</v>
      </c>
      <c r="D147" s="160" t="s">
        <v>119</v>
      </c>
      <c r="E147" s="161" t="s">
        <v>314</v>
      </c>
      <c r="F147" s="162" t="s">
        <v>315</v>
      </c>
      <c r="G147" s="163" t="s">
        <v>169</v>
      </c>
      <c r="H147" s="164">
        <v>1</v>
      </c>
      <c r="I147" s="165"/>
      <c r="J147" s="166">
        <f>ROUND(I147*H147,2)</f>
        <v>0</v>
      </c>
      <c r="K147" s="162" t="s">
        <v>150</v>
      </c>
      <c r="L147" s="31"/>
      <c r="M147" s="167" t="s">
        <v>1</v>
      </c>
      <c r="N147" s="168" t="s">
        <v>40</v>
      </c>
      <c r="O147" s="61"/>
      <c r="P147" s="169">
        <f>O147*H147</f>
        <v>0</v>
      </c>
      <c r="Q147" s="169">
        <v>0.01528</v>
      </c>
      <c r="R147" s="169">
        <f>Q147*H147</f>
        <v>0.01528</v>
      </c>
      <c r="S147" s="169">
        <v>0</v>
      </c>
      <c r="T147" s="170">
        <f>S147*H147</f>
        <v>0</v>
      </c>
      <c r="AR147" s="13" t="s">
        <v>123</v>
      </c>
      <c r="AT147" s="13" t="s">
        <v>119</v>
      </c>
      <c r="AU147" s="13" t="s">
        <v>79</v>
      </c>
      <c r="AY147" s="13" t="s">
        <v>116</v>
      </c>
      <c r="BE147" s="171">
        <f>IF(N147="základní",J147,0)</f>
        <v>0</v>
      </c>
      <c r="BF147" s="171">
        <f>IF(N147="snížená",J147,0)</f>
        <v>0</v>
      </c>
      <c r="BG147" s="171">
        <f>IF(N147="zákl. přenesená",J147,0)</f>
        <v>0</v>
      </c>
      <c r="BH147" s="171">
        <f>IF(N147="sníž. přenesená",J147,0)</f>
        <v>0</v>
      </c>
      <c r="BI147" s="171">
        <f>IF(N147="nulová",J147,0)</f>
        <v>0</v>
      </c>
      <c r="BJ147" s="13" t="s">
        <v>77</v>
      </c>
      <c r="BK147" s="171">
        <f>ROUND(I147*H147,2)</f>
        <v>0</v>
      </c>
      <c r="BL147" s="13" t="s">
        <v>123</v>
      </c>
      <c r="BM147" s="13" t="s">
        <v>316</v>
      </c>
    </row>
    <row r="148" s="1" customFormat="1">
      <c r="B148" s="31"/>
      <c r="D148" s="172" t="s">
        <v>125</v>
      </c>
      <c r="F148" s="173" t="s">
        <v>317</v>
      </c>
      <c r="I148" s="105"/>
      <c r="L148" s="31"/>
      <c r="M148" s="174"/>
      <c r="N148" s="61"/>
      <c r="O148" s="61"/>
      <c r="P148" s="61"/>
      <c r="Q148" s="61"/>
      <c r="R148" s="61"/>
      <c r="S148" s="61"/>
      <c r="T148" s="62"/>
      <c r="AT148" s="13" t="s">
        <v>125</v>
      </c>
      <c r="AU148" s="13" t="s">
        <v>79</v>
      </c>
    </row>
    <row r="149" s="1" customFormat="1" ht="16.5" customHeight="1">
      <c r="B149" s="159"/>
      <c r="C149" s="160" t="s">
        <v>318</v>
      </c>
      <c r="D149" s="160" t="s">
        <v>119</v>
      </c>
      <c r="E149" s="161" t="s">
        <v>319</v>
      </c>
      <c r="F149" s="162" t="s">
        <v>320</v>
      </c>
      <c r="G149" s="163" t="s">
        <v>169</v>
      </c>
      <c r="H149" s="164">
        <v>1</v>
      </c>
      <c r="I149" s="165"/>
      <c r="J149" s="166">
        <f>ROUND(I149*H149,2)</f>
        <v>0</v>
      </c>
      <c r="K149" s="162" t="s">
        <v>150</v>
      </c>
      <c r="L149" s="31"/>
      <c r="M149" s="167" t="s">
        <v>1</v>
      </c>
      <c r="N149" s="168" t="s">
        <v>40</v>
      </c>
      <c r="O149" s="61"/>
      <c r="P149" s="169">
        <f>O149*H149</f>
        <v>0</v>
      </c>
      <c r="Q149" s="169">
        <v>0</v>
      </c>
      <c r="R149" s="169">
        <f>Q149*H149</f>
        <v>0</v>
      </c>
      <c r="S149" s="169">
        <v>0.087999999999999995</v>
      </c>
      <c r="T149" s="170">
        <f>S149*H149</f>
        <v>0.087999999999999995</v>
      </c>
      <c r="AR149" s="13" t="s">
        <v>123</v>
      </c>
      <c r="AT149" s="13" t="s">
        <v>119</v>
      </c>
      <c r="AU149" s="13" t="s">
        <v>79</v>
      </c>
      <c r="AY149" s="13" t="s">
        <v>116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3" t="s">
        <v>77</v>
      </c>
      <c r="BK149" s="171">
        <f>ROUND(I149*H149,2)</f>
        <v>0</v>
      </c>
      <c r="BL149" s="13" t="s">
        <v>123</v>
      </c>
      <c r="BM149" s="13" t="s">
        <v>321</v>
      </c>
    </row>
    <row r="150" s="1" customFormat="1">
      <c r="B150" s="31"/>
      <c r="D150" s="172" t="s">
        <v>125</v>
      </c>
      <c r="F150" s="173" t="s">
        <v>322</v>
      </c>
      <c r="I150" s="105"/>
      <c r="L150" s="31"/>
      <c r="M150" s="174"/>
      <c r="N150" s="61"/>
      <c r="O150" s="61"/>
      <c r="P150" s="61"/>
      <c r="Q150" s="61"/>
      <c r="R150" s="61"/>
      <c r="S150" s="61"/>
      <c r="T150" s="62"/>
      <c r="AT150" s="13" t="s">
        <v>125</v>
      </c>
      <c r="AU150" s="13" t="s">
        <v>79</v>
      </c>
    </row>
    <row r="151" s="1" customFormat="1" ht="16.5" customHeight="1">
      <c r="B151" s="159"/>
      <c r="C151" s="160" t="s">
        <v>323</v>
      </c>
      <c r="D151" s="160" t="s">
        <v>119</v>
      </c>
      <c r="E151" s="161" t="s">
        <v>324</v>
      </c>
      <c r="F151" s="162" t="s">
        <v>325</v>
      </c>
      <c r="G151" s="163" t="s">
        <v>169</v>
      </c>
      <c r="H151" s="164">
        <v>1</v>
      </c>
      <c r="I151" s="165"/>
      <c r="J151" s="166">
        <f>ROUND(I151*H151,2)</f>
        <v>0</v>
      </c>
      <c r="K151" s="162" t="s">
        <v>150</v>
      </c>
      <c r="L151" s="31"/>
      <c r="M151" s="167" t="s">
        <v>1</v>
      </c>
      <c r="N151" s="168" t="s">
        <v>40</v>
      </c>
      <c r="O151" s="61"/>
      <c r="P151" s="169">
        <f>O151*H151</f>
        <v>0</v>
      </c>
      <c r="Q151" s="169">
        <v>0.026429999999999999</v>
      </c>
      <c r="R151" s="169">
        <f>Q151*H151</f>
        <v>0.026429999999999999</v>
      </c>
      <c r="S151" s="169">
        <v>0</v>
      </c>
      <c r="T151" s="170">
        <f>S151*H151</f>
        <v>0</v>
      </c>
      <c r="AR151" s="13" t="s">
        <v>123</v>
      </c>
      <c r="AT151" s="13" t="s">
        <v>119</v>
      </c>
      <c r="AU151" s="13" t="s">
        <v>79</v>
      </c>
      <c r="AY151" s="13" t="s">
        <v>116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3" t="s">
        <v>77</v>
      </c>
      <c r="BK151" s="171">
        <f>ROUND(I151*H151,2)</f>
        <v>0</v>
      </c>
      <c r="BL151" s="13" t="s">
        <v>123</v>
      </c>
      <c r="BM151" s="13" t="s">
        <v>326</v>
      </c>
    </row>
    <row r="152" s="1" customFormat="1">
      <c r="B152" s="31"/>
      <c r="D152" s="172" t="s">
        <v>125</v>
      </c>
      <c r="F152" s="173" t="s">
        <v>327</v>
      </c>
      <c r="I152" s="105"/>
      <c r="L152" s="31"/>
      <c r="M152" s="174"/>
      <c r="N152" s="61"/>
      <c r="O152" s="61"/>
      <c r="P152" s="61"/>
      <c r="Q152" s="61"/>
      <c r="R152" s="61"/>
      <c r="S152" s="61"/>
      <c r="T152" s="62"/>
      <c r="AT152" s="13" t="s">
        <v>125</v>
      </c>
      <c r="AU152" s="13" t="s">
        <v>79</v>
      </c>
    </row>
    <row r="153" s="1" customFormat="1" ht="16.5" customHeight="1">
      <c r="B153" s="159"/>
      <c r="C153" s="160" t="s">
        <v>328</v>
      </c>
      <c r="D153" s="160" t="s">
        <v>119</v>
      </c>
      <c r="E153" s="161" t="s">
        <v>329</v>
      </c>
      <c r="F153" s="162" t="s">
        <v>330</v>
      </c>
      <c r="G153" s="163" t="s">
        <v>169</v>
      </c>
      <c r="H153" s="164">
        <v>1</v>
      </c>
      <c r="I153" s="165"/>
      <c r="J153" s="166">
        <f>ROUND(I153*H153,2)</f>
        <v>0</v>
      </c>
      <c r="K153" s="162" t="s">
        <v>150</v>
      </c>
      <c r="L153" s="31"/>
      <c r="M153" s="167" t="s">
        <v>1</v>
      </c>
      <c r="N153" s="168" t="s">
        <v>40</v>
      </c>
      <c r="O153" s="61"/>
      <c r="P153" s="169">
        <f>O153*H153</f>
        <v>0</v>
      </c>
      <c r="Q153" s="169">
        <v>0.0011000000000000001</v>
      </c>
      <c r="R153" s="169">
        <f>Q153*H153</f>
        <v>0.0011000000000000001</v>
      </c>
      <c r="S153" s="169">
        <v>0</v>
      </c>
      <c r="T153" s="170">
        <f>S153*H153</f>
        <v>0</v>
      </c>
      <c r="AR153" s="13" t="s">
        <v>123</v>
      </c>
      <c r="AT153" s="13" t="s">
        <v>119</v>
      </c>
      <c r="AU153" s="13" t="s">
        <v>79</v>
      </c>
      <c r="AY153" s="13" t="s">
        <v>116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3" t="s">
        <v>77</v>
      </c>
      <c r="BK153" s="171">
        <f>ROUND(I153*H153,2)</f>
        <v>0</v>
      </c>
      <c r="BL153" s="13" t="s">
        <v>123</v>
      </c>
      <c r="BM153" s="13" t="s">
        <v>331</v>
      </c>
    </row>
    <row r="154" s="1" customFormat="1">
      <c r="B154" s="31"/>
      <c r="D154" s="172" t="s">
        <v>125</v>
      </c>
      <c r="F154" s="173" t="s">
        <v>332</v>
      </c>
      <c r="I154" s="105"/>
      <c r="L154" s="31"/>
      <c r="M154" s="174"/>
      <c r="N154" s="61"/>
      <c r="O154" s="61"/>
      <c r="P154" s="61"/>
      <c r="Q154" s="61"/>
      <c r="R154" s="61"/>
      <c r="S154" s="61"/>
      <c r="T154" s="62"/>
      <c r="AT154" s="13" t="s">
        <v>125</v>
      </c>
      <c r="AU154" s="13" t="s">
        <v>79</v>
      </c>
    </row>
    <row r="155" s="1" customFormat="1" ht="16.5" customHeight="1">
      <c r="B155" s="159"/>
      <c r="C155" s="160" t="s">
        <v>333</v>
      </c>
      <c r="D155" s="160" t="s">
        <v>119</v>
      </c>
      <c r="E155" s="161" t="s">
        <v>334</v>
      </c>
      <c r="F155" s="162" t="s">
        <v>335</v>
      </c>
      <c r="G155" s="163" t="s">
        <v>169</v>
      </c>
      <c r="H155" s="164">
        <v>1</v>
      </c>
      <c r="I155" s="165"/>
      <c r="J155" s="166">
        <f>ROUND(I155*H155,2)</f>
        <v>0</v>
      </c>
      <c r="K155" s="162" t="s">
        <v>150</v>
      </c>
      <c r="L155" s="31"/>
      <c r="M155" s="167" t="s">
        <v>1</v>
      </c>
      <c r="N155" s="168" t="s">
        <v>40</v>
      </c>
      <c r="O155" s="61"/>
      <c r="P155" s="169">
        <f>O155*H155</f>
        <v>0</v>
      </c>
      <c r="Q155" s="169">
        <v>0.0030000000000000001</v>
      </c>
      <c r="R155" s="169">
        <f>Q155*H155</f>
        <v>0.0030000000000000001</v>
      </c>
      <c r="S155" s="169">
        <v>0</v>
      </c>
      <c r="T155" s="170">
        <f>S155*H155</f>
        <v>0</v>
      </c>
      <c r="AR155" s="13" t="s">
        <v>123</v>
      </c>
      <c r="AT155" s="13" t="s">
        <v>119</v>
      </c>
      <c r="AU155" s="13" t="s">
        <v>79</v>
      </c>
      <c r="AY155" s="13" t="s">
        <v>116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3" t="s">
        <v>77</v>
      </c>
      <c r="BK155" s="171">
        <f>ROUND(I155*H155,2)</f>
        <v>0</v>
      </c>
      <c r="BL155" s="13" t="s">
        <v>123</v>
      </c>
      <c r="BM155" s="13" t="s">
        <v>336</v>
      </c>
    </row>
    <row r="156" s="1" customFormat="1">
      <c r="B156" s="31"/>
      <c r="D156" s="172" t="s">
        <v>125</v>
      </c>
      <c r="F156" s="173" t="s">
        <v>337</v>
      </c>
      <c r="I156" s="105"/>
      <c r="L156" s="31"/>
      <c r="M156" s="174"/>
      <c r="N156" s="61"/>
      <c r="O156" s="61"/>
      <c r="P156" s="61"/>
      <c r="Q156" s="61"/>
      <c r="R156" s="61"/>
      <c r="S156" s="61"/>
      <c r="T156" s="62"/>
      <c r="AT156" s="13" t="s">
        <v>125</v>
      </c>
      <c r="AU156" s="13" t="s">
        <v>79</v>
      </c>
    </row>
    <row r="157" s="1" customFormat="1" ht="16.5" customHeight="1">
      <c r="B157" s="159"/>
      <c r="C157" s="160" t="s">
        <v>338</v>
      </c>
      <c r="D157" s="160" t="s">
        <v>119</v>
      </c>
      <c r="E157" s="161" t="s">
        <v>339</v>
      </c>
      <c r="F157" s="162" t="s">
        <v>340</v>
      </c>
      <c r="G157" s="163" t="s">
        <v>169</v>
      </c>
      <c r="H157" s="164">
        <v>1</v>
      </c>
      <c r="I157" s="165"/>
      <c r="J157" s="166">
        <f>ROUND(I157*H157,2)</f>
        <v>0</v>
      </c>
      <c r="K157" s="162" t="s">
        <v>150</v>
      </c>
      <c r="L157" s="31"/>
      <c r="M157" s="167" t="s">
        <v>1</v>
      </c>
      <c r="N157" s="168" t="s">
        <v>40</v>
      </c>
      <c r="O157" s="61"/>
      <c r="P157" s="169">
        <f>O157*H157</f>
        <v>0</v>
      </c>
      <c r="Q157" s="169">
        <v>0</v>
      </c>
      <c r="R157" s="169">
        <f>Q157*H157</f>
        <v>0</v>
      </c>
      <c r="S157" s="169">
        <v>0.69347000000000003</v>
      </c>
      <c r="T157" s="170">
        <f>S157*H157</f>
        <v>0.69347000000000003</v>
      </c>
      <c r="AR157" s="13" t="s">
        <v>123</v>
      </c>
      <c r="AT157" s="13" t="s">
        <v>119</v>
      </c>
      <c r="AU157" s="13" t="s">
        <v>79</v>
      </c>
      <c r="AY157" s="13" t="s">
        <v>116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3" t="s">
        <v>77</v>
      </c>
      <c r="BK157" s="171">
        <f>ROUND(I157*H157,2)</f>
        <v>0</v>
      </c>
      <c r="BL157" s="13" t="s">
        <v>123</v>
      </c>
      <c r="BM157" s="13" t="s">
        <v>341</v>
      </c>
    </row>
    <row r="158" s="1" customFormat="1">
      <c r="B158" s="31"/>
      <c r="D158" s="172" t="s">
        <v>125</v>
      </c>
      <c r="F158" s="173" t="s">
        <v>342</v>
      </c>
      <c r="I158" s="105"/>
      <c r="L158" s="31"/>
      <c r="M158" s="174"/>
      <c r="N158" s="61"/>
      <c r="O158" s="61"/>
      <c r="P158" s="61"/>
      <c r="Q158" s="61"/>
      <c r="R158" s="61"/>
      <c r="S158" s="61"/>
      <c r="T158" s="62"/>
      <c r="AT158" s="13" t="s">
        <v>125</v>
      </c>
      <c r="AU158" s="13" t="s">
        <v>79</v>
      </c>
    </row>
    <row r="159" s="1" customFormat="1" ht="16.5" customHeight="1">
      <c r="B159" s="159"/>
      <c r="C159" s="160" t="s">
        <v>343</v>
      </c>
      <c r="D159" s="160" t="s">
        <v>119</v>
      </c>
      <c r="E159" s="161" t="s">
        <v>344</v>
      </c>
      <c r="F159" s="162" t="s">
        <v>345</v>
      </c>
      <c r="G159" s="163" t="s">
        <v>169</v>
      </c>
      <c r="H159" s="164">
        <v>1</v>
      </c>
      <c r="I159" s="165"/>
      <c r="J159" s="166">
        <f>ROUND(I159*H159,2)</f>
        <v>0</v>
      </c>
      <c r="K159" s="162" t="s">
        <v>150</v>
      </c>
      <c r="L159" s="31"/>
      <c r="M159" s="167" t="s">
        <v>1</v>
      </c>
      <c r="N159" s="168" t="s">
        <v>40</v>
      </c>
      <c r="O159" s="61"/>
      <c r="P159" s="169">
        <f>O159*H159</f>
        <v>0</v>
      </c>
      <c r="Q159" s="169">
        <v>0.072249999999999995</v>
      </c>
      <c r="R159" s="169">
        <f>Q159*H159</f>
        <v>0.072249999999999995</v>
      </c>
      <c r="S159" s="169">
        <v>0</v>
      </c>
      <c r="T159" s="170">
        <f>S159*H159</f>
        <v>0</v>
      </c>
      <c r="AR159" s="13" t="s">
        <v>123</v>
      </c>
      <c r="AT159" s="13" t="s">
        <v>119</v>
      </c>
      <c r="AU159" s="13" t="s">
        <v>79</v>
      </c>
      <c r="AY159" s="13" t="s">
        <v>116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3" t="s">
        <v>77</v>
      </c>
      <c r="BK159" s="171">
        <f>ROUND(I159*H159,2)</f>
        <v>0</v>
      </c>
      <c r="BL159" s="13" t="s">
        <v>123</v>
      </c>
      <c r="BM159" s="13" t="s">
        <v>346</v>
      </c>
    </row>
    <row r="160" s="1" customFormat="1">
      <c r="B160" s="31"/>
      <c r="D160" s="172" t="s">
        <v>125</v>
      </c>
      <c r="F160" s="173" t="s">
        <v>347</v>
      </c>
      <c r="I160" s="105"/>
      <c r="L160" s="31"/>
      <c r="M160" s="174"/>
      <c r="N160" s="61"/>
      <c r="O160" s="61"/>
      <c r="P160" s="61"/>
      <c r="Q160" s="61"/>
      <c r="R160" s="61"/>
      <c r="S160" s="61"/>
      <c r="T160" s="62"/>
      <c r="AT160" s="13" t="s">
        <v>125</v>
      </c>
      <c r="AU160" s="13" t="s">
        <v>79</v>
      </c>
    </row>
    <row r="161" s="1" customFormat="1" ht="16.5" customHeight="1">
      <c r="B161" s="159"/>
      <c r="C161" s="160" t="s">
        <v>348</v>
      </c>
      <c r="D161" s="160" t="s">
        <v>119</v>
      </c>
      <c r="E161" s="161" t="s">
        <v>349</v>
      </c>
      <c r="F161" s="162" t="s">
        <v>350</v>
      </c>
      <c r="G161" s="163" t="s">
        <v>169</v>
      </c>
      <c r="H161" s="164">
        <v>1</v>
      </c>
      <c r="I161" s="165"/>
      <c r="J161" s="166">
        <f>ROUND(I161*H161,2)</f>
        <v>0</v>
      </c>
      <c r="K161" s="162" t="s">
        <v>150</v>
      </c>
      <c r="L161" s="31"/>
      <c r="M161" s="167" t="s">
        <v>1</v>
      </c>
      <c r="N161" s="168" t="s">
        <v>40</v>
      </c>
      <c r="O161" s="61"/>
      <c r="P161" s="169">
        <f>O161*H161</f>
        <v>0</v>
      </c>
      <c r="Q161" s="169">
        <v>0.083250000000000005</v>
      </c>
      <c r="R161" s="169">
        <f>Q161*H161</f>
        <v>0.083250000000000005</v>
      </c>
      <c r="S161" s="169">
        <v>0</v>
      </c>
      <c r="T161" s="170">
        <f>S161*H161</f>
        <v>0</v>
      </c>
      <c r="AR161" s="13" t="s">
        <v>123</v>
      </c>
      <c r="AT161" s="13" t="s">
        <v>119</v>
      </c>
      <c r="AU161" s="13" t="s">
        <v>79</v>
      </c>
      <c r="AY161" s="13" t="s">
        <v>116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3" t="s">
        <v>77</v>
      </c>
      <c r="BK161" s="171">
        <f>ROUND(I161*H161,2)</f>
        <v>0</v>
      </c>
      <c r="BL161" s="13" t="s">
        <v>123</v>
      </c>
      <c r="BM161" s="13" t="s">
        <v>351</v>
      </c>
    </row>
    <row r="162" s="1" customFormat="1">
      <c r="B162" s="31"/>
      <c r="D162" s="172" t="s">
        <v>125</v>
      </c>
      <c r="F162" s="173" t="s">
        <v>352</v>
      </c>
      <c r="I162" s="105"/>
      <c r="L162" s="31"/>
      <c r="M162" s="174"/>
      <c r="N162" s="61"/>
      <c r="O162" s="61"/>
      <c r="P162" s="61"/>
      <c r="Q162" s="61"/>
      <c r="R162" s="61"/>
      <c r="S162" s="61"/>
      <c r="T162" s="62"/>
      <c r="AT162" s="13" t="s">
        <v>125</v>
      </c>
      <c r="AU162" s="13" t="s">
        <v>79</v>
      </c>
    </row>
    <row r="163" s="1" customFormat="1" ht="16.5" customHeight="1">
      <c r="B163" s="159"/>
      <c r="C163" s="160" t="s">
        <v>353</v>
      </c>
      <c r="D163" s="160" t="s">
        <v>119</v>
      </c>
      <c r="E163" s="161" t="s">
        <v>354</v>
      </c>
      <c r="F163" s="162" t="s">
        <v>355</v>
      </c>
      <c r="G163" s="163" t="s">
        <v>122</v>
      </c>
      <c r="H163" s="164">
        <v>2</v>
      </c>
      <c r="I163" s="165"/>
      <c r="J163" s="166">
        <f>ROUND(I163*H163,2)</f>
        <v>0</v>
      </c>
      <c r="K163" s="162" t="s">
        <v>150</v>
      </c>
      <c r="L163" s="31"/>
      <c r="M163" s="167" t="s">
        <v>1</v>
      </c>
      <c r="N163" s="168" t="s">
        <v>40</v>
      </c>
      <c r="O163" s="61"/>
      <c r="P163" s="169">
        <f>O163*H163</f>
        <v>0</v>
      </c>
      <c r="Q163" s="169">
        <v>0.00021000000000000001</v>
      </c>
      <c r="R163" s="169">
        <f>Q163*H163</f>
        <v>0.00042000000000000002</v>
      </c>
      <c r="S163" s="169">
        <v>0</v>
      </c>
      <c r="T163" s="170">
        <f>S163*H163</f>
        <v>0</v>
      </c>
      <c r="AR163" s="13" t="s">
        <v>123</v>
      </c>
      <c r="AT163" s="13" t="s">
        <v>119</v>
      </c>
      <c r="AU163" s="13" t="s">
        <v>79</v>
      </c>
      <c r="AY163" s="13" t="s">
        <v>116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3" t="s">
        <v>77</v>
      </c>
      <c r="BK163" s="171">
        <f>ROUND(I163*H163,2)</f>
        <v>0</v>
      </c>
      <c r="BL163" s="13" t="s">
        <v>123</v>
      </c>
      <c r="BM163" s="13" t="s">
        <v>356</v>
      </c>
    </row>
    <row r="164" s="1" customFormat="1">
      <c r="B164" s="31"/>
      <c r="D164" s="172" t="s">
        <v>125</v>
      </c>
      <c r="F164" s="173" t="s">
        <v>357</v>
      </c>
      <c r="I164" s="105"/>
      <c r="L164" s="31"/>
      <c r="M164" s="174"/>
      <c r="N164" s="61"/>
      <c r="O164" s="61"/>
      <c r="P164" s="61"/>
      <c r="Q164" s="61"/>
      <c r="R164" s="61"/>
      <c r="S164" s="61"/>
      <c r="T164" s="62"/>
      <c r="AT164" s="13" t="s">
        <v>125</v>
      </c>
      <c r="AU164" s="13" t="s">
        <v>79</v>
      </c>
    </row>
    <row r="165" s="1" customFormat="1" ht="16.5" customHeight="1">
      <c r="B165" s="159"/>
      <c r="C165" s="160" t="s">
        <v>358</v>
      </c>
      <c r="D165" s="160" t="s">
        <v>119</v>
      </c>
      <c r="E165" s="161" t="s">
        <v>359</v>
      </c>
      <c r="F165" s="162" t="s">
        <v>360</v>
      </c>
      <c r="G165" s="163" t="s">
        <v>169</v>
      </c>
      <c r="H165" s="164">
        <v>6</v>
      </c>
      <c r="I165" s="165"/>
      <c r="J165" s="166">
        <f>ROUND(I165*H165,2)</f>
        <v>0</v>
      </c>
      <c r="K165" s="162" t="s">
        <v>150</v>
      </c>
      <c r="L165" s="31"/>
      <c r="M165" s="167" t="s">
        <v>1</v>
      </c>
      <c r="N165" s="168" t="s">
        <v>40</v>
      </c>
      <c r="O165" s="61"/>
      <c r="P165" s="169">
        <f>O165*H165</f>
        <v>0</v>
      </c>
      <c r="Q165" s="169">
        <v>0.00029999999999999997</v>
      </c>
      <c r="R165" s="169">
        <f>Q165*H165</f>
        <v>0.0018</v>
      </c>
      <c r="S165" s="169">
        <v>0</v>
      </c>
      <c r="T165" s="170">
        <f>S165*H165</f>
        <v>0</v>
      </c>
      <c r="AR165" s="13" t="s">
        <v>123</v>
      </c>
      <c r="AT165" s="13" t="s">
        <v>119</v>
      </c>
      <c r="AU165" s="13" t="s">
        <v>79</v>
      </c>
      <c r="AY165" s="13" t="s">
        <v>116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3" t="s">
        <v>77</v>
      </c>
      <c r="BK165" s="171">
        <f>ROUND(I165*H165,2)</f>
        <v>0</v>
      </c>
      <c r="BL165" s="13" t="s">
        <v>123</v>
      </c>
      <c r="BM165" s="13" t="s">
        <v>361</v>
      </c>
    </row>
    <row r="166" s="1" customFormat="1">
      <c r="B166" s="31"/>
      <c r="D166" s="172" t="s">
        <v>125</v>
      </c>
      <c r="F166" s="173" t="s">
        <v>362</v>
      </c>
      <c r="I166" s="105"/>
      <c r="L166" s="31"/>
      <c r="M166" s="174"/>
      <c r="N166" s="61"/>
      <c r="O166" s="61"/>
      <c r="P166" s="61"/>
      <c r="Q166" s="61"/>
      <c r="R166" s="61"/>
      <c r="S166" s="61"/>
      <c r="T166" s="62"/>
      <c r="AT166" s="13" t="s">
        <v>125</v>
      </c>
      <c r="AU166" s="13" t="s">
        <v>79</v>
      </c>
    </row>
    <row r="167" s="1" customFormat="1" ht="16.5" customHeight="1">
      <c r="B167" s="159"/>
      <c r="C167" s="160" t="s">
        <v>363</v>
      </c>
      <c r="D167" s="160" t="s">
        <v>119</v>
      </c>
      <c r="E167" s="161" t="s">
        <v>364</v>
      </c>
      <c r="F167" s="162" t="s">
        <v>365</v>
      </c>
      <c r="G167" s="163" t="s">
        <v>169</v>
      </c>
      <c r="H167" s="164">
        <v>1</v>
      </c>
      <c r="I167" s="165"/>
      <c r="J167" s="166">
        <f>ROUND(I167*H167,2)</f>
        <v>0</v>
      </c>
      <c r="K167" s="162" t="s">
        <v>150</v>
      </c>
      <c r="L167" s="31"/>
      <c r="M167" s="167" t="s">
        <v>1</v>
      </c>
      <c r="N167" s="168" t="s">
        <v>40</v>
      </c>
      <c r="O167" s="61"/>
      <c r="P167" s="169">
        <f>O167*H167</f>
        <v>0</v>
      </c>
      <c r="Q167" s="169">
        <v>0</v>
      </c>
      <c r="R167" s="169">
        <f>Q167*H167</f>
        <v>0</v>
      </c>
      <c r="S167" s="169">
        <v>0.00156</v>
      </c>
      <c r="T167" s="170">
        <f>S167*H167</f>
        <v>0.00156</v>
      </c>
      <c r="AR167" s="13" t="s">
        <v>123</v>
      </c>
      <c r="AT167" s="13" t="s">
        <v>119</v>
      </c>
      <c r="AU167" s="13" t="s">
        <v>79</v>
      </c>
      <c r="AY167" s="13" t="s">
        <v>116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3" t="s">
        <v>77</v>
      </c>
      <c r="BK167" s="171">
        <f>ROUND(I167*H167,2)</f>
        <v>0</v>
      </c>
      <c r="BL167" s="13" t="s">
        <v>123</v>
      </c>
      <c r="BM167" s="13" t="s">
        <v>366</v>
      </c>
    </row>
    <row r="168" s="1" customFormat="1">
      <c r="B168" s="31"/>
      <c r="D168" s="172" t="s">
        <v>125</v>
      </c>
      <c r="F168" s="173" t="s">
        <v>367</v>
      </c>
      <c r="I168" s="105"/>
      <c r="L168" s="31"/>
      <c r="M168" s="174"/>
      <c r="N168" s="61"/>
      <c r="O168" s="61"/>
      <c r="P168" s="61"/>
      <c r="Q168" s="61"/>
      <c r="R168" s="61"/>
      <c r="S168" s="61"/>
      <c r="T168" s="62"/>
      <c r="AT168" s="13" t="s">
        <v>125</v>
      </c>
      <c r="AU168" s="13" t="s">
        <v>79</v>
      </c>
    </row>
    <row r="169" s="1" customFormat="1" ht="16.5" customHeight="1">
      <c r="B169" s="159"/>
      <c r="C169" s="160" t="s">
        <v>368</v>
      </c>
      <c r="D169" s="160" t="s">
        <v>119</v>
      </c>
      <c r="E169" s="161" t="s">
        <v>369</v>
      </c>
      <c r="F169" s="162" t="s">
        <v>370</v>
      </c>
      <c r="G169" s="163" t="s">
        <v>169</v>
      </c>
      <c r="H169" s="164">
        <v>1</v>
      </c>
      <c r="I169" s="165"/>
      <c r="J169" s="166">
        <f>ROUND(I169*H169,2)</f>
        <v>0</v>
      </c>
      <c r="K169" s="162" t="s">
        <v>150</v>
      </c>
      <c r="L169" s="31"/>
      <c r="M169" s="167" t="s">
        <v>1</v>
      </c>
      <c r="N169" s="168" t="s">
        <v>40</v>
      </c>
      <c r="O169" s="61"/>
      <c r="P169" s="169">
        <f>O169*H169</f>
        <v>0</v>
      </c>
      <c r="Q169" s="169">
        <v>0</v>
      </c>
      <c r="R169" s="169">
        <f>Q169*H169</f>
        <v>0</v>
      </c>
      <c r="S169" s="169">
        <v>0.00085999999999999998</v>
      </c>
      <c r="T169" s="170">
        <f>S169*H169</f>
        <v>0.00085999999999999998</v>
      </c>
      <c r="AR169" s="13" t="s">
        <v>123</v>
      </c>
      <c r="AT169" s="13" t="s">
        <v>119</v>
      </c>
      <c r="AU169" s="13" t="s">
        <v>79</v>
      </c>
      <c r="AY169" s="13" t="s">
        <v>116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3" t="s">
        <v>77</v>
      </c>
      <c r="BK169" s="171">
        <f>ROUND(I169*H169,2)</f>
        <v>0</v>
      </c>
      <c r="BL169" s="13" t="s">
        <v>123</v>
      </c>
      <c r="BM169" s="13" t="s">
        <v>371</v>
      </c>
    </row>
    <row r="170" s="1" customFormat="1">
      <c r="B170" s="31"/>
      <c r="D170" s="172" t="s">
        <v>125</v>
      </c>
      <c r="F170" s="173" t="s">
        <v>372</v>
      </c>
      <c r="I170" s="105"/>
      <c r="L170" s="31"/>
      <c r="M170" s="174"/>
      <c r="N170" s="61"/>
      <c r="O170" s="61"/>
      <c r="P170" s="61"/>
      <c r="Q170" s="61"/>
      <c r="R170" s="61"/>
      <c r="S170" s="61"/>
      <c r="T170" s="62"/>
      <c r="AT170" s="13" t="s">
        <v>125</v>
      </c>
      <c r="AU170" s="13" t="s">
        <v>79</v>
      </c>
    </row>
    <row r="171" s="1" customFormat="1" ht="16.5" customHeight="1">
      <c r="B171" s="159"/>
      <c r="C171" s="160" t="s">
        <v>373</v>
      </c>
      <c r="D171" s="160" t="s">
        <v>119</v>
      </c>
      <c r="E171" s="161" t="s">
        <v>374</v>
      </c>
      <c r="F171" s="162" t="s">
        <v>375</v>
      </c>
      <c r="G171" s="163" t="s">
        <v>169</v>
      </c>
      <c r="H171" s="164">
        <v>3</v>
      </c>
      <c r="I171" s="165"/>
      <c r="J171" s="166">
        <f>ROUND(I171*H171,2)</f>
        <v>0</v>
      </c>
      <c r="K171" s="162" t="s">
        <v>150</v>
      </c>
      <c r="L171" s="31"/>
      <c r="M171" s="167" t="s">
        <v>1</v>
      </c>
      <c r="N171" s="168" t="s">
        <v>40</v>
      </c>
      <c r="O171" s="61"/>
      <c r="P171" s="169">
        <f>O171*H171</f>
        <v>0</v>
      </c>
      <c r="Q171" s="169">
        <v>0.0018400000000000001</v>
      </c>
      <c r="R171" s="169">
        <f>Q171*H171</f>
        <v>0.0055200000000000006</v>
      </c>
      <c r="S171" s="169">
        <v>0</v>
      </c>
      <c r="T171" s="170">
        <f>S171*H171</f>
        <v>0</v>
      </c>
      <c r="AR171" s="13" t="s">
        <v>123</v>
      </c>
      <c r="AT171" s="13" t="s">
        <v>119</v>
      </c>
      <c r="AU171" s="13" t="s">
        <v>79</v>
      </c>
      <c r="AY171" s="13" t="s">
        <v>116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3" t="s">
        <v>77</v>
      </c>
      <c r="BK171" s="171">
        <f>ROUND(I171*H171,2)</f>
        <v>0</v>
      </c>
      <c r="BL171" s="13" t="s">
        <v>123</v>
      </c>
      <c r="BM171" s="13" t="s">
        <v>376</v>
      </c>
    </row>
    <row r="172" s="1" customFormat="1">
      <c r="B172" s="31"/>
      <c r="D172" s="172" t="s">
        <v>125</v>
      </c>
      <c r="F172" s="173" t="s">
        <v>377</v>
      </c>
      <c r="I172" s="105"/>
      <c r="L172" s="31"/>
      <c r="M172" s="174"/>
      <c r="N172" s="61"/>
      <c r="O172" s="61"/>
      <c r="P172" s="61"/>
      <c r="Q172" s="61"/>
      <c r="R172" s="61"/>
      <c r="S172" s="61"/>
      <c r="T172" s="62"/>
      <c r="AT172" s="13" t="s">
        <v>125</v>
      </c>
      <c r="AU172" s="13" t="s">
        <v>79</v>
      </c>
    </row>
    <row r="173" s="1" customFormat="1" ht="16.5" customHeight="1">
      <c r="B173" s="159"/>
      <c r="C173" s="160" t="s">
        <v>378</v>
      </c>
      <c r="D173" s="160" t="s">
        <v>119</v>
      </c>
      <c r="E173" s="161" t="s">
        <v>379</v>
      </c>
      <c r="F173" s="162" t="s">
        <v>380</v>
      </c>
      <c r="G173" s="163" t="s">
        <v>169</v>
      </c>
      <c r="H173" s="164">
        <v>2</v>
      </c>
      <c r="I173" s="165"/>
      <c r="J173" s="166">
        <f>ROUND(I173*H173,2)</f>
        <v>0</v>
      </c>
      <c r="K173" s="162" t="s">
        <v>150</v>
      </c>
      <c r="L173" s="31"/>
      <c r="M173" s="167" t="s">
        <v>1</v>
      </c>
      <c r="N173" s="168" t="s">
        <v>40</v>
      </c>
      <c r="O173" s="61"/>
      <c r="P173" s="169">
        <f>O173*H173</f>
        <v>0</v>
      </c>
      <c r="Q173" s="169">
        <v>0.0030999999999999999</v>
      </c>
      <c r="R173" s="169">
        <f>Q173*H173</f>
        <v>0.0061999999999999998</v>
      </c>
      <c r="S173" s="169">
        <v>0</v>
      </c>
      <c r="T173" s="170">
        <f>S173*H173</f>
        <v>0</v>
      </c>
      <c r="AR173" s="13" t="s">
        <v>123</v>
      </c>
      <c r="AT173" s="13" t="s">
        <v>119</v>
      </c>
      <c r="AU173" s="13" t="s">
        <v>79</v>
      </c>
      <c r="AY173" s="13" t="s">
        <v>116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3" t="s">
        <v>77</v>
      </c>
      <c r="BK173" s="171">
        <f>ROUND(I173*H173,2)</f>
        <v>0</v>
      </c>
      <c r="BL173" s="13" t="s">
        <v>123</v>
      </c>
      <c r="BM173" s="13" t="s">
        <v>381</v>
      </c>
    </row>
    <row r="174" s="1" customFormat="1">
      <c r="B174" s="31"/>
      <c r="D174" s="172" t="s">
        <v>125</v>
      </c>
      <c r="F174" s="173" t="s">
        <v>382</v>
      </c>
      <c r="I174" s="105"/>
      <c r="L174" s="31"/>
      <c r="M174" s="174"/>
      <c r="N174" s="61"/>
      <c r="O174" s="61"/>
      <c r="P174" s="61"/>
      <c r="Q174" s="61"/>
      <c r="R174" s="61"/>
      <c r="S174" s="61"/>
      <c r="T174" s="62"/>
      <c r="AT174" s="13" t="s">
        <v>125</v>
      </c>
      <c r="AU174" s="13" t="s">
        <v>79</v>
      </c>
    </row>
    <row r="175" s="1" customFormat="1" ht="16.5" customHeight="1">
      <c r="B175" s="159"/>
      <c r="C175" s="160" t="s">
        <v>383</v>
      </c>
      <c r="D175" s="160" t="s">
        <v>119</v>
      </c>
      <c r="E175" s="161" t="s">
        <v>384</v>
      </c>
      <c r="F175" s="162" t="s">
        <v>385</v>
      </c>
      <c r="G175" s="163" t="s">
        <v>122</v>
      </c>
      <c r="H175" s="164">
        <v>3</v>
      </c>
      <c r="I175" s="165"/>
      <c r="J175" s="166">
        <f>ROUND(I175*H175,2)</f>
        <v>0</v>
      </c>
      <c r="K175" s="162" t="s">
        <v>150</v>
      </c>
      <c r="L175" s="31"/>
      <c r="M175" s="167" t="s">
        <v>1</v>
      </c>
      <c r="N175" s="168" t="s">
        <v>40</v>
      </c>
      <c r="O175" s="61"/>
      <c r="P175" s="169">
        <f>O175*H175</f>
        <v>0</v>
      </c>
      <c r="Q175" s="169">
        <v>0.00023000000000000001</v>
      </c>
      <c r="R175" s="169">
        <f>Q175*H175</f>
        <v>0.00069000000000000008</v>
      </c>
      <c r="S175" s="169">
        <v>0</v>
      </c>
      <c r="T175" s="170">
        <f>S175*H175</f>
        <v>0</v>
      </c>
      <c r="AR175" s="13" t="s">
        <v>123</v>
      </c>
      <c r="AT175" s="13" t="s">
        <v>119</v>
      </c>
      <c r="AU175" s="13" t="s">
        <v>79</v>
      </c>
      <c r="AY175" s="13" t="s">
        <v>116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3" t="s">
        <v>77</v>
      </c>
      <c r="BK175" s="171">
        <f>ROUND(I175*H175,2)</f>
        <v>0</v>
      </c>
      <c r="BL175" s="13" t="s">
        <v>123</v>
      </c>
      <c r="BM175" s="13" t="s">
        <v>386</v>
      </c>
    </row>
    <row r="176" s="1" customFormat="1">
      <c r="B176" s="31"/>
      <c r="D176" s="172" t="s">
        <v>125</v>
      </c>
      <c r="F176" s="173" t="s">
        <v>387</v>
      </c>
      <c r="I176" s="105"/>
      <c r="L176" s="31"/>
      <c r="M176" s="174"/>
      <c r="N176" s="61"/>
      <c r="O176" s="61"/>
      <c r="P176" s="61"/>
      <c r="Q176" s="61"/>
      <c r="R176" s="61"/>
      <c r="S176" s="61"/>
      <c r="T176" s="62"/>
      <c r="AT176" s="13" t="s">
        <v>125</v>
      </c>
      <c r="AU176" s="13" t="s">
        <v>79</v>
      </c>
    </row>
    <row r="177" s="1" customFormat="1" ht="16.5" customHeight="1">
      <c r="B177" s="159"/>
      <c r="C177" s="160" t="s">
        <v>388</v>
      </c>
      <c r="D177" s="160" t="s">
        <v>119</v>
      </c>
      <c r="E177" s="161" t="s">
        <v>389</v>
      </c>
      <c r="F177" s="162" t="s">
        <v>390</v>
      </c>
      <c r="G177" s="163" t="s">
        <v>149</v>
      </c>
      <c r="H177" s="175"/>
      <c r="I177" s="165"/>
      <c r="J177" s="166">
        <f>ROUND(I177*H177,2)</f>
        <v>0</v>
      </c>
      <c r="K177" s="162" t="s">
        <v>150</v>
      </c>
      <c r="L177" s="31"/>
      <c r="M177" s="167" t="s">
        <v>1</v>
      </c>
      <c r="N177" s="168" t="s">
        <v>40</v>
      </c>
      <c r="O177" s="61"/>
      <c r="P177" s="169">
        <f>O177*H177</f>
        <v>0</v>
      </c>
      <c r="Q177" s="169">
        <v>0</v>
      </c>
      <c r="R177" s="169">
        <f>Q177*H177</f>
        <v>0</v>
      </c>
      <c r="S177" s="169">
        <v>0</v>
      </c>
      <c r="T177" s="170">
        <f>S177*H177</f>
        <v>0</v>
      </c>
      <c r="AR177" s="13" t="s">
        <v>123</v>
      </c>
      <c r="AT177" s="13" t="s">
        <v>119</v>
      </c>
      <c r="AU177" s="13" t="s">
        <v>79</v>
      </c>
      <c r="AY177" s="13" t="s">
        <v>116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3" t="s">
        <v>77</v>
      </c>
      <c r="BK177" s="171">
        <f>ROUND(I177*H177,2)</f>
        <v>0</v>
      </c>
      <c r="BL177" s="13" t="s">
        <v>123</v>
      </c>
      <c r="BM177" s="13" t="s">
        <v>391</v>
      </c>
    </row>
    <row r="178" s="1" customFormat="1">
      <c r="B178" s="31"/>
      <c r="D178" s="172" t="s">
        <v>125</v>
      </c>
      <c r="F178" s="173" t="s">
        <v>392</v>
      </c>
      <c r="I178" s="105"/>
      <c r="L178" s="31"/>
      <c r="M178" s="174"/>
      <c r="N178" s="61"/>
      <c r="O178" s="61"/>
      <c r="P178" s="61"/>
      <c r="Q178" s="61"/>
      <c r="R178" s="61"/>
      <c r="S178" s="61"/>
      <c r="T178" s="62"/>
      <c r="AT178" s="13" t="s">
        <v>125</v>
      </c>
      <c r="AU178" s="13" t="s">
        <v>79</v>
      </c>
    </row>
    <row r="179" s="10" customFormat="1" ht="22.8" customHeight="1">
      <c r="B179" s="146"/>
      <c r="D179" s="147" t="s">
        <v>68</v>
      </c>
      <c r="E179" s="157" t="s">
        <v>393</v>
      </c>
      <c r="F179" s="157" t="s">
        <v>394</v>
      </c>
      <c r="I179" s="149"/>
      <c r="J179" s="158">
        <f>BK179</f>
        <v>0</v>
      </c>
      <c r="L179" s="146"/>
      <c r="M179" s="151"/>
      <c r="N179" s="152"/>
      <c r="O179" s="152"/>
      <c r="P179" s="153">
        <f>SUM(P180:P183)</f>
        <v>0</v>
      </c>
      <c r="Q179" s="152"/>
      <c r="R179" s="153">
        <f>SUM(R180:R183)</f>
        <v>0.0091999999999999998</v>
      </c>
      <c r="S179" s="152"/>
      <c r="T179" s="154">
        <f>SUM(T180:T183)</f>
        <v>0</v>
      </c>
      <c r="AR179" s="147" t="s">
        <v>79</v>
      </c>
      <c r="AT179" s="155" t="s">
        <v>68</v>
      </c>
      <c r="AU179" s="155" t="s">
        <v>77</v>
      </c>
      <c r="AY179" s="147" t="s">
        <v>116</v>
      </c>
      <c r="BK179" s="156">
        <f>SUM(BK180:BK183)</f>
        <v>0</v>
      </c>
    </row>
    <row r="180" s="1" customFormat="1" ht="16.5" customHeight="1">
      <c r="B180" s="159"/>
      <c r="C180" s="160" t="s">
        <v>395</v>
      </c>
      <c r="D180" s="160" t="s">
        <v>119</v>
      </c>
      <c r="E180" s="161" t="s">
        <v>396</v>
      </c>
      <c r="F180" s="162" t="s">
        <v>397</v>
      </c>
      <c r="G180" s="163" t="s">
        <v>169</v>
      </c>
      <c r="H180" s="164">
        <v>1</v>
      </c>
      <c r="I180" s="165"/>
      <c r="J180" s="166">
        <f>ROUND(I180*H180,2)</f>
        <v>0</v>
      </c>
      <c r="K180" s="162" t="s">
        <v>150</v>
      </c>
      <c r="L180" s="31"/>
      <c r="M180" s="167" t="s">
        <v>1</v>
      </c>
      <c r="N180" s="168" t="s">
        <v>40</v>
      </c>
      <c r="O180" s="61"/>
      <c r="P180" s="169">
        <f>O180*H180</f>
        <v>0</v>
      </c>
      <c r="Q180" s="169">
        <v>0.0091999999999999998</v>
      </c>
      <c r="R180" s="169">
        <f>Q180*H180</f>
        <v>0.0091999999999999998</v>
      </c>
      <c r="S180" s="169">
        <v>0</v>
      </c>
      <c r="T180" s="170">
        <f>S180*H180</f>
        <v>0</v>
      </c>
      <c r="AR180" s="13" t="s">
        <v>123</v>
      </c>
      <c r="AT180" s="13" t="s">
        <v>119</v>
      </c>
      <c r="AU180" s="13" t="s">
        <v>79</v>
      </c>
      <c r="AY180" s="13" t="s">
        <v>116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3" t="s">
        <v>77</v>
      </c>
      <c r="BK180" s="171">
        <f>ROUND(I180*H180,2)</f>
        <v>0</v>
      </c>
      <c r="BL180" s="13" t="s">
        <v>123</v>
      </c>
      <c r="BM180" s="13" t="s">
        <v>398</v>
      </c>
    </row>
    <row r="181" s="1" customFormat="1">
      <c r="B181" s="31"/>
      <c r="D181" s="172" t="s">
        <v>125</v>
      </c>
      <c r="F181" s="173" t="s">
        <v>399</v>
      </c>
      <c r="I181" s="105"/>
      <c r="L181" s="31"/>
      <c r="M181" s="174"/>
      <c r="N181" s="61"/>
      <c r="O181" s="61"/>
      <c r="P181" s="61"/>
      <c r="Q181" s="61"/>
      <c r="R181" s="61"/>
      <c r="S181" s="61"/>
      <c r="T181" s="62"/>
      <c r="AT181" s="13" t="s">
        <v>125</v>
      </c>
      <c r="AU181" s="13" t="s">
        <v>79</v>
      </c>
    </row>
    <row r="182" s="1" customFormat="1" ht="16.5" customHeight="1">
      <c r="B182" s="159"/>
      <c r="C182" s="160" t="s">
        <v>400</v>
      </c>
      <c r="D182" s="160" t="s">
        <v>119</v>
      </c>
      <c r="E182" s="161" t="s">
        <v>401</v>
      </c>
      <c r="F182" s="162" t="s">
        <v>402</v>
      </c>
      <c r="G182" s="163" t="s">
        <v>149</v>
      </c>
      <c r="H182" s="175"/>
      <c r="I182" s="165"/>
      <c r="J182" s="166">
        <f>ROUND(I182*H182,2)</f>
        <v>0</v>
      </c>
      <c r="K182" s="162" t="s">
        <v>150</v>
      </c>
      <c r="L182" s="31"/>
      <c r="M182" s="167" t="s">
        <v>1</v>
      </c>
      <c r="N182" s="168" t="s">
        <v>40</v>
      </c>
      <c r="O182" s="61"/>
      <c r="P182" s="169">
        <f>O182*H182</f>
        <v>0</v>
      </c>
      <c r="Q182" s="169">
        <v>0</v>
      </c>
      <c r="R182" s="169">
        <f>Q182*H182</f>
        <v>0</v>
      </c>
      <c r="S182" s="169">
        <v>0</v>
      </c>
      <c r="T182" s="170">
        <f>S182*H182</f>
        <v>0</v>
      </c>
      <c r="AR182" s="13" t="s">
        <v>123</v>
      </c>
      <c r="AT182" s="13" t="s">
        <v>119</v>
      </c>
      <c r="AU182" s="13" t="s">
        <v>79</v>
      </c>
      <c r="AY182" s="13" t="s">
        <v>116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3" t="s">
        <v>77</v>
      </c>
      <c r="BK182" s="171">
        <f>ROUND(I182*H182,2)</f>
        <v>0</v>
      </c>
      <c r="BL182" s="13" t="s">
        <v>123</v>
      </c>
      <c r="BM182" s="13" t="s">
        <v>403</v>
      </c>
    </row>
    <row r="183" s="1" customFormat="1">
      <c r="B183" s="31"/>
      <c r="D183" s="172" t="s">
        <v>125</v>
      </c>
      <c r="F183" s="173" t="s">
        <v>404</v>
      </c>
      <c r="I183" s="105"/>
      <c r="L183" s="31"/>
      <c r="M183" s="174"/>
      <c r="N183" s="61"/>
      <c r="O183" s="61"/>
      <c r="P183" s="61"/>
      <c r="Q183" s="61"/>
      <c r="R183" s="61"/>
      <c r="S183" s="61"/>
      <c r="T183" s="62"/>
      <c r="AT183" s="13" t="s">
        <v>125</v>
      </c>
      <c r="AU183" s="13" t="s">
        <v>79</v>
      </c>
    </row>
    <row r="184" s="10" customFormat="1" ht="25.92" customHeight="1">
      <c r="B184" s="146"/>
      <c r="D184" s="147" t="s">
        <v>68</v>
      </c>
      <c r="E184" s="148" t="s">
        <v>153</v>
      </c>
      <c r="F184" s="148" t="s">
        <v>154</v>
      </c>
      <c r="I184" s="149"/>
      <c r="J184" s="150">
        <f>BK184</f>
        <v>0</v>
      </c>
      <c r="L184" s="146"/>
      <c r="M184" s="151"/>
      <c r="N184" s="152"/>
      <c r="O184" s="152"/>
      <c r="P184" s="153">
        <f>SUM(P185:P186)</f>
        <v>0</v>
      </c>
      <c r="Q184" s="152"/>
      <c r="R184" s="153">
        <f>SUM(R185:R186)</f>
        <v>0</v>
      </c>
      <c r="S184" s="152"/>
      <c r="T184" s="154">
        <f>SUM(T185:T186)</f>
        <v>0</v>
      </c>
      <c r="AR184" s="147" t="s">
        <v>133</v>
      </c>
      <c r="AT184" s="155" t="s">
        <v>68</v>
      </c>
      <c r="AU184" s="155" t="s">
        <v>69</v>
      </c>
      <c r="AY184" s="147" t="s">
        <v>116</v>
      </c>
      <c r="BK184" s="156">
        <f>SUM(BK185:BK186)</f>
        <v>0</v>
      </c>
    </row>
    <row r="185" s="1" customFormat="1" ht="16.5" customHeight="1">
      <c r="B185" s="159"/>
      <c r="C185" s="160" t="s">
        <v>405</v>
      </c>
      <c r="D185" s="160" t="s">
        <v>119</v>
      </c>
      <c r="E185" s="161" t="s">
        <v>156</v>
      </c>
      <c r="F185" s="162" t="s">
        <v>157</v>
      </c>
      <c r="G185" s="163" t="s">
        <v>158</v>
      </c>
      <c r="H185" s="164">
        <v>20</v>
      </c>
      <c r="I185" s="165"/>
      <c r="J185" s="166">
        <f>ROUND(I185*H185,2)</f>
        <v>0</v>
      </c>
      <c r="K185" s="162" t="s">
        <v>150</v>
      </c>
      <c r="L185" s="31"/>
      <c r="M185" s="167" t="s">
        <v>1</v>
      </c>
      <c r="N185" s="168" t="s">
        <v>40</v>
      </c>
      <c r="O185" s="61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AR185" s="13" t="s">
        <v>159</v>
      </c>
      <c r="AT185" s="13" t="s">
        <v>119</v>
      </c>
      <c r="AU185" s="13" t="s">
        <v>77</v>
      </c>
      <c r="AY185" s="13" t="s">
        <v>116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3" t="s">
        <v>77</v>
      </c>
      <c r="BK185" s="171">
        <f>ROUND(I185*H185,2)</f>
        <v>0</v>
      </c>
      <c r="BL185" s="13" t="s">
        <v>159</v>
      </c>
      <c r="BM185" s="13" t="s">
        <v>406</v>
      </c>
    </row>
    <row r="186" s="1" customFormat="1">
      <c r="B186" s="31"/>
      <c r="D186" s="172" t="s">
        <v>125</v>
      </c>
      <c r="F186" s="173" t="s">
        <v>161</v>
      </c>
      <c r="I186" s="105"/>
      <c r="L186" s="31"/>
      <c r="M186" s="174"/>
      <c r="N186" s="61"/>
      <c r="O186" s="61"/>
      <c r="P186" s="61"/>
      <c r="Q186" s="61"/>
      <c r="R186" s="61"/>
      <c r="S186" s="61"/>
      <c r="T186" s="62"/>
      <c r="AT186" s="13" t="s">
        <v>125</v>
      </c>
      <c r="AU186" s="13" t="s">
        <v>77</v>
      </c>
    </row>
    <row r="187" s="10" customFormat="1" ht="25.92" customHeight="1">
      <c r="B187" s="146"/>
      <c r="D187" s="147" t="s">
        <v>68</v>
      </c>
      <c r="E187" s="148" t="s">
        <v>162</v>
      </c>
      <c r="F187" s="148" t="s">
        <v>163</v>
      </c>
      <c r="I187" s="149"/>
      <c r="J187" s="150">
        <f>BK187</f>
        <v>0</v>
      </c>
      <c r="L187" s="146"/>
      <c r="M187" s="151"/>
      <c r="N187" s="152"/>
      <c r="O187" s="152"/>
      <c r="P187" s="153">
        <f>P188+P191</f>
        <v>0</v>
      </c>
      <c r="Q187" s="152"/>
      <c r="R187" s="153">
        <f>R188+R191</f>
        <v>0</v>
      </c>
      <c r="S187" s="152"/>
      <c r="T187" s="154">
        <f>T188+T191</f>
        <v>0</v>
      </c>
      <c r="AR187" s="147" t="s">
        <v>138</v>
      </c>
      <c r="AT187" s="155" t="s">
        <v>68</v>
      </c>
      <c r="AU187" s="155" t="s">
        <v>69</v>
      </c>
      <c r="AY187" s="147" t="s">
        <v>116</v>
      </c>
      <c r="BK187" s="156">
        <f>BK188+BK191</f>
        <v>0</v>
      </c>
    </row>
    <row r="188" s="10" customFormat="1" ht="22.8" customHeight="1">
      <c r="B188" s="146"/>
      <c r="D188" s="147" t="s">
        <v>68</v>
      </c>
      <c r="E188" s="157" t="s">
        <v>164</v>
      </c>
      <c r="F188" s="157" t="s">
        <v>165</v>
      </c>
      <c r="I188" s="149"/>
      <c r="J188" s="158">
        <f>BK188</f>
        <v>0</v>
      </c>
      <c r="L188" s="146"/>
      <c r="M188" s="151"/>
      <c r="N188" s="152"/>
      <c r="O188" s="152"/>
      <c r="P188" s="153">
        <f>SUM(P189:P190)</f>
        <v>0</v>
      </c>
      <c r="Q188" s="152"/>
      <c r="R188" s="153">
        <f>SUM(R189:R190)</f>
        <v>0</v>
      </c>
      <c r="S188" s="152"/>
      <c r="T188" s="154">
        <f>SUM(T189:T190)</f>
        <v>0</v>
      </c>
      <c r="AR188" s="147" t="s">
        <v>138</v>
      </c>
      <c r="AT188" s="155" t="s">
        <v>68</v>
      </c>
      <c r="AU188" s="155" t="s">
        <v>77</v>
      </c>
      <c r="AY188" s="147" t="s">
        <v>116</v>
      </c>
      <c r="BK188" s="156">
        <f>SUM(BK189:BK190)</f>
        <v>0</v>
      </c>
    </row>
    <row r="189" s="1" customFormat="1" ht="16.5" customHeight="1">
      <c r="B189" s="159"/>
      <c r="C189" s="160" t="s">
        <v>407</v>
      </c>
      <c r="D189" s="160" t="s">
        <v>119</v>
      </c>
      <c r="E189" s="161" t="s">
        <v>167</v>
      </c>
      <c r="F189" s="162" t="s">
        <v>168</v>
      </c>
      <c r="G189" s="163" t="s">
        <v>169</v>
      </c>
      <c r="H189" s="164">
        <v>1</v>
      </c>
      <c r="I189" s="165"/>
      <c r="J189" s="166">
        <f>ROUND(I189*H189,2)</f>
        <v>0</v>
      </c>
      <c r="K189" s="162" t="s">
        <v>150</v>
      </c>
      <c r="L189" s="31"/>
      <c r="M189" s="167" t="s">
        <v>1</v>
      </c>
      <c r="N189" s="168" t="s">
        <v>40</v>
      </c>
      <c r="O189" s="61"/>
      <c r="P189" s="169">
        <f>O189*H189</f>
        <v>0</v>
      </c>
      <c r="Q189" s="169">
        <v>0</v>
      </c>
      <c r="R189" s="169">
        <f>Q189*H189</f>
        <v>0</v>
      </c>
      <c r="S189" s="169">
        <v>0</v>
      </c>
      <c r="T189" s="170">
        <f>S189*H189</f>
        <v>0</v>
      </c>
      <c r="AR189" s="13" t="s">
        <v>170</v>
      </c>
      <c r="AT189" s="13" t="s">
        <v>119</v>
      </c>
      <c r="AU189" s="13" t="s">
        <v>79</v>
      </c>
      <c r="AY189" s="13" t="s">
        <v>116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3" t="s">
        <v>77</v>
      </c>
      <c r="BK189" s="171">
        <f>ROUND(I189*H189,2)</f>
        <v>0</v>
      </c>
      <c r="BL189" s="13" t="s">
        <v>170</v>
      </c>
      <c r="BM189" s="13" t="s">
        <v>408</v>
      </c>
    </row>
    <row r="190" s="1" customFormat="1">
      <c r="B190" s="31"/>
      <c r="D190" s="172" t="s">
        <v>125</v>
      </c>
      <c r="F190" s="173" t="s">
        <v>168</v>
      </c>
      <c r="I190" s="105"/>
      <c r="L190" s="31"/>
      <c r="M190" s="174"/>
      <c r="N190" s="61"/>
      <c r="O190" s="61"/>
      <c r="P190" s="61"/>
      <c r="Q190" s="61"/>
      <c r="R190" s="61"/>
      <c r="S190" s="61"/>
      <c r="T190" s="62"/>
      <c r="AT190" s="13" t="s">
        <v>125</v>
      </c>
      <c r="AU190" s="13" t="s">
        <v>79</v>
      </c>
    </row>
    <row r="191" s="10" customFormat="1" ht="22.8" customHeight="1">
      <c r="B191" s="146"/>
      <c r="D191" s="147" t="s">
        <v>68</v>
      </c>
      <c r="E191" s="157" t="s">
        <v>409</v>
      </c>
      <c r="F191" s="157" t="s">
        <v>410</v>
      </c>
      <c r="I191" s="149"/>
      <c r="J191" s="158">
        <f>BK191</f>
        <v>0</v>
      </c>
      <c r="L191" s="146"/>
      <c r="M191" s="151"/>
      <c r="N191" s="152"/>
      <c r="O191" s="152"/>
      <c r="P191" s="153">
        <f>SUM(P192:P193)</f>
        <v>0</v>
      </c>
      <c r="Q191" s="152"/>
      <c r="R191" s="153">
        <f>SUM(R192:R193)</f>
        <v>0</v>
      </c>
      <c r="S191" s="152"/>
      <c r="T191" s="154">
        <f>SUM(T192:T193)</f>
        <v>0</v>
      </c>
      <c r="AR191" s="147" t="s">
        <v>138</v>
      </c>
      <c r="AT191" s="155" t="s">
        <v>68</v>
      </c>
      <c r="AU191" s="155" t="s">
        <v>77</v>
      </c>
      <c r="AY191" s="147" t="s">
        <v>116</v>
      </c>
      <c r="BK191" s="156">
        <f>SUM(BK192:BK193)</f>
        <v>0</v>
      </c>
    </row>
    <row r="192" s="1" customFormat="1" ht="16.5" customHeight="1">
      <c r="B192" s="159"/>
      <c r="C192" s="160" t="s">
        <v>411</v>
      </c>
      <c r="D192" s="160" t="s">
        <v>119</v>
      </c>
      <c r="E192" s="161" t="s">
        <v>412</v>
      </c>
      <c r="F192" s="162" t="s">
        <v>413</v>
      </c>
      <c r="G192" s="163" t="s">
        <v>169</v>
      </c>
      <c r="H192" s="164">
        <v>1</v>
      </c>
      <c r="I192" s="165"/>
      <c r="J192" s="166">
        <f>ROUND(I192*H192,2)</f>
        <v>0</v>
      </c>
      <c r="K192" s="162" t="s">
        <v>1</v>
      </c>
      <c r="L192" s="31"/>
      <c r="M192" s="167" t="s">
        <v>1</v>
      </c>
      <c r="N192" s="168" t="s">
        <v>40</v>
      </c>
      <c r="O192" s="61"/>
      <c r="P192" s="169">
        <f>O192*H192</f>
        <v>0</v>
      </c>
      <c r="Q192" s="169">
        <v>0</v>
      </c>
      <c r="R192" s="169">
        <f>Q192*H192</f>
        <v>0</v>
      </c>
      <c r="S192" s="169">
        <v>0</v>
      </c>
      <c r="T192" s="170">
        <f>S192*H192</f>
        <v>0</v>
      </c>
      <c r="AR192" s="13" t="s">
        <v>170</v>
      </c>
      <c r="AT192" s="13" t="s">
        <v>119</v>
      </c>
      <c r="AU192" s="13" t="s">
        <v>79</v>
      </c>
      <c r="AY192" s="13" t="s">
        <v>116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3" t="s">
        <v>77</v>
      </c>
      <c r="BK192" s="171">
        <f>ROUND(I192*H192,2)</f>
        <v>0</v>
      </c>
      <c r="BL192" s="13" t="s">
        <v>170</v>
      </c>
      <c r="BM192" s="13" t="s">
        <v>414</v>
      </c>
    </row>
    <row r="193" s="1" customFormat="1">
      <c r="B193" s="31"/>
      <c r="D193" s="172" t="s">
        <v>125</v>
      </c>
      <c r="F193" s="173" t="s">
        <v>413</v>
      </c>
      <c r="I193" s="105"/>
      <c r="L193" s="31"/>
      <c r="M193" s="176"/>
      <c r="N193" s="177"/>
      <c r="O193" s="177"/>
      <c r="P193" s="177"/>
      <c r="Q193" s="177"/>
      <c r="R193" s="177"/>
      <c r="S193" s="177"/>
      <c r="T193" s="178"/>
      <c r="AT193" s="13" t="s">
        <v>125</v>
      </c>
      <c r="AU193" s="13" t="s">
        <v>79</v>
      </c>
    </row>
    <row r="194" s="1" customFormat="1" ht="6.96" customHeight="1">
      <c r="B194" s="46"/>
      <c r="C194" s="47"/>
      <c r="D194" s="47"/>
      <c r="E194" s="47"/>
      <c r="F194" s="47"/>
      <c r="G194" s="47"/>
      <c r="H194" s="47"/>
      <c r="I194" s="121"/>
      <c r="J194" s="47"/>
      <c r="K194" s="47"/>
      <c r="L194" s="31"/>
    </row>
  </sheetData>
  <autoFilter ref="C87:K19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2" t="s">
        <v>5</v>
      </c>
      <c r="AT2" s="13" t="s">
        <v>85</v>
      </c>
    </row>
    <row r="3" ht="6.96" customHeight="1">
      <c r="B3" s="14"/>
      <c r="C3" s="15"/>
      <c r="D3" s="15"/>
      <c r="E3" s="15"/>
      <c r="F3" s="15"/>
      <c r="G3" s="15"/>
      <c r="H3" s="15"/>
      <c r="I3" s="103"/>
      <c r="J3" s="15"/>
      <c r="K3" s="15"/>
      <c r="L3" s="16"/>
      <c r="AT3" s="13" t="s">
        <v>79</v>
      </c>
    </row>
    <row r="4" ht="24.96" customHeight="1">
      <c r="B4" s="16"/>
      <c r="D4" s="17" t="s">
        <v>86</v>
      </c>
      <c r="L4" s="16"/>
      <c r="M4" s="18" t="s">
        <v>10</v>
      </c>
      <c r="AT4" s="13" t="s">
        <v>3</v>
      </c>
    </row>
    <row r="5" ht="6.96" customHeight="1">
      <c r="B5" s="16"/>
      <c r="L5" s="16"/>
    </row>
    <row r="6" ht="12" customHeight="1">
      <c r="B6" s="16"/>
      <c r="D6" s="25" t="s">
        <v>16</v>
      </c>
      <c r="L6" s="16"/>
    </row>
    <row r="7" ht="16.5" customHeight="1">
      <c r="B7" s="16"/>
      <c r="E7" s="104" t="str">
        <f>'Rekapitulace stavby'!K6</f>
        <v>Stavební úpravy domu č.p. 9 ve Vojkově</v>
      </c>
      <c r="F7" s="25"/>
      <c r="G7" s="25"/>
      <c r="H7" s="25"/>
      <c r="L7" s="16"/>
    </row>
    <row r="8" s="1" customFormat="1" ht="12" customHeight="1">
      <c r="B8" s="31"/>
      <c r="D8" s="25" t="s">
        <v>87</v>
      </c>
      <c r="I8" s="105"/>
      <c r="L8" s="31"/>
    </row>
    <row r="9" s="1" customFormat="1" ht="36.96" customHeight="1">
      <c r="B9" s="31"/>
      <c r="E9" s="52" t="s">
        <v>415</v>
      </c>
      <c r="F9" s="1"/>
      <c r="G9" s="1"/>
      <c r="H9" s="1"/>
      <c r="I9" s="105"/>
      <c r="L9" s="31"/>
    </row>
    <row r="10" s="1" customFormat="1">
      <c r="B10" s="31"/>
      <c r="I10" s="105"/>
      <c r="L10" s="31"/>
    </row>
    <row r="11" s="1" customFormat="1" ht="12" customHeight="1">
      <c r="B11" s="31"/>
      <c r="D11" s="25" t="s">
        <v>18</v>
      </c>
      <c r="F11" s="13" t="s">
        <v>1</v>
      </c>
      <c r="I11" s="106" t="s">
        <v>19</v>
      </c>
      <c r="J11" s="13" t="s">
        <v>1</v>
      </c>
      <c r="L11" s="31"/>
    </row>
    <row r="12" s="1" customFormat="1" ht="12" customHeight="1">
      <c r="B12" s="31"/>
      <c r="D12" s="25" t="s">
        <v>20</v>
      </c>
      <c r="F12" s="13" t="s">
        <v>21</v>
      </c>
      <c r="I12" s="106" t="s">
        <v>22</v>
      </c>
      <c r="J12" s="54" t="str">
        <f>'Rekapitulace stavby'!AN8</f>
        <v>8. 7. 2019</v>
      </c>
      <c r="L12" s="31"/>
    </row>
    <row r="13" s="1" customFormat="1" ht="10.8" customHeight="1">
      <c r="B13" s="31"/>
      <c r="I13" s="105"/>
      <c r="L13" s="31"/>
    </row>
    <row r="14" s="1" customFormat="1" ht="12" customHeight="1">
      <c r="B14" s="31"/>
      <c r="D14" s="25" t="s">
        <v>24</v>
      </c>
      <c r="I14" s="106" t="s">
        <v>25</v>
      </c>
      <c r="J14" s="13" t="s">
        <v>1</v>
      </c>
      <c r="L14" s="31"/>
    </row>
    <row r="15" s="1" customFormat="1" ht="18" customHeight="1">
      <c r="B15" s="31"/>
      <c r="E15" s="13" t="s">
        <v>26</v>
      </c>
      <c r="I15" s="106" t="s">
        <v>27</v>
      </c>
      <c r="J15" s="13" t="s">
        <v>1</v>
      </c>
      <c r="L15" s="31"/>
    </row>
    <row r="16" s="1" customFormat="1" ht="6.96" customHeight="1">
      <c r="B16" s="31"/>
      <c r="I16" s="105"/>
      <c r="L16" s="31"/>
    </row>
    <row r="17" s="1" customFormat="1" ht="12" customHeight="1">
      <c r="B17" s="31"/>
      <c r="D17" s="25" t="s">
        <v>28</v>
      </c>
      <c r="I17" s="106" t="s">
        <v>25</v>
      </c>
      <c r="J17" s="26" t="str">
        <f>'Rekapitulace stavby'!AN13</f>
        <v>Vyplň údaj</v>
      </c>
      <c r="L17" s="31"/>
    </row>
    <row r="18" s="1" customFormat="1" ht="18" customHeight="1">
      <c r="B18" s="31"/>
      <c r="E18" s="26" t="str">
        <f>'Rekapitulace stavby'!E14</f>
        <v>Vyplň údaj</v>
      </c>
      <c r="F18" s="13"/>
      <c r="G18" s="13"/>
      <c r="H18" s="13"/>
      <c r="I18" s="106" t="s">
        <v>27</v>
      </c>
      <c r="J18" s="26" t="str">
        <f>'Rekapitulace stavby'!AN14</f>
        <v>Vyplň údaj</v>
      </c>
      <c r="L18" s="31"/>
    </row>
    <row r="19" s="1" customFormat="1" ht="6.96" customHeight="1">
      <c r="B19" s="31"/>
      <c r="I19" s="105"/>
      <c r="L19" s="31"/>
    </row>
    <row r="20" s="1" customFormat="1" ht="12" customHeight="1">
      <c r="B20" s="31"/>
      <c r="D20" s="25" t="s">
        <v>30</v>
      </c>
      <c r="I20" s="106" t="s">
        <v>25</v>
      </c>
      <c r="J20" s="13" t="str">
        <f>IF('Rekapitulace stavby'!AN16="","",'Rekapitulace stavby'!AN16)</f>
        <v/>
      </c>
      <c r="L20" s="31"/>
    </row>
    <row r="21" s="1" customFormat="1" ht="18" customHeight="1">
      <c r="B21" s="31"/>
      <c r="E21" s="13" t="str">
        <f>IF('Rekapitulace stavby'!E17="","",'Rekapitulace stavby'!E17)</f>
        <v xml:space="preserve"> </v>
      </c>
      <c r="I21" s="106" t="s">
        <v>27</v>
      </c>
      <c r="J21" s="13" t="str">
        <f>IF('Rekapitulace stavby'!AN17="","",'Rekapitulace stavby'!AN17)</f>
        <v/>
      </c>
      <c r="L21" s="31"/>
    </row>
    <row r="22" s="1" customFormat="1" ht="6.96" customHeight="1">
      <c r="B22" s="31"/>
      <c r="I22" s="105"/>
      <c r="L22" s="31"/>
    </row>
    <row r="23" s="1" customFormat="1" ht="12" customHeight="1">
      <c r="B23" s="31"/>
      <c r="D23" s="25" t="s">
        <v>32</v>
      </c>
      <c r="I23" s="106" t="s">
        <v>25</v>
      </c>
      <c r="J23" s="13" t="str">
        <f>IF('Rekapitulace stavby'!AN19="","",'Rekapitulace stavby'!AN19)</f>
        <v/>
      </c>
      <c r="L23" s="31"/>
    </row>
    <row r="24" s="1" customFormat="1" ht="18" customHeight="1">
      <c r="B24" s="31"/>
      <c r="E24" s="13" t="str">
        <f>IF('Rekapitulace stavby'!E20="","",'Rekapitulace stavby'!E20)</f>
        <v xml:space="preserve"> </v>
      </c>
      <c r="I24" s="106" t="s">
        <v>27</v>
      </c>
      <c r="J24" s="13" t="str">
        <f>IF('Rekapitulace stavby'!AN20="","",'Rekapitulace stavby'!AN20)</f>
        <v/>
      </c>
      <c r="L24" s="31"/>
    </row>
    <row r="25" s="1" customFormat="1" ht="6.96" customHeight="1">
      <c r="B25" s="31"/>
      <c r="I25" s="105"/>
      <c r="L25" s="31"/>
    </row>
    <row r="26" s="1" customFormat="1" ht="12" customHeight="1">
      <c r="B26" s="31"/>
      <c r="D26" s="25" t="s">
        <v>33</v>
      </c>
      <c r="I26" s="105"/>
      <c r="L26" s="31"/>
    </row>
    <row r="27" s="6" customFormat="1" ht="101.25" customHeight="1">
      <c r="B27" s="107"/>
      <c r="E27" s="29" t="s">
        <v>89</v>
      </c>
      <c r="F27" s="29"/>
      <c r="G27" s="29"/>
      <c r="H27" s="29"/>
      <c r="I27" s="108"/>
      <c r="L27" s="107"/>
    </row>
    <row r="28" s="1" customFormat="1" ht="6.96" customHeight="1">
      <c r="B28" s="31"/>
      <c r="I28" s="105"/>
      <c r="L28" s="31"/>
    </row>
    <row r="29" s="1" customFormat="1" ht="6.96" customHeight="1">
      <c r="B29" s="31"/>
      <c r="D29" s="57"/>
      <c r="E29" s="57"/>
      <c r="F29" s="57"/>
      <c r="G29" s="57"/>
      <c r="H29" s="57"/>
      <c r="I29" s="109"/>
      <c r="J29" s="57"/>
      <c r="K29" s="57"/>
      <c r="L29" s="31"/>
    </row>
    <row r="30" s="1" customFormat="1" ht="25.44" customHeight="1">
      <c r="B30" s="31"/>
      <c r="D30" s="110" t="s">
        <v>35</v>
      </c>
      <c r="I30" s="105"/>
      <c r="J30" s="78">
        <f>ROUND(J89, 2)</f>
        <v>0</v>
      </c>
      <c r="L30" s="31"/>
    </row>
    <row r="31" s="1" customFormat="1" ht="6.96" customHeight="1">
      <c r="B31" s="31"/>
      <c r="D31" s="57"/>
      <c r="E31" s="57"/>
      <c r="F31" s="57"/>
      <c r="G31" s="57"/>
      <c r="H31" s="57"/>
      <c r="I31" s="109"/>
      <c r="J31" s="57"/>
      <c r="K31" s="57"/>
      <c r="L31" s="31"/>
    </row>
    <row r="32" s="1" customFormat="1" ht="14.4" customHeight="1">
      <c r="B32" s="31"/>
      <c r="F32" s="35" t="s">
        <v>37</v>
      </c>
      <c r="I32" s="111" t="s">
        <v>36</v>
      </c>
      <c r="J32" s="35" t="s">
        <v>38</v>
      </c>
      <c r="L32" s="31"/>
    </row>
    <row r="33" s="1" customFormat="1" ht="14.4" customHeight="1">
      <c r="B33" s="31"/>
      <c r="D33" s="25" t="s">
        <v>39</v>
      </c>
      <c r="E33" s="25" t="s">
        <v>40</v>
      </c>
      <c r="F33" s="112">
        <f>ROUND((SUM(BE89:BE137)),  2)</f>
        <v>0</v>
      </c>
      <c r="I33" s="113">
        <v>0.20999999999999999</v>
      </c>
      <c r="J33" s="112">
        <f>ROUND(((SUM(BE89:BE137))*I33),  2)</f>
        <v>0</v>
      </c>
      <c r="L33" s="31"/>
    </row>
    <row r="34" s="1" customFormat="1" ht="14.4" customHeight="1">
      <c r="B34" s="31"/>
      <c r="E34" s="25" t="s">
        <v>41</v>
      </c>
      <c r="F34" s="112">
        <f>ROUND((SUM(BF89:BF137)),  2)</f>
        <v>0</v>
      </c>
      <c r="I34" s="113">
        <v>0.14999999999999999</v>
      </c>
      <c r="J34" s="112">
        <f>ROUND(((SUM(BF89:BF137))*I34),  2)</f>
        <v>0</v>
      </c>
      <c r="L34" s="31"/>
    </row>
    <row r="35" hidden="1" s="1" customFormat="1" ht="14.4" customHeight="1">
      <c r="B35" s="31"/>
      <c r="E35" s="25" t="s">
        <v>42</v>
      </c>
      <c r="F35" s="112">
        <f>ROUND((SUM(BG89:BG137)),  2)</f>
        <v>0</v>
      </c>
      <c r="I35" s="113">
        <v>0.20999999999999999</v>
      </c>
      <c r="J35" s="112">
        <f>0</f>
        <v>0</v>
      </c>
      <c r="L35" s="31"/>
    </row>
    <row r="36" hidden="1" s="1" customFormat="1" ht="14.4" customHeight="1">
      <c r="B36" s="31"/>
      <c r="E36" s="25" t="s">
        <v>43</v>
      </c>
      <c r="F36" s="112">
        <f>ROUND((SUM(BH89:BH137)),  2)</f>
        <v>0</v>
      </c>
      <c r="I36" s="113">
        <v>0.14999999999999999</v>
      </c>
      <c r="J36" s="112">
        <f>0</f>
        <v>0</v>
      </c>
      <c r="L36" s="31"/>
    </row>
    <row r="37" hidden="1" s="1" customFormat="1" ht="14.4" customHeight="1">
      <c r="B37" s="31"/>
      <c r="E37" s="25" t="s">
        <v>44</v>
      </c>
      <c r="F37" s="112">
        <f>ROUND((SUM(BI89:BI137)),  2)</f>
        <v>0</v>
      </c>
      <c r="I37" s="113">
        <v>0</v>
      </c>
      <c r="J37" s="112">
        <f>0</f>
        <v>0</v>
      </c>
      <c r="L37" s="31"/>
    </row>
    <row r="38" s="1" customFormat="1" ht="6.96" customHeight="1">
      <c r="B38" s="31"/>
      <c r="I38" s="105"/>
      <c r="L38" s="31"/>
    </row>
    <row r="39" s="1" customFormat="1" ht="25.44" customHeight="1">
      <c r="B39" s="31"/>
      <c r="C39" s="114"/>
      <c r="D39" s="115" t="s">
        <v>45</v>
      </c>
      <c r="E39" s="65"/>
      <c r="F39" s="65"/>
      <c r="G39" s="116" t="s">
        <v>46</v>
      </c>
      <c r="H39" s="117" t="s">
        <v>47</v>
      </c>
      <c r="I39" s="118"/>
      <c r="J39" s="119">
        <f>SUM(J30:J37)</f>
        <v>0</v>
      </c>
      <c r="K39" s="120"/>
      <c r="L39" s="31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121"/>
      <c r="J40" s="47"/>
      <c r="K40" s="47"/>
      <c r="L40" s="31"/>
    </row>
    <row r="44" s="1" customFormat="1" ht="6.96" customHeight="1">
      <c r="B44" s="48"/>
      <c r="C44" s="49"/>
      <c r="D44" s="49"/>
      <c r="E44" s="49"/>
      <c r="F44" s="49"/>
      <c r="G44" s="49"/>
      <c r="H44" s="49"/>
      <c r="I44" s="122"/>
      <c r="J44" s="49"/>
      <c r="K44" s="49"/>
      <c r="L44" s="31"/>
    </row>
    <row r="45" s="1" customFormat="1" ht="24.96" customHeight="1">
      <c r="B45" s="31"/>
      <c r="C45" s="17" t="s">
        <v>90</v>
      </c>
      <c r="I45" s="105"/>
      <c r="L45" s="31"/>
    </row>
    <row r="46" s="1" customFormat="1" ht="6.96" customHeight="1">
      <c r="B46" s="31"/>
      <c r="I46" s="105"/>
      <c r="L46" s="31"/>
    </row>
    <row r="47" s="1" customFormat="1" ht="12" customHeight="1">
      <c r="B47" s="31"/>
      <c r="C47" s="25" t="s">
        <v>16</v>
      </c>
      <c r="I47" s="105"/>
      <c r="L47" s="31"/>
    </row>
    <row r="48" s="1" customFormat="1" ht="16.5" customHeight="1">
      <c r="B48" s="31"/>
      <c r="E48" s="104" t="str">
        <f>E7</f>
        <v>Stavební úpravy domu č.p. 9 ve Vojkově</v>
      </c>
      <c r="F48" s="25"/>
      <c r="G48" s="25"/>
      <c r="H48" s="25"/>
      <c r="I48" s="105"/>
      <c r="L48" s="31"/>
    </row>
    <row r="49" s="1" customFormat="1" ht="12" customHeight="1">
      <c r="B49" s="31"/>
      <c r="C49" s="25" t="s">
        <v>87</v>
      </c>
      <c r="I49" s="105"/>
      <c r="L49" s="31"/>
    </row>
    <row r="50" s="1" customFormat="1" ht="16.5" customHeight="1">
      <c r="B50" s="31"/>
      <c r="E50" s="52" t="str">
        <f>E9</f>
        <v>03 - vytápění</v>
      </c>
      <c r="F50" s="1"/>
      <c r="G50" s="1"/>
      <c r="H50" s="1"/>
      <c r="I50" s="105"/>
      <c r="L50" s="31"/>
    </row>
    <row r="51" s="1" customFormat="1" ht="6.96" customHeight="1">
      <c r="B51" s="31"/>
      <c r="I51" s="105"/>
      <c r="L51" s="31"/>
    </row>
    <row r="52" s="1" customFormat="1" ht="12" customHeight="1">
      <c r="B52" s="31"/>
      <c r="C52" s="25" t="s">
        <v>20</v>
      </c>
      <c r="F52" s="13" t="str">
        <f>F12</f>
        <v xml:space="preserve"> </v>
      </c>
      <c r="I52" s="106" t="s">
        <v>22</v>
      </c>
      <c r="J52" s="54" t="str">
        <f>IF(J12="","",J12)</f>
        <v>8. 7. 2019</v>
      </c>
      <c r="L52" s="31"/>
    </row>
    <row r="53" s="1" customFormat="1" ht="6.96" customHeight="1">
      <c r="B53" s="31"/>
      <c r="I53" s="105"/>
      <c r="L53" s="31"/>
    </row>
    <row r="54" s="1" customFormat="1" ht="13.65" customHeight="1">
      <c r="B54" s="31"/>
      <c r="C54" s="25" t="s">
        <v>24</v>
      </c>
      <c r="F54" s="13" t="str">
        <f>E15</f>
        <v>Domov seniorů Vojkov</v>
      </c>
      <c r="I54" s="106" t="s">
        <v>30</v>
      </c>
      <c r="J54" s="29" t="str">
        <f>E21</f>
        <v xml:space="preserve"> </v>
      </c>
      <c r="L54" s="31"/>
    </row>
    <row r="55" s="1" customFormat="1" ht="13.65" customHeight="1">
      <c r="B55" s="31"/>
      <c r="C55" s="25" t="s">
        <v>28</v>
      </c>
      <c r="F55" s="13" t="str">
        <f>IF(E18="","",E18)</f>
        <v>Vyplň údaj</v>
      </c>
      <c r="I55" s="106" t="s">
        <v>32</v>
      </c>
      <c r="J55" s="29" t="str">
        <f>E24</f>
        <v xml:space="preserve"> </v>
      </c>
      <c r="L55" s="31"/>
    </row>
    <row r="56" s="1" customFormat="1" ht="10.32" customHeight="1">
      <c r="B56" s="31"/>
      <c r="I56" s="105"/>
      <c r="L56" s="31"/>
    </row>
    <row r="57" s="1" customFormat="1" ht="29.28" customHeight="1">
      <c r="B57" s="31"/>
      <c r="C57" s="123" t="s">
        <v>91</v>
      </c>
      <c r="D57" s="114"/>
      <c r="E57" s="114"/>
      <c r="F57" s="114"/>
      <c r="G57" s="114"/>
      <c r="H57" s="114"/>
      <c r="I57" s="124"/>
      <c r="J57" s="125" t="s">
        <v>92</v>
      </c>
      <c r="K57" s="114"/>
      <c r="L57" s="31"/>
    </row>
    <row r="58" s="1" customFormat="1" ht="10.32" customHeight="1">
      <c r="B58" s="31"/>
      <c r="I58" s="105"/>
      <c r="L58" s="31"/>
    </row>
    <row r="59" s="1" customFormat="1" ht="22.8" customHeight="1">
      <c r="B59" s="31"/>
      <c r="C59" s="126" t="s">
        <v>93</v>
      </c>
      <c r="I59" s="105"/>
      <c r="J59" s="78">
        <f>J89</f>
        <v>0</v>
      </c>
      <c r="L59" s="31"/>
      <c r="AU59" s="13" t="s">
        <v>94</v>
      </c>
    </row>
    <row r="60" s="7" customFormat="1" ht="24.96" customHeight="1">
      <c r="B60" s="127"/>
      <c r="D60" s="128" t="s">
        <v>95</v>
      </c>
      <c r="E60" s="129"/>
      <c r="F60" s="129"/>
      <c r="G60" s="129"/>
      <c r="H60" s="129"/>
      <c r="I60" s="130"/>
      <c r="J60" s="131">
        <f>J90</f>
        <v>0</v>
      </c>
      <c r="L60" s="127"/>
    </row>
    <row r="61" s="8" customFormat="1" ht="19.92" customHeight="1">
      <c r="B61" s="132"/>
      <c r="D61" s="133" t="s">
        <v>416</v>
      </c>
      <c r="E61" s="134"/>
      <c r="F61" s="134"/>
      <c r="G61" s="134"/>
      <c r="H61" s="134"/>
      <c r="I61" s="135"/>
      <c r="J61" s="136">
        <f>J91</f>
        <v>0</v>
      </c>
      <c r="L61" s="132"/>
    </row>
    <row r="62" s="8" customFormat="1" ht="19.92" customHeight="1">
      <c r="B62" s="132"/>
      <c r="D62" s="133" t="s">
        <v>417</v>
      </c>
      <c r="E62" s="134"/>
      <c r="F62" s="134"/>
      <c r="G62" s="134"/>
      <c r="H62" s="134"/>
      <c r="I62" s="135"/>
      <c r="J62" s="136">
        <f>J98</f>
        <v>0</v>
      </c>
      <c r="L62" s="132"/>
    </row>
    <row r="63" s="8" customFormat="1" ht="19.92" customHeight="1">
      <c r="B63" s="132"/>
      <c r="D63" s="133" t="s">
        <v>418</v>
      </c>
      <c r="E63" s="134"/>
      <c r="F63" s="134"/>
      <c r="G63" s="134"/>
      <c r="H63" s="134"/>
      <c r="I63" s="135"/>
      <c r="J63" s="136">
        <f>J107</f>
        <v>0</v>
      </c>
      <c r="L63" s="132"/>
    </row>
    <row r="64" s="8" customFormat="1" ht="19.92" customHeight="1">
      <c r="B64" s="132"/>
      <c r="D64" s="133" t="s">
        <v>419</v>
      </c>
      <c r="E64" s="134"/>
      <c r="F64" s="134"/>
      <c r="G64" s="134"/>
      <c r="H64" s="134"/>
      <c r="I64" s="135"/>
      <c r="J64" s="136">
        <f>J114</f>
        <v>0</v>
      </c>
      <c r="L64" s="132"/>
    </row>
    <row r="65" s="7" customFormat="1" ht="24.96" customHeight="1">
      <c r="B65" s="127"/>
      <c r="D65" s="128" t="s">
        <v>97</v>
      </c>
      <c r="E65" s="129"/>
      <c r="F65" s="129"/>
      <c r="G65" s="129"/>
      <c r="H65" s="129"/>
      <c r="I65" s="130"/>
      <c r="J65" s="131">
        <f>J125</f>
        <v>0</v>
      </c>
      <c r="L65" s="127"/>
    </row>
    <row r="66" s="7" customFormat="1" ht="24.96" customHeight="1">
      <c r="B66" s="127"/>
      <c r="D66" s="128" t="s">
        <v>98</v>
      </c>
      <c r="E66" s="129"/>
      <c r="F66" s="129"/>
      <c r="G66" s="129"/>
      <c r="H66" s="129"/>
      <c r="I66" s="130"/>
      <c r="J66" s="131">
        <f>J128</f>
        <v>0</v>
      </c>
      <c r="L66" s="127"/>
    </row>
    <row r="67" s="8" customFormat="1" ht="19.92" customHeight="1">
      <c r="B67" s="132"/>
      <c r="D67" s="133" t="s">
        <v>99</v>
      </c>
      <c r="E67" s="134"/>
      <c r="F67" s="134"/>
      <c r="G67" s="134"/>
      <c r="H67" s="134"/>
      <c r="I67" s="135"/>
      <c r="J67" s="136">
        <f>J129</f>
        <v>0</v>
      </c>
      <c r="L67" s="132"/>
    </row>
    <row r="68" s="8" customFormat="1" ht="19.92" customHeight="1">
      <c r="B68" s="132"/>
      <c r="D68" s="133" t="s">
        <v>100</v>
      </c>
      <c r="E68" s="134"/>
      <c r="F68" s="134"/>
      <c r="G68" s="134"/>
      <c r="H68" s="134"/>
      <c r="I68" s="135"/>
      <c r="J68" s="136">
        <f>J132</f>
        <v>0</v>
      </c>
      <c r="L68" s="132"/>
    </row>
    <row r="69" s="8" customFormat="1" ht="19.92" customHeight="1">
      <c r="B69" s="132"/>
      <c r="D69" s="133" t="s">
        <v>184</v>
      </c>
      <c r="E69" s="134"/>
      <c r="F69" s="134"/>
      <c r="G69" s="134"/>
      <c r="H69" s="134"/>
      <c r="I69" s="135"/>
      <c r="J69" s="136">
        <f>J135</f>
        <v>0</v>
      </c>
      <c r="L69" s="132"/>
    </row>
    <row r="70" s="1" customFormat="1" ht="21.84" customHeight="1">
      <c r="B70" s="31"/>
      <c r="I70" s="105"/>
      <c r="L70" s="31"/>
    </row>
    <row r="71" s="1" customFormat="1" ht="6.96" customHeight="1">
      <c r="B71" s="46"/>
      <c r="C71" s="47"/>
      <c r="D71" s="47"/>
      <c r="E71" s="47"/>
      <c r="F71" s="47"/>
      <c r="G71" s="47"/>
      <c r="H71" s="47"/>
      <c r="I71" s="121"/>
      <c r="J71" s="47"/>
      <c r="K71" s="47"/>
      <c r="L71" s="31"/>
    </row>
    <row r="75" s="1" customFormat="1" ht="6.96" customHeight="1">
      <c r="B75" s="48"/>
      <c r="C75" s="49"/>
      <c r="D75" s="49"/>
      <c r="E75" s="49"/>
      <c r="F75" s="49"/>
      <c r="G75" s="49"/>
      <c r="H75" s="49"/>
      <c r="I75" s="122"/>
      <c r="J75" s="49"/>
      <c r="K75" s="49"/>
      <c r="L75" s="31"/>
    </row>
    <row r="76" s="1" customFormat="1" ht="24.96" customHeight="1">
      <c r="B76" s="31"/>
      <c r="C76" s="17" t="s">
        <v>101</v>
      </c>
      <c r="I76" s="105"/>
      <c r="L76" s="31"/>
    </row>
    <row r="77" s="1" customFormat="1" ht="6.96" customHeight="1">
      <c r="B77" s="31"/>
      <c r="I77" s="105"/>
      <c r="L77" s="31"/>
    </row>
    <row r="78" s="1" customFormat="1" ht="12" customHeight="1">
      <c r="B78" s="31"/>
      <c r="C78" s="25" t="s">
        <v>16</v>
      </c>
      <c r="I78" s="105"/>
      <c r="L78" s="31"/>
    </row>
    <row r="79" s="1" customFormat="1" ht="16.5" customHeight="1">
      <c r="B79" s="31"/>
      <c r="E79" s="104" t="str">
        <f>E7</f>
        <v>Stavební úpravy domu č.p. 9 ve Vojkově</v>
      </c>
      <c r="F79" s="25"/>
      <c r="G79" s="25"/>
      <c r="H79" s="25"/>
      <c r="I79" s="105"/>
      <c r="L79" s="31"/>
    </row>
    <row r="80" s="1" customFormat="1" ht="12" customHeight="1">
      <c r="B80" s="31"/>
      <c r="C80" s="25" t="s">
        <v>87</v>
      </c>
      <c r="I80" s="105"/>
      <c r="L80" s="31"/>
    </row>
    <row r="81" s="1" customFormat="1" ht="16.5" customHeight="1">
      <c r="B81" s="31"/>
      <c r="E81" s="52" t="str">
        <f>E9</f>
        <v>03 - vytápění</v>
      </c>
      <c r="F81" s="1"/>
      <c r="G81" s="1"/>
      <c r="H81" s="1"/>
      <c r="I81" s="105"/>
      <c r="L81" s="31"/>
    </row>
    <row r="82" s="1" customFormat="1" ht="6.96" customHeight="1">
      <c r="B82" s="31"/>
      <c r="I82" s="105"/>
      <c r="L82" s="31"/>
    </row>
    <row r="83" s="1" customFormat="1" ht="12" customHeight="1">
      <c r="B83" s="31"/>
      <c r="C83" s="25" t="s">
        <v>20</v>
      </c>
      <c r="F83" s="13" t="str">
        <f>F12</f>
        <v xml:space="preserve"> </v>
      </c>
      <c r="I83" s="106" t="s">
        <v>22</v>
      </c>
      <c r="J83" s="54" t="str">
        <f>IF(J12="","",J12)</f>
        <v>8. 7. 2019</v>
      </c>
      <c r="L83" s="31"/>
    </row>
    <row r="84" s="1" customFormat="1" ht="6.96" customHeight="1">
      <c r="B84" s="31"/>
      <c r="I84" s="105"/>
      <c r="L84" s="31"/>
    </row>
    <row r="85" s="1" customFormat="1" ht="13.65" customHeight="1">
      <c r="B85" s="31"/>
      <c r="C85" s="25" t="s">
        <v>24</v>
      </c>
      <c r="F85" s="13" t="str">
        <f>E15</f>
        <v>Domov seniorů Vojkov</v>
      </c>
      <c r="I85" s="106" t="s">
        <v>30</v>
      </c>
      <c r="J85" s="29" t="str">
        <f>E21</f>
        <v xml:space="preserve"> </v>
      </c>
      <c r="L85" s="31"/>
    </row>
    <row r="86" s="1" customFormat="1" ht="13.65" customHeight="1">
      <c r="B86" s="31"/>
      <c r="C86" s="25" t="s">
        <v>28</v>
      </c>
      <c r="F86" s="13" t="str">
        <f>IF(E18="","",E18)</f>
        <v>Vyplň údaj</v>
      </c>
      <c r="I86" s="106" t="s">
        <v>32</v>
      </c>
      <c r="J86" s="29" t="str">
        <f>E24</f>
        <v xml:space="preserve"> </v>
      </c>
      <c r="L86" s="31"/>
    </row>
    <row r="87" s="1" customFormat="1" ht="10.32" customHeight="1">
      <c r="B87" s="31"/>
      <c r="I87" s="105"/>
      <c r="L87" s="31"/>
    </row>
    <row r="88" s="9" customFormat="1" ht="29.28" customHeight="1">
      <c r="B88" s="137"/>
      <c r="C88" s="138" t="s">
        <v>102</v>
      </c>
      <c r="D88" s="139" t="s">
        <v>54</v>
      </c>
      <c r="E88" s="139" t="s">
        <v>50</v>
      </c>
      <c r="F88" s="139" t="s">
        <v>51</v>
      </c>
      <c r="G88" s="139" t="s">
        <v>103</v>
      </c>
      <c r="H88" s="139" t="s">
        <v>104</v>
      </c>
      <c r="I88" s="140" t="s">
        <v>105</v>
      </c>
      <c r="J88" s="139" t="s">
        <v>92</v>
      </c>
      <c r="K88" s="141" t="s">
        <v>106</v>
      </c>
      <c r="L88" s="137"/>
      <c r="M88" s="70" t="s">
        <v>1</v>
      </c>
      <c r="N88" s="71" t="s">
        <v>39</v>
      </c>
      <c r="O88" s="71" t="s">
        <v>107</v>
      </c>
      <c r="P88" s="71" t="s">
        <v>108</v>
      </c>
      <c r="Q88" s="71" t="s">
        <v>109</v>
      </c>
      <c r="R88" s="71" t="s">
        <v>110</v>
      </c>
      <c r="S88" s="71" t="s">
        <v>111</v>
      </c>
      <c r="T88" s="72" t="s">
        <v>112</v>
      </c>
    </row>
    <row r="89" s="1" customFormat="1" ht="22.8" customHeight="1">
      <c r="B89" s="31"/>
      <c r="C89" s="75" t="s">
        <v>113</v>
      </c>
      <c r="I89" s="105"/>
      <c r="J89" s="142">
        <f>BK89</f>
        <v>0</v>
      </c>
      <c r="L89" s="31"/>
      <c r="M89" s="73"/>
      <c r="N89" s="57"/>
      <c r="O89" s="57"/>
      <c r="P89" s="143">
        <f>P90+P125+P128</f>
        <v>0</v>
      </c>
      <c r="Q89" s="57"/>
      <c r="R89" s="143">
        <f>R90+R125+R128</f>
        <v>0.097950000000000009</v>
      </c>
      <c r="S89" s="57"/>
      <c r="T89" s="144">
        <f>T90+T125+T128</f>
        <v>0.59500000000000008</v>
      </c>
      <c r="AT89" s="13" t="s">
        <v>68</v>
      </c>
      <c r="AU89" s="13" t="s">
        <v>94</v>
      </c>
      <c r="BK89" s="145">
        <f>BK90+BK125+BK128</f>
        <v>0</v>
      </c>
    </row>
    <row r="90" s="10" customFormat="1" ht="25.92" customHeight="1">
      <c r="B90" s="146"/>
      <c r="D90" s="147" t="s">
        <v>68</v>
      </c>
      <c r="E90" s="148" t="s">
        <v>114</v>
      </c>
      <c r="F90" s="148" t="s">
        <v>115</v>
      </c>
      <c r="I90" s="149"/>
      <c r="J90" s="150">
        <f>BK90</f>
        <v>0</v>
      </c>
      <c r="L90" s="146"/>
      <c r="M90" s="151"/>
      <c r="N90" s="152"/>
      <c r="O90" s="152"/>
      <c r="P90" s="153">
        <f>P91+P98+P107+P114</f>
        <v>0</v>
      </c>
      <c r="Q90" s="152"/>
      <c r="R90" s="153">
        <f>R91+R98+R107+R114</f>
        <v>0.097950000000000009</v>
      </c>
      <c r="S90" s="152"/>
      <c r="T90" s="154">
        <f>T91+T98+T107+T114</f>
        <v>0.59500000000000008</v>
      </c>
      <c r="AR90" s="147" t="s">
        <v>79</v>
      </c>
      <c r="AT90" s="155" t="s">
        <v>68</v>
      </c>
      <c r="AU90" s="155" t="s">
        <v>69</v>
      </c>
      <c r="AY90" s="147" t="s">
        <v>116</v>
      </c>
      <c r="BK90" s="156">
        <f>BK91+BK98+BK107+BK114</f>
        <v>0</v>
      </c>
    </row>
    <row r="91" s="10" customFormat="1" ht="22.8" customHeight="1">
      <c r="B91" s="146"/>
      <c r="D91" s="147" t="s">
        <v>68</v>
      </c>
      <c r="E91" s="157" t="s">
        <v>420</v>
      </c>
      <c r="F91" s="157" t="s">
        <v>421</v>
      </c>
      <c r="I91" s="149"/>
      <c r="J91" s="158">
        <f>BK91</f>
        <v>0</v>
      </c>
      <c r="L91" s="146"/>
      <c r="M91" s="151"/>
      <c r="N91" s="152"/>
      <c r="O91" s="152"/>
      <c r="P91" s="153">
        <f>SUM(P92:P97)</f>
        <v>0</v>
      </c>
      <c r="Q91" s="152"/>
      <c r="R91" s="153">
        <f>SUM(R92:R97)</f>
        <v>0.0012999999999999999</v>
      </c>
      <c r="S91" s="152"/>
      <c r="T91" s="154">
        <f>SUM(T92:T97)</f>
        <v>0</v>
      </c>
      <c r="AR91" s="147" t="s">
        <v>79</v>
      </c>
      <c r="AT91" s="155" t="s">
        <v>68</v>
      </c>
      <c r="AU91" s="155" t="s">
        <v>77</v>
      </c>
      <c r="AY91" s="147" t="s">
        <v>116</v>
      </c>
      <c r="BK91" s="156">
        <f>SUM(BK92:BK97)</f>
        <v>0</v>
      </c>
    </row>
    <row r="92" s="1" customFormat="1" ht="16.5" customHeight="1">
      <c r="B92" s="159"/>
      <c r="C92" s="160" t="s">
        <v>77</v>
      </c>
      <c r="D92" s="160" t="s">
        <v>119</v>
      </c>
      <c r="E92" s="161" t="s">
        <v>422</v>
      </c>
      <c r="F92" s="162" t="s">
        <v>423</v>
      </c>
      <c r="G92" s="163" t="s">
        <v>136</v>
      </c>
      <c r="H92" s="164">
        <v>10</v>
      </c>
      <c r="I92" s="165"/>
      <c r="J92" s="166">
        <f>ROUND(I92*H92,2)</f>
        <v>0</v>
      </c>
      <c r="K92" s="162" t="s">
        <v>150</v>
      </c>
      <c r="L92" s="31"/>
      <c r="M92" s="167" t="s">
        <v>1</v>
      </c>
      <c r="N92" s="168" t="s">
        <v>40</v>
      </c>
      <c r="O92" s="61"/>
      <c r="P92" s="169">
        <f>O92*H92</f>
        <v>0</v>
      </c>
      <c r="Q92" s="169">
        <v>6.0000000000000002E-05</v>
      </c>
      <c r="R92" s="169">
        <f>Q92*H92</f>
        <v>0.00060000000000000006</v>
      </c>
      <c r="S92" s="169">
        <v>0</v>
      </c>
      <c r="T92" s="170">
        <f>S92*H92</f>
        <v>0</v>
      </c>
      <c r="AR92" s="13" t="s">
        <v>123</v>
      </c>
      <c r="AT92" s="13" t="s">
        <v>119</v>
      </c>
      <c r="AU92" s="13" t="s">
        <v>79</v>
      </c>
      <c r="AY92" s="13" t="s">
        <v>116</v>
      </c>
      <c r="BE92" s="171">
        <f>IF(N92="základní",J92,0)</f>
        <v>0</v>
      </c>
      <c r="BF92" s="171">
        <f>IF(N92="snížená",J92,0)</f>
        <v>0</v>
      </c>
      <c r="BG92" s="171">
        <f>IF(N92="zákl. přenesená",J92,0)</f>
        <v>0</v>
      </c>
      <c r="BH92" s="171">
        <f>IF(N92="sníž. přenesená",J92,0)</f>
        <v>0</v>
      </c>
      <c r="BI92" s="171">
        <f>IF(N92="nulová",J92,0)</f>
        <v>0</v>
      </c>
      <c r="BJ92" s="13" t="s">
        <v>77</v>
      </c>
      <c r="BK92" s="171">
        <f>ROUND(I92*H92,2)</f>
        <v>0</v>
      </c>
      <c r="BL92" s="13" t="s">
        <v>123</v>
      </c>
      <c r="BM92" s="13" t="s">
        <v>424</v>
      </c>
    </row>
    <row r="93" s="1" customFormat="1">
      <c r="B93" s="31"/>
      <c r="D93" s="172" t="s">
        <v>125</v>
      </c>
      <c r="F93" s="173" t="s">
        <v>425</v>
      </c>
      <c r="I93" s="105"/>
      <c r="L93" s="31"/>
      <c r="M93" s="174"/>
      <c r="N93" s="61"/>
      <c r="O93" s="61"/>
      <c r="P93" s="61"/>
      <c r="Q93" s="61"/>
      <c r="R93" s="61"/>
      <c r="S93" s="61"/>
      <c r="T93" s="62"/>
      <c r="AT93" s="13" t="s">
        <v>125</v>
      </c>
      <c r="AU93" s="13" t="s">
        <v>79</v>
      </c>
    </row>
    <row r="94" s="1" customFormat="1" ht="16.5" customHeight="1">
      <c r="B94" s="159"/>
      <c r="C94" s="179" t="s">
        <v>79</v>
      </c>
      <c r="D94" s="179" t="s">
        <v>426</v>
      </c>
      <c r="E94" s="180" t="s">
        <v>427</v>
      </c>
      <c r="F94" s="181" t="s">
        <v>428</v>
      </c>
      <c r="G94" s="182" t="s">
        <v>136</v>
      </c>
      <c r="H94" s="183">
        <v>10</v>
      </c>
      <c r="I94" s="184"/>
      <c r="J94" s="185">
        <f>ROUND(I94*H94,2)</f>
        <v>0</v>
      </c>
      <c r="K94" s="181" t="s">
        <v>150</v>
      </c>
      <c r="L94" s="186"/>
      <c r="M94" s="187" t="s">
        <v>1</v>
      </c>
      <c r="N94" s="188" t="s">
        <v>40</v>
      </c>
      <c r="O94" s="61"/>
      <c r="P94" s="169">
        <f>O94*H94</f>
        <v>0</v>
      </c>
      <c r="Q94" s="169">
        <v>6.9999999999999994E-05</v>
      </c>
      <c r="R94" s="169">
        <f>Q94*H94</f>
        <v>0.00069999999999999988</v>
      </c>
      <c r="S94" s="169">
        <v>0</v>
      </c>
      <c r="T94" s="170">
        <f>S94*H94</f>
        <v>0</v>
      </c>
      <c r="AR94" s="13" t="s">
        <v>333</v>
      </c>
      <c r="AT94" s="13" t="s">
        <v>426</v>
      </c>
      <c r="AU94" s="13" t="s">
        <v>79</v>
      </c>
      <c r="AY94" s="13" t="s">
        <v>116</v>
      </c>
      <c r="BE94" s="171">
        <f>IF(N94="základní",J94,0)</f>
        <v>0</v>
      </c>
      <c r="BF94" s="171">
        <f>IF(N94="snížená",J94,0)</f>
        <v>0</v>
      </c>
      <c r="BG94" s="171">
        <f>IF(N94="zákl. přenesená",J94,0)</f>
        <v>0</v>
      </c>
      <c r="BH94" s="171">
        <f>IF(N94="sníž. přenesená",J94,0)</f>
        <v>0</v>
      </c>
      <c r="BI94" s="171">
        <f>IF(N94="nulová",J94,0)</f>
        <v>0</v>
      </c>
      <c r="BJ94" s="13" t="s">
        <v>77</v>
      </c>
      <c r="BK94" s="171">
        <f>ROUND(I94*H94,2)</f>
        <v>0</v>
      </c>
      <c r="BL94" s="13" t="s">
        <v>123</v>
      </c>
      <c r="BM94" s="13" t="s">
        <v>429</v>
      </c>
    </row>
    <row r="95" s="1" customFormat="1">
      <c r="B95" s="31"/>
      <c r="D95" s="172" t="s">
        <v>125</v>
      </c>
      <c r="F95" s="173" t="s">
        <v>428</v>
      </c>
      <c r="I95" s="105"/>
      <c r="L95" s="31"/>
      <c r="M95" s="174"/>
      <c r="N95" s="61"/>
      <c r="O95" s="61"/>
      <c r="P95" s="61"/>
      <c r="Q95" s="61"/>
      <c r="R95" s="61"/>
      <c r="S95" s="61"/>
      <c r="T95" s="62"/>
      <c r="AT95" s="13" t="s">
        <v>125</v>
      </c>
      <c r="AU95" s="13" t="s">
        <v>79</v>
      </c>
    </row>
    <row r="96" s="1" customFormat="1" ht="16.5" customHeight="1">
      <c r="B96" s="159"/>
      <c r="C96" s="160" t="s">
        <v>129</v>
      </c>
      <c r="D96" s="160" t="s">
        <v>119</v>
      </c>
      <c r="E96" s="161" t="s">
        <v>430</v>
      </c>
      <c r="F96" s="162" t="s">
        <v>431</v>
      </c>
      <c r="G96" s="163" t="s">
        <v>149</v>
      </c>
      <c r="H96" s="175"/>
      <c r="I96" s="165"/>
      <c r="J96" s="166">
        <f>ROUND(I96*H96,2)</f>
        <v>0</v>
      </c>
      <c r="K96" s="162" t="s">
        <v>150</v>
      </c>
      <c r="L96" s="31"/>
      <c r="M96" s="167" t="s">
        <v>1</v>
      </c>
      <c r="N96" s="168" t="s">
        <v>40</v>
      </c>
      <c r="O96" s="61"/>
      <c r="P96" s="169">
        <f>O96*H96</f>
        <v>0</v>
      </c>
      <c r="Q96" s="169">
        <v>0</v>
      </c>
      <c r="R96" s="169">
        <f>Q96*H96</f>
        <v>0</v>
      </c>
      <c r="S96" s="169">
        <v>0</v>
      </c>
      <c r="T96" s="170">
        <f>S96*H96</f>
        <v>0</v>
      </c>
      <c r="AR96" s="13" t="s">
        <v>123</v>
      </c>
      <c r="AT96" s="13" t="s">
        <v>119</v>
      </c>
      <c r="AU96" s="13" t="s">
        <v>79</v>
      </c>
      <c r="AY96" s="13" t="s">
        <v>116</v>
      </c>
      <c r="BE96" s="171">
        <f>IF(N96="základní",J96,0)</f>
        <v>0</v>
      </c>
      <c r="BF96" s="171">
        <f>IF(N96="snížená",J96,0)</f>
        <v>0</v>
      </c>
      <c r="BG96" s="171">
        <f>IF(N96="zákl. přenesená",J96,0)</f>
        <v>0</v>
      </c>
      <c r="BH96" s="171">
        <f>IF(N96="sníž. přenesená",J96,0)</f>
        <v>0</v>
      </c>
      <c r="BI96" s="171">
        <f>IF(N96="nulová",J96,0)</f>
        <v>0</v>
      </c>
      <c r="BJ96" s="13" t="s">
        <v>77</v>
      </c>
      <c r="BK96" s="171">
        <f>ROUND(I96*H96,2)</f>
        <v>0</v>
      </c>
      <c r="BL96" s="13" t="s">
        <v>123</v>
      </c>
      <c r="BM96" s="13" t="s">
        <v>432</v>
      </c>
    </row>
    <row r="97" s="1" customFormat="1">
      <c r="B97" s="31"/>
      <c r="D97" s="172" t="s">
        <v>125</v>
      </c>
      <c r="F97" s="173" t="s">
        <v>433</v>
      </c>
      <c r="I97" s="105"/>
      <c r="L97" s="31"/>
      <c r="M97" s="174"/>
      <c r="N97" s="61"/>
      <c r="O97" s="61"/>
      <c r="P97" s="61"/>
      <c r="Q97" s="61"/>
      <c r="R97" s="61"/>
      <c r="S97" s="61"/>
      <c r="T97" s="62"/>
      <c r="AT97" s="13" t="s">
        <v>125</v>
      </c>
      <c r="AU97" s="13" t="s">
        <v>79</v>
      </c>
    </row>
    <row r="98" s="10" customFormat="1" ht="22.8" customHeight="1">
      <c r="B98" s="146"/>
      <c r="D98" s="147" t="s">
        <v>68</v>
      </c>
      <c r="E98" s="157" t="s">
        <v>434</v>
      </c>
      <c r="F98" s="157" t="s">
        <v>435</v>
      </c>
      <c r="I98" s="149"/>
      <c r="J98" s="158">
        <f>BK98</f>
        <v>0</v>
      </c>
      <c r="L98" s="146"/>
      <c r="M98" s="151"/>
      <c r="N98" s="152"/>
      <c r="O98" s="152"/>
      <c r="P98" s="153">
        <f>SUM(P99:P106)</f>
        <v>0</v>
      </c>
      <c r="Q98" s="152"/>
      <c r="R98" s="153">
        <f>SUM(R99:R106)</f>
        <v>0.0072400000000000008</v>
      </c>
      <c r="S98" s="152"/>
      <c r="T98" s="154">
        <f>SUM(T99:T106)</f>
        <v>0</v>
      </c>
      <c r="AR98" s="147" t="s">
        <v>79</v>
      </c>
      <c r="AT98" s="155" t="s">
        <v>68</v>
      </c>
      <c r="AU98" s="155" t="s">
        <v>77</v>
      </c>
      <c r="AY98" s="147" t="s">
        <v>116</v>
      </c>
      <c r="BK98" s="156">
        <f>SUM(BK99:BK106)</f>
        <v>0</v>
      </c>
    </row>
    <row r="99" s="1" customFormat="1" ht="16.5" customHeight="1">
      <c r="B99" s="159"/>
      <c r="C99" s="160" t="s">
        <v>133</v>
      </c>
      <c r="D99" s="160" t="s">
        <v>119</v>
      </c>
      <c r="E99" s="161" t="s">
        <v>436</v>
      </c>
      <c r="F99" s="162" t="s">
        <v>437</v>
      </c>
      <c r="G99" s="163" t="s">
        <v>136</v>
      </c>
      <c r="H99" s="164">
        <v>10</v>
      </c>
      <c r="I99" s="165"/>
      <c r="J99" s="166">
        <f>ROUND(I99*H99,2)</f>
        <v>0</v>
      </c>
      <c r="K99" s="162" t="s">
        <v>150</v>
      </c>
      <c r="L99" s="31"/>
      <c r="M99" s="167" t="s">
        <v>1</v>
      </c>
      <c r="N99" s="168" t="s">
        <v>40</v>
      </c>
      <c r="O99" s="61"/>
      <c r="P99" s="169">
        <f>O99*H99</f>
        <v>0</v>
      </c>
      <c r="Q99" s="169">
        <v>0.00072000000000000005</v>
      </c>
      <c r="R99" s="169">
        <f>Q99*H99</f>
        <v>0.0072000000000000007</v>
      </c>
      <c r="S99" s="169">
        <v>0</v>
      </c>
      <c r="T99" s="170">
        <f>S99*H99</f>
        <v>0</v>
      </c>
      <c r="AR99" s="13" t="s">
        <v>123</v>
      </c>
      <c r="AT99" s="13" t="s">
        <v>119</v>
      </c>
      <c r="AU99" s="13" t="s">
        <v>79</v>
      </c>
      <c r="AY99" s="13" t="s">
        <v>116</v>
      </c>
      <c r="BE99" s="171">
        <f>IF(N99="základní",J99,0)</f>
        <v>0</v>
      </c>
      <c r="BF99" s="171">
        <f>IF(N99="snížená",J99,0)</f>
        <v>0</v>
      </c>
      <c r="BG99" s="171">
        <f>IF(N99="zákl. přenesená",J99,0)</f>
        <v>0</v>
      </c>
      <c r="BH99" s="171">
        <f>IF(N99="sníž. přenesená",J99,0)</f>
        <v>0</v>
      </c>
      <c r="BI99" s="171">
        <f>IF(N99="nulová",J99,0)</f>
        <v>0</v>
      </c>
      <c r="BJ99" s="13" t="s">
        <v>77</v>
      </c>
      <c r="BK99" s="171">
        <f>ROUND(I99*H99,2)</f>
        <v>0</v>
      </c>
      <c r="BL99" s="13" t="s">
        <v>123</v>
      </c>
      <c r="BM99" s="13" t="s">
        <v>438</v>
      </c>
    </row>
    <row r="100" s="1" customFormat="1">
      <c r="B100" s="31"/>
      <c r="D100" s="172" t="s">
        <v>125</v>
      </c>
      <c r="F100" s="173" t="s">
        <v>439</v>
      </c>
      <c r="I100" s="105"/>
      <c r="L100" s="31"/>
      <c r="M100" s="174"/>
      <c r="N100" s="61"/>
      <c r="O100" s="61"/>
      <c r="P100" s="61"/>
      <c r="Q100" s="61"/>
      <c r="R100" s="61"/>
      <c r="S100" s="61"/>
      <c r="T100" s="62"/>
      <c r="AT100" s="13" t="s">
        <v>125</v>
      </c>
      <c r="AU100" s="13" t="s">
        <v>79</v>
      </c>
    </row>
    <row r="101" s="1" customFormat="1" ht="16.5" customHeight="1">
      <c r="B101" s="159"/>
      <c r="C101" s="160" t="s">
        <v>138</v>
      </c>
      <c r="D101" s="160" t="s">
        <v>119</v>
      </c>
      <c r="E101" s="161" t="s">
        <v>440</v>
      </c>
      <c r="F101" s="162" t="s">
        <v>441</v>
      </c>
      <c r="G101" s="163" t="s">
        <v>136</v>
      </c>
      <c r="H101" s="164">
        <v>10</v>
      </c>
      <c r="I101" s="165"/>
      <c r="J101" s="166">
        <f>ROUND(I101*H101,2)</f>
        <v>0</v>
      </c>
      <c r="K101" s="162" t="s">
        <v>150</v>
      </c>
      <c r="L101" s="31"/>
      <c r="M101" s="167" t="s">
        <v>1</v>
      </c>
      <c r="N101" s="168" t="s">
        <v>40</v>
      </c>
      <c r="O101" s="61"/>
      <c r="P101" s="169">
        <f>O101*H101</f>
        <v>0</v>
      </c>
      <c r="Q101" s="169">
        <v>0</v>
      </c>
      <c r="R101" s="169">
        <f>Q101*H101</f>
        <v>0</v>
      </c>
      <c r="S101" s="169">
        <v>0</v>
      </c>
      <c r="T101" s="170">
        <f>S101*H101</f>
        <v>0</v>
      </c>
      <c r="AR101" s="13" t="s">
        <v>123</v>
      </c>
      <c r="AT101" s="13" t="s">
        <v>119</v>
      </c>
      <c r="AU101" s="13" t="s">
        <v>79</v>
      </c>
      <c r="AY101" s="13" t="s">
        <v>116</v>
      </c>
      <c r="BE101" s="171">
        <f>IF(N101="základní",J101,0)</f>
        <v>0</v>
      </c>
      <c r="BF101" s="171">
        <f>IF(N101="snížená",J101,0)</f>
        <v>0</v>
      </c>
      <c r="BG101" s="171">
        <f>IF(N101="zákl. přenesená",J101,0)</f>
        <v>0</v>
      </c>
      <c r="BH101" s="171">
        <f>IF(N101="sníž. přenesená",J101,0)</f>
        <v>0</v>
      </c>
      <c r="BI101" s="171">
        <f>IF(N101="nulová",J101,0)</f>
        <v>0</v>
      </c>
      <c r="BJ101" s="13" t="s">
        <v>77</v>
      </c>
      <c r="BK101" s="171">
        <f>ROUND(I101*H101,2)</f>
        <v>0</v>
      </c>
      <c r="BL101" s="13" t="s">
        <v>123</v>
      </c>
      <c r="BM101" s="13" t="s">
        <v>442</v>
      </c>
    </row>
    <row r="102" s="1" customFormat="1">
      <c r="B102" s="31"/>
      <c r="D102" s="172" t="s">
        <v>125</v>
      </c>
      <c r="F102" s="173" t="s">
        <v>443</v>
      </c>
      <c r="I102" s="105"/>
      <c r="L102" s="31"/>
      <c r="M102" s="174"/>
      <c r="N102" s="61"/>
      <c r="O102" s="61"/>
      <c r="P102" s="61"/>
      <c r="Q102" s="61"/>
      <c r="R102" s="61"/>
      <c r="S102" s="61"/>
      <c r="T102" s="62"/>
      <c r="AT102" s="13" t="s">
        <v>125</v>
      </c>
      <c r="AU102" s="13" t="s">
        <v>79</v>
      </c>
    </row>
    <row r="103" s="1" customFormat="1" ht="16.5" customHeight="1">
      <c r="B103" s="159"/>
      <c r="C103" s="160" t="s">
        <v>142</v>
      </c>
      <c r="D103" s="160" t="s">
        <v>119</v>
      </c>
      <c r="E103" s="161" t="s">
        <v>444</v>
      </c>
      <c r="F103" s="162" t="s">
        <v>445</v>
      </c>
      <c r="G103" s="163" t="s">
        <v>122</v>
      </c>
      <c r="H103" s="164">
        <v>4</v>
      </c>
      <c r="I103" s="165"/>
      <c r="J103" s="166">
        <f>ROUND(I103*H103,2)</f>
        <v>0</v>
      </c>
      <c r="K103" s="162" t="s">
        <v>150</v>
      </c>
      <c r="L103" s="31"/>
      <c r="M103" s="167" t="s">
        <v>1</v>
      </c>
      <c r="N103" s="168" t="s">
        <v>40</v>
      </c>
      <c r="O103" s="61"/>
      <c r="P103" s="169">
        <f>O103*H103</f>
        <v>0</v>
      </c>
      <c r="Q103" s="169">
        <v>1.0000000000000001E-05</v>
      </c>
      <c r="R103" s="169">
        <f>Q103*H103</f>
        <v>4.0000000000000003E-05</v>
      </c>
      <c r="S103" s="169">
        <v>0</v>
      </c>
      <c r="T103" s="170">
        <f>S103*H103</f>
        <v>0</v>
      </c>
      <c r="AR103" s="13" t="s">
        <v>123</v>
      </c>
      <c r="AT103" s="13" t="s">
        <v>119</v>
      </c>
      <c r="AU103" s="13" t="s">
        <v>79</v>
      </c>
      <c r="AY103" s="13" t="s">
        <v>116</v>
      </c>
      <c r="BE103" s="171">
        <f>IF(N103="základní",J103,0)</f>
        <v>0</v>
      </c>
      <c r="BF103" s="171">
        <f>IF(N103="snížená",J103,0)</f>
        <v>0</v>
      </c>
      <c r="BG103" s="171">
        <f>IF(N103="zákl. přenesená",J103,0)</f>
        <v>0</v>
      </c>
      <c r="BH103" s="171">
        <f>IF(N103="sníž. přenesená",J103,0)</f>
        <v>0</v>
      </c>
      <c r="BI103" s="171">
        <f>IF(N103="nulová",J103,0)</f>
        <v>0</v>
      </c>
      <c r="BJ103" s="13" t="s">
        <v>77</v>
      </c>
      <c r="BK103" s="171">
        <f>ROUND(I103*H103,2)</f>
        <v>0</v>
      </c>
      <c r="BL103" s="13" t="s">
        <v>123</v>
      </c>
      <c r="BM103" s="13" t="s">
        <v>446</v>
      </c>
    </row>
    <row r="104" s="1" customFormat="1">
      <c r="B104" s="31"/>
      <c r="D104" s="172" t="s">
        <v>125</v>
      </c>
      <c r="F104" s="173" t="s">
        <v>447</v>
      </c>
      <c r="I104" s="105"/>
      <c r="L104" s="31"/>
      <c r="M104" s="174"/>
      <c r="N104" s="61"/>
      <c r="O104" s="61"/>
      <c r="P104" s="61"/>
      <c r="Q104" s="61"/>
      <c r="R104" s="61"/>
      <c r="S104" s="61"/>
      <c r="T104" s="62"/>
      <c r="AT104" s="13" t="s">
        <v>125</v>
      </c>
      <c r="AU104" s="13" t="s">
        <v>79</v>
      </c>
    </row>
    <row r="105" s="1" customFormat="1" ht="16.5" customHeight="1">
      <c r="B105" s="159"/>
      <c r="C105" s="160" t="s">
        <v>146</v>
      </c>
      <c r="D105" s="160" t="s">
        <v>119</v>
      </c>
      <c r="E105" s="161" t="s">
        <v>448</v>
      </c>
      <c r="F105" s="162" t="s">
        <v>449</v>
      </c>
      <c r="G105" s="163" t="s">
        <v>149</v>
      </c>
      <c r="H105" s="175"/>
      <c r="I105" s="165"/>
      <c r="J105" s="166">
        <f>ROUND(I105*H105,2)</f>
        <v>0</v>
      </c>
      <c r="K105" s="162" t="s">
        <v>150</v>
      </c>
      <c r="L105" s="31"/>
      <c r="M105" s="167" t="s">
        <v>1</v>
      </c>
      <c r="N105" s="168" t="s">
        <v>40</v>
      </c>
      <c r="O105" s="61"/>
      <c r="P105" s="169">
        <f>O105*H105</f>
        <v>0</v>
      </c>
      <c r="Q105" s="169">
        <v>0</v>
      </c>
      <c r="R105" s="169">
        <f>Q105*H105</f>
        <v>0</v>
      </c>
      <c r="S105" s="169">
        <v>0</v>
      </c>
      <c r="T105" s="170">
        <f>S105*H105</f>
        <v>0</v>
      </c>
      <c r="AR105" s="13" t="s">
        <v>123</v>
      </c>
      <c r="AT105" s="13" t="s">
        <v>119</v>
      </c>
      <c r="AU105" s="13" t="s">
        <v>79</v>
      </c>
      <c r="AY105" s="13" t="s">
        <v>116</v>
      </c>
      <c r="BE105" s="171">
        <f>IF(N105="základní",J105,0)</f>
        <v>0</v>
      </c>
      <c r="BF105" s="171">
        <f>IF(N105="snížená",J105,0)</f>
        <v>0</v>
      </c>
      <c r="BG105" s="171">
        <f>IF(N105="zákl. přenesená",J105,0)</f>
        <v>0</v>
      </c>
      <c r="BH105" s="171">
        <f>IF(N105="sníž. přenesená",J105,0)</f>
        <v>0</v>
      </c>
      <c r="BI105" s="171">
        <f>IF(N105="nulová",J105,0)</f>
        <v>0</v>
      </c>
      <c r="BJ105" s="13" t="s">
        <v>77</v>
      </c>
      <c r="BK105" s="171">
        <f>ROUND(I105*H105,2)</f>
        <v>0</v>
      </c>
      <c r="BL105" s="13" t="s">
        <v>123</v>
      </c>
      <c r="BM105" s="13" t="s">
        <v>450</v>
      </c>
    </row>
    <row r="106" s="1" customFormat="1">
      <c r="B106" s="31"/>
      <c r="D106" s="172" t="s">
        <v>125</v>
      </c>
      <c r="F106" s="173" t="s">
        <v>451</v>
      </c>
      <c r="I106" s="105"/>
      <c r="L106" s="31"/>
      <c r="M106" s="174"/>
      <c r="N106" s="61"/>
      <c r="O106" s="61"/>
      <c r="P106" s="61"/>
      <c r="Q106" s="61"/>
      <c r="R106" s="61"/>
      <c r="S106" s="61"/>
      <c r="T106" s="62"/>
      <c r="AT106" s="13" t="s">
        <v>125</v>
      </c>
      <c r="AU106" s="13" t="s">
        <v>79</v>
      </c>
    </row>
    <row r="107" s="10" customFormat="1" ht="22.8" customHeight="1">
      <c r="B107" s="146"/>
      <c r="D107" s="147" t="s">
        <v>68</v>
      </c>
      <c r="E107" s="157" t="s">
        <v>452</v>
      </c>
      <c r="F107" s="157" t="s">
        <v>453</v>
      </c>
      <c r="I107" s="149"/>
      <c r="J107" s="158">
        <f>BK107</f>
        <v>0</v>
      </c>
      <c r="L107" s="146"/>
      <c r="M107" s="151"/>
      <c r="N107" s="152"/>
      <c r="O107" s="152"/>
      <c r="P107" s="153">
        <f>SUM(P108:P113)</f>
        <v>0</v>
      </c>
      <c r="Q107" s="152"/>
      <c r="R107" s="153">
        <f>SUM(R108:R113)</f>
        <v>0.00165</v>
      </c>
      <c r="S107" s="152"/>
      <c r="T107" s="154">
        <f>SUM(T108:T113)</f>
        <v>0</v>
      </c>
      <c r="AR107" s="147" t="s">
        <v>79</v>
      </c>
      <c r="AT107" s="155" t="s">
        <v>68</v>
      </c>
      <c r="AU107" s="155" t="s">
        <v>77</v>
      </c>
      <c r="AY107" s="147" t="s">
        <v>116</v>
      </c>
      <c r="BK107" s="156">
        <f>SUM(BK108:BK113)</f>
        <v>0</v>
      </c>
    </row>
    <row r="108" s="1" customFormat="1" ht="16.5" customHeight="1">
      <c r="B108" s="159"/>
      <c r="C108" s="160" t="s">
        <v>155</v>
      </c>
      <c r="D108" s="160" t="s">
        <v>119</v>
      </c>
      <c r="E108" s="161" t="s">
        <v>454</v>
      </c>
      <c r="F108" s="162" t="s">
        <v>455</v>
      </c>
      <c r="G108" s="163" t="s">
        <v>122</v>
      </c>
      <c r="H108" s="164">
        <v>3</v>
      </c>
      <c r="I108" s="165"/>
      <c r="J108" s="166">
        <f>ROUND(I108*H108,2)</f>
        <v>0</v>
      </c>
      <c r="K108" s="162" t="s">
        <v>150</v>
      </c>
      <c r="L108" s="31"/>
      <c r="M108" s="167" t="s">
        <v>1</v>
      </c>
      <c r="N108" s="168" t="s">
        <v>40</v>
      </c>
      <c r="O108" s="61"/>
      <c r="P108" s="169">
        <f>O108*H108</f>
        <v>0</v>
      </c>
      <c r="Q108" s="169">
        <v>0.00027999999999999998</v>
      </c>
      <c r="R108" s="169">
        <f>Q108*H108</f>
        <v>0.00083999999999999993</v>
      </c>
      <c r="S108" s="169">
        <v>0</v>
      </c>
      <c r="T108" s="170">
        <f>S108*H108</f>
        <v>0</v>
      </c>
      <c r="AR108" s="13" t="s">
        <v>123</v>
      </c>
      <c r="AT108" s="13" t="s">
        <v>119</v>
      </c>
      <c r="AU108" s="13" t="s">
        <v>79</v>
      </c>
      <c r="AY108" s="13" t="s">
        <v>116</v>
      </c>
      <c r="BE108" s="171">
        <f>IF(N108="základní",J108,0)</f>
        <v>0</v>
      </c>
      <c r="BF108" s="171">
        <f>IF(N108="snížená",J108,0)</f>
        <v>0</v>
      </c>
      <c r="BG108" s="171">
        <f>IF(N108="zákl. přenesená",J108,0)</f>
        <v>0</v>
      </c>
      <c r="BH108" s="171">
        <f>IF(N108="sníž. přenesená",J108,0)</f>
        <v>0</v>
      </c>
      <c r="BI108" s="171">
        <f>IF(N108="nulová",J108,0)</f>
        <v>0</v>
      </c>
      <c r="BJ108" s="13" t="s">
        <v>77</v>
      </c>
      <c r="BK108" s="171">
        <f>ROUND(I108*H108,2)</f>
        <v>0</v>
      </c>
      <c r="BL108" s="13" t="s">
        <v>123</v>
      </c>
      <c r="BM108" s="13" t="s">
        <v>456</v>
      </c>
    </row>
    <row r="109" s="1" customFormat="1">
      <c r="B109" s="31"/>
      <c r="D109" s="172" t="s">
        <v>125</v>
      </c>
      <c r="F109" s="173" t="s">
        <v>457</v>
      </c>
      <c r="I109" s="105"/>
      <c r="L109" s="31"/>
      <c r="M109" s="174"/>
      <c r="N109" s="61"/>
      <c r="O109" s="61"/>
      <c r="P109" s="61"/>
      <c r="Q109" s="61"/>
      <c r="R109" s="61"/>
      <c r="S109" s="61"/>
      <c r="T109" s="62"/>
      <c r="AT109" s="13" t="s">
        <v>125</v>
      </c>
      <c r="AU109" s="13" t="s">
        <v>79</v>
      </c>
    </row>
    <row r="110" s="1" customFormat="1" ht="16.5" customHeight="1">
      <c r="B110" s="159"/>
      <c r="C110" s="160" t="s">
        <v>166</v>
      </c>
      <c r="D110" s="160" t="s">
        <v>119</v>
      </c>
      <c r="E110" s="161" t="s">
        <v>458</v>
      </c>
      <c r="F110" s="162" t="s">
        <v>459</v>
      </c>
      <c r="G110" s="163" t="s">
        <v>122</v>
      </c>
      <c r="H110" s="164">
        <v>3</v>
      </c>
      <c r="I110" s="165"/>
      <c r="J110" s="166">
        <f>ROUND(I110*H110,2)</f>
        <v>0</v>
      </c>
      <c r="K110" s="162" t="s">
        <v>150</v>
      </c>
      <c r="L110" s="31"/>
      <c r="M110" s="167" t="s">
        <v>1</v>
      </c>
      <c r="N110" s="168" t="s">
        <v>40</v>
      </c>
      <c r="O110" s="61"/>
      <c r="P110" s="169">
        <f>O110*H110</f>
        <v>0</v>
      </c>
      <c r="Q110" s="169">
        <v>0.00027</v>
      </c>
      <c r="R110" s="169">
        <f>Q110*H110</f>
        <v>0.00080999999999999996</v>
      </c>
      <c r="S110" s="169">
        <v>0</v>
      </c>
      <c r="T110" s="170">
        <f>S110*H110</f>
        <v>0</v>
      </c>
      <c r="AR110" s="13" t="s">
        <v>123</v>
      </c>
      <c r="AT110" s="13" t="s">
        <v>119</v>
      </c>
      <c r="AU110" s="13" t="s">
        <v>79</v>
      </c>
      <c r="AY110" s="13" t="s">
        <v>116</v>
      </c>
      <c r="BE110" s="171">
        <f>IF(N110="základní",J110,0)</f>
        <v>0</v>
      </c>
      <c r="BF110" s="171">
        <f>IF(N110="snížená",J110,0)</f>
        <v>0</v>
      </c>
      <c r="BG110" s="171">
        <f>IF(N110="zákl. přenesená",J110,0)</f>
        <v>0</v>
      </c>
      <c r="BH110" s="171">
        <f>IF(N110="sníž. přenesená",J110,0)</f>
        <v>0</v>
      </c>
      <c r="BI110" s="171">
        <f>IF(N110="nulová",J110,0)</f>
        <v>0</v>
      </c>
      <c r="BJ110" s="13" t="s">
        <v>77</v>
      </c>
      <c r="BK110" s="171">
        <f>ROUND(I110*H110,2)</f>
        <v>0</v>
      </c>
      <c r="BL110" s="13" t="s">
        <v>123</v>
      </c>
      <c r="BM110" s="13" t="s">
        <v>460</v>
      </c>
    </row>
    <row r="111" s="1" customFormat="1">
      <c r="B111" s="31"/>
      <c r="D111" s="172" t="s">
        <v>125</v>
      </c>
      <c r="F111" s="173" t="s">
        <v>461</v>
      </c>
      <c r="I111" s="105"/>
      <c r="L111" s="31"/>
      <c r="M111" s="174"/>
      <c r="N111" s="61"/>
      <c r="O111" s="61"/>
      <c r="P111" s="61"/>
      <c r="Q111" s="61"/>
      <c r="R111" s="61"/>
      <c r="S111" s="61"/>
      <c r="T111" s="62"/>
      <c r="AT111" s="13" t="s">
        <v>125</v>
      </c>
      <c r="AU111" s="13" t="s">
        <v>79</v>
      </c>
    </row>
    <row r="112" s="1" customFormat="1" ht="16.5" customHeight="1">
      <c r="B112" s="159"/>
      <c r="C112" s="160" t="s">
        <v>174</v>
      </c>
      <c r="D112" s="160" t="s">
        <v>119</v>
      </c>
      <c r="E112" s="161" t="s">
        <v>462</v>
      </c>
      <c r="F112" s="162" t="s">
        <v>463</v>
      </c>
      <c r="G112" s="163" t="s">
        <v>149</v>
      </c>
      <c r="H112" s="175"/>
      <c r="I112" s="165"/>
      <c r="J112" s="166">
        <f>ROUND(I112*H112,2)</f>
        <v>0</v>
      </c>
      <c r="K112" s="162" t="s">
        <v>150</v>
      </c>
      <c r="L112" s="31"/>
      <c r="M112" s="167" t="s">
        <v>1</v>
      </c>
      <c r="N112" s="168" t="s">
        <v>40</v>
      </c>
      <c r="O112" s="61"/>
      <c r="P112" s="169">
        <f>O112*H112</f>
        <v>0</v>
      </c>
      <c r="Q112" s="169">
        <v>0</v>
      </c>
      <c r="R112" s="169">
        <f>Q112*H112</f>
        <v>0</v>
      </c>
      <c r="S112" s="169">
        <v>0</v>
      </c>
      <c r="T112" s="170">
        <f>S112*H112</f>
        <v>0</v>
      </c>
      <c r="AR112" s="13" t="s">
        <v>123</v>
      </c>
      <c r="AT112" s="13" t="s">
        <v>119</v>
      </c>
      <c r="AU112" s="13" t="s">
        <v>79</v>
      </c>
      <c r="AY112" s="13" t="s">
        <v>116</v>
      </c>
      <c r="BE112" s="171">
        <f>IF(N112="základní",J112,0)</f>
        <v>0</v>
      </c>
      <c r="BF112" s="171">
        <f>IF(N112="snížená",J112,0)</f>
        <v>0</v>
      </c>
      <c r="BG112" s="171">
        <f>IF(N112="zákl. přenesená",J112,0)</f>
        <v>0</v>
      </c>
      <c r="BH112" s="171">
        <f>IF(N112="sníž. přenesená",J112,0)</f>
        <v>0</v>
      </c>
      <c r="BI112" s="171">
        <f>IF(N112="nulová",J112,0)</f>
        <v>0</v>
      </c>
      <c r="BJ112" s="13" t="s">
        <v>77</v>
      </c>
      <c r="BK112" s="171">
        <f>ROUND(I112*H112,2)</f>
        <v>0</v>
      </c>
      <c r="BL112" s="13" t="s">
        <v>123</v>
      </c>
      <c r="BM112" s="13" t="s">
        <v>464</v>
      </c>
    </row>
    <row r="113" s="1" customFormat="1">
      <c r="B113" s="31"/>
      <c r="D113" s="172" t="s">
        <v>125</v>
      </c>
      <c r="F113" s="173" t="s">
        <v>465</v>
      </c>
      <c r="I113" s="105"/>
      <c r="L113" s="31"/>
      <c r="M113" s="174"/>
      <c r="N113" s="61"/>
      <c r="O113" s="61"/>
      <c r="P113" s="61"/>
      <c r="Q113" s="61"/>
      <c r="R113" s="61"/>
      <c r="S113" s="61"/>
      <c r="T113" s="62"/>
      <c r="AT113" s="13" t="s">
        <v>125</v>
      </c>
      <c r="AU113" s="13" t="s">
        <v>79</v>
      </c>
    </row>
    <row r="114" s="10" customFormat="1" ht="22.8" customHeight="1">
      <c r="B114" s="146"/>
      <c r="D114" s="147" t="s">
        <v>68</v>
      </c>
      <c r="E114" s="157" t="s">
        <v>466</v>
      </c>
      <c r="F114" s="157" t="s">
        <v>467</v>
      </c>
      <c r="I114" s="149"/>
      <c r="J114" s="158">
        <f>BK114</f>
        <v>0</v>
      </c>
      <c r="L114" s="146"/>
      <c r="M114" s="151"/>
      <c r="N114" s="152"/>
      <c r="O114" s="152"/>
      <c r="P114" s="153">
        <f>SUM(P115:P124)</f>
        <v>0</v>
      </c>
      <c r="Q114" s="152"/>
      <c r="R114" s="153">
        <f>SUM(R115:R124)</f>
        <v>0.087760000000000005</v>
      </c>
      <c r="S114" s="152"/>
      <c r="T114" s="154">
        <f>SUM(T115:T124)</f>
        <v>0.59500000000000008</v>
      </c>
      <c r="AR114" s="147" t="s">
        <v>79</v>
      </c>
      <c r="AT114" s="155" t="s">
        <v>68</v>
      </c>
      <c r="AU114" s="155" t="s">
        <v>77</v>
      </c>
      <c r="AY114" s="147" t="s">
        <v>116</v>
      </c>
      <c r="BK114" s="156">
        <f>SUM(BK115:BK124)</f>
        <v>0</v>
      </c>
    </row>
    <row r="115" s="1" customFormat="1" ht="16.5" customHeight="1">
      <c r="B115" s="159"/>
      <c r="C115" s="160" t="s">
        <v>227</v>
      </c>
      <c r="D115" s="160" t="s">
        <v>119</v>
      </c>
      <c r="E115" s="161" t="s">
        <v>468</v>
      </c>
      <c r="F115" s="162" t="s">
        <v>469</v>
      </c>
      <c r="G115" s="163" t="s">
        <v>470</v>
      </c>
      <c r="H115" s="164">
        <v>25</v>
      </c>
      <c r="I115" s="165"/>
      <c r="J115" s="166">
        <f>ROUND(I115*H115,2)</f>
        <v>0</v>
      </c>
      <c r="K115" s="162" t="s">
        <v>1</v>
      </c>
      <c r="L115" s="31"/>
      <c r="M115" s="167" t="s">
        <v>1</v>
      </c>
      <c r="N115" s="168" t="s">
        <v>40</v>
      </c>
      <c r="O115" s="61"/>
      <c r="P115" s="169">
        <f>O115*H115</f>
        <v>0</v>
      </c>
      <c r="Q115" s="169">
        <v>0</v>
      </c>
      <c r="R115" s="169">
        <f>Q115*H115</f>
        <v>0</v>
      </c>
      <c r="S115" s="169">
        <v>0.023800000000000002</v>
      </c>
      <c r="T115" s="170">
        <f>S115*H115</f>
        <v>0.59500000000000008</v>
      </c>
      <c r="AR115" s="13" t="s">
        <v>123</v>
      </c>
      <c r="AT115" s="13" t="s">
        <v>119</v>
      </c>
      <c r="AU115" s="13" t="s">
        <v>79</v>
      </c>
      <c r="AY115" s="13" t="s">
        <v>116</v>
      </c>
      <c r="BE115" s="171">
        <f>IF(N115="základní",J115,0)</f>
        <v>0</v>
      </c>
      <c r="BF115" s="171">
        <f>IF(N115="snížená",J115,0)</f>
        <v>0</v>
      </c>
      <c r="BG115" s="171">
        <f>IF(N115="zákl. přenesená",J115,0)</f>
        <v>0</v>
      </c>
      <c r="BH115" s="171">
        <f>IF(N115="sníž. přenesená",J115,0)</f>
        <v>0</v>
      </c>
      <c r="BI115" s="171">
        <f>IF(N115="nulová",J115,0)</f>
        <v>0</v>
      </c>
      <c r="BJ115" s="13" t="s">
        <v>77</v>
      </c>
      <c r="BK115" s="171">
        <f>ROUND(I115*H115,2)</f>
        <v>0</v>
      </c>
      <c r="BL115" s="13" t="s">
        <v>123</v>
      </c>
      <c r="BM115" s="13" t="s">
        <v>471</v>
      </c>
    </row>
    <row r="116" s="1" customFormat="1">
      <c r="B116" s="31"/>
      <c r="D116" s="172" t="s">
        <v>125</v>
      </c>
      <c r="F116" s="173" t="s">
        <v>472</v>
      </c>
      <c r="I116" s="105"/>
      <c r="L116" s="31"/>
      <c r="M116" s="174"/>
      <c r="N116" s="61"/>
      <c r="O116" s="61"/>
      <c r="P116" s="61"/>
      <c r="Q116" s="61"/>
      <c r="R116" s="61"/>
      <c r="S116" s="61"/>
      <c r="T116" s="62"/>
      <c r="AT116" s="13" t="s">
        <v>125</v>
      </c>
      <c r="AU116" s="13" t="s">
        <v>79</v>
      </c>
    </row>
    <row r="117" s="1" customFormat="1" ht="16.5" customHeight="1">
      <c r="B117" s="159"/>
      <c r="C117" s="160" t="s">
        <v>234</v>
      </c>
      <c r="D117" s="160" t="s">
        <v>119</v>
      </c>
      <c r="E117" s="161" t="s">
        <v>473</v>
      </c>
      <c r="F117" s="162" t="s">
        <v>474</v>
      </c>
      <c r="G117" s="163" t="s">
        <v>122</v>
      </c>
      <c r="H117" s="164">
        <v>1</v>
      </c>
      <c r="I117" s="165"/>
      <c r="J117" s="166">
        <f>ROUND(I117*H117,2)</f>
        <v>0</v>
      </c>
      <c r="K117" s="162" t="s">
        <v>150</v>
      </c>
      <c r="L117" s="31"/>
      <c r="M117" s="167" t="s">
        <v>1</v>
      </c>
      <c r="N117" s="168" t="s">
        <v>40</v>
      </c>
      <c r="O117" s="61"/>
      <c r="P117" s="169">
        <f>O117*H117</f>
        <v>0</v>
      </c>
      <c r="Q117" s="169">
        <v>0.029999999999999999</v>
      </c>
      <c r="R117" s="169">
        <f>Q117*H117</f>
        <v>0.029999999999999999</v>
      </c>
      <c r="S117" s="169">
        <v>0</v>
      </c>
      <c r="T117" s="170">
        <f>S117*H117</f>
        <v>0</v>
      </c>
      <c r="AR117" s="13" t="s">
        <v>123</v>
      </c>
      <c r="AT117" s="13" t="s">
        <v>119</v>
      </c>
      <c r="AU117" s="13" t="s">
        <v>79</v>
      </c>
      <c r="AY117" s="13" t="s">
        <v>116</v>
      </c>
      <c r="BE117" s="171">
        <f>IF(N117="základní",J117,0)</f>
        <v>0</v>
      </c>
      <c r="BF117" s="171">
        <f>IF(N117="snížená",J117,0)</f>
        <v>0</v>
      </c>
      <c r="BG117" s="171">
        <f>IF(N117="zákl. přenesená",J117,0)</f>
        <v>0</v>
      </c>
      <c r="BH117" s="171">
        <f>IF(N117="sníž. přenesená",J117,0)</f>
        <v>0</v>
      </c>
      <c r="BI117" s="171">
        <f>IF(N117="nulová",J117,0)</f>
        <v>0</v>
      </c>
      <c r="BJ117" s="13" t="s">
        <v>77</v>
      </c>
      <c r="BK117" s="171">
        <f>ROUND(I117*H117,2)</f>
        <v>0</v>
      </c>
      <c r="BL117" s="13" t="s">
        <v>123</v>
      </c>
      <c r="BM117" s="13" t="s">
        <v>475</v>
      </c>
    </row>
    <row r="118" s="1" customFormat="1">
      <c r="B118" s="31"/>
      <c r="D118" s="172" t="s">
        <v>125</v>
      </c>
      <c r="F118" s="173" t="s">
        <v>474</v>
      </c>
      <c r="I118" s="105"/>
      <c r="L118" s="31"/>
      <c r="M118" s="174"/>
      <c r="N118" s="61"/>
      <c r="O118" s="61"/>
      <c r="P118" s="61"/>
      <c r="Q118" s="61"/>
      <c r="R118" s="61"/>
      <c r="S118" s="61"/>
      <c r="T118" s="62"/>
      <c r="AT118" s="13" t="s">
        <v>125</v>
      </c>
      <c r="AU118" s="13" t="s">
        <v>79</v>
      </c>
    </row>
    <row r="119" s="1" customFormat="1" ht="16.5" customHeight="1">
      <c r="B119" s="159"/>
      <c r="C119" s="160" t="s">
        <v>239</v>
      </c>
      <c r="D119" s="160" t="s">
        <v>119</v>
      </c>
      <c r="E119" s="161" t="s">
        <v>476</v>
      </c>
      <c r="F119" s="162" t="s">
        <v>477</v>
      </c>
      <c r="G119" s="163" t="s">
        <v>122</v>
      </c>
      <c r="H119" s="164">
        <v>1</v>
      </c>
      <c r="I119" s="165"/>
      <c r="J119" s="166">
        <f>ROUND(I119*H119,2)</f>
        <v>0</v>
      </c>
      <c r="K119" s="162" t="s">
        <v>150</v>
      </c>
      <c r="L119" s="31"/>
      <c r="M119" s="167" t="s">
        <v>1</v>
      </c>
      <c r="N119" s="168" t="s">
        <v>40</v>
      </c>
      <c r="O119" s="61"/>
      <c r="P119" s="169">
        <f>O119*H119</f>
        <v>0</v>
      </c>
      <c r="Q119" s="169">
        <v>0.031960000000000002</v>
      </c>
      <c r="R119" s="169">
        <f>Q119*H119</f>
        <v>0.031960000000000002</v>
      </c>
      <c r="S119" s="169">
        <v>0</v>
      </c>
      <c r="T119" s="170">
        <f>S119*H119</f>
        <v>0</v>
      </c>
      <c r="AR119" s="13" t="s">
        <v>123</v>
      </c>
      <c r="AT119" s="13" t="s">
        <v>119</v>
      </c>
      <c r="AU119" s="13" t="s">
        <v>79</v>
      </c>
      <c r="AY119" s="13" t="s">
        <v>116</v>
      </c>
      <c r="BE119" s="171">
        <f>IF(N119="základní",J119,0)</f>
        <v>0</v>
      </c>
      <c r="BF119" s="171">
        <f>IF(N119="snížená",J119,0)</f>
        <v>0</v>
      </c>
      <c r="BG119" s="171">
        <f>IF(N119="zákl. přenesená",J119,0)</f>
        <v>0</v>
      </c>
      <c r="BH119" s="171">
        <f>IF(N119="sníž. přenesená",J119,0)</f>
        <v>0</v>
      </c>
      <c r="BI119" s="171">
        <f>IF(N119="nulová",J119,0)</f>
        <v>0</v>
      </c>
      <c r="BJ119" s="13" t="s">
        <v>77</v>
      </c>
      <c r="BK119" s="171">
        <f>ROUND(I119*H119,2)</f>
        <v>0</v>
      </c>
      <c r="BL119" s="13" t="s">
        <v>123</v>
      </c>
      <c r="BM119" s="13" t="s">
        <v>478</v>
      </c>
    </row>
    <row r="120" s="1" customFormat="1">
      <c r="B120" s="31"/>
      <c r="D120" s="172" t="s">
        <v>125</v>
      </c>
      <c r="F120" s="173" t="s">
        <v>477</v>
      </c>
      <c r="I120" s="105"/>
      <c r="L120" s="31"/>
      <c r="M120" s="174"/>
      <c r="N120" s="61"/>
      <c r="O120" s="61"/>
      <c r="P120" s="61"/>
      <c r="Q120" s="61"/>
      <c r="R120" s="61"/>
      <c r="S120" s="61"/>
      <c r="T120" s="62"/>
      <c r="AT120" s="13" t="s">
        <v>125</v>
      </c>
      <c r="AU120" s="13" t="s">
        <v>79</v>
      </c>
    </row>
    <row r="121" s="1" customFormat="1" ht="16.5" customHeight="1">
      <c r="B121" s="159"/>
      <c r="C121" s="160" t="s">
        <v>244</v>
      </c>
      <c r="D121" s="160" t="s">
        <v>119</v>
      </c>
      <c r="E121" s="161" t="s">
        <v>479</v>
      </c>
      <c r="F121" s="162" t="s">
        <v>480</v>
      </c>
      <c r="G121" s="163" t="s">
        <v>122</v>
      </c>
      <c r="H121" s="164">
        <v>1</v>
      </c>
      <c r="I121" s="165"/>
      <c r="J121" s="166">
        <f>ROUND(I121*H121,2)</f>
        <v>0</v>
      </c>
      <c r="K121" s="162" t="s">
        <v>1</v>
      </c>
      <c r="L121" s="31"/>
      <c r="M121" s="167" t="s">
        <v>1</v>
      </c>
      <c r="N121" s="168" t="s">
        <v>40</v>
      </c>
      <c r="O121" s="61"/>
      <c r="P121" s="169">
        <f>O121*H121</f>
        <v>0</v>
      </c>
      <c r="Q121" s="169">
        <v>0.0258</v>
      </c>
      <c r="R121" s="169">
        <f>Q121*H121</f>
        <v>0.0258</v>
      </c>
      <c r="S121" s="169">
        <v>0</v>
      </c>
      <c r="T121" s="170">
        <f>S121*H121</f>
        <v>0</v>
      </c>
      <c r="AR121" s="13" t="s">
        <v>123</v>
      </c>
      <c r="AT121" s="13" t="s">
        <v>119</v>
      </c>
      <c r="AU121" s="13" t="s">
        <v>79</v>
      </c>
      <c r="AY121" s="13" t="s">
        <v>116</v>
      </c>
      <c r="BE121" s="171">
        <f>IF(N121="základní",J121,0)</f>
        <v>0</v>
      </c>
      <c r="BF121" s="171">
        <f>IF(N121="snížená",J121,0)</f>
        <v>0</v>
      </c>
      <c r="BG121" s="171">
        <f>IF(N121="zákl. přenesená",J121,0)</f>
        <v>0</v>
      </c>
      <c r="BH121" s="171">
        <f>IF(N121="sníž. přenesená",J121,0)</f>
        <v>0</v>
      </c>
      <c r="BI121" s="171">
        <f>IF(N121="nulová",J121,0)</f>
        <v>0</v>
      </c>
      <c r="BJ121" s="13" t="s">
        <v>77</v>
      </c>
      <c r="BK121" s="171">
        <f>ROUND(I121*H121,2)</f>
        <v>0</v>
      </c>
      <c r="BL121" s="13" t="s">
        <v>123</v>
      </c>
      <c r="BM121" s="13" t="s">
        <v>481</v>
      </c>
    </row>
    <row r="122" s="1" customFormat="1">
      <c r="B122" s="31"/>
      <c r="D122" s="172" t="s">
        <v>125</v>
      </c>
      <c r="F122" s="173" t="s">
        <v>480</v>
      </c>
      <c r="I122" s="105"/>
      <c r="L122" s="31"/>
      <c r="M122" s="174"/>
      <c r="N122" s="61"/>
      <c r="O122" s="61"/>
      <c r="P122" s="61"/>
      <c r="Q122" s="61"/>
      <c r="R122" s="61"/>
      <c r="S122" s="61"/>
      <c r="T122" s="62"/>
      <c r="AT122" s="13" t="s">
        <v>125</v>
      </c>
      <c r="AU122" s="13" t="s">
        <v>79</v>
      </c>
    </row>
    <row r="123" s="1" customFormat="1" ht="16.5" customHeight="1">
      <c r="B123" s="159"/>
      <c r="C123" s="160" t="s">
        <v>8</v>
      </c>
      <c r="D123" s="160" t="s">
        <v>119</v>
      </c>
      <c r="E123" s="161" t="s">
        <v>482</v>
      </c>
      <c r="F123" s="162" t="s">
        <v>483</v>
      </c>
      <c r="G123" s="163" t="s">
        <v>149</v>
      </c>
      <c r="H123" s="175"/>
      <c r="I123" s="165"/>
      <c r="J123" s="166">
        <f>ROUND(I123*H123,2)</f>
        <v>0</v>
      </c>
      <c r="K123" s="162" t="s">
        <v>150</v>
      </c>
      <c r="L123" s="31"/>
      <c r="M123" s="167" t="s">
        <v>1</v>
      </c>
      <c r="N123" s="168" t="s">
        <v>40</v>
      </c>
      <c r="O123" s="61"/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AR123" s="13" t="s">
        <v>123</v>
      </c>
      <c r="AT123" s="13" t="s">
        <v>119</v>
      </c>
      <c r="AU123" s="13" t="s">
        <v>79</v>
      </c>
      <c r="AY123" s="13" t="s">
        <v>116</v>
      </c>
      <c r="BE123" s="171">
        <f>IF(N123="základní",J123,0)</f>
        <v>0</v>
      </c>
      <c r="BF123" s="171">
        <f>IF(N123="snížená",J123,0)</f>
        <v>0</v>
      </c>
      <c r="BG123" s="171">
        <f>IF(N123="zákl. přenesená",J123,0)</f>
        <v>0</v>
      </c>
      <c r="BH123" s="171">
        <f>IF(N123="sníž. přenesená",J123,0)</f>
        <v>0</v>
      </c>
      <c r="BI123" s="171">
        <f>IF(N123="nulová",J123,0)</f>
        <v>0</v>
      </c>
      <c r="BJ123" s="13" t="s">
        <v>77</v>
      </c>
      <c r="BK123" s="171">
        <f>ROUND(I123*H123,2)</f>
        <v>0</v>
      </c>
      <c r="BL123" s="13" t="s">
        <v>123</v>
      </c>
      <c r="BM123" s="13" t="s">
        <v>484</v>
      </c>
    </row>
    <row r="124" s="1" customFormat="1">
      <c r="B124" s="31"/>
      <c r="D124" s="172" t="s">
        <v>125</v>
      </c>
      <c r="F124" s="173" t="s">
        <v>485</v>
      </c>
      <c r="I124" s="105"/>
      <c r="L124" s="31"/>
      <c r="M124" s="174"/>
      <c r="N124" s="61"/>
      <c r="O124" s="61"/>
      <c r="P124" s="61"/>
      <c r="Q124" s="61"/>
      <c r="R124" s="61"/>
      <c r="S124" s="61"/>
      <c r="T124" s="62"/>
      <c r="AT124" s="13" t="s">
        <v>125</v>
      </c>
      <c r="AU124" s="13" t="s">
        <v>79</v>
      </c>
    </row>
    <row r="125" s="10" customFormat="1" ht="25.92" customHeight="1">
      <c r="B125" s="146"/>
      <c r="D125" s="147" t="s">
        <v>68</v>
      </c>
      <c r="E125" s="148" t="s">
        <v>153</v>
      </c>
      <c r="F125" s="148" t="s">
        <v>154</v>
      </c>
      <c r="I125" s="149"/>
      <c r="J125" s="150">
        <f>BK125</f>
        <v>0</v>
      </c>
      <c r="L125" s="146"/>
      <c r="M125" s="151"/>
      <c r="N125" s="152"/>
      <c r="O125" s="152"/>
      <c r="P125" s="153">
        <f>SUM(P126:P127)</f>
        <v>0</v>
      </c>
      <c r="Q125" s="152"/>
      <c r="R125" s="153">
        <f>SUM(R126:R127)</f>
        <v>0</v>
      </c>
      <c r="S125" s="152"/>
      <c r="T125" s="154">
        <f>SUM(T126:T127)</f>
        <v>0</v>
      </c>
      <c r="AR125" s="147" t="s">
        <v>133</v>
      </c>
      <c r="AT125" s="155" t="s">
        <v>68</v>
      </c>
      <c r="AU125" s="155" t="s">
        <v>69</v>
      </c>
      <c r="AY125" s="147" t="s">
        <v>116</v>
      </c>
      <c r="BK125" s="156">
        <f>SUM(BK126:BK127)</f>
        <v>0</v>
      </c>
    </row>
    <row r="126" s="1" customFormat="1" ht="16.5" customHeight="1">
      <c r="B126" s="159"/>
      <c r="C126" s="160" t="s">
        <v>123</v>
      </c>
      <c r="D126" s="160" t="s">
        <v>119</v>
      </c>
      <c r="E126" s="161" t="s">
        <v>156</v>
      </c>
      <c r="F126" s="162" t="s">
        <v>157</v>
      </c>
      <c r="G126" s="163" t="s">
        <v>158</v>
      </c>
      <c r="H126" s="164">
        <v>4</v>
      </c>
      <c r="I126" s="165"/>
      <c r="J126" s="166">
        <f>ROUND(I126*H126,2)</f>
        <v>0</v>
      </c>
      <c r="K126" s="162" t="s">
        <v>150</v>
      </c>
      <c r="L126" s="31"/>
      <c r="M126" s="167" t="s">
        <v>1</v>
      </c>
      <c r="N126" s="168" t="s">
        <v>40</v>
      </c>
      <c r="O126" s="61"/>
      <c r="P126" s="169">
        <f>O126*H126</f>
        <v>0</v>
      </c>
      <c r="Q126" s="169">
        <v>0</v>
      </c>
      <c r="R126" s="169">
        <f>Q126*H126</f>
        <v>0</v>
      </c>
      <c r="S126" s="169">
        <v>0</v>
      </c>
      <c r="T126" s="170">
        <f>S126*H126</f>
        <v>0</v>
      </c>
      <c r="AR126" s="13" t="s">
        <v>159</v>
      </c>
      <c r="AT126" s="13" t="s">
        <v>119</v>
      </c>
      <c r="AU126" s="13" t="s">
        <v>77</v>
      </c>
      <c r="AY126" s="13" t="s">
        <v>116</v>
      </c>
      <c r="BE126" s="171">
        <f>IF(N126="základní",J126,0)</f>
        <v>0</v>
      </c>
      <c r="BF126" s="171">
        <f>IF(N126="snížená",J126,0)</f>
        <v>0</v>
      </c>
      <c r="BG126" s="171">
        <f>IF(N126="zákl. přenesená",J126,0)</f>
        <v>0</v>
      </c>
      <c r="BH126" s="171">
        <f>IF(N126="sníž. přenesená",J126,0)</f>
        <v>0</v>
      </c>
      <c r="BI126" s="171">
        <f>IF(N126="nulová",J126,0)</f>
        <v>0</v>
      </c>
      <c r="BJ126" s="13" t="s">
        <v>77</v>
      </c>
      <c r="BK126" s="171">
        <f>ROUND(I126*H126,2)</f>
        <v>0</v>
      </c>
      <c r="BL126" s="13" t="s">
        <v>159</v>
      </c>
      <c r="BM126" s="13" t="s">
        <v>486</v>
      </c>
    </row>
    <row r="127" s="1" customFormat="1">
      <c r="B127" s="31"/>
      <c r="D127" s="172" t="s">
        <v>125</v>
      </c>
      <c r="F127" s="173" t="s">
        <v>161</v>
      </c>
      <c r="I127" s="105"/>
      <c r="L127" s="31"/>
      <c r="M127" s="174"/>
      <c r="N127" s="61"/>
      <c r="O127" s="61"/>
      <c r="P127" s="61"/>
      <c r="Q127" s="61"/>
      <c r="R127" s="61"/>
      <c r="S127" s="61"/>
      <c r="T127" s="62"/>
      <c r="AT127" s="13" t="s">
        <v>125</v>
      </c>
      <c r="AU127" s="13" t="s">
        <v>77</v>
      </c>
    </row>
    <row r="128" s="10" customFormat="1" ht="25.92" customHeight="1">
      <c r="B128" s="146"/>
      <c r="D128" s="147" t="s">
        <v>68</v>
      </c>
      <c r="E128" s="148" t="s">
        <v>162</v>
      </c>
      <c r="F128" s="148" t="s">
        <v>163</v>
      </c>
      <c r="I128" s="149"/>
      <c r="J128" s="150">
        <f>BK128</f>
        <v>0</v>
      </c>
      <c r="L128" s="146"/>
      <c r="M128" s="151"/>
      <c r="N128" s="152"/>
      <c r="O128" s="152"/>
      <c r="P128" s="153">
        <f>P129+P132+P135</f>
        <v>0</v>
      </c>
      <c r="Q128" s="152"/>
      <c r="R128" s="153">
        <f>R129+R132+R135</f>
        <v>0</v>
      </c>
      <c r="S128" s="152"/>
      <c r="T128" s="154">
        <f>T129+T132+T135</f>
        <v>0</v>
      </c>
      <c r="AR128" s="147" t="s">
        <v>138</v>
      </c>
      <c r="AT128" s="155" t="s">
        <v>68</v>
      </c>
      <c r="AU128" s="155" t="s">
        <v>69</v>
      </c>
      <c r="AY128" s="147" t="s">
        <v>116</v>
      </c>
      <c r="BK128" s="156">
        <f>BK129+BK132+BK135</f>
        <v>0</v>
      </c>
    </row>
    <row r="129" s="10" customFormat="1" ht="22.8" customHeight="1">
      <c r="B129" s="146"/>
      <c r="D129" s="147" t="s">
        <v>68</v>
      </c>
      <c r="E129" s="157" t="s">
        <v>164</v>
      </c>
      <c r="F129" s="157" t="s">
        <v>165</v>
      </c>
      <c r="I129" s="149"/>
      <c r="J129" s="158">
        <f>BK129</f>
        <v>0</v>
      </c>
      <c r="L129" s="146"/>
      <c r="M129" s="151"/>
      <c r="N129" s="152"/>
      <c r="O129" s="152"/>
      <c r="P129" s="153">
        <f>SUM(P130:P131)</f>
        <v>0</v>
      </c>
      <c r="Q129" s="152"/>
      <c r="R129" s="153">
        <f>SUM(R130:R131)</f>
        <v>0</v>
      </c>
      <c r="S129" s="152"/>
      <c r="T129" s="154">
        <f>SUM(T130:T131)</f>
        <v>0</v>
      </c>
      <c r="AR129" s="147" t="s">
        <v>138</v>
      </c>
      <c r="AT129" s="155" t="s">
        <v>68</v>
      </c>
      <c r="AU129" s="155" t="s">
        <v>77</v>
      </c>
      <c r="AY129" s="147" t="s">
        <v>116</v>
      </c>
      <c r="BK129" s="156">
        <f>SUM(BK130:BK131)</f>
        <v>0</v>
      </c>
    </row>
    <row r="130" s="1" customFormat="1" ht="16.5" customHeight="1">
      <c r="B130" s="159"/>
      <c r="C130" s="160" t="s">
        <v>257</v>
      </c>
      <c r="D130" s="160" t="s">
        <v>119</v>
      </c>
      <c r="E130" s="161" t="s">
        <v>167</v>
      </c>
      <c r="F130" s="162" t="s">
        <v>168</v>
      </c>
      <c r="G130" s="163" t="s">
        <v>169</v>
      </c>
      <c r="H130" s="164">
        <v>1</v>
      </c>
      <c r="I130" s="165"/>
      <c r="J130" s="166">
        <f>ROUND(I130*H130,2)</f>
        <v>0</v>
      </c>
      <c r="K130" s="162" t="s">
        <v>150</v>
      </c>
      <c r="L130" s="31"/>
      <c r="M130" s="167" t="s">
        <v>1</v>
      </c>
      <c r="N130" s="168" t="s">
        <v>40</v>
      </c>
      <c r="O130" s="61"/>
      <c r="P130" s="169">
        <f>O130*H130</f>
        <v>0</v>
      </c>
      <c r="Q130" s="169">
        <v>0</v>
      </c>
      <c r="R130" s="169">
        <f>Q130*H130</f>
        <v>0</v>
      </c>
      <c r="S130" s="169">
        <v>0</v>
      </c>
      <c r="T130" s="170">
        <f>S130*H130</f>
        <v>0</v>
      </c>
      <c r="AR130" s="13" t="s">
        <v>170</v>
      </c>
      <c r="AT130" s="13" t="s">
        <v>119</v>
      </c>
      <c r="AU130" s="13" t="s">
        <v>79</v>
      </c>
      <c r="AY130" s="13" t="s">
        <v>116</v>
      </c>
      <c r="BE130" s="171">
        <f>IF(N130="základní",J130,0)</f>
        <v>0</v>
      </c>
      <c r="BF130" s="171">
        <f>IF(N130="snížená",J130,0)</f>
        <v>0</v>
      </c>
      <c r="BG130" s="171">
        <f>IF(N130="zákl. přenesená",J130,0)</f>
        <v>0</v>
      </c>
      <c r="BH130" s="171">
        <f>IF(N130="sníž. přenesená",J130,0)</f>
        <v>0</v>
      </c>
      <c r="BI130" s="171">
        <f>IF(N130="nulová",J130,0)</f>
        <v>0</v>
      </c>
      <c r="BJ130" s="13" t="s">
        <v>77</v>
      </c>
      <c r="BK130" s="171">
        <f>ROUND(I130*H130,2)</f>
        <v>0</v>
      </c>
      <c r="BL130" s="13" t="s">
        <v>170</v>
      </c>
      <c r="BM130" s="13" t="s">
        <v>487</v>
      </c>
    </row>
    <row r="131" s="1" customFormat="1">
      <c r="B131" s="31"/>
      <c r="D131" s="172" t="s">
        <v>125</v>
      </c>
      <c r="F131" s="173" t="s">
        <v>168</v>
      </c>
      <c r="I131" s="105"/>
      <c r="L131" s="31"/>
      <c r="M131" s="174"/>
      <c r="N131" s="61"/>
      <c r="O131" s="61"/>
      <c r="P131" s="61"/>
      <c r="Q131" s="61"/>
      <c r="R131" s="61"/>
      <c r="S131" s="61"/>
      <c r="T131" s="62"/>
      <c r="AT131" s="13" t="s">
        <v>125</v>
      </c>
      <c r="AU131" s="13" t="s">
        <v>79</v>
      </c>
    </row>
    <row r="132" s="10" customFormat="1" ht="22.8" customHeight="1">
      <c r="B132" s="146"/>
      <c r="D132" s="147" t="s">
        <v>68</v>
      </c>
      <c r="E132" s="157" t="s">
        <v>172</v>
      </c>
      <c r="F132" s="157" t="s">
        <v>173</v>
      </c>
      <c r="I132" s="149"/>
      <c r="J132" s="158">
        <f>BK132</f>
        <v>0</v>
      </c>
      <c r="L132" s="146"/>
      <c r="M132" s="151"/>
      <c r="N132" s="152"/>
      <c r="O132" s="152"/>
      <c r="P132" s="153">
        <f>SUM(P133:P134)</f>
        <v>0</v>
      </c>
      <c r="Q132" s="152"/>
      <c r="R132" s="153">
        <f>SUM(R133:R134)</f>
        <v>0</v>
      </c>
      <c r="S132" s="152"/>
      <c r="T132" s="154">
        <f>SUM(T133:T134)</f>
        <v>0</v>
      </c>
      <c r="AR132" s="147" t="s">
        <v>138</v>
      </c>
      <c r="AT132" s="155" t="s">
        <v>68</v>
      </c>
      <c r="AU132" s="155" t="s">
        <v>77</v>
      </c>
      <c r="AY132" s="147" t="s">
        <v>116</v>
      </c>
      <c r="BK132" s="156">
        <f>SUM(BK133:BK134)</f>
        <v>0</v>
      </c>
    </row>
    <row r="133" s="1" customFormat="1" ht="16.5" customHeight="1">
      <c r="B133" s="159"/>
      <c r="C133" s="160" t="s">
        <v>262</v>
      </c>
      <c r="D133" s="160" t="s">
        <v>119</v>
      </c>
      <c r="E133" s="161" t="s">
        <v>488</v>
      </c>
      <c r="F133" s="162" t="s">
        <v>489</v>
      </c>
      <c r="G133" s="163" t="s">
        <v>169</v>
      </c>
      <c r="H133" s="164">
        <v>1</v>
      </c>
      <c r="I133" s="165"/>
      <c r="J133" s="166">
        <f>ROUND(I133*H133,2)</f>
        <v>0</v>
      </c>
      <c r="K133" s="162" t="s">
        <v>1</v>
      </c>
      <c r="L133" s="31"/>
      <c r="M133" s="167" t="s">
        <v>1</v>
      </c>
      <c r="N133" s="168" t="s">
        <v>40</v>
      </c>
      <c r="O133" s="61"/>
      <c r="P133" s="169">
        <f>O133*H133</f>
        <v>0</v>
      </c>
      <c r="Q133" s="169">
        <v>0</v>
      </c>
      <c r="R133" s="169">
        <f>Q133*H133</f>
        <v>0</v>
      </c>
      <c r="S133" s="169">
        <v>0</v>
      </c>
      <c r="T133" s="170">
        <f>S133*H133</f>
        <v>0</v>
      </c>
      <c r="AR133" s="13" t="s">
        <v>170</v>
      </c>
      <c r="AT133" s="13" t="s">
        <v>119</v>
      </c>
      <c r="AU133" s="13" t="s">
        <v>79</v>
      </c>
      <c r="AY133" s="13" t="s">
        <v>116</v>
      </c>
      <c r="BE133" s="171">
        <f>IF(N133="základní",J133,0)</f>
        <v>0</v>
      </c>
      <c r="BF133" s="171">
        <f>IF(N133="snížená",J133,0)</f>
        <v>0</v>
      </c>
      <c r="BG133" s="171">
        <f>IF(N133="zákl. přenesená",J133,0)</f>
        <v>0</v>
      </c>
      <c r="BH133" s="171">
        <f>IF(N133="sníž. přenesená",J133,0)</f>
        <v>0</v>
      </c>
      <c r="BI133" s="171">
        <f>IF(N133="nulová",J133,0)</f>
        <v>0</v>
      </c>
      <c r="BJ133" s="13" t="s">
        <v>77</v>
      </c>
      <c r="BK133" s="171">
        <f>ROUND(I133*H133,2)</f>
        <v>0</v>
      </c>
      <c r="BL133" s="13" t="s">
        <v>170</v>
      </c>
      <c r="BM133" s="13" t="s">
        <v>490</v>
      </c>
    </row>
    <row r="134" s="1" customFormat="1">
      <c r="B134" s="31"/>
      <c r="D134" s="172" t="s">
        <v>125</v>
      </c>
      <c r="F134" s="173" t="s">
        <v>491</v>
      </c>
      <c r="I134" s="105"/>
      <c r="L134" s="31"/>
      <c r="M134" s="174"/>
      <c r="N134" s="61"/>
      <c r="O134" s="61"/>
      <c r="P134" s="61"/>
      <c r="Q134" s="61"/>
      <c r="R134" s="61"/>
      <c r="S134" s="61"/>
      <c r="T134" s="62"/>
      <c r="AT134" s="13" t="s">
        <v>125</v>
      </c>
      <c r="AU134" s="13" t="s">
        <v>79</v>
      </c>
    </row>
    <row r="135" s="10" customFormat="1" ht="22.8" customHeight="1">
      <c r="B135" s="146"/>
      <c r="D135" s="147" t="s">
        <v>68</v>
      </c>
      <c r="E135" s="157" t="s">
        <v>409</v>
      </c>
      <c r="F135" s="157" t="s">
        <v>410</v>
      </c>
      <c r="I135" s="149"/>
      <c r="J135" s="158">
        <f>BK135</f>
        <v>0</v>
      </c>
      <c r="L135" s="146"/>
      <c r="M135" s="151"/>
      <c r="N135" s="152"/>
      <c r="O135" s="152"/>
      <c r="P135" s="153">
        <f>SUM(P136:P137)</f>
        <v>0</v>
      </c>
      <c r="Q135" s="152"/>
      <c r="R135" s="153">
        <f>SUM(R136:R137)</f>
        <v>0</v>
      </c>
      <c r="S135" s="152"/>
      <c r="T135" s="154">
        <f>SUM(T136:T137)</f>
        <v>0</v>
      </c>
      <c r="AR135" s="147" t="s">
        <v>138</v>
      </c>
      <c r="AT135" s="155" t="s">
        <v>68</v>
      </c>
      <c r="AU135" s="155" t="s">
        <v>77</v>
      </c>
      <c r="AY135" s="147" t="s">
        <v>116</v>
      </c>
      <c r="BK135" s="156">
        <f>SUM(BK136:BK137)</f>
        <v>0</v>
      </c>
    </row>
    <row r="136" s="1" customFormat="1" ht="16.5" customHeight="1">
      <c r="B136" s="159"/>
      <c r="C136" s="160" t="s">
        <v>267</v>
      </c>
      <c r="D136" s="160" t="s">
        <v>119</v>
      </c>
      <c r="E136" s="161" t="s">
        <v>412</v>
      </c>
      <c r="F136" s="162" t="s">
        <v>413</v>
      </c>
      <c r="G136" s="163" t="s">
        <v>169</v>
      </c>
      <c r="H136" s="164">
        <v>1</v>
      </c>
      <c r="I136" s="165"/>
      <c r="J136" s="166">
        <f>ROUND(I136*H136,2)</f>
        <v>0</v>
      </c>
      <c r="K136" s="162" t="s">
        <v>1</v>
      </c>
      <c r="L136" s="31"/>
      <c r="M136" s="167" t="s">
        <v>1</v>
      </c>
      <c r="N136" s="168" t="s">
        <v>40</v>
      </c>
      <c r="O136" s="61"/>
      <c r="P136" s="169">
        <f>O136*H136</f>
        <v>0</v>
      </c>
      <c r="Q136" s="169">
        <v>0</v>
      </c>
      <c r="R136" s="169">
        <f>Q136*H136</f>
        <v>0</v>
      </c>
      <c r="S136" s="169">
        <v>0</v>
      </c>
      <c r="T136" s="170">
        <f>S136*H136</f>
        <v>0</v>
      </c>
      <c r="AR136" s="13" t="s">
        <v>170</v>
      </c>
      <c r="AT136" s="13" t="s">
        <v>119</v>
      </c>
      <c r="AU136" s="13" t="s">
        <v>79</v>
      </c>
      <c r="AY136" s="13" t="s">
        <v>116</v>
      </c>
      <c r="BE136" s="171">
        <f>IF(N136="základní",J136,0)</f>
        <v>0</v>
      </c>
      <c r="BF136" s="171">
        <f>IF(N136="snížená",J136,0)</f>
        <v>0</v>
      </c>
      <c r="BG136" s="171">
        <f>IF(N136="zákl. přenesená",J136,0)</f>
        <v>0</v>
      </c>
      <c r="BH136" s="171">
        <f>IF(N136="sníž. přenesená",J136,0)</f>
        <v>0</v>
      </c>
      <c r="BI136" s="171">
        <f>IF(N136="nulová",J136,0)</f>
        <v>0</v>
      </c>
      <c r="BJ136" s="13" t="s">
        <v>77</v>
      </c>
      <c r="BK136" s="171">
        <f>ROUND(I136*H136,2)</f>
        <v>0</v>
      </c>
      <c r="BL136" s="13" t="s">
        <v>170</v>
      </c>
      <c r="BM136" s="13" t="s">
        <v>492</v>
      </c>
    </row>
    <row r="137" s="1" customFormat="1">
      <c r="B137" s="31"/>
      <c r="D137" s="172" t="s">
        <v>125</v>
      </c>
      <c r="F137" s="173" t="s">
        <v>413</v>
      </c>
      <c r="I137" s="105"/>
      <c r="L137" s="31"/>
      <c r="M137" s="176"/>
      <c r="N137" s="177"/>
      <c r="O137" s="177"/>
      <c r="P137" s="177"/>
      <c r="Q137" s="177"/>
      <c r="R137" s="177"/>
      <c r="S137" s="177"/>
      <c r="T137" s="178"/>
      <c r="AT137" s="13" t="s">
        <v>125</v>
      </c>
      <c r="AU137" s="13" t="s">
        <v>79</v>
      </c>
    </row>
    <row r="138" s="1" customFormat="1" ht="6.96" customHeight="1">
      <c r="B138" s="46"/>
      <c r="C138" s="47"/>
      <c r="D138" s="47"/>
      <c r="E138" s="47"/>
      <c r="F138" s="47"/>
      <c r="G138" s="47"/>
      <c r="H138" s="47"/>
      <c r="I138" s="121"/>
      <c r="J138" s="47"/>
      <c r="K138" s="47"/>
      <c r="L138" s="31"/>
    </row>
  </sheetData>
  <autoFilter ref="C88:K13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Tomas-PC\Tomas</dc:creator>
  <cp:lastModifiedBy>Tomas-PC\Tomas</cp:lastModifiedBy>
  <dcterms:created xsi:type="dcterms:W3CDTF">2019-07-09T02:25:51Z</dcterms:created>
  <dcterms:modified xsi:type="dcterms:W3CDTF">2019-07-09T02:25:55Z</dcterms:modified>
</cp:coreProperties>
</file>