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.1" sheetId="2" r:id="rId2"/>
    <sheet name="SO 101.2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<sst xmlns="http://schemas.openxmlformats.org/spreadsheetml/2006/main" count="648" uniqueCount="287">
  <si>
    <t>Soupis objektů s DPH</t>
  </si>
  <si>
    <t>Stavba:18-115-1-000 - II/112 JEMNIŠTĚ - DOMAŠÍN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</si>
  <si>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</si>
  <si>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</si>
  <si>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</si>
  <si>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</si>
  <si>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</si>
  <si>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</si>
  <si>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</si>
  <si>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</si>
  <si>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</si>
  <si>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</si>
  <si>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</si>
  <si>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</si>
  <si>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</si>
  <si>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</si>
  <si>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</si>
  <si>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</si>
  <si>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18-115-1-000</t>
  </si>
  <si>
    <t>II/112 JEMNIŠTĚ - DOMAŠÍN</t>
  </si>
  <si>
    <t>SO 101.1</t>
  </si>
  <si>
    <t>Úprava povrchu sil. II/112 (úsek 9,480 - 17,160 a úsek 17,320 - 17,788)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</si>
  <si>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</si>
  <si>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</si>
  <si>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</si>
  <si>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</si>
  <si>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</si>
  <si>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</si>
  <si>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</si>
  <si>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</si>
  <si>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</si>
  <si>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</si>
  <si>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</si>
  <si>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</si>
  <si>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</si>
  <si>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</si>
  <si>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</si>
  <si>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</si>
  <si>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</si>
  <si>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</si>
  <si>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</si>
  <si>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</si>
  <si>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</si>
  <si>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</si>
  <si>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</si>
  <si>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>014102</t>
  </si>
  <si>
    <t>bet</t>
  </si>
  <si>
    <t>POPLATKY ZA SKLÁDKU
Položka bude čerpána pouze na základě rozhodnutí TDI.</t>
  </si>
  <si>
    <t xml:space="preserve">T         </t>
  </si>
  <si>
    <t>stáv. obrubníky, m z pol. 11352, m x 0,230 t:   103*0,230=23,690 [A]</t>
  </si>
  <si>
    <t>kam</t>
  </si>
  <si>
    <t>POPLATKY ZA SKLÁDKU
nestmelené vrstvy - přepočtový koeficient 2,0 t/m3</t>
  </si>
  <si>
    <t>m3 z pol. 113328:   8,1*2,0=16,200 [A]</t>
  </si>
  <si>
    <t>zem</t>
  </si>
  <si>
    <t>POPLATKY ZA SKLÁDKU
zemina - přepočtový koeficient 2,0 t/m3</t>
  </si>
  <si>
    <t>čištění krajnic z pol. 12920:  1848*2,0=3 696,000 [A]
čištění příkopu z pol. 12931:   9100*0,25*2,0=4 550,000 [B]
Celkem: A+B=8 246,000 [C]</t>
  </si>
  <si>
    <t>02911</t>
  </si>
  <si>
    <t/>
  </si>
  <si>
    <t>OSTATNÍ POŽADAVKY - GEODETICKÉ ZAMĚŘENÍ
Vytýčení stávajících inženýrských sítí</t>
  </si>
  <si>
    <t xml:space="preserve">KPL       </t>
  </si>
  <si>
    <t>029423</t>
  </si>
  <si>
    <t>OSTATNÍ POŽADAVKY - HAVARIJNÍ A POVODŇOVÝ PLÁN</t>
  </si>
  <si>
    <t>02943</t>
  </si>
  <si>
    <t>OSTATNÍ POŽADAVKY - VYPRACOVÁNÍ RDS</t>
  </si>
  <si>
    <t>02944</t>
  </si>
  <si>
    <t xml:space="preserve">OSTAT POŽADAVKY - DOKUMENTACE SKUTEČ PROVEDENÍ V DIGIT FORMĚ
dokumentace skutečného provedení včetně geodetického zaměření - ve 4 vyhotoveních - 
tištěné + CD
</t>
  </si>
  <si>
    <t>02991</t>
  </si>
  <si>
    <t>OSTATNÍ POŽADAVKY - INFORMAČNÍ TABULE
informační tabule</t>
  </si>
  <si>
    <t xml:space="preserve">KUS       </t>
  </si>
  <si>
    <t>03100</t>
  </si>
  <si>
    <t>ZAŘÍZENÍ STAVENIŠTĚ - ZŘÍZENÍ, PROVOZ, DEMONTÁŽ</t>
  </si>
  <si>
    <t>Zemní práce</t>
  </si>
  <si>
    <t>113328</t>
  </si>
  <si>
    <t>ODSTRAN PODKL ZPEVNĚNÝCH PLOCH Z KAMENIVA NESTMEL, ODVOZ DO 20KM
na skládku</t>
  </si>
  <si>
    <t xml:space="preserve">M3        </t>
  </si>
  <si>
    <t>nezpevněné sjezdy:   81*0,1=8,100 [A]</t>
  </si>
  <si>
    <t>11352</t>
  </si>
  <si>
    <t>ODSTRANĚNÍ CHODNÍKOVÝCH A SILNIČNÍCH OBRUBNÍKŮ BETONOVÝCH
Položka bude čerpána pouze na základě rozhodnutí TDI.</t>
  </si>
  <si>
    <t xml:space="preserve">M         </t>
  </si>
  <si>
    <t>pro výměnu za nové obruby (30% z celk. délky obrub v km 17,400-KÚ vlevo):   103=103,000 [A]</t>
  </si>
  <si>
    <t>11352B</t>
  </si>
  <si>
    <t>ODSTRANĚNÍ CHODNÍKOVÝCH A SILNIČNÍCH OBRUBNÍKŮ BETONOVÝCH - DOPRAVA
na skládku
Položka bude čerpána pouze na základě rozhodnutí TDI.</t>
  </si>
  <si>
    <t xml:space="preserve">tkm       </t>
  </si>
  <si>
    <t xml:space="preserve">odstraněné obruby dle pol. 11352:   103*0,230*20=473,800 [A]   </t>
  </si>
  <si>
    <t>11372</t>
  </si>
  <si>
    <t>FRÉZOVÁNÍ ZPEVNĚNÝCH PLOCH ASFALTOVÝCH
povinný odkup zhotovitelem</t>
  </si>
  <si>
    <t>stáv.voz. v km 9,448 - 15,075 a 16,800 - 17,824 v tl. 180 mm:   46477,0*0,18=8 365,860 [A]
stáv.voz. v km 15,075 - 16,800 v tl. 100 mm:   12517,0*0,1=1 251,700 [B]
stáv.voz. na mostních objektech a sjezdech v tl. 40 mm:   (521,0+547,0)*0,04=42,720 [C]
odfréz. ploch výskytu síťových trhlin v úseku 1 + ůseku 2:   (1212+6133)*0,02=146,900 [D]
Celkem: A+B+C+D=9 807,180 [E]</t>
  </si>
  <si>
    <t>A</t>
  </si>
  <si>
    <t>FRÉZOVÁNÍ ZPEVNĚNÝCH PLOCH ASFALTOVÝCH
Položka bude čerpána pouze na základě rozhodnutí TDI.</t>
  </si>
  <si>
    <t xml:space="preserve">odfréz. poškozené voz. u výměny obrubníků v š. 0,5 m:   51,0*0,04=2,040 [A]   </t>
  </si>
  <si>
    <t>113768</t>
  </si>
  <si>
    <t>FRÉZOVÁNÍ DRÁŽKY PRŮŘEZU DO 1200MM2 V ASFALTOVÉ VOZOVCE
povinný odkup zhotovitelem</t>
  </si>
  <si>
    <t>celk. délka podélných trhlin š. do 30 mm a hl. do 40 mm:   510=510,000 [A]</t>
  </si>
  <si>
    <t>12110</t>
  </si>
  <si>
    <t>SEJMUTÍ ORNICE NEBO LESNÍ PŮDY
s ponecháním na místě pro zpětné ohumusování</t>
  </si>
  <si>
    <t xml:space="preserve">svahy tělesa v tl. 150 mm:    942,8=942,800 [A]  </t>
  </si>
  <si>
    <t>12573</t>
  </si>
  <si>
    <t>orn</t>
  </si>
  <si>
    <t>VYKOPÁVKY ZE ZEMNÍKŮ A SKLÁDEK TŘ. I - ornice
včetně dovozu a nákupu ornice</t>
  </si>
  <si>
    <t>potřeba ornice méně sejmutá ornice:   1129,8-942,8=187,000 [A]</t>
  </si>
  <si>
    <t>12673</t>
  </si>
  <si>
    <t>ZŘÍZENÍ STUPŇŮ V PODLOŽÍ NÁSYPŮ TŘ. I
s ponecháním na místě pro dosypávky krajnic</t>
  </si>
  <si>
    <t>výkop svahových stupňů:   664,8=664,800 [A]</t>
  </si>
  <si>
    <t>12920</t>
  </si>
  <si>
    <t>ČIŠTĚNÍ KRAJNIC OD NÁNOSU
včetně odvozu a uložení na skládku</t>
  </si>
  <si>
    <t>stáv.krajnice:   1848,0=1 848,000 [A]</t>
  </si>
  <si>
    <t>12931</t>
  </si>
  <si>
    <t>ČIŠTĚNÍ PŘÍKOPŮ OD NÁNOSU DO 0,25M3/M
včetně odvozu a uložení na skládku</t>
  </si>
  <si>
    <t>stáv. příkopy:   9100=9 100,000 [A]</t>
  </si>
  <si>
    <t>17180</t>
  </si>
  <si>
    <t>ULOŽENÍ SYPANINY DO NÁSYPŮ Z NAKUPOVANÝCH MATERIÁLŮ</t>
  </si>
  <si>
    <t xml:space="preserve">potřeba násypu:   827,9=827,900 [A]  </t>
  </si>
  <si>
    <t>17310</t>
  </si>
  <si>
    <t>ZEMNÍ KRAJNICE A DOSYPÁVKY SE ZHUTNĚNÍM</t>
  </si>
  <si>
    <t>dosyp krajnic z výkopové zeminy:   664,8=664,800 [A]</t>
  </si>
  <si>
    <t>17380</t>
  </si>
  <si>
    <t>ZEMNÍ KRAJNICE A DOSYPÁVKY Z NAKUPOVANÝCH MATERIÁLŮ</t>
  </si>
  <si>
    <t>potřeba dosypu krajnic:    678,7=678,700 [A]
odpočet dosypu výkop.zeminou:   -664,8=- 664,800 [B]
Celkem: A+B=13,900 [C]</t>
  </si>
  <si>
    <t>18220</t>
  </si>
  <si>
    <t>ROZPROSTŘENÍ ORNICE VE SVAHU</t>
  </si>
  <si>
    <t xml:space="preserve">ohumusování svahů:   7532*0,15=1 129,800 [A]  </t>
  </si>
  <si>
    <t>18241</t>
  </si>
  <si>
    <t>ZALOŽENÍ TRÁVNÍKU RUČNÍM VÝSEVEM</t>
  </si>
  <si>
    <t xml:space="preserve">M2        </t>
  </si>
  <si>
    <t>svahy:   7532=7 532,000 [A]</t>
  </si>
  <si>
    <t>18247</t>
  </si>
  <si>
    <t>OŠETŘOVÁNÍ TRÁVNÍKU
3 x pokosení se shrabáním a odvozem shrabků</t>
  </si>
  <si>
    <t>7532*3=22 596,000 [A]</t>
  </si>
  <si>
    <t>18351</t>
  </si>
  <si>
    <t>CHEMICKÉ ODPLEVELENÍ</t>
  </si>
  <si>
    <t>m2 dle pol. 18241:   7532=7 532,000 [A]</t>
  </si>
  <si>
    <t>Svislé konstrukce</t>
  </si>
  <si>
    <t>327212</t>
  </si>
  <si>
    <t>ZDI OPĚRNÉ, ZÁRUBNÍ, NÁBŘEŽNÍ Z LOMOVÉHO KAMENE NA MC
Oprava čel resp.řím stávajících propustků.
Položka bude čerpána pouze na základě rozhodnutí TDI.</t>
  </si>
  <si>
    <t>oprava čel stáv. propustku v km 11,2148 + v km 11,7387 + v km 14,4328 + v km 14,562  + 15,457:   2,0+3,0+4,0+6,0+2,0=17,000 [A]</t>
  </si>
  <si>
    <t>327314</t>
  </si>
  <si>
    <t>ZDI OPĚRNÉ, ZÁRUBNÍ, NÁBŘEŽNÍ Z PROSTÉHO BETONU DO C25/30
Oprava čel resp.řím stávajících propustků.
Položka bude čerpána pouze na základě rozhodnutí TDI.</t>
  </si>
  <si>
    <t>oprava čel stáv. propustku v km 9,9458 a 13,8383:   2,0+4,0=6,000 [A]</t>
  </si>
  <si>
    <t>Komunikace</t>
  </si>
  <si>
    <t>56963</t>
  </si>
  <si>
    <t>ZPEVNĚNÍ KRAJNIC Z RECYKLOVANÉHO MATERIÁLU TL DO 150MM</t>
  </si>
  <si>
    <t>zpevnění krajnic:   11816,6=11 816,600 [A]</t>
  </si>
  <si>
    <t>572211</t>
  </si>
  <si>
    <t>SPOJOVACÍ POSTŘIK Z ASFALTU DO 0,5KG/M2
PS, 0,35 kg/m2
Položka bude čerpána pouze na základě rozhodnutí TDI.</t>
  </si>
  <si>
    <t>vyspravení voz. v místě vvýměny obrub:   51,0=51,000 [A]</t>
  </si>
  <si>
    <t>572214</t>
  </si>
  <si>
    <t>SPOJOVACÍ POSTŘIK Z MODIFIK EMULZE DO 0,5KG/M2
PS-E C60 BP4, 0,35 kg/m2</t>
  </si>
  <si>
    <t xml:space="preserve">vozovka, na ACP a ACL:   60105,0+59437,0=119 542,000 [A]
sjezdy, na ACP:   221,0=221,000 [B]
na odfréz. ploše výskytu síťových trhlin v úseku 1 + úseku 2:   1212+6133=7 345,000 [C]
Celkem: A+B+C=127 108,000 [D]
  </t>
  </si>
  <si>
    <t>572224</t>
  </si>
  <si>
    <t>SPOJOVACÍ POSTŘIK Z MODIFIK EMULZE DO 1,0KG/M2
PS-E C60 BP4, 0,6 kg/m2</t>
  </si>
  <si>
    <t xml:space="preserve">na odfréz. ploše
vozovky:   61560,0=61 560,000 [A]
sjezdů:   221,0=221,000 [B]
mostních objektů:   522,0=522,000 [C]
Celkem: A+B+C=62 303,000 [D]
 </t>
  </si>
  <si>
    <t>572225</t>
  </si>
  <si>
    <t>N</t>
  </si>
  <si>
    <t>SPOJOVACÍ POSTŘIK Z MODIFIK EMULZE NAD 1,0KG/M2
PS-E C60 BP4
1,2 kg/m2, součást pružné membrány při opravě trhlin</t>
  </si>
  <si>
    <t>oprava podélných trhlin:   510*2,0=1 020,000 [A]</t>
  </si>
  <si>
    <t>57475</t>
  </si>
  <si>
    <t>VOZOVKOVÉ VÝZTUŽNÉ VRSTVY Z GEOMŘÍŽOVINY
součást pružné membrány při opravě trhlin</t>
  </si>
  <si>
    <t>574A31</t>
  </si>
  <si>
    <t>ASFALTOVÝ BETON PRO OBRUSNÉ VRSTVY ACO 8 TL. 40MM
ACO 8CH
Položka bude čerpána pouze na základě rozhodnutí TDI.</t>
  </si>
  <si>
    <t>574B34</t>
  </si>
  <si>
    <t>ASFALTOVÝ BETON PRO OBRUSNÉ VRSTVY MODIFIK ACO 11+, 11S TL. 40MM
ACO 11+  PMB 25/55 - 60</t>
  </si>
  <si>
    <t>vozovka v km 9,480 až 17,160 a km 17,320 až 17,378:   56332=56 332,000 [A]
sjezdy:   221,0=221,000 [B]
mostní objekty:   522,0=522,000 [C]
Celkem: A+B+C=57 075,000 [D]</t>
  </si>
  <si>
    <t>574D56</t>
  </si>
  <si>
    <t>ASFALTOVÝ BETON PRO LOŽNÍ VRSTVY MODIFIK ACL 16+, 16S TL. 60MM
ACL 16+  PMB 25/55 - 60</t>
  </si>
  <si>
    <t>vozovka v km 9,480 až 17,160 a km 17,320 až 17,378:   57000=57 000,000 [A]</t>
  </si>
  <si>
    <t>574D66</t>
  </si>
  <si>
    <t>ASFALTOVÝ BETON PRO LOŽNÍ VRSTVY MODIFIK ACL 16+, 16S TL. 70MM
ACL 16+  PMB 25/55 - 60</t>
  </si>
  <si>
    <t>vozovka v km 17,378 - KÚ:   3105=3 105,000 [A]</t>
  </si>
  <si>
    <t>574E88</t>
  </si>
  <si>
    <t>ASFALTOVÝ BETON PRO PODKLADNÍ VRSTVY ACP 22+, 22S TL. 90MM
ACP 22+  50/70</t>
  </si>
  <si>
    <t>vozovka:   61560,0=61 560,000 [A]
sjezdy:   221,0=221,000 [B]
Celkem: A+B=61 781,000 [C]</t>
  </si>
  <si>
    <t>574J32</t>
  </si>
  <si>
    <t>ASFALTOVÝ KOBEREC MASTIXOVÝ MODIFIK SMA 8+, 8S TL. 30MM
SMA 8S NH  PMB 40/100-65  ( asfaltový koberec mastixový nízkohlučný )
- vč. kompletní úpravy spar a spojů ( frézování drážek, zálivka, napojení na všechny konstrukce )</t>
  </si>
  <si>
    <t>57764</t>
  </si>
  <si>
    <t>VRSTVY SE ZVÝŠENOU ODOLNOSTÍ PROTI ŠÍŘENÍ TRHLIN (SAL) TL. 20MM</t>
  </si>
  <si>
    <t>výskyt síťových trhlin
v úseku 1, km 9,480 - 15,075:  1212=1 212,000 [A]
v úseku 2, km 15,075 - 16,800:   6133=6 133,000 [B]
Celkem: A+B=7 345,000 [C]</t>
  </si>
  <si>
    <t>Přidružená stavební výroba</t>
  </si>
  <si>
    <t>78399</t>
  </si>
  <si>
    <t>PENETRAČNÍ ADHEZNÍ NÁTĚR
nátěr svislých ploch trhlin</t>
  </si>
  <si>
    <t xml:space="preserve">celk.délka trhlin x v x 2:   510*0,04*2=40,800 [A]   </t>
  </si>
  <si>
    <t xml:space="preserve">Potrubí    </t>
  </si>
  <si>
    <t>89921</t>
  </si>
  <si>
    <t>VÝŠKOVÁ ÚPRAVA POKLOPŮ</t>
  </si>
  <si>
    <t>poklopy šachet:   14=14,000 [A]</t>
  </si>
  <si>
    <t>89922</t>
  </si>
  <si>
    <t>VÝŠKOVÁ ÚPRAVA MŘÍŽÍ</t>
  </si>
  <si>
    <t>mříže UV:   17=17,000 [A]</t>
  </si>
  <si>
    <t>89923</t>
  </si>
  <si>
    <t>VÝŠKOVÁ ÚPRAVA KRYCÍCH HRNCŮ</t>
  </si>
  <si>
    <t>poklopy šoupat:   38=38,000 [A]</t>
  </si>
  <si>
    <t>Potrubí</t>
  </si>
  <si>
    <t>Ostatní konstrukce a práce</t>
  </si>
  <si>
    <t>9113A1</t>
  </si>
  <si>
    <t>SVODIDLO OCEL SILNIČ JEDNOSTR, ÚROVEŇ ZADRŽ N1, N2 - DODÁVKA A MONTÁŽ
úroveň zadržení N2</t>
  </si>
  <si>
    <t xml:space="preserve">nová svodidla
km 11,188 - 11,260 vlevo, výměna:   72=72,000 [A]
km 11,204 - 11,246 vpravo, výměna:   42=42,000 [B]
km 11,500 - 11,733 vlevo, výměna:   232=232,000 [C]
km 11,733 - 11,781 vlevo, nové:   48=48,000 [D]
km 13,484 - 13,718 vlevo, výměna:   236=236,000 [E]
km 13,502 - 13,738 vpravo, výměna:   234=234,000 [F]
km 13,718 - 13,993 vlevo, nové:   273=273,000 [G]
km 13,753 - 13,997 vpravo, nové:   245=245,000 [H]
km 13,997 - 14,102 vpravo, výměna:   104=104,000 [I]
km 14,016 - 14,096 vlevo, výměna:   80=80,000 [J]
km 14,096 - 14,992 vlevo, nové:   890=890,000 [K]
km 14,102 - 14,996 vpravo, nové:   900=900,000 [L]
Celkem: A+B+C+D+E+F+G+H+I+J+K+L=3 356,000 [M]
</t>
  </si>
  <si>
    <t>9113A3</t>
  </si>
  <si>
    <t>SVODIDLO OCEL SILNIČ JEDNOSTR, ÚROVEŇ ZADRŽ N1, N2 - DEMONTÁŽ S PŘESUNEM</t>
  </si>
  <si>
    <t xml:space="preserve">odstranění stáv. svodidla pro výměnu:
km 11,188 - 11,260 vlevo, výměna:   72=72,000 [A]
km 11,204 - 11,246 vpravo, výměna:   42=42,000 [B]
km 11,500 - 11,733 vlevo, výměna:   232=232,000 [C]
km 13,484 - 13,718 vlevo, výměna:   236=236,000 [D]
km 13,502 - 13,738 vpravo, výměna:   234=234,000 [E]
km 13,997 - 14,102 vpravo, výměna:   104=104,000 [F]
km 14,016 - 14,096 vlevo, výměna:   80=80,000 [G]
Celkem: A+B+C+D+E+F+G=1 000,000 [H]
</t>
  </si>
  <si>
    <t>91228</t>
  </si>
  <si>
    <t>SMĚROVÉ SLOUPKY Z PLAST HMOT VČETNĚ ODRAZNÉHO PÁSKU</t>
  </si>
  <si>
    <t>nové směr. sloupky:   210=210,000 [A]</t>
  </si>
  <si>
    <t>SMĚROVÉ SLOUPKY Z PLAST HMOT VČETNĚ ODRAZNÉHO PÁSKU
červené</t>
  </si>
  <si>
    <t>sloupky Z11g:   8=8,000 [A]</t>
  </si>
  <si>
    <t>912283</t>
  </si>
  <si>
    <t>SMĚROVÉ SLOUPKY Z PLAST HMOT - DEMONTÁŽ A ODVOZ</t>
  </si>
  <si>
    <t>stáv. směr. sloupky + nástavce na svodidlech:   289+37=326,000 [A]</t>
  </si>
  <si>
    <t>91238</t>
  </si>
  <si>
    <t>SMĚROVÉ SLOUPKY Z PLAST HMOT - NÁSTAVCE NA SVODIDLA VČETNĚ ODRAZNÉHO PÁSKU</t>
  </si>
  <si>
    <t>nové nástavce na svodidla:   144=144,000 [A]</t>
  </si>
  <si>
    <t>91297</t>
  </si>
  <si>
    <t>DOPRAVNÍ ZRCADLO</t>
  </si>
  <si>
    <t xml:space="preserve">výměna zrcadla:   1=1,000 [A]   </t>
  </si>
  <si>
    <t>DOPRAVNÍ ZRCADLO - ODSTRANĚNÍ
odstraněné zrcadlo bude předáno správci komunikace</t>
  </si>
  <si>
    <t>stáv. zrcadlo:   1=1,000 [A]</t>
  </si>
  <si>
    <t>914131</t>
  </si>
  <si>
    <t>DOPRAVNÍ ZNAČKY ZÁKLADNÍ VELIKOSTI OCELOVÉ FÓLIE TŘ 2 - DODÁVKA A MONTÁŽ</t>
  </si>
  <si>
    <t>počet nových DZ dle situací 1 až 5:   114=114,000 [A]
( 2 x A12b + 2 x A19 + 2 x IP7 budou s reflexní podklad.deskou)</t>
  </si>
  <si>
    <t>914133</t>
  </si>
  <si>
    <t>DOPRAVNÍ ZNAČKY ZÁKLADNÍ VELIKOSTI OCELOVÉ FÓLIE TŘ 2 - DEMONTÁŽ
odstraněné DZ budou předány správci komunikace</t>
  </si>
  <si>
    <t xml:space="preserve">odstranění stáv. DZ pro výměnu + trvale odstraněné:   107+20=127,000 [A]   </t>
  </si>
  <si>
    <t>914921</t>
  </si>
  <si>
    <t>SLOUPKY A STOJKY DOPRAVNÍCH ZNAČEK Z OCEL TRUBEK DO PATKY - DODÁVKA A MONTÁŽ</t>
  </si>
  <si>
    <t xml:space="preserve">nové DZ zákl. vel. budou na 93 sloupcích:   93=93,000 [A]   
  </t>
  </si>
  <si>
    <t>914923</t>
  </si>
  <si>
    <t>SLOUPKY A STOJKY DZ Z OCEL TRUBEK DO PATKY DEMONTÁŽ</t>
  </si>
  <si>
    <t>stáv. sloupky DZ + trvale odstraněné:   84+20=104,000 [A]</t>
  </si>
  <si>
    <t>914A21</t>
  </si>
  <si>
    <t>EV ČÍSLO MOSTU OCEL S FÓLIÍ TŘ.1 DODÁVKA A MONTÁŽ</t>
  </si>
  <si>
    <t>výměna stáv. ev. č. dle situací:   6=6,000 [A]</t>
  </si>
  <si>
    <t>914A23</t>
  </si>
  <si>
    <t>EV ČÍSLO MOSTU OCEL S FÓLIÍ TŘ.1 DEMONTÁŽ
odstraněné DZ budou předány správci komunikace</t>
  </si>
  <si>
    <t>stáv. ev. čísla mostů:   6=6,000 [A]</t>
  </si>
  <si>
    <t>915111</t>
  </si>
  <si>
    <t>VODOROVNÉ DOPRAVNÍ ZNAČENÍ BARVOU HLADKÉ - DODÁVKA A POKLÁDKA</t>
  </si>
  <si>
    <t xml:space="preserve">VDZ dle situací úseků, barva bílá:
V4/0,125:   16235*0,125=2 029,375 [A]
V4 0,5/0,5/0,125:   51/2*0,125=3,188 [B]
V1a/0,125:   2513*0,125=314,125 [C]
V2b 3/1,5/0,125:   2976/3*2*0,125=248,000 [D]
V2b 1,5/1,5/0,125:   398/2*0,125=24,875 [E]
V2a 3/6/0,125:   1429/3*0,125=59,542 [F]
V3 3/1,5/0,125:   1392*0,125+1392/3*2*0,125=290,000 [G]
V8a, přejezd pro cyklisty:   7,0*0,5*0,5*2=3,500 [H]
V12e:   68*0,125=8,500 [I]
VDZ dle situací úseků, barva žlutá:
V11a, zastávky, m2 v barvě žluté:   12,0*4+14,5*1=62,500 [J]
V12a:   70*0,125=8,750 [K]
Celkem: A+B+C+D+E+F+G+H+I+J+K=3 052,355 [L]
</t>
  </si>
  <si>
    <t>915221</t>
  </si>
  <si>
    <t>VODOR DOPRAV ZNAČ PLASTEM STRUKTURÁLNÍ NEHLUČNÉ - DOD A POKLÁDKA</t>
  </si>
  <si>
    <t>výměra dle pol. 915111 s odpočtem V8a, V11a, V12a a V12e:   3052,355-3,5-62,5-8,75-8,5=2 969,105 [A]</t>
  </si>
  <si>
    <t>91552</t>
  </si>
  <si>
    <t>VODOR DOPRAV ZNAČ - PÍSMENA</t>
  </si>
  <si>
    <t>písmena BUS:   3*10=30,000 [A]</t>
  </si>
  <si>
    <t>917224</t>
  </si>
  <si>
    <t>SILNIČNÍ A CHODNÍKOVÉ OBRUBY Z BETONOVÝCH OBRUBNÍKŮ ŠÍŘ 150MM
Položka bude čerpána pouze na základě rozhodnutí TDI.</t>
  </si>
  <si>
    <t>výměna za nové obruby (30% z celk. délky obrub v km 17,400-KÚ vlevo):   103=103,000 [A]</t>
  </si>
  <si>
    <t>919111</t>
  </si>
  <si>
    <t>ŘEZÁNÍ ASFALTOVÉHO KRYTU VOZOVEK TL DO 50MM</t>
  </si>
  <si>
    <t xml:space="preserve">podélné na mostních objektech:   70=70,000 [A]
v místě sjezdů:   130=130,000 [B]
Celkem: A+B=200,000 [C]
  </t>
  </si>
  <si>
    <t>919112</t>
  </si>
  <si>
    <t>ŘEZÁNÍ ASFALTOVÉHO KRYTU VOZOVEK TL DO 100MM</t>
  </si>
  <si>
    <t>podélné, střed voz.:   1725=1 725,000 [A]
v místě sjezdů nebo obrubníků:   99=99,000 [B]
Celkem: A+B=1 824,000 [C]</t>
  </si>
  <si>
    <t>919114</t>
  </si>
  <si>
    <t>ŘEZÁNÍ ASFALTOVÉHO KRYTU VOZOVEK TL DO 200MM</t>
  </si>
  <si>
    <t>příčné na ZÚ a KÚ + u most. obj.:   61=61,000 [A]
podélné, střed voz.:   6423=6 423,000 [B]
příčné, v rámci DIO po 300m:   202=202,000 [C]
v místě sjezdů nebo obrubníků:   885=885,000 [D]
Celkem: A+B+C+D=7 571,000 [E]</t>
  </si>
  <si>
    <t>931325</t>
  </si>
  <si>
    <t>TĚSNĚNÍ DILATAČ SPAR ASF ZÁLIVKOU MODIFIK PRŮŘ DO 600MM2</t>
  </si>
  <si>
    <t>výměra dle pol. 919111:   200=200,000 [A]</t>
  </si>
  <si>
    <t>931326</t>
  </si>
  <si>
    <t>TĚSNĚNÍ DILATAČ SPAR ASF ZÁLIVKOU MODIFIK PRŮŘ DO 800MM2</t>
  </si>
  <si>
    <t>výměra dle pol. 919112:   1824=1 824,000 [A]</t>
  </si>
  <si>
    <t>931327</t>
  </si>
  <si>
    <t>TĚSNĚNÍ DILATAČ SPAR ASF ZÁLIVKOU MODIFIK PRŮŘ DO 1000MM2</t>
  </si>
  <si>
    <t>výměra dle pol. 919114:   7571=7 571,000 [A]</t>
  </si>
  <si>
    <t>931328</t>
  </si>
  <si>
    <t>TĚSNĚNÍ DILATAČ SPAR ASF ZÁLIVKOU MODIFIK PRŮŘ DO 1200MM2
včetně odstranění přelité hmoty při opravě trhlin</t>
  </si>
  <si>
    <t>celk. délka podélných trhlin:   510=510,000 [A]</t>
  </si>
  <si>
    <t>93816</t>
  </si>
  <si>
    <t>VYČIŠTĚNÍ KOMŮREK ROTAČNÍM OCEL KARTÁČEM
vyčištění trhlin</t>
  </si>
  <si>
    <t>celk. délka trhlin:   510=510,000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</si>
  <si>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</si>
  <si>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</si>
  <si>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</si>
  <si>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</si>
  <si>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</si>
  <si>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</si>
  <si>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</si>
  <si>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101.2</t>
  </si>
  <si>
    <t>Úprava povrchu sil. II/112 (úsek 17,160 - 17,320)</t>
  </si>
  <si>
    <t>stáv.voz.:   1138,0*0,04=45,520 [A]</t>
  </si>
  <si>
    <t xml:space="preserve">PS na odfréz. ploše:   1138,0=1 138,000 [A]  </t>
  </si>
  <si>
    <t>nový koberec:   1138,0=1 138,000 [A]</t>
  </si>
  <si>
    <t>ŘEZÁNÍ ASFALTOVÉHO KRYTU VOZOVEK TL DO 50MM
Položka bude čerpána pouze na základě rozhodnutí TDI.</t>
  </si>
  <si>
    <t xml:space="preserve">řezání:   175=175,000 [A]  </t>
  </si>
  <si>
    <t>výměra dle pol. 919111:  175=175,000 [A]</t>
  </si>
  <si>
    <t>SO 901</t>
  </si>
  <si>
    <t>DIO</t>
  </si>
  <si>
    <t>91411-050</t>
  </si>
  <si>
    <t>DIO
Kompletní dopravně inženýrské opatření po dobu opravy silnice II/112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</si>
</sst>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10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3">
        <f>'SO 101.1'!I179</f>
      </c>
      <c r="D11" s="13">
        <f>'SO 101.1'!P179</f>
      </c>
      <c r="E11" s="13">
        <f>C11+D11</f>
      </c>
    </row>
    <row r="12" spans="1:5" ht="12.75" customHeight="1">
      <c r="A12" s="7" t="s">
        <v>275</v>
      </c>
      <c r="B12" s="7" t="s">
        <v>276</v>
      </c>
      <c r="C12" s="13">
        <f>'SO 101.2'!I39</f>
      </c>
      <c r="D12" s="13">
        <f>'SO 101.2'!P39</f>
      </c>
      <c r="E12" s="13">
        <f>C12+D12</f>
      </c>
    </row>
    <row r="13" spans="1:5" ht="12.75" customHeight="1">
      <c r="A13" s="7" t="s">
        <v>283</v>
      </c>
      <c r="B13" s="7" t="s">
        <v>284</v>
      </c>
      <c r="C13" s="13">
        <f>'SO 901'!I24</f>
      </c>
      <c r="D13" s="13">
        <f>'SO 901'!P24</f>
      </c>
      <c r="E13" s="13">
        <f>C13+D13</f>
      </c>
    </row>
  </sheetData>
  <sheetProtection formatColumns="0"/>
  <hyperlinks>
    <hyperlink ref="A11" location="#'SO 101.1'!A1" tooltip="Odkaz na stranku objektu [SO 101.1]" display="SO 101.1"/>
    <hyperlink ref="A12" location="#'SO 101.2'!A1" tooltip="Odkaz na stranku objektu [SO 101.2]" display="SO 101.2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10">
        <v>23.69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49</v>
      </c>
    </row>
    <row r="14" spans="1:16" ht="12.75">
      <c r="A14" s="7">
        <v>2</v>
      </c>
      <c r="B14" s="7" t="s">
        <v>44</v>
      </c>
      <c r="C14" s="7" t="s">
        <v>45</v>
      </c>
      <c r="D14" s="7" t="s">
        <v>50</v>
      </c>
      <c r="E14" s="7" t="s">
        <v>51</v>
      </c>
      <c r="F14" s="7" t="s">
        <v>48</v>
      </c>
      <c r="G14" s="10">
        <v>16.2</v>
      </c>
      <c r="H14" s="14"/>
      <c r="I14" s="13">
        <f>ROUND((H14*G14),2)</f>
      </c>
      <c r="O14">
        <f>rekapitulace!H8</f>
      </c>
      <c r="P14">
        <f>O14/100*I14</f>
      </c>
    </row>
    <row r="15" ht="51">
      <c r="E15" s="15" t="s">
        <v>52</v>
      </c>
    </row>
    <row r="16" spans="1:16" ht="12.75">
      <c r="A16" s="7">
        <v>3</v>
      </c>
      <c r="B16" s="7" t="s">
        <v>44</v>
      </c>
      <c r="C16" s="7" t="s">
        <v>45</v>
      </c>
      <c r="D16" s="7" t="s">
        <v>53</v>
      </c>
      <c r="E16" s="7" t="s">
        <v>54</v>
      </c>
      <c r="F16" s="7" t="s">
        <v>48</v>
      </c>
      <c r="G16" s="10">
        <v>8246</v>
      </c>
      <c r="H16" s="14"/>
      <c r="I16" s="13">
        <f>ROUND((H16*G16),2)</f>
      </c>
      <c r="O16">
        <f>rekapitulace!H8</f>
      </c>
      <c r="P16">
        <f>O16/100*I16</f>
      </c>
    </row>
    <row r="17" ht="255">
      <c r="E17" s="15" t="s">
        <v>55</v>
      </c>
    </row>
    <row r="18" spans="1:16" ht="12.75">
      <c r="A18" s="7">
        <v>4</v>
      </c>
      <c r="B18" s="7" t="s">
        <v>44</v>
      </c>
      <c r="C18" s="7" t="s">
        <v>56</v>
      </c>
      <c r="D18" s="7" t="s">
        <v>57</v>
      </c>
      <c r="E18" s="7" t="s">
        <v>58</v>
      </c>
      <c r="F18" s="7" t="s">
        <v>59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spans="1:16" ht="12.75">
      <c r="A19" s="7">
        <v>5</v>
      </c>
      <c r="B19" s="7" t="s">
        <v>44</v>
      </c>
      <c r="C19" s="7" t="s">
        <v>60</v>
      </c>
      <c r="D19" s="7" t="s">
        <v>57</v>
      </c>
      <c r="E19" s="7" t="s">
        <v>61</v>
      </c>
      <c r="F19" s="7" t="s">
        <v>59</v>
      </c>
      <c r="G19" s="10">
        <v>1</v>
      </c>
      <c r="H19" s="14"/>
      <c r="I19" s="13">
        <f>ROUND((H19*G19),2)</f>
      </c>
      <c r="O19">
        <f>rekapitulace!H8</f>
      </c>
      <c r="P19">
        <f>O19/100*I19</f>
      </c>
    </row>
    <row r="20" spans="1:16" ht="12.75">
      <c r="A20" s="7">
        <v>6</v>
      </c>
      <c r="B20" s="7" t="s">
        <v>44</v>
      </c>
      <c r="C20" s="7" t="s">
        <v>62</v>
      </c>
      <c r="D20" s="7" t="s">
        <v>57</v>
      </c>
      <c r="E20" s="7" t="s">
        <v>63</v>
      </c>
      <c r="F20" s="7" t="s">
        <v>59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spans="1:16" ht="12.75">
      <c r="A21" s="7">
        <v>7</v>
      </c>
      <c r="B21" s="7" t="s">
        <v>44</v>
      </c>
      <c r="C21" s="7" t="s">
        <v>64</v>
      </c>
      <c r="D21" s="7" t="s">
        <v>57</v>
      </c>
      <c r="E21" s="7" t="s">
        <v>65</v>
      </c>
      <c r="F21" s="7" t="s">
        <v>59</v>
      </c>
      <c r="G21" s="10">
        <v>1</v>
      </c>
      <c r="H21" s="14"/>
      <c r="I21" s="13">
        <f>ROUND((H21*G21),2)</f>
      </c>
      <c r="O21">
        <f>rekapitulace!H8</f>
      </c>
      <c r="P21">
        <f>O21/100*I21</f>
      </c>
    </row>
    <row r="22" spans="1:16" ht="12.75">
      <c r="A22" s="7">
        <v>8</v>
      </c>
      <c r="B22" s="7" t="s">
        <v>44</v>
      </c>
      <c r="C22" s="7" t="s">
        <v>66</v>
      </c>
      <c r="D22" s="7" t="s">
        <v>57</v>
      </c>
      <c r="E22" s="7" t="s">
        <v>67</v>
      </c>
      <c r="F22" s="7" t="s">
        <v>68</v>
      </c>
      <c r="G22" s="10">
        <v>2</v>
      </c>
      <c r="H22" s="14"/>
      <c r="I22" s="13">
        <f>ROUND((H22*G22),2)</f>
      </c>
      <c r="O22">
        <f>rekapitulace!H8</f>
      </c>
      <c r="P22">
        <f>O22/100*I22</f>
      </c>
    </row>
    <row r="23" spans="1:16" ht="12.75">
      <c r="A23" s="7">
        <v>9</v>
      </c>
      <c r="B23" s="7" t="s">
        <v>44</v>
      </c>
      <c r="C23" s="7" t="s">
        <v>69</v>
      </c>
      <c r="D23" s="7" t="s">
        <v>57</v>
      </c>
      <c r="E23" s="7" t="s">
        <v>70</v>
      </c>
      <c r="F23" s="7" t="s">
        <v>59</v>
      </c>
      <c r="G23" s="10">
        <v>1</v>
      </c>
      <c r="H23" s="14"/>
      <c r="I23" s="13">
        <f>ROUND((H23*G23),2)</f>
      </c>
      <c r="O23">
        <f>rekapitulace!H8</f>
      </c>
      <c r="P23">
        <f>O23/100*I23</f>
      </c>
    </row>
    <row r="24" spans="1:16" ht="12.75" customHeight="1">
      <c r="A24" s="16"/>
      <c r="B24" s="16"/>
      <c r="C24" s="16" t="s">
        <v>43</v>
      </c>
      <c r="D24" s="16"/>
      <c r="E24" s="16" t="s">
        <v>42</v>
      </c>
      <c r="F24" s="16"/>
      <c r="G24" s="16"/>
      <c r="H24" s="16"/>
      <c r="I24" s="16">
        <f>SUM(I12:I23)</f>
      </c>
      <c r="P24">
        <f>ROUND(SUM(P12:P23),2)</f>
      </c>
    </row>
    <row r="26" spans="1:9" ht="12.75" customHeight="1">
      <c r="A26" s="9"/>
      <c r="B26" s="9"/>
      <c r="C26" s="9" t="s">
        <v>23</v>
      </c>
      <c r="D26" s="9"/>
      <c r="E26" s="9" t="s">
        <v>71</v>
      </c>
      <c r="F26" s="9"/>
      <c r="G26" s="11"/>
      <c r="H26" s="9"/>
      <c r="I26" s="11"/>
    </row>
    <row r="27" spans="1:16" ht="12.75">
      <c r="A27" s="7">
        <v>10</v>
      </c>
      <c r="B27" s="7" t="s">
        <v>44</v>
      </c>
      <c r="C27" s="7" t="s">
        <v>72</v>
      </c>
      <c r="D27" s="7" t="s">
        <v>57</v>
      </c>
      <c r="E27" s="7" t="s">
        <v>73</v>
      </c>
      <c r="F27" s="7" t="s">
        <v>74</v>
      </c>
      <c r="G27" s="10">
        <v>8.1</v>
      </c>
      <c r="H27" s="14"/>
      <c r="I27" s="13">
        <f>ROUND((H27*G27),2)</f>
      </c>
      <c r="O27">
        <f>rekapitulace!H8</f>
      </c>
      <c r="P27">
        <f>O27/100*I27</f>
      </c>
    </row>
    <row r="28" ht="63.75">
      <c r="E28" s="15" t="s">
        <v>75</v>
      </c>
    </row>
    <row r="29" spans="1:16" ht="12.75">
      <c r="A29" s="7">
        <v>11</v>
      </c>
      <c r="B29" s="7" t="s">
        <v>44</v>
      </c>
      <c r="C29" s="7" t="s">
        <v>76</v>
      </c>
      <c r="D29" s="7" t="s">
        <v>57</v>
      </c>
      <c r="E29" s="7" t="s">
        <v>77</v>
      </c>
      <c r="F29" s="7" t="s">
        <v>78</v>
      </c>
      <c r="G29" s="10">
        <v>103</v>
      </c>
      <c r="H29" s="14"/>
      <c r="I29" s="13">
        <f>ROUND((H29*G29),2)</f>
      </c>
      <c r="O29">
        <f>rekapitulace!H8</f>
      </c>
      <c r="P29">
        <f>O29/100*I29</f>
      </c>
    </row>
    <row r="30" ht="165.75">
      <c r="E30" s="15" t="s">
        <v>79</v>
      </c>
    </row>
    <row r="31" spans="1:16" ht="12.75">
      <c r="A31" s="7">
        <v>12</v>
      </c>
      <c r="B31" s="7" t="s">
        <v>44</v>
      </c>
      <c r="C31" s="7" t="s">
        <v>80</v>
      </c>
      <c r="D31" s="7" t="s">
        <v>57</v>
      </c>
      <c r="E31" s="7" t="s">
        <v>81</v>
      </c>
      <c r="F31" s="7" t="s">
        <v>82</v>
      </c>
      <c r="G31" s="10">
        <v>473.8</v>
      </c>
      <c r="H31" s="14"/>
      <c r="I31" s="13">
        <f>ROUND((H31*G31),2)</f>
      </c>
      <c r="O31">
        <f>rekapitulace!H8</f>
      </c>
      <c r="P31">
        <f>O31/100*I31</f>
      </c>
    </row>
    <row r="32" ht="89.25">
      <c r="E32" s="15" t="s">
        <v>83</v>
      </c>
    </row>
    <row r="33" spans="1:16" ht="12.75">
      <c r="A33" s="7">
        <v>13</v>
      </c>
      <c r="B33" s="7" t="s">
        <v>44</v>
      </c>
      <c r="C33" s="7" t="s">
        <v>84</v>
      </c>
      <c r="D33" s="7" t="s">
        <v>57</v>
      </c>
      <c r="E33" s="7" t="s">
        <v>85</v>
      </c>
      <c r="F33" s="7" t="s">
        <v>74</v>
      </c>
      <c r="G33" s="10">
        <v>9807.18</v>
      </c>
      <c r="H33" s="14"/>
      <c r="I33" s="13">
        <f>ROUND((H33*G33),2)</f>
      </c>
      <c r="O33">
        <f>rekapitulace!H8</f>
      </c>
      <c r="P33">
        <f>O33/100*I33</f>
      </c>
    </row>
    <row r="34" ht="409.5">
      <c r="E34" s="15" t="s">
        <v>86</v>
      </c>
    </row>
    <row r="35" spans="1:16" ht="12.75">
      <c r="A35" s="7">
        <v>14</v>
      </c>
      <c r="B35" s="7" t="s">
        <v>44</v>
      </c>
      <c r="C35" s="7" t="s">
        <v>84</v>
      </c>
      <c r="D35" s="7" t="s">
        <v>87</v>
      </c>
      <c r="E35" s="7" t="s">
        <v>88</v>
      </c>
      <c r="F35" s="7" t="s">
        <v>74</v>
      </c>
      <c r="G35" s="10">
        <v>2.04</v>
      </c>
      <c r="H35" s="14"/>
      <c r="I35" s="13">
        <f>ROUND((H35*G35),2)</f>
      </c>
      <c r="O35">
        <f>rekapitulace!H8</f>
      </c>
      <c r="P35">
        <f>O35/100*I35</f>
      </c>
    </row>
    <row r="36" ht="127.5">
      <c r="E36" s="15" t="s">
        <v>89</v>
      </c>
    </row>
    <row r="37" spans="1:16" ht="12.75">
      <c r="A37" s="7">
        <v>15</v>
      </c>
      <c r="B37" s="7" t="s">
        <v>44</v>
      </c>
      <c r="C37" s="7" t="s">
        <v>90</v>
      </c>
      <c r="D37" s="7" t="s">
        <v>57</v>
      </c>
      <c r="E37" s="7" t="s">
        <v>91</v>
      </c>
      <c r="F37" s="7" t="s">
        <v>78</v>
      </c>
      <c r="G37" s="10">
        <v>510</v>
      </c>
      <c r="H37" s="14"/>
      <c r="I37" s="13">
        <f>ROUND((H37*G37),2)</f>
      </c>
      <c r="O37">
        <f>rekapitulace!H8</f>
      </c>
      <c r="P37">
        <f>O37/100*I37</f>
      </c>
    </row>
    <row r="38" ht="114.75">
      <c r="E38" s="15" t="s">
        <v>92</v>
      </c>
    </row>
    <row r="39" spans="1:16" ht="12.75">
      <c r="A39" s="7">
        <v>16</v>
      </c>
      <c r="B39" s="7" t="s">
        <v>44</v>
      </c>
      <c r="C39" s="7" t="s">
        <v>93</v>
      </c>
      <c r="D39" s="7" t="s">
        <v>57</v>
      </c>
      <c r="E39" s="7" t="s">
        <v>94</v>
      </c>
      <c r="F39" s="7" t="s">
        <v>74</v>
      </c>
      <c r="G39" s="10">
        <v>942.8</v>
      </c>
      <c r="H39" s="14"/>
      <c r="I39" s="13">
        <f>ROUND((H39*G39),2)</f>
      </c>
      <c r="O39">
        <f>rekapitulace!H8</f>
      </c>
      <c r="P39">
        <f>O39/100*I39</f>
      </c>
    </row>
    <row r="40" ht="63.75">
      <c r="E40" s="15" t="s">
        <v>95</v>
      </c>
    </row>
    <row r="41" spans="1:16" ht="12.75">
      <c r="A41" s="7">
        <v>17</v>
      </c>
      <c r="B41" s="7" t="s">
        <v>44</v>
      </c>
      <c r="C41" s="7" t="s">
        <v>96</v>
      </c>
      <c r="D41" s="7" t="s">
        <v>97</v>
      </c>
      <c r="E41" s="7" t="s">
        <v>98</v>
      </c>
      <c r="F41" s="7" t="s">
        <v>74</v>
      </c>
      <c r="G41" s="10">
        <v>187</v>
      </c>
      <c r="H41" s="14"/>
      <c r="I41" s="13">
        <f>ROUND((H41*G41),2)</f>
      </c>
      <c r="O41">
        <f>rekapitulace!H8</f>
      </c>
      <c r="P41">
        <f>O41/100*I41</f>
      </c>
    </row>
    <row r="42" ht="102">
      <c r="E42" s="15" t="s">
        <v>99</v>
      </c>
    </row>
    <row r="43" spans="1:16" ht="12.75">
      <c r="A43" s="7">
        <v>18</v>
      </c>
      <c r="B43" s="7" t="s">
        <v>44</v>
      </c>
      <c r="C43" s="7" t="s">
        <v>100</v>
      </c>
      <c r="D43" s="7" t="s">
        <v>57</v>
      </c>
      <c r="E43" s="7" t="s">
        <v>101</v>
      </c>
      <c r="F43" s="7" t="s">
        <v>74</v>
      </c>
      <c r="G43" s="10">
        <v>664.8</v>
      </c>
      <c r="H43" s="14"/>
      <c r="I43" s="13">
        <f>ROUND((H43*G43),2)</f>
      </c>
      <c r="O43">
        <f>rekapitulace!H8</f>
      </c>
      <c r="P43">
        <f>O43/100*I43</f>
      </c>
    </row>
    <row r="44" ht="63.75">
      <c r="E44" s="15" t="s">
        <v>102</v>
      </c>
    </row>
    <row r="45" spans="1:16" ht="12.75">
      <c r="A45" s="7">
        <v>19</v>
      </c>
      <c r="B45" s="7" t="s">
        <v>44</v>
      </c>
      <c r="C45" s="7" t="s">
        <v>103</v>
      </c>
      <c r="D45" s="7" t="s">
        <v>57</v>
      </c>
      <c r="E45" s="7" t="s">
        <v>104</v>
      </c>
      <c r="F45" s="7" t="s">
        <v>74</v>
      </c>
      <c r="G45" s="10">
        <v>1848</v>
      </c>
      <c r="H45" s="14"/>
      <c r="I45" s="13">
        <f>ROUND((H45*G45),2)</f>
      </c>
      <c r="O45">
        <f>rekapitulace!H8</f>
      </c>
      <c r="P45">
        <f>O45/100*I45</f>
      </c>
    </row>
    <row r="46" ht="63.75">
      <c r="E46" s="15" t="s">
        <v>105</v>
      </c>
    </row>
    <row r="47" spans="1:16" ht="12.75">
      <c r="A47" s="7">
        <v>20</v>
      </c>
      <c r="B47" s="7" t="s">
        <v>44</v>
      </c>
      <c r="C47" s="7" t="s">
        <v>106</v>
      </c>
      <c r="D47" s="7" t="s">
        <v>57</v>
      </c>
      <c r="E47" s="7" t="s">
        <v>107</v>
      </c>
      <c r="F47" s="7" t="s">
        <v>78</v>
      </c>
      <c r="G47" s="10">
        <v>9100</v>
      </c>
      <c r="H47" s="14"/>
      <c r="I47" s="13">
        <f>ROUND((H47*G47),2)</f>
      </c>
      <c r="O47">
        <f>rekapitulace!H8</f>
      </c>
      <c r="P47">
        <f>O47/100*I47</f>
      </c>
    </row>
    <row r="48" ht="63.75">
      <c r="E48" s="15" t="s">
        <v>108</v>
      </c>
    </row>
    <row r="49" spans="1:16" ht="12.75">
      <c r="A49" s="7">
        <v>21</v>
      </c>
      <c r="B49" s="7" t="s">
        <v>44</v>
      </c>
      <c r="C49" s="7" t="s">
        <v>109</v>
      </c>
      <c r="D49" s="7" t="s">
        <v>57</v>
      </c>
      <c r="E49" s="7" t="s">
        <v>110</v>
      </c>
      <c r="F49" s="7" t="s">
        <v>74</v>
      </c>
      <c r="G49" s="10">
        <v>827.9</v>
      </c>
      <c r="H49" s="14"/>
      <c r="I49" s="13">
        <f>ROUND((H49*G49),2)</f>
      </c>
      <c r="O49">
        <f>rekapitulace!H8</f>
      </c>
      <c r="P49">
        <f>O49/100*I49</f>
      </c>
    </row>
    <row r="50" ht="51">
      <c r="E50" s="15" t="s">
        <v>111</v>
      </c>
    </row>
    <row r="51" spans="1:16" ht="12.75">
      <c r="A51" s="7">
        <v>22</v>
      </c>
      <c r="B51" s="7" t="s">
        <v>44</v>
      </c>
      <c r="C51" s="7" t="s">
        <v>112</v>
      </c>
      <c r="D51" s="7" t="s">
        <v>57</v>
      </c>
      <c r="E51" s="7" t="s">
        <v>113</v>
      </c>
      <c r="F51" s="7" t="s">
        <v>74</v>
      </c>
      <c r="G51" s="10">
        <v>664.8</v>
      </c>
      <c r="H51" s="14"/>
      <c r="I51" s="13">
        <f>ROUND((H51*G51),2)</f>
      </c>
      <c r="O51">
        <f>rekapitulace!H8</f>
      </c>
      <c r="P51">
        <f>O51/100*I51</f>
      </c>
    </row>
    <row r="52" ht="76.5">
      <c r="E52" s="15" t="s">
        <v>114</v>
      </c>
    </row>
    <row r="53" spans="1:16" ht="12.75">
      <c r="A53" s="7">
        <v>23</v>
      </c>
      <c r="B53" s="7" t="s">
        <v>44</v>
      </c>
      <c r="C53" s="7" t="s">
        <v>115</v>
      </c>
      <c r="D53" s="7" t="s">
        <v>57</v>
      </c>
      <c r="E53" s="7" t="s">
        <v>116</v>
      </c>
      <c r="F53" s="7" t="s">
        <v>74</v>
      </c>
      <c r="G53" s="10">
        <v>13.9</v>
      </c>
      <c r="H53" s="14"/>
      <c r="I53" s="13">
        <f>ROUND((H53*G53),2)</f>
      </c>
      <c r="O53">
        <f>rekapitulace!H8</f>
      </c>
      <c r="P53">
        <f>O53/100*I53</f>
      </c>
    </row>
    <row r="54" ht="204">
      <c r="E54" s="15" t="s">
        <v>117</v>
      </c>
    </row>
    <row r="55" spans="1:16" ht="12.75">
      <c r="A55" s="7">
        <v>24</v>
      </c>
      <c r="B55" s="7" t="s">
        <v>44</v>
      </c>
      <c r="C55" s="7" t="s">
        <v>118</v>
      </c>
      <c r="D55" s="7" t="s">
        <v>57</v>
      </c>
      <c r="E55" s="7" t="s">
        <v>119</v>
      </c>
      <c r="F55" s="7" t="s">
        <v>74</v>
      </c>
      <c r="G55" s="10">
        <v>1129.8</v>
      </c>
      <c r="H55" s="14"/>
      <c r="I55" s="13">
        <f>ROUND((H55*G55),2)</f>
      </c>
      <c r="O55">
        <f>rekapitulace!H8</f>
      </c>
      <c r="P55">
        <f>O55/100*I55</f>
      </c>
    </row>
    <row r="56" ht="76.5">
      <c r="E56" s="15" t="s">
        <v>120</v>
      </c>
    </row>
    <row r="57" spans="1:16" ht="12.75">
      <c r="A57" s="7">
        <v>25</v>
      </c>
      <c r="B57" s="7" t="s">
        <v>44</v>
      </c>
      <c r="C57" s="7" t="s">
        <v>121</v>
      </c>
      <c r="D57" s="7" t="s">
        <v>57</v>
      </c>
      <c r="E57" s="7" t="s">
        <v>122</v>
      </c>
      <c r="F57" s="7" t="s">
        <v>123</v>
      </c>
      <c r="G57" s="10">
        <v>7532</v>
      </c>
      <c r="H57" s="14"/>
      <c r="I57" s="13">
        <f>ROUND((H57*G57),2)</f>
      </c>
      <c r="O57">
        <f>rekapitulace!H8</f>
      </c>
      <c r="P57">
        <f>O57/100*I57</f>
      </c>
    </row>
    <row r="58" ht="51">
      <c r="E58" s="15" t="s">
        <v>124</v>
      </c>
    </row>
    <row r="59" spans="1:16" ht="12.75">
      <c r="A59" s="7">
        <v>26</v>
      </c>
      <c r="B59" s="7" t="s">
        <v>44</v>
      </c>
      <c r="C59" s="7" t="s">
        <v>125</v>
      </c>
      <c r="D59" s="7" t="s">
        <v>57</v>
      </c>
      <c r="E59" s="7" t="s">
        <v>126</v>
      </c>
      <c r="F59" s="7" t="s">
        <v>123</v>
      </c>
      <c r="G59" s="10">
        <v>22596</v>
      </c>
      <c r="H59" s="14"/>
      <c r="I59" s="13">
        <f>ROUND((H59*G59),2)</f>
      </c>
      <c r="O59">
        <f>rekapitulace!H8</f>
      </c>
      <c r="P59">
        <f>O59/100*I59</f>
      </c>
    </row>
    <row r="60" ht="38.25">
      <c r="E60" s="15" t="s">
        <v>127</v>
      </c>
    </row>
    <row r="61" spans="1:16" ht="12.75">
      <c r="A61" s="7">
        <v>27</v>
      </c>
      <c r="B61" s="7" t="s">
        <v>44</v>
      </c>
      <c r="C61" s="7" t="s">
        <v>128</v>
      </c>
      <c r="D61" s="7" t="s">
        <v>57</v>
      </c>
      <c r="E61" s="7" t="s">
        <v>129</v>
      </c>
      <c r="F61" s="7" t="s">
        <v>123</v>
      </c>
      <c r="G61" s="10">
        <v>7532</v>
      </c>
      <c r="H61" s="14"/>
      <c r="I61" s="13">
        <f>ROUND((H61*G61),2)</f>
      </c>
      <c r="O61">
        <f>rekapitulace!H8</f>
      </c>
      <c r="P61">
        <f>O61/100*I61</f>
      </c>
    </row>
    <row r="62" ht="76.5">
      <c r="E62" s="15" t="s">
        <v>130</v>
      </c>
    </row>
    <row r="63" spans="1:16" ht="12.75" customHeight="1">
      <c r="A63" s="16"/>
      <c r="B63" s="16"/>
      <c r="C63" s="16" t="s">
        <v>23</v>
      </c>
      <c r="D63" s="16"/>
      <c r="E63" s="16" t="s">
        <v>71</v>
      </c>
      <c r="F63" s="16"/>
      <c r="G63" s="16"/>
      <c r="H63" s="16"/>
      <c r="I63" s="16">
        <f>SUM(I27:I62)</f>
      </c>
      <c r="P63">
        <f>ROUND(SUM(P27:P62),2)</f>
      </c>
    </row>
    <row r="65" spans="1:9" ht="12.75" customHeight="1">
      <c r="A65" s="9"/>
      <c r="B65" s="9"/>
      <c r="C65" s="9" t="s">
        <v>35</v>
      </c>
      <c r="D65" s="9"/>
      <c r="E65" s="9" t="s">
        <v>131</v>
      </c>
      <c r="F65" s="9"/>
      <c r="G65" s="11"/>
      <c r="H65" s="9"/>
      <c r="I65" s="11"/>
    </row>
    <row r="66" spans="1:16" ht="12.75">
      <c r="A66" s="7">
        <v>28</v>
      </c>
      <c r="B66" s="7" t="s">
        <v>44</v>
      </c>
      <c r="C66" s="7" t="s">
        <v>132</v>
      </c>
      <c r="D66" s="7" t="s">
        <v>57</v>
      </c>
      <c r="E66" s="7" t="s">
        <v>133</v>
      </c>
      <c r="F66" s="7" t="s">
        <v>74</v>
      </c>
      <c r="G66" s="10">
        <v>17</v>
      </c>
      <c r="H66" s="14"/>
      <c r="I66" s="13">
        <f>ROUND((H66*G66),2)</f>
      </c>
      <c r="O66">
        <f>rekapitulace!H8</f>
      </c>
      <c r="P66">
        <f>O66/100*I66</f>
      </c>
    </row>
    <row r="67" ht="204">
      <c r="E67" s="15" t="s">
        <v>134</v>
      </c>
    </row>
    <row r="68" spans="1:16" ht="12.75">
      <c r="A68" s="7">
        <v>29</v>
      </c>
      <c r="B68" s="7" t="s">
        <v>44</v>
      </c>
      <c r="C68" s="7" t="s">
        <v>135</v>
      </c>
      <c r="D68" s="7" t="s">
        <v>57</v>
      </c>
      <c r="E68" s="7" t="s">
        <v>136</v>
      </c>
      <c r="F68" s="7" t="s">
        <v>74</v>
      </c>
      <c r="G68" s="10">
        <v>6</v>
      </c>
      <c r="H68" s="14"/>
      <c r="I68" s="13">
        <f>ROUND((H68*G68),2)</f>
      </c>
      <c r="O68">
        <f>rekapitulace!H8</f>
      </c>
      <c r="P68">
        <f>O68/100*I68</f>
      </c>
    </row>
    <row r="69" ht="102">
      <c r="E69" s="15" t="s">
        <v>137</v>
      </c>
    </row>
    <row r="70" spans="1:16" ht="12.75" customHeight="1">
      <c r="A70" s="16"/>
      <c r="B70" s="16"/>
      <c r="C70" s="16" t="s">
        <v>35</v>
      </c>
      <c r="D70" s="16"/>
      <c r="E70" s="16" t="s">
        <v>131</v>
      </c>
      <c r="F70" s="16"/>
      <c r="G70" s="16"/>
      <c r="H70" s="16"/>
      <c r="I70" s="16">
        <f>SUM(I66:I69)</f>
      </c>
      <c r="P70">
        <f>ROUND(SUM(P66:P69),2)</f>
      </c>
    </row>
    <row r="72" spans="1:9" ht="12.75" customHeight="1">
      <c r="A72" s="9"/>
      <c r="B72" s="9"/>
      <c r="C72" s="9" t="s">
        <v>37</v>
      </c>
      <c r="D72" s="9"/>
      <c r="E72" s="9" t="s">
        <v>138</v>
      </c>
      <c r="F72" s="9"/>
      <c r="G72" s="11"/>
      <c r="H72" s="9"/>
      <c r="I72" s="11"/>
    </row>
    <row r="73" spans="1:16" ht="12.75">
      <c r="A73" s="7">
        <v>30</v>
      </c>
      <c r="B73" s="7" t="s">
        <v>44</v>
      </c>
      <c r="C73" s="7" t="s">
        <v>139</v>
      </c>
      <c r="D73" s="7" t="s">
        <v>57</v>
      </c>
      <c r="E73" s="7" t="s">
        <v>140</v>
      </c>
      <c r="F73" s="7" t="s">
        <v>123</v>
      </c>
      <c r="G73" s="10">
        <v>11816.6</v>
      </c>
      <c r="H73" s="14"/>
      <c r="I73" s="13">
        <f>ROUND((H73*G73),2)</f>
      </c>
      <c r="O73">
        <f>rekapitulace!H8</f>
      </c>
      <c r="P73">
        <f>O73/100*I73</f>
      </c>
    </row>
    <row r="74" ht="76.5">
      <c r="E74" s="15" t="s">
        <v>141</v>
      </c>
    </row>
    <row r="75" spans="1:16" ht="12.75">
      <c r="A75" s="7">
        <v>31</v>
      </c>
      <c r="B75" s="7" t="s">
        <v>44</v>
      </c>
      <c r="C75" s="7" t="s">
        <v>142</v>
      </c>
      <c r="D75" s="7" t="s">
        <v>57</v>
      </c>
      <c r="E75" s="7" t="s">
        <v>143</v>
      </c>
      <c r="F75" s="7" t="s">
        <v>123</v>
      </c>
      <c r="G75" s="10">
        <v>51</v>
      </c>
      <c r="H75" s="14"/>
      <c r="I75" s="13">
        <f>ROUND((H75*G75),2)</f>
      </c>
      <c r="O75">
        <f>rekapitulace!H8</f>
      </c>
      <c r="P75">
        <f>O75/100*I75</f>
      </c>
    </row>
    <row r="76" ht="89.25">
      <c r="E76" s="15" t="s">
        <v>144</v>
      </c>
    </row>
    <row r="77" spans="1:16" ht="12.75">
      <c r="A77" s="7">
        <v>32</v>
      </c>
      <c r="B77" s="7" t="s">
        <v>44</v>
      </c>
      <c r="C77" s="7" t="s">
        <v>145</v>
      </c>
      <c r="D77" s="7" t="s">
        <v>57</v>
      </c>
      <c r="E77" s="7" t="s">
        <v>146</v>
      </c>
      <c r="F77" s="7" t="s">
        <v>123</v>
      </c>
      <c r="G77" s="10">
        <v>127108</v>
      </c>
      <c r="H77" s="14"/>
      <c r="I77" s="13">
        <f>ROUND((H77*G77),2)</f>
      </c>
      <c r="O77">
        <f>rekapitulace!H8</f>
      </c>
      <c r="P77">
        <f>O77/100*I77</f>
      </c>
    </row>
    <row r="78" ht="395.25">
      <c r="E78" s="15" t="s">
        <v>147</v>
      </c>
    </row>
    <row r="79" spans="1:16" ht="12.75">
      <c r="A79" s="7">
        <v>33</v>
      </c>
      <c r="B79" s="7" t="s">
        <v>44</v>
      </c>
      <c r="C79" s="7" t="s">
        <v>148</v>
      </c>
      <c r="D79" s="7" t="s">
        <v>57</v>
      </c>
      <c r="E79" s="7" t="s">
        <v>149</v>
      </c>
      <c r="F79" s="7" t="s">
        <v>123</v>
      </c>
      <c r="G79" s="10">
        <v>62303</v>
      </c>
      <c r="H79" s="14"/>
      <c r="I79" s="13">
        <f>ROUND((H79*G79),2)</f>
      </c>
      <c r="O79">
        <f>rekapitulace!H8</f>
      </c>
      <c r="P79">
        <f>O79/100*I79</f>
      </c>
    </row>
    <row r="80" ht="267.75">
      <c r="E80" s="15" t="s">
        <v>150</v>
      </c>
    </row>
    <row r="81" spans="1:16" ht="12.75">
      <c r="A81" s="7">
        <v>34</v>
      </c>
      <c r="B81" s="7" t="s">
        <v>44</v>
      </c>
      <c r="C81" s="7" t="s">
        <v>151</v>
      </c>
      <c r="D81" s="7" t="s">
        <v>152</v>
      </c>
      <c r="E81" s="7" t="s">
        <v>153</v>
      </c>
      <c r="F81" s="7" t="s">
        <v>123</v>
      </c>
      <c r="G81" s="10">
        <v>1020</v>
      </c>
      <c r="H81" s="14"/>
      <c r="I81" s="13">
        <f>ROUND((H81*G81),2)</f>
      </c>
      <c r="O81">
        <f>rekapitulace!H8</f>
      </c>
      <c r="P81">
        <f>O81/100*I81</f>
      </c>
    </row>
    <row r="82" ht="76.5">
      <c r="E82" s="15" t="s">
        <v>154</v>
      </c>
    </row>
    <row r="83" spans="1:16" ht="12.75">
      <c r="A83" s="7">
        <v>35</v>
      </c>
      <c r="B83" s="7" t="s">
        <v>44</v>
      </c>
      <c r="C83" s="7" t="s">
        <v>155</v>
      </c>
      <c r="D83" s="7" t="s">
        <v>57</v>
      </c>
      <c r="E83" s="7" t="s">
        <v>156</v>
      </c>
      <c r="F83" s="7" t="s">
        <v>123</v>
      </c>
      <c r="G83" s="10">
        <v>1020</v>
      </c>
      <c r="H83" s="14"/>
      <c r="I83" s="13">
        <f>ROUND((H83*G83),2)</f>
      </c>
      <c r="O83">
        <f>rekapitulace!H8</f>
      </c>
      <c r="P83">
        <f>O83/100*I83</f>
      </c>
    </row>
    <row r="84" ht="76.5">
      <c r="E84" s="15" t="s">
        <v>154</v>
      </c>
    </row>
    <row r="85" spans="1:16" ht="12.75">
      <c r="A85" s="7">
        <v>36</v>
      </c>
      <c r="B85" s="7" t="s">
        <v>44</v>
      </c>
      <c r="C85" s="7" t="s">
        <v>157</v>
      </c>
      <c r="D85" s="7" t="s">
        <v>57</v>
      </c>
      <c r="E85" s="7" t="s">
        <v>158</v>
      </c>
      <c r="F85" s="7" t="s">
        <v>123</v>
      </c>
      <c r="G85" s="10">
        <v>51</v>
      </c>
      <c r="H85" s="14"/>
      <c r="I85" s="13">
        <f>ROUND((H85*G85),2)</f>
      </c>
      <c r="O85">
        <f>rekapitulace!H8</f>
      </c>
      <c r="P85">
        <f>O85/100*I85</f>
      </c>
    </row>
    <row r="86" ht="89.25">
      <c r="E86" s="15" t="s">
        <v>144</v>
      </c>
    </row>
    <row r="87" spans="1:16" ht="12.75">
      <c r="A87" s="7">
        <v>37</v>
      </c>
      <c r="B87" s="7" t="s">
        <v>44</v>
      </c>
      <c r="C87" s="7" t="s">
        <v>159</v>
      </c>
      <c r="D87" s="7" t="s">
        <v>57</v>
      </c>
      <c r="E87" s="7" t="s">
        <v>160</v>
      </c>
      <c r="F87" s="7" t="s">
        <v>123</v>
      </c>
      <c r="G87" s="10">
        <v>57075</v>
      </c>
      <c r="H87" s="14"/>
      <c r="I87" s="13">
        <f>ROUND((H87*G87),2)</f>
      </c>
      <c r="O87">
        <f>rekapitulace!H8</f>
      </c>
      <c r="P87">
        <f>O87/100*I87</f>
      </c>
    </row>
    <row r="88" ht="267.75">
      <c r="E88" s="15" t="s">
        <v>161</v>
      </c>
    </row>
    <row r="89" spans="1:16" ht="12.75">
      <c r="A89" s="7">
        <v>38</v>
      </c>
      <c r="B89" s="7" t="s">
        <v>44</v>
      </c>
      <c r="C89" s="7" t="s">
        <v>162</v>
      </c>
      <c r="D89" s="7" t="s">
        <v>57</v>
      </c>
      <c r="E89" s="7" t="s">
        <v>163</v>
      </c>
      <c r="F89" s="7" t="s">
        <v>123</v>
      </c>
      <c r="G89" s="10">
        <v>57000</v>
      </c>
      <c r="H89" s="14"/>
      <c r="I89" s="13">
        <f>ROUND((H89*G89),2)</f>
      </c>
      <c r="O89">
        <f>rekapitulace!H8</f>
      </c>
      <c r="P89">
        <f>O89/100*I89</f>
      </c>
    </row>
    <row r="90" ht="114.75">
      <c r="E90" s="15" t="s">
        <v>164</v>
      </c>
    </row>
    <row r="91" spans="1:16" ht="12.75">
      <c r="A91" s="7">
        <v>39</v>
      </c>
      <c r="B91" s="7" t="s">
        <v>44</v>
      </c>
      <c r="C91" s="7" t="s">
        <v>165</v>
      </c>
      <c r="D91" s="7" t="s">
        <v>57</v>
      </c>
      <c r="E91" s="7" t="s">
        <v>166</v>
      </c>
      <c r="F91" s="7" t="s">
        <v>123</v>
      </c>
      <c r="G91" s="10">
        <v>3105</v>
      </c>
      <c r="H91" s="14"/>
      <c r="I91" s="13">
        <f>ROUND((H91*G91),2)</f>
      </c>
      <c r="O91">
        <f>rekapitulace!H8</f>
      </c>
      <c r="P91">
        <f>O91/100*I91</f>
      </c>
    </row>
    <row r="92" ht="89.25">
      <c r="E92" s="15" t="s">
        <v>167</v>
      </c>
    </row>
    <row r="93" spans="1:16" ht="12.75">
      <c r="A93" s="7">
        <v>40</v>
      </c>
      <c r="B93" s="7" t="s">
        <v>44</v>
      </c>
      <c r="C93" s="7" t="s">
        <v>168</v>
      </c>
      <c r="D93" s="7" t="s">
        <v>57</v>
      </c>
      <c r="E93" s="7" t="s">
        <v>169</v>
      </c>
      <c r="F93" s="7" t="s">
        <v>123</v>
      </c>
      <c r="G93" s="10">
        <v>61781</v>
      </c>
      <c r="H93" s="14"/>
      <c r="I93" s="13">
        <f>ROUND((H93*G93),2)</f>
      </c>
      <c r="O93">
        <f>rekapitulace!H8</f>
      </c>
      <c r="P93">
        <f>O93/100*I93</f>
      </c>
    </row>
    <row r="94" ht="165.75">
      <c r="E94" s="15" t="s">
        <v>170</v>
      </c>
    </row>
    <row r="95" spans="1:16" ht="12.75">
      <c r="A95" s="7">
        <v>41</v>
      </c>
      <c r="B95" s="7" t="s">
        <v>44</v>
      </c>
      <c r="C95" s="7" t="s">
        <v>171</v>
      </c>
      <c r="D95" s="7" t="s">
        <v>57</v>
      </c>
      <c r="E95" s="7" t="s">
        <v>172</v>
      </c>
      <c r="F95" s="7" t="s">
        <v>123</v>
      </c>
      <c r="G95" s="10">
        <v>3105</v>
      </c>
      <c r="H95" s="14"/>
      <c r="I95" s="13">
        <f>ROUND((H95*G95),2)</f>
      </c>
      <c r="O95">
        <f>rekapitulace!H8</f>
      </c>
      <c r="P95">
        <f>O95/100*I95</f>
      </c>
    </row>
    <row r="96" ht="89.25">
      <c r="E96" s="15" t="s">
        <v>167</v>
      </c>
    </row>
    <row r="97" spans="1:16" ht="12.75">
      <c r="A97" s="7">
        <v>42</v>
      </c>
      <c r="B97" s="7" t="s">
        <v>44</v>
      </c>
      <c r="C97" s="7" t="s">
        <v>173</v>
      </c>
      <c r="D97" s="7" t="s">
        <v>57</v>
      </c>
      <c r="E97" s="7" t="s">
        <v>174</v>
      </c>
      <c r="F97" s="7" t="s">
        <v>123</v>
      </c>
      <c r="G97" s="10">
        <v>7345</v>
      </c>
      <c r="H97" s="14"/>
      <c r="I97" s="13">
        <f>ROUND((H97*G97),2)</f>
      </c>
      <c r="O97">
        <f>rekapitulace!H8</f>
      </c>
      <c r="P97">
        <f>O97/100*I97</f>
      </c>
    </row>
    <row r="98" ht="267.75">
      <c r="E98" s="15" t="s">
        <v>175</v>
      </c>
    </row>
    <row r="99" spans="1:16" ht="12.75" customHeight="1">
      <c r="A99" s="16"/>
      <c r="B99" s="16"/>
      <c r="C99" s="16" t="s">
        <v>37</v>
      </c>
      <c r="D99" s="16"/>
      <c r="E99" s="16" t="s">
        <v>138</v>
      </c>
      <c r="F99" s="16"/>
      <c r="G99" s="16"/>
      <c r="H99" s="16"/>
      <c r="I99" s="16">
        <f>SUM(I73:I98)</f>
      </c>
      <c r="P99">
        <f>ROUND(SUM(P73:P98),2)</f>
      </c>
    </row>
    <row r="101" spans="1:9" ht="12.75" customHeight="1">
      <c r="A101" s="9"/>
      <c r="B101" s="9"/>
      <c r="C101" s="9" t="s">
        <v>39</v>
      </c>
      <c r="D101" s="9"/>
      <c r="E101" s="9" t="s">
        <v>176</v>
      </c>
      <c r="F101" s="9"/>
      <c r="G101" s="11"/>
      <c r="H101" s="9"/>
      <c r="I101" s="11"/>
    </row>
    <row r="102" spans="1:16" ht="12.75">
      <c r="A102" s="7">
        <v>43</v>
      </c>
      <c r="B102" s="7" t="s">
        <v>44</v>
      </c>
      <c r="C102" s="7" t="s">
        <v>177</v>
      </c>
      <c r="D102" s="7" t="s">
        <v>152</v>
      </c>
      <c r="E102" s="7" t="s">
        <v>178</v>
      </c>
      <c r="F102" s="7" t="s">
        <v>123</v>
      </c>
      <c r="G102" s="10">
        <v>40.8</v>
      </c>
      <c r="H102" s="14"/>
      <c r="I102" s="13">
        <f>ROUND((H102*G102),2)</f>
      </c>
      <c r="O102">
        <f>rekapitulace!H8</f>
      </c>
      <c r="P102">
        <f>O102/100*I102</f>
      </c>
    </row>
    <row r="103" ht="76.5">
      <c r="E103" s="15" t="s">
        <v>179</v>
      </c>
    </row>
    <row r="104" spans="1:16" ht="12.75" customHeight="1">
      <c r="A104" s="16"/>
      <c r="B104" s="16"/>
      <c r="C104" s="16" t="s">
        <v>39</v>
      </c>
      <c r="D104" s="16"/>
      <c r="E104" s="16" t="s">
        <v>176</v>
      </c>
      <c r="F104" s="16"/>
      <c r="G104" s="16"/>
      <c r="H104" s="16"/>
      <c r="I104" s="16">
        <f>SUM(I102:I103)</f>
      </c>
      <c r="P104">
        <f>ROUND(SUM(P102:P103),2)</f>
      </c>
    </row>
    <row r="106" spans="1:9" ht="12.75" customHeight="1">
      <c r="A106" s="9"/>
      <c r="B106" s="9"/>
      <c r="C106" s="9" t="s">
        <v>40</v>
      </c>
      <c r="D106" s="9"/>
      <c r="E106" s="9" t="s">
        <v>180</v>
      </c>
      <c r="F106" s="9"/>
      <c r="G106" s="11"/>
      <c r="H106" s="9"/>
      <c r="I106" s="11"/>
    </row>
    <row r="107" spans="1:16" ht="12.75">
      <c r="A107" s="7">
        <v>44</v>
      </c>
      <c r="B107" s="7" t="s">
        <v>44</v>
      </c>
      <c r="C107" s="7" t="s">
        <v>181</v>
      </c>
      <c r="D107" s="7" t="s">
        <v>57</v>
      </c>
      <c r="E107" s="7" t="s">
        <v>182</v>
      </c>
      <c r="F107" s="7" t="s">
        <v>68</v>
      </c>
      <c r="G107" s="10">
        <v>14</v>
      </c>
      <c r="H107" s="14"/>
      <c r="I107" s="13">
        <f>ROUND((H107*G107),2)</f>
      </c>
      <c r="O107">
        <f>rekapitulace!H8</f>
      </c>
      <c r="P107">
        <f>O107/100*I107</f>
      </c>
    </row>
    <row r="108" ht="51">
      <c r="E108" s="15" t="s">
        <v>183</v>
      </c>
    </row>
    <row r="109" spans="1:16" ht="12.75">
      <c r="A109" s="7">
        <v>45</v>
      </c>
      <c r="B109" s="7" t="s">
        <v>44</v>
      </c>
      <c r="C109" s="7" t="s">
        <v>184</v>
      </c>
      <c r="D109" s="7" t="s">
        <v>57</v>
      </c>
      <c r="E109" s="7" t="s">
        <v>185</v>
      </c>
      <c r="F109" s="7" t="s">
        <v>68</v>
      </c>
      <c r="G109" s="10">
        <v>17</v>
      </c>
      <c r="H109" s="14"/>
      <c r="I109" s="13">
        <f>ROUND((H109*G109),2)</f>
      </c>
      <c r="O109">
        <f>rekapitulace!H8</f>
      </c>
      <c r="P109">
        <f>O109/100*I109</f>
      </c>
    </row>
    <row r="110" ht="38.25">
      <c r="E110" s="15" t="s">
        <v>186</v>
      </c>
    </row>
    <row r="111" spans="1:16" ht="12.75">
      <c r="A111" s="7">
        <v>46</v>
      </c>
      <c r="B111" s="7" t="s">
        <v>44</v>
      </c>
      <c r="C111" s="7" t="s">
        <v>187</v>
      </c>
      <c r="D111" s="7" t="s">
        <v>57</v>
      </c>
      <c r="E111" s="7" t="s">
        <v>188</v>
      </c>
      <c r="F111" s="7" t="s">
        <v>68</v>
      </c>
      <c r="G111" s="10">
        <v>38</v>
      </c>
      <c r="H111" s="14"/>
      <c r="I111" s="13">
        <f>ROUND((H111*G111),2)</f>
      </c>
      <c r="O111">
        <f>rekapitulace!H8</f>
      </c>
      <c r="P111">
        <f>O111/100*I111</f>
      </c>
    </row>
    <row r="112" ht="51">
      <c r="E112" s="15" t="s">
        <v>189</v>
      </c>
    </row>
    <row r="113" spans="1:16" ht="12.75" customHeight="1">
      <c r="A113" s="16"/>
      <c r="B113" s="16"/>
      <c r="C113" s="16" t="s">
        <v>40</v>
      </c>
      <c r="D113" s="16"/>
      <c r="E113" s="16" t="s">
        <v>190</v>
      </c>
      <c r="F113" s="16"/>
      <c r="G113" s="16"/>
      <c r="H113" s="16"/>
      <c r="I113" s="16">
        <f>SUM(I107:I112)</f>
      </c>
      <c r="P113">
        <f>ROUND(SUM(P107:P112),2)</f>
      </c>
    </row>
    <row r="115" spans="1:9" ht="12.75" customHeight="1">
      <c r="A115" s="9"/>
      <c r="B115" s="9"/>
      <c r="C115" s="9" t="s">
        <v>41</v>
      </c>
      <c r="D115" s="9"/>
      <c r="E115" s="9" t="s">
        <v>191</v>
      </c>
      <c r="F115" s="9"/>
      <c r="G115" s="11"/>
      <c r="H115" s="9"/>
      <c r="I115" s="11"/>
    </row>
    <row r="116" spans="1:16" ht="12.75">
      <c r="A116" s="7">
        <v>47</v>
      </c>
      <c r="B116" s="7" t="s">
        <v>44</v>
      </c>
      <c r="C116" s="7" t="s">
        <v>192</v>
      </c>
      <c r="D116" s="7" t="s">
        <v>57</v>
      </c>
      <c r="E116" s="7" t="s">
        <v>193</v>
      </c>
      <c r="F116" s="7" t="s">
        <v>78</v>
      </c>
      <c r="G116" s="10">
        <v>3356</v>
      </c>
      <c r="H116" s="14"/>
      <c r="I116" s="13">
        <f>ROUND((H116*G116),2)</f>
      </c>
      <c r="O116">
        <f>rekapitulace!H8</f>
      </c>
      <c r="P116">
        <f>O116/100*I116</f>
      </c>
    </row>
    <row r="117" ht="409.5">
      <c r="E117" s="15" t="s">
        <v>194</v>
      </c>
    </row>
    <row r="118" spans="1:16" ht="12.75">
      <c r="A118" s="7">
        <v>48</v>
      </c>
      <c r="B118" s="7" t="s">
        <v>44</v>
      </c>
      <c r="C118" s="7" t="s">
        <v>195</v>
      </c>
      <c r="D118" s="7" t="s">
        <v>57</v>
      </c>
      <c r="E118" s="7" t="s">
        <v>196</v>
      </c>
      <c r="F118" s="7" t="s">
        <v>78</v>
      </c>
      <c r="G118" s="10">
        <v>1000</v>
      </c>
      <c r="H118" s="14"/>
      <c r="I118" s="13">
        <f>ROUND((H118*G118),2)</f>
      </c>
      <c r="O118">
        <f>rekapitulace!H8</f>
      </c>
      <c r="P118">
        <f>O118/100*I118</f>
      </c>
    </row>
    <row r="119" ht="409.5">
      <c r="E119" s="15" t="s">
        <v>197</v>
      </c>
    </row>
    <row r="120" spans="1:16" ht="12.75">
      <c r="A120" s="7">
        <v>49</v>
      </c>
      <c r="B120" s="7" t="s">
        <v>44</v>
      </c>
      <c r="C120" s="7" t="s">
        <v>198</v>
      </c>
      <c r="D120" s="7" t="s">
        <v>57</v>
      </c>
      <c r="E120" s="7" t="s">
        <v>199</v>
      </c>
      <c r="F120" s="7" t="s">
        <v>68</v>
      </c>
      <c r="G120" s="10">
        <v>210</v>
      </c>
      <c r="H120" s="14"/>
      <c r="I120" s="13">
        <f>ROUND((H120*G120),2)</f>
      </c>
      <c r="O120">
        <f>rekapitulace!H8</f>
      </c>
      <c r="P120">
        <f>O120/100*I120</f>
      </c>
    </row>
    <row r="121" ht="63.75">
      <c r="E121" s="15" t="s">
        <v>200</v>
      </c>
    </row>
    <row r="122" spans="1:16" ht="12.75">
      <c r="A122" s="7">
        <v>50</v>
      </c>
      <c r="B122" s="7" t="s">
        <v>44</v>
      </c>
      <c r="C122" s="7" t="s">
        <v>198</v>
      </c>
      <c r="D122" s="7" t="s">
        <v>87</v>
      </c>
      <c r="E122" s="7" t="s">
        <v>201</v>
      </c>
      <c r="F122" s="7" t="s">
        <v>68</v>
      </c>
      <c r="G122" s="10">
        <v>8</v>
      </c>
      <c r="H122" s="14"/>
      <c r="I122" s="13">
        <f>ROUND((H122*G122),2)</f>
      </c>
      <c r="O122">
        <f>rekapitulace!H8</f>
      </c>
      <c r="P122">
        <f>O122/100*I122</f>
      </c>
    </row>
    <row r="123" ht="51">
      <c r="E123" s="15" t="s">
        <v>202</v>
      </c>
    </row>
    <row r="124" spans="1:16" ht="12.75">
      <c r="A124" s="7">
        <v>51</v>
      </c>
      <c r="B124" s="7" t="s">
        <v>44</v>
      </c>
      <c r="C124" s="7" t="s">
        <v>203</v>
      </c>
      <c r="D124" s="7" t="s">
        <v>57</v>
      </c>
      <c r="E124" s="7" t="s">
        <v>204</v>
      </c>
      <c r="F124" s="7" t="s">
        <v>68</v>
      </c>
      <c r="G124" s="10">
        <v>326</v>
      </c>
      <c r="H124" s="14"/>
      <c r="I124" s="13">
        <f>ROUND((H124*G124),2)</f>
      </c>
      <c r="O124">
        <f>rekapitulace!H8</f>
      </c>
      <c r="P124">
        <f>O124/100*I124</f>
      </c>
    </row>
    <row r="125" ht="127.5">
      <c r="E125" s="15" t="s">
        <v>205</v>
      </c>
    </row>
    <row r="126" spans="1:16" ht="12.75">
      <c r="A126" s="7">
        <v>52</v>
      </c>
      <c r="B126" s="7" t="s">
        <v>44</v>
      </c>
      <c r="C126" s="7" t="s">
        <v>206</v>
      </c>
      <c r="D126" s="7" t="s">
        <v>57</v>
      </c>
      <c r="E126" s="7" t="s">
        <v>207</v>
      </c>
      <c r="F126" s="7" t="s">
        <v>68</v>
      </c>
      <c r="G126" s="10">
        <v>144</v>
      </c>
      <c r="H126" s="14"/>
      <c r="I126" s="13">
        <f>ROUND((H126*G126),2)</f>
      </c>
      <c r="O126">
        <f>rekapitulace!H8</f>
      </c>
      <c r="P126">
        <f>O126/100*I126</f>
      </c>
    </row>
    <row r="127" ht="76.5">
      <c r="E127" s="15" t="s">
        <v>208</v>
      </c>
    </row>
    <row r="128" spans="1:16" ht="12.75">
      <c r="A128" s="7">
        <v>53</v>
      </c>
      <c r="B128" s="7" t="s">
        <v>44</v>
      </c>
      <c r="C128" s="7" t="s">
        <v>209</v>
      </c>
      <c r="D128" s="7" t="s">
        <v>57</v>
      </c>
      <c r="E128" s="7" t="s">
        <v>210</v>
      </c>
      <c r="F128" s="7" t="s">
        <v>68</v>
      </c>
      <c r="G128" s="10">
        <v>1</v>
      </c>
      <c r="H128" s="14"/>
      <c r="I128" s="13">
        <f>ROUND((H128*G128),2)</f>
      </c>
      <c r="O128">
        <f>rekapitulace!H8</f>
      </c>
      <c r="P128">
        <f>O128/100*I128</f>
      </c>
    </row>
    <row r="129" ht="51">
      <c r="E129" s="15" t="s">
        <v>211</v>
      </c>
    </row>
    <row r="130" spans="1:16" ht="12.75">
      <c r="A130" s="7">
        <v>54</v>
      </c>
      <c r="B130" s="7" t="s">
        <v>44</v>
      </c>
      <c r="C130" s="7" t="s">
        <v>209</v>
      </c>
      <c r="D130" s="7" t="s">
        <v>87</v>
      </c>
      <c r="E130" s="7" t="s">
        <v>212</v>
      </c>
      <c r="F130" s="7" t="s">
        <v>68</v>
      </c>
      <c r="G130" s="10">
        <v>1</v>
      </c>
      <c r="H130" s="14"/>
      <c r="I130" s="13">
        <f>ROUND((H130*G130),2)</f>
      </c>
      <c r="O130">
        <f>rekapitulace!H8</f>
      </c>
      <c r="P130">
        <f>O130/100*I130</f>
      </c>
    </row>
    <row r="131" ht="51">
      <c r="E131" s="15" t="s">
        <v>213</v>
      </c>
    </row>
    <row r="132" spans="1:16" ht="12.75">
      <c r="A132" s="7">
        <v>55</v>
      </c>
      <c r="B132" s="7" t="s">
        <v>44</v>
      </c>
      <c r="C132" s="7" t="s">
        <v>214</v>
      </c>
      <c r="D132" s="7" t="s">
        <v>57</v>
      </c>
      <c r="E132" s="7" t="s">
        <v>215</v>
      </c>
      <c r="F132" s="7" t="s">
        <v>68</v>
      </c>
      <c r="G132" s="10">
        <v>114</v>
      </c>
      <c r="H132" s="14"/>
      <c r="I132" s="13">
        <f>ROUND((H132*G132),2)</f>
      </c>
      <c r="O132">
        <f>rekapitulace!H8</f>
      </c>
      <c r="P132">
        <f>O132/100*I132</f>
      </c>
    </row>
    <row r="133" ht="191.25">
      <c r="E133" s="15" t="s">
        <v>216</v>
      </c>
    </row>
    <row r="134" spans="1:16" ht="12.75">
      <c r="A134" s="7">
        <v>56</v>
      </c>
      <c r="B134" s="7" t="s">
        <v>44</v>
      </c>
      <c r="C134" s="7" t="s">
        <v>217</v>
      </c>
      <c r="D134" s="7" t="s">
        <v>57</v>
      </c>
      <c r="E134" s="7" t="s">
        <v>218</v>
      </c>
      <c r="F134" s="7" t="s">
        <v>68</v>
      </c>
      <c r="G134" s="10">
        <v>127</v>
      </c>
      <c r="H134" s="14"/>
      <c r="I134" s="13">
        <f>ROUND((H134*G134),2)</f>
      </c>
      <c r="O134">
        <f>rekapitulace!H8</f>
      </c>
      <c r="P134">
        <f>O134/100*I134</f>
      </c>
    </row>
    <row r="135" ht="127.5">
      <c r="E135" s="15" t="s">
        <v>219</v>
      </c>
    </row>
    <row r="136" spans="1:16" ht="12.75">
      <c r="A136" s="7">
        <v>57</v>
      </c>
      <c r="B136" s="7" t="s">
        <v>44</v>
      </c>
      <c r="C136" s="7" t="s">
        <v>220</v>
      </c>
      <c r="D136" s="7" t="s">
        <v>57</v>
      </c>
      <c r="E136" s="7" t="s">
        <v>221</v>
      </c>
      <c r="F136" s="7" t="s">
        <v>68</v>
      </c>
      <c r="G136" s="10">
        <v>93</v>
      </c>
      <c r="H136" s="14"/>
      <c r="I136" s="13">
        <f>ROUND((H136*G136),2)</f>
      </c>
      <c r="O136">
        <f>rekapitulace!H8</f>
      </c>
      <c r="P136">
        <f>O136/100*I136</f>
      </c>
    </row>
    <row r="137" ht="114.75">
      <c r="E137" s="15" t="s">
        <v>222</v>
      </c>
    </row>
    <row r="138" spans="1:16" ht="12.75">
      <c r="A138" s="7">
        <v>58</v>
      </c>
      <c r="B138" s="7" t="s">
        <v>44</v>
      </c>
      <c r="C138" s="7" t="s">
        <v>223</v>
      </c>
      <c r="D138" s="7" t="s">
        <v>57</v>
      </c>
      <c r="E138" s="7" t="s">
        <v>224</v>
      </c>
      <c r="F138" s="7" t="s">
        <v>68</v>
      </c>
      <c r="G138" s="10">
        <v>104</v>
      </c>
      <c r="H138" s="14"/>
      <c r="I138" s="13">
        <f>ROUND((H138*G138),2)</f>
      </c>
      <c r="O138">
        <f>rekapitulace!H8</f>
      </c>
      <c r="P138">
        <f>O138/100*I138</f>
      </c>
    </row>
    <row r="139" ht="102">
      <c r="E139" s="15" t="s">
        <v>225</v>
      </c>
    </row>
    <row r="140" spans="1:16" ht="12.75">
      <c r="A140" s="7">
        <v>59</v>
      </c>
      <c r="B140" s="7" t="s">
        <v>44</v>
      </c>
      <c r="C140" s="7" t="s">
        <v>226</v>
      </c>
      <c r="D140" s="7" t="s">
        <v>57</v>
      </c>
      <c r="E140" s="7" t="s">
        <v>227</v>
      </c>
      <c r="F140" s="7" t="s">
        <v>68</v>
      </c>
      <c r="G140" s="10">
        <v>6</v>
      </c>
      <c r="H140" s="14"/>
      <c r="I140" s="13">
        <f>ROUND((H140*G140),2)</f>
      </c>
      <c r="O140">
        <f>rekapitulace!H8</f>
      </c>
      <c r="P140">
        <f>O140/100*I140</f>
      </c>
    </row>
    <row r="141" ht="76.5">
      <c r="E141" s="15" t="s">
        <v>228</v>
      </c>
    </row>
    <row r="142" spans="1:16" ht="12.75">
      <c r="A142" s="7">
        <v>60</v>
      </c>
      <c r="B142" s="7" t="s">
        <v>44</v>
      </c>
      <c r="C142" s="7" t="s">
        <v>229</v>
      </c>
      <c r="D142" s="7" t="s">
        <v>57</v>
      </c>
      <c r="E142" s="7" t="s">
        <v>230</v>
      </c>
      <c r="F142" s="7" t="s">
        <v>68</v>
      </c>
      <c r="G142" s="10">
        <v>6</v>
      </c>
      <c r="H142" s="14"/>
      <c r="I142" s="13">
        <f>ROUND((H142*G142),2)</f>
      </c>
      <c r="O142">
        <f>rekapitulace!H8</f>
      </c>
      <c r="P142">
        <f>O142/100*I142</f>
      </c>
    </row>
    <row r="143" ht="63.75">
      <c r="E143" s="15" t="s">
        <v>231</v>
      </c>
    </row>
    <row r="144" spans="1:16" ht="12.75">
      <c r="A144" s="7">
        <v>61</v>
      </c>
      <c r="B144" s="7" t="s">
        <v>44</v>
      </c>
      <c r="C144" s="7" t="s">
        <v>232</v>
      </c>
      <c r="D144" s="7" t="s">
        <v>57</v>
      </c>
      <c r="E144" s="7" t="s">
        <v>233</v>
      </c>
      <c r="F144" s="7" t="s">
        <v>123</v>
      </c>
      <c r="G144" s="10">
        <v>3052.355</v>
      </c>
      <c r="H144" s="14"/>
      <c r="I144" s="13">
        <f>ROUND((H144*G144),2)</f>
      </c>
      <c r="O144">
        <f>rekapitulace!H8</f>
      </c>
      <c r="P144">
        <f>O144/100*I144</f>
      </c>
    </row>
    <row r="145" ht="409.5">
      <c r="E145" s="15" t="s">
        <v>234</v>
      </c>
    </row>
    <row r="146" spans="1:16" ht="12.75">
      <c r="A146" s="7">
        <v>62</v>
      </c>
      <c r="B146" s="7" t="s">
        <v>44</v>
      </c>
      <c r="C146" s="7" t="s">
        <v>235</v>
      </c>
      <c r="D146" s="7" t="s">
        <v>57</v>
      </c>
      <c r="E146" s="7" t="s">
        <v>236</v>
      </c>
      <c r="F146" s="7" t="s">
        <v>123</v>
      </c>
      <c r="G146" s="10">
        <v>2969.105</v>
      </c>
      <c r="H146" s="14"/>
      <c r="I146" s="13">
        <f>ROUND((H146*G146),2)</f>
      </c>
      <c r="O146">
        <f>rekapitulace!H8</f>
      </c>
      <c r="P146">
        <f>O146/100*I146</f>
      </c>
    </row>
    <row r="147" ht="178.5">
      <c r="E147" s="15" t="s">
        <v>237</v>
      </c>
    </row>
    <row r="148" spans="1:16" ht="12.75">
      <c r="A148" s="7">
        <v>63</v>
      </c>
      <c r="B148" s="7" t="s">
        <v>44</v>
      </c>
      <c r="C148" s="7" t="s">
        <v>238</v>
      </c>
      <c r="D148" s="7" t="s">
        <v>57</v>
      </c>
      <c r="E148" s="7" t="s">
        <v>239</v>
      </c>
      <c r="F148" s="7" t="s">
        <v>68</v>
      </c>
      <c r="G148" s="10">
        <v>30</v>
      </c>
      <c r="H148" s="14"/>
      <c r="I148" s="13">
        <f>ROUND((H148*G148),2)</f>
      </c>
      <c r="O148">
        <f>rekapitulace!H8</f>
      </c>
      <c r="P148">
        <f>O148/100*I148</f>
      </c>
    </row>
    <row r="149" ht="51">
      <c r="E149" s="15" t="s">
        <v>240</v>
      </c>
    </row>
    <row r="150" spans="1:16" ht="12.75">
      <c r="A150" s="7">
        <v>64</v>
      </c>
      <c r="B150" s="7" t="s">
        <v>44</v>
      </c>
      <c r="C150" s="7" t="s">
        <v>241</v>
      </c>
      <c r="D150" s="7" t="s">
        <v>57</v>
      </c>
      <c r="E150" s="7" t="s">
        <v>242</v>
      </c>
      <c r="F150" s="7" t="s">
        <v>78</v>
      </c>
      <c r="G150" s="10">
        <v>103</v>
      </c>
      <c r="H150" s="14"/>
      <c r="I150" s="13">
        <f>ROUND((H150*G150),2)</f>
      </c>
      <c r="O150">
        <f>rekapitulace!H8</f>
      </c>
      <c r="P150">
        <f>O150/100*I150</f>
      </c>
    </row>
    <row r="151" ht="153">
      <c r="E151" s="15" t="s">
        <v>243</v>
      </c>
    </row>
    <row r="152" spans="1:16" ht="12.75">
      <c r="A152" s="7">
        <v>65</v>
      </c>
      <c r="B152" s="7" t="s">
        <v>44</v>
      </c>
      <c r="C152" s="7" t="s">
        <v>244</v>
      </c>
      <c r="D152" s="7" t="s">
        <v>57</v>
      </c>
      <c r="E152" s="7" t="s">
        <v>245</v>
      </c>
      <c r="F152" s="7" t="s">
        <v>78</v>
      </c>
      <c r="G152" s="10">
        <v>200</v>
      </c>
      <c r="H152" s="14"/>
      <c r="I152" s="13">
        <f>ROUND((H152*G152),2)</f>
      </c>
      <c r="O152">
        <f>rekapitulace!H8</f>
      </c>
      <c r="P152">
        <f>O152/100*I152</f>
      </c>
    </row>
    <row r="153" ht="216.75">
      <c r="E153" s="15" t="s">
        <v>246</v>
      </c>
    </row>
    <row r="154" spans="1:16" ht="12.75">
      <c r="A154" s="7">
        <v>66</v>
      </c>
      <c r="B154" s="7" t="s">
        <v>44</v>
      </c>
      <c r="C154" s="7" t="s">
        <v>247</v>
      </c>
      <c r="D154" s="7" t="s">
        <v>57</v>
      </c>
      <c r="E154" s="7" t="s">
        <v>248</v>
      </c>
      <c r="F154" s="7" t="s">
        <v>78</v>
      </c>
      <c r="G154" s="10">
        <v>1824</v>
      </c>
      <c r="H154" s="14"/>
      <c r="I154" s="13">
        <f>ROUND((H154*G154),2)</f>
      </c>
      <c r="O154">
        <f>rekapitulace!H8</f>
      </c>
      <c r="P154">
        <f>O154/100*I154</f>
      </c>
    </row>
    <row r="155" ht="229.5">
      <c r="E155" s="15" t="s">
        <v>249</v>
      </c>
    </row>
    <row r="156" spans="1:16" ht="12.75">
      <c r="A156" s="7">
        <v>67</v>
      </c>
      <c r="B156" s="7" t="s">
        <v>44</v>
      </c>
      <c r="C156" s="7" t="s">
        <v>250</v>
      </c>
      <c r="D156" s="7" t="s">
        <v>57</v>
      </c>
      <c r="E156" s="7" t="s">
        <v>251</v>
      </c>
      <c r="F156" s="7" t="s">
        <v>78</v>
      </c>
      <c r="G156" s="10">
        <v>7571</v>
      </c>
      <c r="H156" s="14"/>
      <c r="I156" s="13">
        <f>ROUND((H156*G156),2)</f>
      </c>
      <c r="O156">
        <f>rekapitulace!H8</f>
      </c>
      <c r="P156">
        <f>O156/100*I156</f>
      </c>
    </row>
    <row r="157" ht="382.5">
      <c r="E157" s="15" t="s">
        <v>252</v>
      </c>
    </row>
    <row r="158" spans="1:16" ht="12.75">
      <c r="A158" s="7">
        <v>68</v>
      </c>
      <c r="B158" s="7" t="s">
        <v>44</v>
      </c>
      <c r="C158" s="7" t="s">
        <v>253</v>
      </c>
      <c r="D158" s="7" t="s">
        <v>57</v>
      </c>
      <c r="E158" s="7" t="s">
        <v>254</v>
      </c>
      <c r="F158" s="7" t="s">
        <v>78</v>
      </c>
      <c r="G158" s="10">
        <v>200</v>
      </c>
      <c r="H158" s="14"/>
      <c r="I158" s="13">
        <f>ROUND((H158*G158),2)</f>
      </c>
      <c r="O158">
        <f>rekapitulace!H8</f>
      </c>
      <c r="P158">
        <f>O158/100*I158</f>
      </c>
    </row>
    <row r="159" ht="63.75">
      <c r="E159" s="15" t="s">
        <v>255</v>
      </c>
    </row>
    <row r="160" spans="1:16" ht="12.75">
      <c r="A160" s="7">
        <v>69</v>
      </c>
      <c r="B160" s="7" t="s">
        <v>44</v>
      </c>
      <c r="C160" s="7" t="s">
        <v>256</v>
      </c>
      <c r="D160" s="7" t="s">
        <v>57</v>
      </c>
      <c r="E160" s="7" t="s">
        <v>257</v>
      </c>
      <c r="F160" s="7" t="s">
        <v>78</v>
      </c>
      <c r="G160" s="10">
        <v>1824</v>
      </c>
      <c r="H160" s="14"/>
      <c r="I160" s="13">
        <f>ROUND((H160*G160),2)</f>
      </c>
      <c r="O160">
        <f>rekapitulace!H8</f>
      </c>
      <c r="P160">
        <f>O160/100*I160</f>
      </c>
    </row>
    <row r="161" ht="76.5">
      <c r="E161" s="15" t="s">
        <v>258</v>
      </c>
    </row>
    <row r="162" spans="1:16" ht="12.75">
      <c r="A162" s="7">
        <v>70</v>
      </c>
      <c r="B162" s="7" t="s">
        <v>44</v>
      </c>
      <c r="C162" s="7" t="s">
        <v>259</v>
      </c>
      <c r="D162" s="7" t="s">
        <v>57</v>
      </c>
      <c r="E162" s="7" t="s">
        <v>260</v>
      </c>
      <c r="F162" s="7" t="s">
        <v>78</v>
      </c>
      <c r="G162" s="10">
        <v>7571</v>
      </c>
      <c r="H162" s="14"/>
      <c r="I162" s="13">
        <f>ROUND((H162*G162),2)</f>
      </c>
      <c r="O162">
        <f>rekapitulace!H8</f>
      </c>
      <c r="P162">
        <f>O162/100*I162</f>
      </c>
    </row>
    <row r="163" ht="76.5">
      <c r="E163" s="15" t="s">
        <v>261</v>
      </c>
    </row>
    <row r="164" spans="1:16" ht="12.75">
      <c r="A164" s="7">
        <v>71</v>
      </c>
      <c r="B164" s="7" t="s">
        <v>44</v>
      </c>
      <c r="C164" s="7" t="s">
        <v>262</v>
      </c>
      <c r="D164" s="7" t="s">
        <v>57</v>
      </c>
      <c r="E164" s="7" t="s">
        <v>263</v>
      </c>
      <c r="F164" s="7" t="s">
        <v>78</v>
      </c>
      <c r="G164" s="10">
        <v>510</v>
      </c>
      <c r="H164" s="14"/>
      <c r="I164" s="13">
        <f>ROUND((H164*G164),2)</f>
      </c>
      <c r="O164">
        <f>rekapitulace!H8</f>
      </c>
      <c r="P164">
        <f>O164/100*I164</f>
      </c>
    </row>
    <row r="165" ht="76.5">
      <c r="E165" s="15" t="s">
        <v>264</v>
      </c>
    </row>
    <row r="166" spans="1:16" ht="12.75">
      <c r="A166" s="7">
        <v>72</v>
      </c>
      <c r="B166" s="7" t="s">
        <v>44</v>
      </c>
      <c r="C166" s="7" t="s">
        <v>265</v>
      </c>
      <c r="D166" s="7" t="s">
        <v>152</v>
      </c>
      <c r="E166" s="7" t="s">
        <v>266</v>
      </c>
      <c r="F166" s="7" t="s">
        <v>78</v>
      </c>
      <c r="G166" s="10">
        <v>510</v>
      </c>
      <c r="H166" s="14"/>
      <c r="I166" s="13">
        <f>ROUND((H166*G166),2)</f>
      </c>
      <c r="O166">
        <f>rekapitulace!H8</f>
      </c>
      <c r="P166">
        <f>O166/100*I166</f>
      </c>
    </row>
    <row r="167" ht="63.75">
      <c r="E167" s="15" t="s">
        <v>267</v>
      </c>
    </row>
    <row r="168" spans="1:16" ht="12.75" customHeight="1">
      <c r="A168" s="16"/>
      <c r="B168" s="16"/>
      <c r="C168" s="16" t="s">
        <v>41</v>
      </c>
      <c r="D168" s="16"/>
      <c r="E168" s="16" t="s">
        <v>191</v>
      </c>
      <c r="F168" s="16"/>
      <c r="G168" s="16"/>
      <c r="H168" s="16"/>
      <c r="I168" s="16">
        <f>SUM(I116:I167)</f>
      </c>
      <c r="P168">
        <f>ROUND(SUM(P116:P167),2)</f>
      </c>
    </row>
    <row r="170" spans="1:16" ht="12.75" customHeight="1">
      <c r="A170" s="16"/>
      <c r="B170" s="16"/>
      <c r="C170" s="16"/>
      <c r="D170" s="16"/>
      <c r="E170" s="16" t="s">
        <v>268</v>
      </c>
      <c r="F170" s="16"/>
      <c r="G170" s="16"/>
      <c r="H170" s="16"/>
      <c r="I170" s="16">
        <f>+I24+I63+I70+I99+I104+I113+I168</f>
      </c>
      <c r="P170">
        <f>+P24+P63+P70+P99+P104+P113+P168</f>
      </c>
    </row>
    <row r="172" spans="1:9" ht="12.75" customHeight="1">
      <c r="A172" s="9" t="s">
        <v>269</v>
      </c>
      <c r="B172" s="9"/>
      <c r="C172" s="9"/>
      <c r="D172" s="9"/>
      <c r="E172" s="9"/>
      <c r="F172" s="9"/>
      <c r="G172" s="9"/>
      <c r="H172" s="9"/>
      <c r="I172" s="9"/>
    </row>
    <row r="173" spans="1:9" ht="12.75" customHeight="1">
      <c r="A173" s="9"/>
      <c r="B173" s="9"/>
      <c r="C173" s="9"/>
      <c r="D173" s="9"/>
      <c r="E173" s="9" t="s">
        <v>270</v>
      </c>
      <c r="F173" s="9"/>
      <c r="G173" s="9"/>
      <c r="H173" s="9"/>
      <c r="I173" s="9"/>
    </row>
    <row r="174" spans="1:16" ht="12.75" customHeight="1">
      <c r="A174" s="16"/>
      <c r="B174" s="16"/>
      <c r="C174" s="16"/>
      <c r="D174" s="16"/>
      <c r="E174" s="16" t="s">
        <v>271</v>
      </c>
      <c r="F174" s="16"/>
      <c r="G174" s="16"/>
      <c r="H174" s="16"/>
      <c r="I174" s="16">
        <v>0</v>
      </c>
      <c r="P174">
        <v>0</v>
      </c>
    </row>
    <row r="175" spans="1:9" ht="12.75" customHeight="1">
      <c r="A175" s="16"/>
      <c r="B175" s="16"/>
      <c r="C175" s="16"/>
      <c r="D175" s="16"/>
      <c r="E175" s="16" t="s">
        <v>272</v>
      </c>
      <c r="F175" s="16"/>
      <c r="G175" s="16"/>
      <c r="H175" s="16"/>
      <c r="I175" s="16"/>
    </row>
    <row r="176" spans="1:16" ht="12.75" customHeight="1">
      <c r="A176" s="16"/>
      <c r="B176" s="16"/>
      <c r="C176" s="16"/>
      <c r="D176" s="16"/>
      <c r="E176" s="16" t="s">
        <v>273</v>
      </c>
      <c r="F176" s="16"/>
      <c r="G176" s="16"/>
      <c r="H176" s="16"/>
      <c r="I176" s="16">
        <v>0</v>
      </c>
      <c r="P176">
        <v>0</v>
      </c>
    </row>
    <row r="177" spans="1:16" ht="12.75" customHeight="1">
      <c r="A177" s="16"/>
      <c r="B177" s="16"/>
      <c r="C177" s="16"/>
      <c r="D177" s="16"/>
      <c r="E177" s="16" t="s">
        <v>274</v>
      </c>
      <c r="F177" s="16"/>
      <c r="G177" s="16"/>
      <c r="H177" s="16"/>
      <c r="I177" s="16">
        <f>I174+I176</f>
      </c>
      <c r="P177">
        <f>P174+P176</f>
      </c>
    </row>
    <row r="179" spans="1:16" ht="12.75" customHeight="1">
      <c r="A179" s="16"/>
      <c r="B179" s="16"/>
      <c r="C179" s="16"/>
      <c r="D179" s="16"/>
      <c r="E179" s="16" t="s">
        <v>274</v>
      </c>
      <c r="F179" s="16"/>
      <c r="G179" s="16"/>
      <c r="H179" s="16"/>
      <c r="I179" s="16">
        <f>I170+I177</f>
      </c>
      <c r="P179">
        <f>P170+P177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275</v>
      </c>
      <c r="D5" s="5"/>
      <c r="E5" s="5" t="s">
        <v>276</v>
      </c>
    </row>
    <row r="6" spans="1:5" ht="12.75" customHeight="1">
      <c r="A6" t="s">
        <v>17</v>
      </c>
      <c r="C6" s="5" t="s">
        <v>275</v>
      </c>
      <c r="D6" s="5"/>
      <c r="E6" s="5" t="s">
        <v>276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23</v>
      </c>
      <c r="D11" s="9"/>
      <c r="E11" s="9" t="s">
        <v>71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84</v>
      </c>
      <c r="D12" s="7" t="s">
        <v>57</v>
      </c>
      <c r="E12" s="7" t="s">
        <v>85</v>
      </c>
      <c r="F12" s="7" t="s">
        <v>74</v>
      </c>
      <c r="G12" s="10">
        <v>45.52</v>
      </c>
      <c r="H12" s="14"/>
      <c r="I12" s="13">
        <f>ROUND((H12*G12),2)</f>
      </c>
      <c r="O12">
        <f>rekapitulace!H8</f>
      </c>
      <c r="P12">
        <f>O12/100*I12</f>
      </c>
    </row>
    <row r="13" ht="51">
      <c r="E13" s="15" t="s">
        <v>277</v>
      </c>
    </row>
    <row r="14" spans="1:16" ht="12.75" customHeight="1">
      <c r="A14" s="16"/>
      <c r="B14" s="16"/>
      <c r="C14" s="16" t="s">
        <v>23</v>
      </c>
      <c r="D14" s="16"/>
      <c r="E14" s="16" t="s">
        <v>71</v>
      </c>
      <c r="F14" s="16"/>
      <c r="G14" s="16"/>
      <c r="H14" s="16"/>
      <c r="I14" s="16">
        <f>SUM(I12:I13)</f>
      </c>
      <c r="P14">
        <f>ROUND(SUM(P12:P13),2)</f>
      </c>
    </row>
    <row r="16" spans="1:9" ht="12.75" customHeight="1">
      <c r="A16" s="9"/>
      <c r="B16" s="9"/>
      <c r="C16" s="9" t="s">
        <v>37</v>
      </c>
      <c r="D16" s="9"/>
      <c r="E16" s="9" t="s">
        <v>138</v>
      </c>
      <c r="F16" s="9"/>
      <c r="G16" s="11"/>
      <c r="H16" s="9"/>
      <c r="I16" s="11"/>
    </row>
    <row r="17" spans="1:16" ht="12.75">
      <c r="A17" s="7">
        <v>2</v>
      </c>
      <c r="B17" s="7" t="s">
        <v>44</v>
      </c>
      <c r="C17" s="7" t="s">
        <v>145</v>
      </c>
      <c r="D17" s="7" t="s">
        <v>57</v>
      </c>
      <c r="E17" s="7" t="s">
        <v>146</v>
      </c>
      <c r="F17" s="7" t="s">
        <v>123</v>
      </c>
      <c r="G17" s="10">
        <v>1138</v>
      </c>
      <c r="H17" s="14"/>
      <c r="I17" s="13">
        <f>ROUND((H17*G17),2)</f>
      </c>
      <c r="O17">
        <f>rekapitulace!H8</f>
      </c>
      <c r="P17">
        <f>O17/100*I17</f>
      </c>
    </row>
    <row r="18" ht="76.5">
      <c r="E18" s="15" t="s">
        <v>278</v>
      </c>
    </row>
    <row r="19" spans="1:16" ht="12.75">
      <c r="A19" s="7">
        <v>3</v>
      </c>
      <c r="B19" s="7" t="s">
        <v>44</v>
      </c>
      <c r="C19" s="7" t="s">
        <v>159</v>
      </c>
      <c r="D19" s="7" t="s">
        <v>57</v>
      </c>
      <c r="E19" s="7" t="s">
        <v>160</v>
      </c>
      <c r="F19" s="7" t="s">
        <v>123</v>
      </c>
      <c r="G19" s="10">
        <v>1138</v>
      </c>
      <c r="H19" s="14"/>
      <c r="I19" s="13">
        <f>ROUND((H19*G19),2)</f>
      </c>
      <c r="O19">
        <f>rekapitulace!H8</f>
      </c>
      <c r="P19">
        <f>O19/100*I19</f>
      </c>
    </row>
    <row r="20" ht="63.75">
      <c r="E20" s="15" t="s">
        <v>279</v>
      </c>
    </row>
    <row r="21" spans="1:16" ht="12.75" customHeight="1">
      <c r="A21" s="16"/>
      <c r="B21" s="16"/>
      <c r="C21" s="16" t="s">
        <v>37</v>
      </c>
      <c r="D21" s="16"/>
      <c r="E21" s="16" t="s">
        <v>138</v>
      </c>
      <c r="F21" s="16"/>
      <c r="G21" s="16"/>
      <c r="H21" s="16"/>
      <c r="I21" s="16">
        <f>SUM(I17:I20)</f>
      </c>
      <c r="P21">
        <f>ROUND(SUM(P17:P20),2)</f>
      </c>
    </row>
    <row r="23" spans="1:9" ht="12.75" customHeight="1">
      <c r="A23" s="9"/>
      <c r="B23" s="9"/>
      <c r="C23" s="9" t="s">
        <v>41</v>
      </c>
      <c r="D23" s="9"/>
      <c r="E23" s="9" t="s">
        <v>191</v>
      </c>
      <c r="F23" s="9"/>
      <c r="G23" s="11"/>
      <c r="H23" s="9"/>
      <c r="I23" s="11"/>
    </row>
    <row r="24" spans="1:16" ht="12.75">
      <c r="A24" s="7">
        <v>4</v>
      </c>
      <c r="B24" s="7" t="s">
        <v>44</v>
      </c>
      <c r="C24" s="7" t="s">
        <v>244</v>
      </c>
      <c r="D24" s="7" t="s">
        <v>57</v>
      </c>
      <c r="E24" s="7" t="s">
        <v>280</v>
      </c>
      <c r="F24" s="7" t="s">
        <v>78</v>
      </c>
      <c r="G24" s="10">
        <v>175</v>
      </c>
      <c r="H24" s="14"/>
      <c r="I24" s="13">
        <f>ROUND((H24*G24),2)</f>
      </c>
      <c r="O24">
        <f>rekapitulace!H8</f>
      </c>
      <c r="P24">
        <f>O24/100*I24</f>
      </c>
    </row>
    <row r="25" ht="38.25">
      <c r="E25" s="15" t="s">
        <v>281</v>
      </c>
    </row>
    <row r="26" spans="1:16" ht="12.75">
      <c r="A26" s="7">
        <v>5</v>
      </c>
      <c r="B26" s="7" t="s">
        <v>44</v>
      </c>
      <c r="C26" s="7" t="s">
        <v>253</v>
      </c>
      <c r="D26" s="7" t="s">
        <v>57</v>
      </c>
      <c r="E26" s="7" t="s">
        <v>254</v>
      </c>
      <c r="F26" s="7" t="s">
        <v>78</v>
      </c>
      <c r="G26" s="10">
        <v>175</v>
      </c>
      <c r="H26" s="14"/>
      <c r="I26" s="13">
        <f>ROUND((H26*G26),2)</f>
      </c>
      <c r="O26">
        <f>rekapitulace!H8</f>
      </c>
      <c r="P26">
        <f>O26/100*I26</f>
      </c>
    </row>
    <row r="27" ht="63.75">
      <c r="E27" s="15" t="s">
        <v>282</v>
      </c>
    </row>
    <row r="28" spans="1:16" ht="12.75" customHeight="1">
      <c r="A28" s="16"/>
      <c r="B28" s="16"/>
      <c r="C28" s="16" t="s">
        <v>41</v>
      </c>
      <c r="D28" s="16"/>
      <c r="E28" s="16" t="s">
        <v>191</v>
      </c>
      <c r="F28" s="16"/>
      <c r="G28" s="16"/>
      <c r="H28" s="16"/>
      <c r="I28" s="16">
        <f>SUM(I24:I27)</f>
      </c>
      <c r="P28">
        <f>ROUND(SUM(P24:P27),2)</f>
      </c>
    </row>
    <row r="30" spans="1:16" ht="12.75" customHeight="1">
      <c r="A30" s="16"/>
      <c r="B30" s="16"/>
      <c r="C30" s="16"/>
      <c r="D30" s="16"/>
      <c r="E30" s="16" t="s">
        <v>268</v>
      </c>
      <c r="F30" s="16"/>
      <c r="G30" s="16"/>
      <c r="H30" s="16"/>
      <c r="I30" s="16">
        <f>+I14+I21+I28</f>
      </c>
      <c r="P30">
        <f>+P14+P21+P28</f>
      </c>
    </row>
    <row r="32" spans="1:9" ht="12.75" customHeight="1">
      <c r="A32" s="9" t="s">
        <v>269</v>
      </c>
      <c r="B32" s="9"/>
      <c r="C32" s="9"/>
      <c r="D32" s="9"/>
      <c r="E32" s="9"/>
      <c r="F32" s="9"/>
      <c r="G32" s="9"/>
      <c r="H32" s="9"/>
      <c r="I32" s="9"/>
    </row>
    <row r="33" spans="1:9" ht="12.75" customHeight="1">
      <c r="A33" s="9"/>
      <c r="B33" s="9"/>
      <c r="C33" s="9"/>
      <c r="D33" s="9"/>
      <c r="E33" s="9" t="s">
        <v>270</v>
      </c>
      <c r="F33" s="9"/>
      <c r="G33" s="9"/>
      <c r="H33" s="9"/>
      <c r="I33" s="9"/>
    </row>
    <row r="34" spans="1:16" ht="12.75" customHeight="1">
      <c r="A34" s="16"/>
      <c r="B34" s="16"/>
      <c r="C34" s="16"/>
      <c r="D34" s="16"/>
      <c r="E34" s="16" t="s">
        <v>271</v>
      </c>
      <c r="F34" s="16"/>
      <c r="G34" s="16"/>
      <c r="H34" s="16"/>
      <c r="I34" s="16">
        <v>0</v>
      </c>
      <c r="P34">
        <v>0</v>
      </c>
    </row>
    <row r="35" spans="1:9" ht="12.75" customHeight="1">
      <c r="A35" s="16"/>
      <c r="B35" s="16"/>
      <c r="C35" s="16"/>
      <c r="D35" s="16"/>
      <c r="E35" s="16" t="s">
        <v>272</v>
      </c>
      <c r="F35" s="16"/>
      <c r="G35" s="16"/>
      <c r="H35" s="16"/>
      <c r="I35" s="16"/>
    </row>
    <row r="36" spans="1:16" ht="12.75" customHeight="1">
      <c r="A36" s="16"/>
      <c r="B36" s="16"/>
      <c r="C36" s="16"/>
      <c r="D36" s="16"/>
      <c r="E36" s="16" t="s">
        <v>273</v>
      </c>
      <c r="F36" s="16"/>
      <c r="G36" s="16"/>
      <c r="H36" s="16"/>
      <c r="I36" s="16">
        <v>0</v>
      </c>
      <c r="P36">
        <v>0</v>
      </c>
    </row>
    <row r="37" spans="1:16" ht="12.75" customHeight="1">
      <c r="A37" s="16"/>
      <c r="B37" s="16"/>
      <c r="C37" s="16"/>
      <c r="D37" s="16"/>
      <c r="E37" s="16" t="s">
        <v>274</v>
      </c>
      <c r="F37" s="16"/>
      <c r="G37" s="16"/>
      <c r="H37" s="16"/>
      <c r="I37" s="16">
        <f>I34+I36</f>
      </c>
      <c r="P37">
        <f>P34+P36</f>
      </c>
    </row>
    <row r="39" spans="1:16" ht="12.75" customHeight="1">
      <c r="A39" s="16"/>
      <c r="B39" s="16"/>
      <c r="C39" s="16"/>
      <c r="D39" s="16"/>
      <c r="E39" s="16" t="s">
        <v>274</v>
      </c>
      <c r="F39" s="16"/>
      <c r="G39" s="16"/>
      <c r="H39" s="16"/>
      <c r="I39" s="16">
        <f>I30+I37</f>
      </c>
      <c r="P39">
        <f>P30+P37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283</v>
      </c>
      <c r="D5" s="5"/>
      <c r="E5" s="5" t="s">
        <v>284</v>
      </c>
    </row>
    <row r="6" spans="1:5" ht="12.75" customHeight="1">
      <c r="A6" t="s">
        <v>17</v>
      </c>
      <c r="C6" s="5" t="s">
        <v>283</v>
      </c>
      <c r="D6" s="5"/>
      <c r="E6" s="5" t="s">
        <v>284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41</v>
      </c>
      <c r="D11" s="9"/>
      <c r="E11" s="9" t="s">
        <v>191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285</v>
      </c>
      <c r="D12" s="7" t="s">
        <v>57</v>
      </c>
      <c r="E12" s="7" t="s">
        <v>286</v>
      </c>
      <c r="F12" s="7" t="s">
        <v>59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 customHeight="1">
      <c r="A13" s="16"/>
      <c r="B13" s="16"/>
      <c r="C13" s="16" t="s">
        <v>41</v>
      </c>
      <c r="D13" s="16"/>
      <c r="E13" s="16" t="s">
        <v>191</v>
      </c>
      <c r="F13" s="16"/>
      <c r="G13" s="16"/>
      <c r="H13" s="16"/>
      <c r="I13" s="16">
        <f>SUM(I12:I12)</f>
      </c>
      <c r="P13">
        <f>ROUND(SUM(P12:P12),2)</f>
      </c>
    </row>
    <row r="15" spans="1:16" ht="12.75" customHeight="1">
      <c r="A15" s="16"/>
      <c r="B15" s="16"/>
      <c r="C15" s="16"/>
      <c r="D15" s="16"/>
      <c r="E15" s="16" t="s">
        <v>268</v>
      </c>
      <c r="F15" s="16"/>
      <c r="G15" s="16"/>
      <c r="H15" s="16"/>
      <c r="I15" s="16">
        <f>+I13</f>
      </c>
      <c r="P15">
        <f>+P13</f>
      </c>
    </row>
    <row r="17" spans="1:9" ht="12.75" customHeight="1">
      <c r="A17" s="9" t="s">
        <v>269</v>
      </c>
      <c r="B17" s="9"/>
      <c r="C17" s="9"/>
      <c r="D17" s="9"/>
      <c r="E17" s="9"/>
      <c r="F17" s="9"/>
      <c r="G17" s="9"/>
      <c r="H17" s="9"/>
      <c r="I17" s="9"/>
    </row>
    <row r="18" spans="1:9" ht="12.75" customHeight="1">
      <c r="A18" s="9"/>
      <c r="B18" s="9"/>
      <c r="C18" s="9"/>
      <c r="D18" s="9"/>
      <c r="E18" s="9" t="s">
        <v>270</v>
      </c>
      <c r="F18" s="9"/>
      <c r="G18" s="9"/>
      <c r="H18" s="9"/>
      <c r="I18" s="9"/>
    </row>
    <row r="19" spans="1:16" ht="12.75" customHeight="1">
      <c r="A19" s="16"/>
      <c r="B19" s="16"/>
      <c r="C19" s="16"/>
      <c r="D19" s="16"/>
      <c r="E19" s="16" t="s">
        <v>271</v>
      </c>
      <c r="F19" s="16"/>
      <c r="G19" s="16"/>
      <c r="H19" s="16"/>
      <c r="I19" s="16">
        <v>0</v>
      </c>
      <c r="P19">
        <v>0</v>
      </c>
    </row>
    <row r="20" spans="1:9" ht="12.75" customHeight="1">
      <c r="A20" s="16"/>
      <c r="B20" s="16"/>
      <c r="C20" s="16"/>
      <c r="D20" s="16"/>
      <c r="E20" s="16" t="s">
        <v>272</v>
      </c>
      <c r="F20" s="16"/>
      <c r="G20" s="16"/>
      <c r="H20" s="16"/>
      <c r="I20" s="16"/>
    </row>
    <row r="21" spans="1:16" ht="12.75" customHeight="1">
      <c r="A21" s="16"/>
      <c r="B21" s="16"/>
      <c r="C21" s="16"/>
      <c r="D21" s="16"/>
      <c r="E21" s="16" t="s">
        <v>273</v>
      </c>
      <c r="F21" s="16"/>
      <c r="G21" s="16"/>
      <c r="H21" s="16"/>
      <c r="I21" s="16">
        <v>0</v>
      </c>
      <c r="P21">
        <v>0</v>
      </c>
    </row>
    <row r="22" spans="1:16" ht="12.75" customHeight="1">
      <c r="A22" s="16"/>
      <c r="B22" s="16"/>
      <c r="C22" s="16"/>
      <c r="D22" s="16"/>
      <c r="E22" s="16" t="s">
        <v>274</v>
      </c>
      <c r="F22" s="16"/>
      <c r="G22" s="16"/>
      <c r="H22" s="16"/>
      <c r="I22" s="16">
        <f>I19+I21</f>
      </c>
      <c r="P22">
        <f>P19+P21</f>
      </c>
    </row>
    <row r="24" spans="1:16" ht="12.75" customHeight="1">
      <c r="A24" s="16"/>
      <c r="B24" s="16"/>
      <c r="C24" s="16"/>
      <c r="D24" s="16"/>
      <c r="E24" s="16" t="s">
        <v>274</v>
      </c>
      <c r="F24" s="16"/>
      <c r="G24" s="16"/>
      <c r="H24" s="16"/>
      <c r="I24" s="16">
        <f>I15+I22</f>
      </c>
      <c r="P24">
        <f>P15+P22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okument">
    <vt:lpwstr>d07151fc-e53f-43e7-869a-9bda627bd389</vt:lpwstr>
  </property>
</Properties>
</file>