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zpocty\Desktop\ROZPOČTY\2019-06-0476 Oprava sociálního zařízení, SOU Liběchov\1-VÝBĚROVÉ ŘÍZENÍ\"/>
    </mc:Choice>
  </mc:AlternateContent>
  <bookViews>
    <workbookView xWindow="0" yWindow="0" windowWidth="14325" windowHeight="119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1" i="1" l="1"/>
  <c r="E89" i="1"/>
  <c r="F89" i="1" l="1"/>
  <c r="F76" i="1"/>
  <c r="F75" i="1"/>
  <c r="F74" i="1"/>
  <c r="F21" i="1"/>
  <c r="F88" i="1"/>
  <c r="F53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106" i="1"/>
  <c r="F202" i="1" l="1"/>
  <c r="F103" i="1" l="1"/>
  <c r="F102" i="1"/>
  <c r="F101" i="1"/>
  <c r="F93" i="1"/>
  <c r="F94" i="1"/>
  <c r="F95" i="1"/>
  <c r="F96" i="1"/>
  <c r="F97" i="1"/>
  <c r="F98" i="1"/>
  <c r="F99" i="1"/>
  <c r="F100" i="1"/>
  <c r="F92" i="1"/>
  <c r="F104" i="1" l="1"/>
  <c r="F51" i="1"/>
  <c r="F72" i="1"/>
  <c r="F73" i="1"/>
  <c r="F52" i="1"/>
  <c r="F87" i="1"/>
  <c r="F26" i="1"/>
  <c r="F50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4" i="1"/>
  <c r="F25" i="1"/>
  <c r="F27" i="1"/>
  <c r="F29" i="1"/>
  <c r="F34" i="1"/>
  <c r="F36" i="1"/>
  <c r="F57" i="1"/>
  <c r="F58" i="1"/>
  <c r="F59" i="1"/>
  <c r="F61" i="1"/>
  <c r="F63" i="1"/>
  <c r="F64" i="1"/>
  <c r="F65" i="1"/>
  <c r="F66" i="1"/>
  <c r="F68" i="1"/>
  <c r="F70" i="1"/>
  <c r="F77" i="1"/>
  <c r="F78" i="1"/>
  <c r="F80" i="1"/>
  <c r="F81" i="1"/>
  <c r="F83" i="1"/>
  <c r="F86" i="1"/>
  <c r="F37" i="1"/>
  <c r="F38" i="1"/>
  <c r="F39" i="1"/>
  <c r="F40" i="1"/>
  <c r="F41" i="1"/>
  <c r="F42" i="1"/>
  <c r="F43" i="1"/>
  <c r="F44" i="1"/>
  <c r="F54" i="1"/>
  <c r="F23" i="1"/>
  <c r="F46" i="1"/>
  <c r="F47" i="1"/>
  <c r="F48" i="1"/>
  <c r="F49" i="1"/>
  <c r="F45" i="1"/>
  <c r="C62" i="1"/>
  <c r="F62" i="1" s="1"/>
  <c r="C28" i="1"/>
  <c r="F28" i="1" s="1"/>
  <c r="C85" i="1"/>
  <c r="F85" i="1" s="1"/>
  <c r="C79" i="1"/>
  <c r="F79" i="1" s="1"/>
  <c r="C84" i="1"/>
  <c r="C82" i="1"/>
  <c r="F82" i="1" s="1"/>
  <c r="C71" i="1"/>
  <c r="F71" i="1" s="1"/>
  <c r="C69" i="1"/>
  <c r="C60" i="1"/>
  <c r="F60" i="1" s="1"/>
  <c r="F84" i="1" l="1"/>
  <c r="F69" i="1"/>
  <c r="C67" i="1"/>
  <c r="F67" i="1" s="1"/>
  <c r="C35" i="1"/>
  <c r="F35" i="1" s="1"/>
  <c r="C33" i="1"/>
  <c r="F33" i="1" s="1"/>
  <c r="C32" i="1"/>
  <c r="F32" i="1" s="1"/>
  <c r="F7" i="1"/>
  <c r="F30" i="1" s="1"/>
  <c r="F90" i="1" l="1"/>
  <c r="F55" i="1"/>
  <c r="F207" i="1" l="1"/>
  <c r="F208" i="1" s="1"/>
  <c r="F209" i="1" s="1"/>
</calcChain>
</file>

<file path=xl/sharedStrings.xml><?xml version="1.0" encoding="utf-8"?>
<sst xmlns="http://schemas.openxmlformats.org/spreadsheetml/2006/main" count="397" uniqueCount="172">
  <si>
    <t>m2</t>
  </si>
  <si>
    <t>ks</t>
  </si>
  <si>
    <t>m3</t>
  </si>
  <si>
    <t>m</t>
  </si>
  <si>
    <t>č.položky</t>
  </si>
  <si>
    <t>popis</t>
  </si>
  <si>
    <t>množství</t>
  </si>
  <si>
    <t>m.j.</t>
  </si>
  <si>
    <t>jedn.cena</t>
  </si>
  <si>
    <t>celkem</t>
  </si>
  <si>
    <t>Bourání příček z cihel pálených na MVC tl do 100 mm</t>
  </si>
  <si>
    <t>Bourání podlah z dlaždic keramických nebo xylolitových tl do 10 mm plochy přes 1 m2</t>
  </si>
  <si>
    <t>Bourání podkladů pod dlažby betonových s potěrem nebo teracem tl do 100 mm pl přes 4 m2</t>
  </si>
  <si>
    <t>Vyvěšení nebo zavěšení dřevěných křídel dveří pl do 2 m2</t>
  </si>
  <si>
    <t>Demontáž zárubní dveří odřezáním plochy do 2,5 m2</t>
  </si>
  <si>
    <t>Demontáž obkladů z obkladaček keramických lepených</t>
  </si>
  <si>
    <t>Otlučení vnitřní vápenné nebo vápenocementové omítky stěn v rozsahu do 100 %</t>
  </si>
  <si>
    <t>t</t>
  </si>
  <si>
    <t>Přemístění vnitrostaveništní demontovaných zařizovacích předmětů v objektech výšky do 12 m</t>
  </si>
  <si>
    <t>Demontáž klozetů splachovací s nádrží</t>
  </si>
  <si>
    <t>Demontáž umyvadel bez výtokových armatur</t>
  </si>
  <si>
    <t>Demontáž baterie nástěnné do G 3 / 4</t>
  </si>
  <si>
    <t>Demontáž pisoárových stání bez nádrže a jedním záchodkem</t>
  </si>
  <si>
    <t>Demontáž výlevka litinová nebo ocelová</t>
  </si>
  <si>
    <t>Demontáž parapetních desek dřevěných nebo plastových šířky do 30 cm délky přes 1,0 m</t>
  </si>
  <si>
    <t>Demontáž podlah zdvojených - desek</t>
  </si>
  <si>
    <t>Odvoz suti a vybouraných hmot na skládku nebo meziskládku do 1 km se složením</t>
  </si>
  <si>
    <t>Příplatek k odvozu suti a vybouraných hmot na skládku ZKD 1 km přes 1 km</t>
  </si>
  <si>
    <t>Zazdívka otvorů pl do 4 m2 v příčkách nebo stěnách z příčkovek Ytong tl 100 mm</t>
  </si>
  <si>
    <t>Příčky tl 100 mm z pórobetonových přesných hladkých příčkovek objemové hmotnosti 500 kg/m3</t>
  </si>
  <si>
    <t>Stěny nosné tl 200 mm z pórobetonových přesných hladkých tvárnic Ytong hmotnosti 500 kg/m3</t>
  </si>
  <si>
    <t>Zazdívka otvorů pl do 4 m2 v příčkách nebo stěnách z příčkovek Ytong tl 150 mm</t>
  </si>
  <si>
    <t>Osazování ocelových zárubní dodatečné pl do 2,5 m2</t>
  </si>
  <si>
    <t>Ocelová zárubeň</t>
  </si>
  <si>
    <t>Provedení izolace proti zemní vlhkosti vodorovné za studena nátěrem penetračním</t>
  </si>
  <si>
    <t>ALP Penetral</t>
  </si>
  <si>
    <t>Provedení izolace proti tlakové vodě vodorovné přitavením pásu NAIP</t>
  </si>
  <si>
    <t>Asfaltový pás</t>
  </si>
  <si>
    <t>Montáž izolace tepelné podlah volně kladenými rohožemi, pásy, dílci, deskami 1 vrstva</t>
  </si>
  <si>
    <t>Montáž zavěšené jednovrstvé nosné konstrukce z profilů CD, UD SDK podhled</t>
  </si>
  <si>
    <t>dodávka profilů</t>
  </si>
  <si>
    <t>Montáž parotěsné zábrany do SDK podhledu</t>
  </si>
  <si>
    <t>Parozábrana</t>
  </si>
  <si>
    <t>Montáž desek tl. 12,5 mm SDK podhled</t>
  </si>
  <si>
    <t>Montáž podlah keramických režných hladkých lepených rychletuhnoucím flexi lepidlem do 12 ks/ m2</t>
  </si>
  <si>
    <t>Montáž zrcadel plochy do 1 m2 lepených silikonovým tmelem na keramický obklad</t>
  </si>
  <si>
    <t>Montáž obkladů vnitřních z dekorů výšky do 75 mm hutných lepených flexibilním lepidlem</t>
  </si>
  <si>
    <t>Vápenocementová omítka štuková dvouvrstvá vnitřních stěn nanášená ručně</t>
  </si>
  <si>
    <t>Vápenocementová omítka hrubá jednovrstvá zatřená vnitřních stěn nanášená ručně</t>
  </si>
  <si>
    <t>Dvojnásobné bílé malby ze směsí za mokra středně otěruvzdorných v místnostech výšky do 3,80 m</t>
  </si>
  <si>
    <t>Hloubková jednonásobná penetrace podkladu v místnostech výšky do 3,80 m</t>
  </si>
  <si>
    <t>kg</t>
  </si>
  <si>
    <t>Sádrokartonová deska 12,5, bílá</t>
  </si>
  <si>
    <t>obklad 20x40, série RAKO Easy</t>
  </si>
  <si>
    <t>listela 20x40, série RAKO Easy</t>
  </si>
  <si>
    <t>Zrcadlo 40 x 60 cm</t>
  </si>
  <si>
    <t>Dlaždice 45x45, série Rako Easy</t>
  </si>
  <si>
    <t>Penetrace podkladu vnitřních obkladů</t>
  </si>
  <si>
    <t>Podlahy penetrace podkladu</t>
  </si>
  <si>
    <t>Lešení pomocné pro objekty pozemních staveb s lešeňovou podlahou v do 3,5 m zatížení do 150 kg/m2</t>
  </si>
  <si>
    <t>Vyčištění, úklid</t>
  </si>
  <si>
    <t>Vysekání rýh ve zdivu cihelném hl do 100 mm š do 100 mm</t>
  </si>
  <si>
    <t>Polystyren XPS tl. 30 mm</t>
  </si>
  <si>
    <t>Polystren XPS tl. 50 mm</t>
  </si>
  <si>
    <t>Vybourání otvorů ve zdivu cihelném pl do 4 m2 na MC tl do 600 mm</t>
  </si>
  <si>
    <t>Montáž prefabrikovaných překladů pro světlost otvoru do 1050 mm, vč.dodávky materiálu</t>
  </si>
  <si>
    <t>Oprava vnitřní cementové štukové omítky stěn v rozsahu plochy do 10%</t>
  </si>
  <si>
    <t>Demontáž rámu zdvojených oken dřevěných nebo plastových do 2m2</t>
  </si>
  <si>
    <t>Vyvěšení nebo zavěšení křídel dřevěných nebo plastových okenních do 1,5 m2</t>
  </si>
  <si>
    <t>Dodávka a montáž okna 900/1000 mm</t>
  </si>
  <si>
    <t xml:space="preserve">Poplatek za skládku </t>
  </si>
  <si>
    <t>Demontáž ohřívač elektrický akumulační do 200 litrů</t>
  </si>
  <si>
    <t>Montáž obkladů vnitřních keramických hladkých do 12 ks/m2 lepených flexibilním lepidlem, vč.ukončovaích lišt</t>
  </si>
  <si>
    <t>Montáž a demontáž lešení řadového trubkového lehkého s podlahami zatížení do 200 kg/m2 š do 1,2 m v do 10 m</t>
  </si>
  <si>
    <t>Potěr anhydritový samonivelační tl do 50 mm C30 litý</t>
  </si>
  <si>
    <t>Zazdění ovoru skleněnými tvárnicemi, vč.materiálu</t>
  </si>
  <si>
    <t>Vnitrostaveništní doprava suti a vybouraných hmot pro budovy v do 12 m ručně</t>
  </si>
  <si>
    <t>Přesunutí hydrantu</t>
  </si>
  <si>
    <t>SDK předstěny v=1,5m, hl. 15 cm</t>
  </si>
  <si>
    <t>kpl</t>
  </si>
  <si>
    <t>Přeložka radiátorů 4ks, vč. potrubí 20 m</t>
  </si>
  <si>
    <t>D+M elektroinstalace, vč.svítidel, vypínačů a revize</t>
  </si>
  <si>
    <t>Vzduchotechnika</t>
  </si>
  <si>
    <t>Odtahový ventilátor potrubní D200</t>
  </si>
  <si>
    <t>Pružná manžeta VBM 200</t>
  </si>
  <si>
    <t>Spiro potrubí</t>
  </si>
  <si>
    <t>Talířový ventil</t>
  </si>
  <si>
    <t>ROZB 200/200</t>
  </si>
  <si>
    <t>Ohebná hadice</t>
  </si>
  <si>
    <t>PER 200 protidešťová žaluzie</t>
  </si>
  <si>
    <t>Zpětná klapka</t>
  </si>
  <si>
    <t>Společný motnážní materiál (závěsný, těsnící a spojovací materiál)</t>
  </si>
  <si>
    <t>Doprava materiálu VZT</t>
  </si>
  <si>
    <t>Montáž vzduchotechniky</t>
  </si>
  <si>
    <t>Komplexní zkoušky, zaregulování</t>
  </si>
  <si>
    <t>Vzduchotechnika celkem</t>
  </si>
  <si>
    <t>Izolace zvuková pro klozet, Otto Haas KG</t>
  </si>
  <si>
    <t>Sedátko klozetové bílé, pro klozety IDOL, Tradeplast</t>
  </si>
  <si>
    <t>DUOFIX prvek montážní pro závěsný klozet, s nádržkou do stěny Sigma (UP 320), ovládání zepředu, st.výška 112 cm</t>
  </si>
  <si>
    <t>Klozet závěsný Lecico Egypt, MKWUNIVERSAL, SAN5602501, TRAT 3556)</t>
  </si>
  <si>
    <t>Tlačítko ovládací, alpská bílá, Geberit</t>
  </si>
  <si>
    <t>Umyvadlo 55x39 cm, s otvorem, bílé, VIGOUR One, Lecico Egypt</t>
  </si>
  <si>
    <t>Souprava pro upevnění umyvadel M10x120 mm</t>
  </si>
  <si>
    <t>sada</t>
  </si>
  <si>
    <t>Sifon umyvadlový A42 pr.40 mm s plastovou mřížkou pr.63 mm</t>
  </si>
  <si>
    <t>Baterie umyvadlová stojánková, bez ovládání</t>
  </si>
  <si>
    <t>Ventil rohový SANLAND 1/2"x3/8" bez matice</t>
  </si>
  <si>
    <t>Urinál se sifonem, KORINT, LAUFEN CZ</t>
  </si>
  <si>
    <t>Ventil nástenný pro pisoáry MINIMAGIC, s regulací průtoku, komplet</t>
  </si>
  <si>
    <t>Vložka vrapová 50/40, Alca plast</t>
  </si>
  <si>
    <t>Sada instalační pro urinál, LAUFEN CZ</t>
  </si>
  <si>
    <t>Ohřívač vody OKCE 125 elektrický svislý</t>
  </si>
  <si>
    <t>Klozet kombi invalidní 50 cm, DEEP by JIKA, LAUFEN CZ</t>
  </si>
  <si>
    <t>Nádrž s Dual Flush, boční napouštění, DEEP by JIKA, LAUFEN CZ</t>
  </si>
  <si>
    <t>Sedátko s poklopem, ocelové úchyty, antibakteriální DEEP by LAUFEN CZ</t>
  </si>
  <si>
    <t>Flexi napojení k WC 280-550 mm A97, Alca plast</t>
  </si>
  <si>
    <t>Flexi hadice nerez FF 3/8" x 3/8" 100 cm</t>
  </si>
  <si>
    <t>Ventil rohový SANLAND 1/2" x 3/8" bez matice</t>
  </si>
  <si>
    <t>Úchyt sklopný ve tvaru U 900 mm, nerez, HELP, BEMETA DESIGN</t>
  </si>
  <si>
    <t>Madlo 800 mm, nerez, HELP, BEMETA DESIGN</t>
  </si>
  <si>
    <t>Umyvadlo zdravotní 64x55 cm, otvor pro baterii uprostřed, MIO LAUFEN CZ</t>
  </si>
  <si>
    <t>Sifon umyvadlový A413 prostorově úsporny pr.63 mm, Alca plast</t>
  </si>
  <si>
    <t>Souprava na upevnění umvyadel M10x120 mm</t>
  </si>
  <si>
    <t>Páka lékařská pro baterie s kartuší pr.35 mm vč. montážního šroubu a označení, chrom, POLAR</t>
  </si>
  <si>
    <t>Výlevka 42,5 s 50 cm, vč.mřížky, MIRA, LAUFEN CZ</t>
  </si>
  <si>
    <t>Sada instalační pro WC LYRA PLUS, LAUFEN CZ</t>
  </si>
  <si>
    <t>pár</t>
  </si>
  <si>
    <t>Baterie dřezová 150 mm, ploché ramínko 225 mm, chrom</t>
  </si>
  <si>
    <t>Izolace zvuková pro klozet a bidet</t>
  </si>
  <si>
    <t>Klozet závěsný 70 cm pro tělesně postižené, NOVA pRO BB, BEGERIT</t>
  </si>
  <si>
    <t>Trubka prodlužovací přívodní k WC Nova Pro bez bariér VIEGA, GEBERIT</t>
  </si>
  <si>
    <t>Baterie umyvadlová stojánková bez ovládání, chrom</t>
  </si>
  <si>
    <t>Klozet kombi vč.nádrže, odpad vodorovný, smontovaný, IDOL, GEBERIT</t>
  </si>
  <si>
    <t>Sedátko klozetové Idol, tvrdé, z termoplastu, klouby plastové, REKORD</t>
  </si>
  <si>
    <t>Souprava k upevnění WC 6x80 mm H10 NY bílá</t>
  </si>
  <si>
    <t>Výlevka nástěnná bílá, Nicoll</t>
  </si>
  <si>
    <t>Rošt sklápěcí pro nástěnnou výlevku, antracit (700698, 60002000099), Nicoll</t>
  </si>
  <si>
    <t>Sifon dřezový A443 pr.50/40 s převlečnou maticí, Alca plast</t>
  </si>
  <si>
    <t>Baterie dřezová 150 mm, kulaté ramínko 180 mm, chrom</t>
  </si>
  <si>
    <t>HT tvarovky</t>
  </si>
  <si>
    <t>PPR tvarovky</t>
  </si>
  <si>
    <t>Montáž + doprava</t>
  </si>
  <si>
    <t>soubor</t>
  </si>
  <si>
    <t>Baterie umyvadlová,stojánková bez ovládání, chrom</t>
  </si>
  <si>
    <t>Sedátko klozetové pro tělesně postižené, z Duroplastu, klouby kovové, NOVA PRO BB, Geberit</t>
  </si>
  <si>
    <t>Bidet sojící, otvor pro baterii, LYRA PLUS, LAUFEN CZ</t>
  </si>
  <si>
    <t>Baterie bidetová, stojánková s ovládáním, chrom</t>
  </si>
  <si>
    <t>Ohřívač vody OKCE 80L elektrický, svislý, nástěnný</t>
  </si>
  <si>
    <t>Bourací práce</t>
  </si>
  <si>
    <t>Bourací práce celkem</t>
  </si>
  <si>
    <t>Práce HSV</t>
  </si>
  <si>
    <t>Práce HSV celkem</t>
  </si>
  <si>
    <t>Práce PSV</t>
  </si>
  <si>
    <t>PSV celkem</t>
  </si>
  <si>
    <t>Celkem bez PDH</t>
  </si>
  <si>
    <t>DPH 21%</t>
  </si>
  <si>
    <t>Celkem vč. DPH</t>
  </si>
  <si>
    <t>Zdravotechnika celkem</t>
  </si>
  <si>
    <t>Zdravotechnika</t>
  </si>
  <si>
    <t>Vnitrostaveništní přesun hmot</t>
  </si>
  <si>
    <t>Zařízení staveniště</t>
  </si>
  <si>
    <t>Demontáž stávajících rozvodů vč. likvidace</t>
  </si>
  <si>
    <t>D+M svítidel</t>
  </si>
  <si>
    <t>Demontáž parapetu vnějšího, do suti</t>
  </si>
  <si>
    <t xml:space="preserve">D+M parapetů vnitřních </t>
  </si>
  <si>
    <t>D+M vnitřních dveří, bílé, hladké, plné, vč. kování</t>
  </si>
  <si>
    <t>D+M parapetů vnějších Zn</t>
  </si>
  <si>
    <t>SDK schránky na trubní vedení</t>
  </si>
  <si>
    <t>D+M sanitárních příček, HPL 12 z HPL kompaktních desek vč. dveří s wc zámkem, barva bílá</t>
  </si>
  <si>
    <t>Objednatel:</t>
  </si>
  <si>
    <t>SOU Liběchov, Boží Voda 230</t>
  </si>
  <si>
    <t>Oprava sociálního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</si>
</sst>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44" fontId="0" fillId="0" borderId="0" xfId="1" applyFont="1"/>
    <xf numFmtId="0" fontId="1" fillId="2" borderId="0" xfId="0" applyFont="1" applyFill="1"/>
    <xf numFmtId="0" fontId="0" fillId="2" borderId="0" xfId="0" applyFill="1"/>
    <xf numFmtId="44" fontId="1" fillId="2" borderId="0" xfId="1" applyFont="1" applyFill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1" fillId="2" borderId="2" xfId="0" applyFont="1" applyFill="1" applyBorder="1"/>
    <xf numFmtId="0" fontId="0" fillId="2" borderId="3" xfId="0" applyFill="1" applyBorder="1"/>
    <xf numFmtId="44" fontId="1" fillId="2" borderId="4" xfId="1" applyFont="1" applyFill="1" applyBorder="1"/>
    <xf numFmtId="0" fontId="0" fillId="2" borderId="4" xfId="0" applyFill="1" applyBorder="1"/>
    <xf numFmtId="0" fontId="1" fillId="2" borderId="3" xfId="0" applyFont="1" applyFill="1" applyBorder="1"/>
    <xf numFmtId="0" fontId="1" fillId="2" borderId="4" xfId="0" applyFont="1" applyFill="1" applyBorder="1"/>
    <xf numFmtId="44" fontId="1" fillId="2" borderId="2" xfId="1" applyFont="1" applyFill="1" applyBorder="1"/>
    <xf numFmtId="44" fontId="0" fillId="2" borderId="3" xfId="1" applyFont="1" applyFill="1" applyBorder="1"/>
    <xf numFmtId="44" fontId="0" fillId="2" borderId="4" xfId="1" applyFont="1" applyFill="1" applyBorder="1"/>
    <xf numFmtId="0" fontId="0" fillId="0" borderId="5" xfId="0" applyBorder="1"/>
    <xf numFmtId="44" fontId="0" fillId="0" borderId="5" xfId="1" applyFont="1" applyBorder="1"/>
    <xf numFmtId="44" fontId="0" fillId="0" borderId="0" xfId="0" applyNumberFormat="1"/>
    <xf numFmtId="0" fontId="0" fillId="0" borderId="5" xfId="0" applyBorder="1" applyAlignment="1">
      <alignment wrapText="1"/>
    </xf>
    <xf numFmtId="0" fontId="5" fillId="2" borderId="2" xfId="0" applyFont="1" applyFill="1" applyBorder="1"/>
    <xf numFmtId="0" fontId="4" fillId="0" borderId="1" xfId="0" applyFont="1" applyBorder="1" applyAlignment="1">
      <alignment wrapText="1"/>
    </xf>
    <xf numFmtId="44" fontId="1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0" fillId="0" borderId="5" xfId="0" applyBorder="1" applyProtection="1"/>
    <xf numFmtId="0" fontId="0" fillId="0" borderId="1" xfId="0" applyBorder="1" applyProtection="1"/>
    <xf numFmtId="44" fontId="0" fillId="0" borderId="5" xfId="1" applyFon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2" borderId="3" xfId="1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6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"/>
  <sheetViews>
    <sheetView tabSelected="1" topLeftCell="A174" zoomScaleNormal="100" workbookViewId="0">
      <selection activeCell="F205" sqref="F205"/>
    </sheetView>
  </sheetViews>
  <sheetFormatPr defaultRowHeight="15" x14ac:dyDescent="0.25"/>
  <cols>
    <col min="1" max="1" width="14.140625" customWidth="1"/>
    <col min="2" max="2" width="48.7109375" customWidth="1"/>
    <col min="5" max="5" width="14" bestFit="1" customWidth="1"/>
    <col min="6" max="6" width="16.28515625" customWidth="1"/>
  </cols>
  <sheetData>
    <row r="1" spans="1:6" x14ac:dyDescent="0.25">
      <c r="A1" s="27" t="s">
        <v>169</v>
      </c>
      <c r="B1" s="27" t="s">
        <v>170</v>
      </c>
    </row>
    <row r="3" spans="1:6" ht="18.75" x14ac:dyDescent="0.3">
      <c r="A3" s="37" t="s">
        <v>171</v>
      </c>
      <c r="B3" s="37"/>
      <c r="C3" s="37"/>
      <c r="D3" s="37"/>
      <c r="E3" s="37"/>
      <c r="F3" s="37"/>
    </row>
    <row r="5" spans="1:6" x14ac:dyDescent="0.25">
      <c r="A5" s="28" t="s">
        <v>4</v>
      </c>
      <c r="B5" s="28" t="s">
        <v>5</v>
      </c>
      <c r="C5" s="28" t="s">
        <v>6</v>
      </c>
      <c r="D5" s="28" t="s">
        <v>7</v>
      </c>
      <c r="E5" s="28" t="s">
        <v>8</v>
      </c>
      <c r="F5" s="28" t="s">
        <v>9</v>
      </c>
    </row>
    <row r="6" spans="1:6" x14ac:dyDescent="0.25">
      <c r="A6" s="11" t="s">
        <v>148</v>
      </c>
      <c r="B6" s="12"/>
      <c r="C6" s="12"/>
      <c r="D6" s="12"/>
      <c r="E6" s="12"/>
      <c r="F6" s="14"/>
    </row>
    <row r="7" spans="1:6" ht="30" x14ac:dyDescent="0.25">
      <c r="A7" s="20">
        <v>766691914</v>
      </c>
      <c r="B7" s="23" t="s">
        <v>13</v>
      </c>
      <c r="C7" s="29">
        <v>24</v>
      </c>
      <c r="D7" s="29" t="s">
        <v>1</v>
      </c>
      <c r="E7" s="31">
        <v>25</v>
      </c>
      <c r="F7" s="21">
        <f t="shared" ref="F7:F86" si="0">E7*C7</f>
        <v>600</v>
      </c>
    </row>
    <row r="8" spans="1:6" x14ac:dyDescent="0.25">
      <c r="A8" s="6">
        <v>767641800</v>
      </c>
      <c r="B8" s="8" t="s">
        <v>14</v>
      </c>
      <c r="C8" s="30">
        <v>19</v>
      </c>
      <c r="D8" s="30" t="s">
        <v>1</v>
      </c>
      <c r="E8" s="32">
        <v>210</v>
      </c>
      <c r="F8" s="7">
        <f t="shared" si="0"/>
        <v>3990</v>
      </c>
    </row>
    <row r="9" spans="1:6" ht="30" x14ac:dyDescent="0.25">
      <c r="A9" s="6">
        <v>781473810</v>
      </c>
      <c r="B9" s="8" t="s">
        <v>15</v>
      </c>
      <c r="C9" s="30">
        <v>378.8</v>
      </c>
      <c r="D9" s="30" t="s">
        <v>0</v>
      </c>
      <c r="E9" s="32">
        <v>65</v>
      </c>
      <c r="F9" s="7">
        <f t="shared" si="0"/>
        <v>24622</v>
      </c>
    </row>
    <row r="10" spans="1:6" x14ac:dyDescent="0.25">
      <c r="A10" s="6">
        <v>725110811</v>
      </c>
      <c r="B10" s="8" t="s">
        <v>19</v>
      </c>
      <c r="C10" s="30">
        <v>22</v>
      </c>
      <c r="D10" s="30" t="s">
        <v>1</v>
      </c>
      <c r="E10" s="32">
        <v>110</v>
      </c>
      <c r="F10" s="7">
        <f t="shared" si="0"/>
        <v>2420</v>
      </c>
    </row>
    <row r="11" spans="1:6" x14ac:dyDescent="0.25">
      <c r="A11" s="6">
        <v>725210821</v>
      </c>
      <c r="B11" s="8" t="s">
        <v>20</v>
      </c>
      <c r="C11" s="30">
        <v>8</v>
      </c>
      <c r="D11" s="30" t="s">
        <v>1</v>
      </c>
      <c r="E11" s="32">
        <v>110</v>
      </c>
      <c r="F11" s="7">
        <f t="shared" si="0"/>
        <v>880</v>
      </c>
    </row>
    <row r="12" spans="1:6" x14ac:dyDescent="0.25">
      <c r="A12" s="6">
        <v>725820801</v>
      </c>
      <c r="B12" s="8" t="s">
        <v>21</v>
      </c>
      <c r="C12" s="30">
        <v>11</v>
      </c>
      <c r="D12" s="30" t="s">
        <v>1</v>
      </c>
      <c r="E12" s="32">
        <v>50</v>
      </c>
      <c r="F12" s="7">
        <f t="shared" si="0"/>
        <v>550</v>
      </c>
    </row>
    <row r="13" spans="1:6" ht="30" x14ac:dyDescent="0.25">
      <c r="A13" s="6">
        <v>725122817</v>
      </c>
      <c r="B13" s="8" t="s">
        <v>22</v>
      </c>
      <c r="C13" s="30">
        <v>8</v>
      </c>
      <c r="D13" s="30" t="s">
        <v>1</v>
      </c>
      <c r="E13" s="32">
        <v>110</v>
      </c>
      <c r="F13" s="7">
        <f t="shared" si="0"/>
        <v>880</v>
      </c>
    </row>
    <row r="14" spans="1:6" x14ac:dyDescent="0.25">
      <c r="A14" s="6">
        <v>725530826</v>
      </c>
      <c r="B14" s="8" t="s">
        <v>71</v>
      </c>
      <c r="C14" s="30">
        <v>3</v>
      </c>
      <c r="D14" s="30" t="s">
        <v>1</v>
      </c>
      <c r="E14" s="32">
        <v>680</v>
      </c>
      <c r="F14" s="7">
        <f t="shared" si="0"/>
        <v>2040</v>
      </c>
    </row>
    <row r="15" spans="1:6" x14ac:dyDescent="0.25">
      <c r="A15" s="6">
        <v>725330840</v>
      </c>
      <c r="B15" s="8" t="s">
        <v>23</v>
      </c>
      <c r="C15" s="30">
        <v>3</v>
      </c>
      <c r="D15" s="30" t="s">
        <v>1</v>
      </c>
      <c r="E15" s="32">
        <v>110</v>
      </c>
      <c r="F15" s="7">
        <f t="shared" si="0"/>
        <v>330</v>
      </c>
    </row>
    <row r="16" spans="1:6" ht="30" x14ac:dyDescent="0.25">
      <c r="A16" s="6">
        <v>971035661</v>
      </c>
      <c r="B16" s="8" t="s">
        <v>64</v>
      </c>
      <c r="C16" s="30">
        <v>2.2000000000000002</v>
      </c>
      <c r="D16" s="30" t="s">
        <v>2</v>
      </c>
      <c r="E16" s="32">
        <v>1850</v>
      </c>
      <c r="F16" s="7">
        <f t="shared" si="0"/>
        <v>4070.0000000000005</v>
      </c>
    </row>
    <row r="17" spans="1:6" x14ac:dyDescent="0.25">
      <c r="A17" s="6">
        <v>962031132</v>
      </c>
      <c r="B17" s="8" t="s">
        <v>10</v>
      </c>
      <c r="C17" s="30">
        <v>109.8</v>
      </c>
      <c r="D17" s="30" t="s">
        <v>0</v>
      </c>
      <c r="E17" s="32">
        <v>81.8</v>
      </c>
      <c r="F17" s="7">
        <f t="shared" si="0"/>
        <v>8981.64</v>
      </c>
    </row>
    <row r="18" spans="1:6" ht="30" x14ac:dyDescent="0.25">
      <c r="A18" s="6">
        <v>965081213</v>
      </c>
      <c r="B18" s="8" t="s">
        <v>11</v>
      </c>
      <c r="C18" s="30">
        <v>95.4</v>
      </c>
      <c r="D18" s="30" t="s">
        <v>0</v>
      </c>
      <c r="E18" s="32">
        <v>75.400000000000006</v>
      </c>
      <c r="F18" s="7">
        <f t="shared" si="0"/>
        <v>7193.1600000000008</v>
      </c>
    </row>
    <row r="19" spans="1:6" ht="30" x14ac:dyDescent="0.25">
      <c r="A19" s="6">
        <v>965043341</v>
      </c>
      <c r="B19" s="8" t="s">
        <v>12</v>
      </c>
      <c r="C19" s="30">
        <v>7.3</v>
      </c>
      <c r="D19" s="30" t="s">
        <v>2</v>
      </c>
      <c r="E19" s="32">
        <v>2880</v>
      </c>
      <c r="F19" s="7">
        <f t="shared" si="0"/>
        <v>21024</v>
      </c>
    </row>
    <row r="20" spans="1:6" ht="30" x14ac:dyDescent="0.25">
      <c r="A20" s="6">
        <v>766441821</v>
      </c>
      <c r="B20" s="8" t="s">
        <v>24</v>
      </c>
      <c r="C20" s="30">
        <v>4</v>
      </c>
      <c r="D20" s="30" t="s">
        <v>1</v>
      </c>
      <c r="E20" s="32">
        <v>25</v>
      </c>
      <c r="F20" s="7">
        <f t="shared" si="0"/>
        <v>100</v>
      </c>
    </row>
    <row r="21" spans="1:6" x14ac:dyDescent="0.25">
      <c r="A21" s="6"/>
      <c r="B21" s="8" t="s">
        <v>163</v>
      </c>
      <c r="C21" s="30">
        <v>2</v>
      </c>
      <c r="D21" s="30" t="s">
        <v>1</v>
      </c>
      <c r="E21" s="32">
        <v>27</v>
      </c>
      <c r="F21" s="7">
        <f t="shared" si="0"/>
        <v>54</v>
      </c>
    </row>
    <row r="22" spans="1:6" ht="30" x14ac:dyDescent="0.25">
      <c r="A22" s="6">
        <v>978013191</v>
      </c>
      <c r="B22" s="8" t="s">
        <v>16</v>
      </c>
      <c r="C22" s="30">
        <v>193.6</v>
      </c>
      <c r="D22" s="30" t="s">
        <v>0</v>
      </c>
      <c r="E22" s="32">
        <v>99</v>
      </c>
      <c r="F22" s="7">
        <f t="shared" si="0"/>
        <v>19166.399999999998</v>
      </c>
    </row>
    <row r="23" spans="1:6" ht="30" x14ac:dyDescent="0.25">
      <c r="A23" s="6">
        <v>974031153</v>
      </c>
      <c r="B23" s="8" t="s">
        <v>61</v>
      </c>
      <c r="C23" s="30">
        <v>25</v>
      </c>
      <c r="D23" s="30" t="s">
        <v>3</v>
      </c>
      <c r="E23" s="32">
        <v>93</v>
      </c>
      <c r="F23" s="7">
        <f>E23*C23</f>
        <v>2325</v>
      </c>
    </row>
    <row r="24" spans="1:6" x14ac:dyDescent="0.25">
      <c r="A24" s="6">
        <v>767590830</v>
      </c>
      <c r="B24" s="8" t="s">
        <v>25</v>
      </c>
      <c r="C24" s="30">
        <v>103</v>
      </c>
      <c r="D24" s="30" t="s">
        <v>0</v>
      </c>
      <c r="E24" s="32">
        <v>185</v>
      </c>
      <c r="F24" s="7">
        <f t="shared" si="0"/>
        <v>19055</v>
      </c>
    </row>
    <row r="25" spans="1:6" ht="30" x14ac:dyDescent="0.25">
      <c r="A25" s="6">
        <v>725590812</v>
      </c>
      <c r="B25" s="8" t="s">
        <v>18</v>
      </c>
      <c r="C25" s="30">
        <v>3</v>
      </c>
      <c r="D25" s="30" t="s">
        <v>17</v>
      </c>
      <c r="E25" s="32">
        <v>1410</v>
      </c>
      <c r="F25" s="7">
        <f t="shared" si="0"/>
        <v>4230</v>
      </c>
    </row>
    <row r="26" spans="1:6" ht="30" x14ac:dyDescent="0.25">
      <c r="A26" s="6">
        <v>997013213</v>
      </c>
      <c r="B26" s="8" t="s">
        <v>76</v>
      </c>
      <c r="C26" s="30">
        <v>50</v>
      </c>
      <c r="D26" s="30" t="s">
        <v>17</v>
      </c>
      <c r="E26" s="32">
        <v>964</v>
      </c>
      <c r="F26" s="7">
        <f>E26*C26</f>
        <v>48200</v>
      </c>
    </row>
    <row r="27" spans="1:6" ht="30" x14ac:dyDescent="0.25">
      <c r="A27" s="6">
        <v>997013501</v>
      </c>
      <c r="B27" s="8" t="s">
        <v>26</v>
      </c>
      <c r="C27" s="30">
        <v>50</v>
      </c>
      <c r="D27" s="30" t="s">
        <v>17</v>
      </c>
      <c r="E27" s="32">
        <v>213</v>
      </c>
      <c r="F27" s="7">
        <f t="shared" si="0"/>
        <v>10650</v>
      </c>
    </row>
    <row r="28" spans="1:6" ht="30" x14ac:dyDescent="0.25">
      <c r="A28" s="6">
        <v>997013509</v>
      </c>
      <c r="B28" s="8" t="s">
        <v>27</v>
      </c>
      <c r="C28" s="30">
        <f>15*50</f>
        <v>750</v>
      </c>
      <c r="D28" s="30" t="s">
        <v>17</v>
      </c>
      <c r="E28" s="32">
        <v>9.1999999999999993</v>
      </c>
      <c r="F28" s="7">
        <f t="shared" si="0"/>
        <v>6899.9999999999991</v>
      </c>
    </row>
    <row r="29" spans="1:6" x14ac:dyDescent="0.25">
      <c r="A29" s="6"/>
      <c r="B29" s="8" t="s">
        <v>70</v>
      </c>
      <c r="C29" s="30">
        <v>50</v>
      </c>
      <c r="D29" s="30" t="s">
        <v>17</v>
      </c>
      <c r="E29" s="32">
        <v>450</v>
      </c>
      <c r="F29" s="7">
        <f t="shared" si="0"/>
        <v>22500</v>
      </c>
    </row>
    <row r="30" spans="1:6" x14ac:dyDescent="0.25">
      <c r="A30" s="17" t="s">
        <v>149</v>
      </c>
      <c r="B30" s="18"/>
      <c r="C30" s="18"/>
      <c r="D30" s="18"/>
      <c r="E30" s="33"/>
      <c r="F30" s="13">
        <f>SUM(F7:F29)</f>
        <v>210761.2</v>
      </c>
    </row>
    <row r="31" spans="1:6" x14ac:dyDescent="0.25">
      <c r="A31" s="17" t="s">
        <v>150</v>
      </c>
      <c r="B31" s="18"/>
      <c r="C31" s="18"/>
      <c r="D31" s="18"/>
      <c r="E31" s="33"/>
      <c r="F31" s="19"/>
    </row>
    <row r="32" spans="1:6" ht="30" x14ac:dyDescent="0.25">
      <c r="A32" s="6">
        <v>340239233</v>
      </c>
      <c r="B32" s="8" t="s">
        <v>28</v>
      </c>
      <c r="C32" s="6">
        <f>1.4*2</f>
        <v>2.8</v>
      </c>
      <c r="D32" s="6" t="s">
        <v>0</v>
      </c>
      <c r="E32" s="32">
        <v>785</v>
      </c>
      <c r="F32" s="7">
        <f t="shared" si="0"/>
        <v>2198</v>
      </c>
    </row>
    <row r="33" spans="1:6" ht="30" x14ac:dyDescent="0.25">
      <c r="A33" s="6">
        <v>342272323</v>
      </c>
      <c r="B33" s="8" t="s">
        <v>29</v>
      </c>
      <c r="C33" s="6">
        <f>12.5+2.8</f>
        <v>15.3</v>
      </c>
      <c r="D33" s="6" t="s">
        <v>0</v>
      </c>
      <c r="E33" s="32">
        <v>608</v>
      </c>
      <c r="F33" s="7">
        <f t="shared" si="0"/>
        <v>9302.4</v>
      </c>
    </row>
    <row r="34" spans="1:6" ht="30" x14ac:dyDescent="0.25">
      <c r="A34" s="6">
        <v>341272612</v>
      </c>
      <c r="B34" s="8" t="s">
        <v>30</v>
      </c>
      <c r="C34" s="6">
        <v>36.299999999999997</v>
      </c>
      <c r="D34" s="6" t="s">
        <v>0</v>
      </c>
      <c r="E34" s="32">
        <v>1050</v>
      </c>
      <c r="F34" s="7">
        <f t="shared" si="0"/>
        <v>38115</v>
      </c>
    </row>
    <row r="35" spans="1:6" ht="30" x14ac:dyDescent="0.25">
      <c r="A35" s="6">
        <v>340239235</v>
      </c>
      <c r="B35" s="8" t="s">
        <v>31</v>
      </c>
      <c r="C35" s="6">
        <f>2.52*3</f>
        <v>7.5600000000000005</v>
      </c>
      <c r="D35" s="6" t="s">
        <v>0</v>
      </c>
      <c r="E35" s="32">
        <v>932</v>
      </c>
      <c r="F35" s="7">
        <f t="shared" si="0"/>
        <v>7045.92</v>
      </c>
    </row>
    <row r="36" spans="1:6" ht="30" x14ac:dyDescent="0.25">
      <c r="A36" s="6">
        <v>317121101</v>
      </c>
      <c r="B36" s="8" t="s">
        <v>65</v>
      </c>
      <c r="C36" s="6">
        <v>4</v>
      </c>
      <c r="D36" s="6" t="s">
        <v>1</v>
      </c>
      <c r="E36" s="32">
        <v>1250</v>
      </c>
      <c r="F36" s="7">
        <f t="shared" si="0"/>
        <v>5000</v>
      </c>
    </row>
    <row r="37" spans="1:6" ht="30" x14ac:dyDescent="0.25">
      <c r="A37" s="6">
        <v>784181121</v>
      </c>
      <c r="B37" s="8" t="s">
        <v>50</v>
      </c>
      <c r="C37" s="6">
        <v>193.6</v>
      </c>
      <c r="D37" s="6" t="s">
        <v>0</v>
      </c>
      <c r="E37" s="32">
        <v>20</v>
      </c>
      <c r="F37" s="7">
        <f t="shared" ref="F37:F54" si="1">E37*C37</f>
        <v>3872</v>
      </c>
    </row>
    <row r="38" spans="1:6" ht="30" x14ac:dyDescent="0.25">
      <c r="A38" s="6">
        <v>612321141</v>
      </c>
      <c r="B38" s="8" t="s">
        <v>47</v>
      </c>
      <c r="C38" s="6">
        <v>193.6</v>
      </c>
      <c r="D38" s="6" t="s">
        <v>0</v>
      </c>
      <c r="E38" s="32">
        <v>263</v>
      </c>
      <c r="F38" s="7">
        <f t="shared" si="1"/>
        <v>50916.799999999996</v>
      </c>
    </row>
    <row r="39" spans="1:6" ht="30" x14ac:dyDescent="0.25">
      <c r="A39" s="6">
        <v>784181121</v>
      </c>
      <c r="B39" s="8" t="s">
        <v>50</v>
      </c>
      <c r="C39" s="6">
        <v>279.5</v>
      </c>
      <c r="D39" s="6" t="s">
        <v>0</v>
      </c>
      <c r="E39" s="32">
        <v>20</v>
      </c>
      <c r="F39" s="7">
        <f t="shared" si="1"/>
        <v>5590</v>
      </c>
    </row>
    <row r="40" spans="1:6" ht="30" x14ac:dyDescent="0.25">
      <c r="A40" s="6">
        <v>612321111</v>
      </c>
      <c r="B40" s="8" t="s">
        <v>48</v>
      </c>
      <c r="C40" s="6">
        <v>279.5</v>
      </c>
      <c r="D40" s="6" t="s">
        <v>0</v>
      </c>
      <c r="E40" s="32">
        <v>187</v>
      </c>
      <c r="F40" s="7">
        <f t="shared" si="1"/>
        <v>52266.5</v>
      </c>
    </row>
    <row r="41" spans="1:6" x14ac:dyDescent="0.25">
      <c r="A41" s="6">
        <v>632441225</v>
      </c>
      <c r="B41" s="8" t="s">
        <v>74</v>
      </c>
      <c r="C41" s="6">
        <v>103</v>
      </c>
      <c r="D41" s="6" t="s">
        <v>0</v>
      </c>
      <c r="E41" s="32">
        <v>482</v>
      </c>
      <c r="F41" s="7">
        <f t="shared" si="1"/>
        <v>49646</v>
      </c>
    </row>
    <row r="42" spans="1:6" ht="30" x14ac:dyDescent="0.25">
      <c r="A42" s="6">
        <v>784181121</v>
      </c>
      <c r="B42" s="8" t="s">
        <v>50</v>
      </c>
      <c r="C42" s="6">
        <v>296.3</v>
      </c>
      <c r="D42" s="6" t="s">
        <v>0</v>
      </c>
      <c r="E42" s="32">
        <v>20</v>
      </c>
      <c r="F42" s="7">
        <f t="shared" si="1"/>
        <v>5926</v>
      </c>
    </row>
    <row r="43" spans="1:6" ht="30" x14ac:dyDescent="0.25">
      <c r="A43" s="6">
        <v>784211121</v>
      </c>
      <c r="B43" s="8" t="s">
        <v>49</v>
      </c>
      <c r="C43" s="6">
        <v>296.3</v>
      </c>
      <c r="D43" s="6" t="s">
        <v>0</v>
      </c>
      <c r="E43" s="32">
        <v>56</v>
      </c>
      <c r="F43" s="7">
        <f t="shared" si="1"/>
        <v>16592.8</v>
      </c>
    </row>
    <row r="44" spans="1:6" ht="30.75" customHeight="1" x14ac:dyDescent="0.25">
      <c r="A44" s="6">
        <v>949101112</v>
      </c>
      <c r="B44" s="8" t="s">
        <v>59</v>
      </c>
      <c r="C44" s="6">
        <v>100</v>
      </c>
      <c r="D44" s="6" t="s">
        <v>0</v>
      </c>
      <c r="E44" s="32">
        <v>195</v>
      </c>
      <c r="F44" s="7">
        <f t="shared" si="1"/>
        <v>19500</v>
      </c>
    </row>
    <row r="45" spans="1:6" ht="45" x14ac:dyDescent="0.25">
      <c r="A45" s="9">
        <v>941111121</v>
      </c>
      <c r="B45" s="8" t="s">
        <v>73</v>
      </c>
      <c r="C45" s="6">
        <v>60</v>
      </c>
      <c r="D45" s="6" t="s">
        <v>0</v>
      </c>
      <c r="E45" s="32">
        <v>178</v>
      </c>
      <c r="F45" s="7">
        <f t="shared" si="1"/>
        <v>10680</v>
      </c>
    </row>
    <row r="46" spans="1:6" ht="30" x14ac:dyDescent="0.25">
      <c r="A46" s="9">
        <v>612335421</v>
      </c>
      <c r="B46" s="8" t="s">
        <v>66</v>
      </c>
      <c r="C46" s="6">
        <v>15</v>
      </c>
      <c r="D46" s="6" t="s">
        <v>0</v>
      </c>
      <c r="E46" s="32">
        <v>97</v>
      </c>
      <c r="F46" s="7">
        <f t="shared" si="1"/>
        <v>1455</v>
      </c>
    </row>
    <row r="47" spans="1:6" ht="30" x14ac:dyDescent="0.25">
      <c r="A47" s="6">
        <v>766622832</v>
      </c>
      <c r="B47" s="8" t="s">
        <v>67</v>
      </c>
      <c r="C47" s="6">
        <v>2.4</v>
      </c>
      <c r="D47" s="6" t="s">
        <v>0</v>
      </c>
      <c r="E47" s="32">
        <v>266</v>
      </c>
      <c r="F47" s="7">
        <f t="shared" si="1"/>
        <v>638.4</v>
      </c>
    </row>
    <row r="48" spans="1:6" ht="30" x14ac:dyDescent="0.25">
      <c r="A48" s="6">
        <v>766622861</v>
      </c>
      <c r="B48" s="8" t="s">
        <v>68</v>
      </c>
      <c r="C48" s="6">
        <v>2.4</v>
      </c>
      <c r="D48" s="6" t="s">
        <v>0</v>
      </c>
      <c r="E48" s="32">
        <v>9.5</v>
      </c>
      <c r="F48" s="7">
        <f t="shared" si="1"/>
        <v>22.8</v>
      </c>
    </row>
    <row r="49" spans="1:6" x14ac:dyDescent="0.25">
      <c r="A49" s="6"/>
      <c r="B49" s="8" t="s">
        <v>69</v>
      </c>
      <c r="C49" s="6">
        <v>2</v>
      </c>
      <c r="D49" s="6" t="s">
        <v>1</v>
      </c>
      <c r="E49" s="32">
        <v>9280</v>
      </c>
      <c r="F49" s="7">
        <f t="shared" si="1"/>
        <v>18560</v>
      </c>
    </row>
    <row r="50" spans="1:6" x14ac:dyDescent="0.25">
      <c r="A50" s="6"/>
      <c r="B50" s="8" t="s">
        <v>75</v>
      </c>
      <c r="C50" s="6">
        <v>1.5</v>
      </c>
      <c r="D50" s="6" t="s">
        <v>0</v>
      </c>
      <c r="E50" s="32">
        <v>3900</v>
      </c>
      <c r="F50" s="7">
        <f t="shared" si="1"/>
        <v>5850</v>
      </c>
    </row>
    <row r="51" spans="1:6" x14ac:dyDescent="0.25">
      <c r="A51" s="6"/>
      <c r="B51" s="8" t="s">
        <v>80</v>
      </c>
      <c r="C51" s="6">
        <v>1</v>
      </c>
      <c r="D51" s="6" t="s">
        <v>79</v>
      </c>
      <c r="E51" s="32">
        <v>16800</v>
      </c>
      <c r="F51" s="7">
        <f t="shared" si="1"/>
        <v>16800</v>
      </c>
    </row>
    <row r="52" spans="1:6" x14ac:dyDescent="0.25">
      <c r="A52" s="10"/>
      <c r="B52" s="25" t="s">
        <v>77</v>
      </c>
      <c r="C52" s="6">
        <v>2</v>
      </c>
      <c r="D52" s="6" t="s">
        <v>1</v>
      </c>
      <c r="E52" s="32">
        <v>3750</v>
      </c>
      <c r="F52" s="7">
        <f t="shared" si="1"/>
        <v>7500</v>
      </c>
    </row>
    <row r="53" spans="1:6" x14ac:dyDescent="0.25">
      <c r="A53" s="10"/>
      <c r="B53" s="8" t="s">
        <v>161</v>
      </c>
      <c r="C53" s="6">
        <v>1</v>
      </c>
      <c r="D53" s="6" t="s">
        <v>79</v>
      </c>
      <c r="E53" s="32">
        <v>9500</v>
      </c>
      <c r="F53" s="7">
        <f t="shared" si="1"/>
        <v>9500</v>
      </c>
    </row>
    <row r="54" spans="1:6" x14ac:dyDescent="0.25">
      <c r="A54" s="6"/>
      <c r="B54" s="8" t="s">
        <v>60</v>
      </c>
      <c r="C54" s="6">
        <v>102</v>
      </c>
      <c r="D54" s="6" t="s">
        <v>0</v>
      </c>
      <c r="E54" s="32">
        <v>115</v>
      </c>
      <c r="F54" s="7">
        <f t="shared" si="1"/>
        <v>11730</v>
      </c>
    </row>
    <row r="55" spans="1:6" x14ac:dyDescent="0.25">
      <c r="A55" s="11" t="s">
        <v>151</v>
      </c>
      <c r="B55" s="12"/>
      <c r="C55" s="12"/>
      <c r="D55" s="12"/>
      <c r="E55" s="34"/>
      <c r="F55" s="13">
        <f>SUM(F32:F54)</f>
        <v>348707.62</v>
      </c>
    </row>
    <row r="56" spans="1:6" x14ac:dyDescent="0.25">
      <c r="A56" s="11" t="s">
        <v>152</v>
      </c>
      <c r="B56" s="12"/>
      <c r="C56" s="12"/>
      <c r="D56" s="12"/>
      <c r="E56" s="34"/>
      <c r="F56" s="14"/>
    </row>
    <row r="57" spans="1:6" x14ac:dyDescent="0.25">
      <c r="A57" s="6">
        <v>642944121</v>
      </c>
      <c r="B57" s="8" t="s">
        <v>32</v>
      </c>
      <c r="C57" s="6">
        <v>4</v>
      </c>
      <c r="D57" s="6" t="s">
        <v>1</v>
      </c>
      <c r="E57" s="32">
        <v>516</v>
      </c>
      <c r="F57" s="7">
        <f t="shared" si="0"/>
        <v>2064</v>
      </c>
    </row>
    <row r="58" spans="1:6" x14ac:dyDescent="0.25">
      <c r="A58" s="6"/>
      <c r="B58" s="8" t="s">
        <v>33</v>
      </c>
      <c r="C58" s="6">
        <v>4</v>
      </c>
      <c r="D58" s="6" t="s">
        <v>1</v>
      </c>
      <c r="E58" s="32">
        <v>980</v>
      </c>
      <c r="F58" s="7">
        <f t="shared" si="0"/>
        <v>3920</v>
      </c>
    </row>
    <row r="59" spans="1:6" ht="30" x14ac:dyDescent="0.25">
      <c r="A59" s="6">
        <v>711111001</v>
      </c>
      <c r="B59" s="8" t="s">
        <v>34</v>
      </c>
      <c r="C59" s="6">
        <v>45</v>
      </c>
      <c r="D59" s="6" t="s">
        <v>0</v>
      </c>
      <c r="E59" s="32">
        <v>8.5</v>
      </c>
      <c r="F59" s="7">
        <f t="shared" si="0"/>
        <v>382.5</v>
      </c>
    </row>
    <row r="60" spans="1:6" x14ac:dyDescent="0.25">
      <c r="A60" s="6"/>
      <c r="B60" s="8" t="s">
        <v>35</v>
      </c>
      <c r="C60" s="6">
        <f>C59*0.5*1.1</f>
        <v>24.750000000000004</v>
      </c>
      <c r="D60" s="6" t="s">
        <v>51</v>
      </c>
      <c r="E60" s="32">
        <v>62</v>
      </c>
      <c r="F60" s="7">
        <f t="shared" si="0"/>
        <v>1534.5000000000002</v>
      </c>
    </row>
    <row r="61" spans="1:6" ht="30" x14ac:dyDescent="0.25">
      <c r="A61" s="6">
        <v>711441559</v>
      </c>
      <c r="B61" s="8" t="s">
        <v>36</v>
      </c>
      <c r="C61" s="6">
        <v>45</v>
      </c>
      <c r="D61" s="6" t="s">
        <v>0</v>
      </c>
      <c r="E61" s="32">
        <v>85.3</v>
      </c>
      <c r="F61" s="7">
        <f t="shared" si="0"/>
        <v>3838.5</v>
      </c>
    </row>
    <row r="62" spans="1:6" x14ac:dyDescent="0.25">
      <c r="A62" s="6"/>
      <c r="B62" s="8" t="s">
        <v>37</v>
      </c>
      <c r="C62" s="6">
        <f>45*1.1</f>
        <v>49.500000000000007</v>
      </c>
      <c r="D62" s="6" t="s">
        <v>0</v>
      </c>
      <c r="E62" s="32">
        <v>65</v>
      </c>
      <c r="F62" s="7">
        <f t="shared" si="0"/>
        <v>3217.5000000000005</v>
      </c>
    </row>
    <row r="63" spans="1:6" ht="30" x14ac:dyDescent="0.25">
      <c r="A63" s="6">
        <v>713121111</v>
      </c>
      <c r="B63" s="8" t="s">
        <v>38</v>
      </c>
      <c r="C63" s="6">
        <v>103</v>
      </c>
      <c r="D63" s="6" t="s">
        <v>0</v>
      </c>
      <c r="E63" s="32">
        <v>18.899999999999999</v>
      </c>
      <c r="F63" s="7">
        <f t="shared" si="0"/>
        <v>1946.6999999999998</v>
      </c>
    </row>
    <row r="64" spans="1:6" x14ac:dyDescent="0.25">
      <c r="A64" s="6"/>
      <c r="B64" s="8" t="s">
        <v>62</v>
      </c>
      <c r="C64" s="6">
        <v>55.5</v>
      </c>
      <c r="D64" s="6" t="s">
        <v>0</v>
      </c>
      <c r="E64" s="32">
        <v>98.5</v>
      </c>
      <c r="F64" s="7">
        <f t="shared" si="0"/>
        <v>5466.75</v>
      </c>
    </row>
    <row r="65" spans="1:6" x14ac:dyDescent="0.25">
      <c r="A65" s="6"/>
      <c r="B65" s="8" t="s">
        <v>63</v>
      </c>
      <c r="C65" s="6">
        <v>50.5</v>
      </c>
      <c r="D65" s="6" t="s">
        <v>0</v>
      </c>
      <c r="E65" s="32">
        <v>165</v>
      </c>
      <c r="F65" s="7">
        <f t="shared" si="0"/>
        <v>8332.5</v>
      </c>
    </row>
    <row r="66" spans="1:6" ht="30" x14ac:dyDescent="0.25">
      <c r="A66" s="6">
        <v>763131613</v>
      </c>
      <c r="B66" s="8" t="s">
        <v>39</v>
      </c>
      <c r="C66" s="6">
        <v>60.5</v>
      </c>
      <c r="D66" s="6" t="s">
        <v>0</v>
      </c>
      <c r="E66" s="32">
        <v>425</v>
      </c>
      <c r="F66" s="7">
        <f t="shared" si="0"/>
        <v>25712.5</v>
      </c>
    </row>
    <row r="67" spans="1:6" x14ac:dyDescent="0.25">
      <c r="A67" s="6"/>
      <c r="B67" s="8" t="s">
        <v>40</v>
      </c>
      <c r="C67" s="6">
        <f>96.1*3</f>
        <v>288.29999999999995</v>
      </c>
      <c r="D67" s="6" t="s">
        <v>3</v>
      </c>
      <c r="E67" s="32">
        <v>75</v>
      </c>
      <c r="F67" s="7">
        <f t="shared" si="0"/>
        <v>21622.499999999996</v>
      </c>
    </row>
    <row r="68" spans="1:6" x14ac:dyDescent="0.25">
      <c r="A68" s="6">
        <v>763131751</v>
      </c>
      <c r="B68" s="8" t="s">
        <v>41</v>
      </c>
      <c r="C68" s="6">
        <v>96.1</v>
      </c>
      <c r="D68" s="6" t="s">
        <v>0</v>
      </c>
      <c r="E68" s="32">
        <v>18.5</v>
      </c>
      <c r="F68" s="7">
        <f t="shared" si="0"/>
        <v>1777.85</v>
      </c>
    </row>
    <row r="69" spans="1:6" x14ac:dyDescent="0.25">
      <c r="A69" s="6"/>
      <c r="B69" s="8" t="s">
        <v>42</v>
      </c>
      <c r="C69" s="6">
        <f>96.1*1.1</f>
        <v>105.71000000000001</v>
      </c>
      <c r="D69" s="6"/>
      <c r="E69" s="32">
        <v>22</v>
      </c>
      <c r="F69" s="7">
        <f t="shared" si="0"/>
        <v>2325.6200000000003</v>
      </c>
    </row>
    <row r="70" spans="1:6" x14ac:dyDescent="0.25">
      <c r="A70" s="6">
        <v>763131621</v>
      </c>
      <c r="B70" s="8" t="s">
        <v>43</v>
      </c>
      <c r="C70" s="6">
        <v>96.1</v>
      </c>
      <c r="D70" s="6" t="s">
        <v>0</v>
      </c>
      <c r="E70" s="32">
        <v>70</v>
      </c>
      <c r="F70" s="7">
        <f t="shared" si="0"/>
        <v>6727</v>
      </c>
    </row>
    <row r="71" spans="1:6" x14ac:dyDescent="0.25">
      <c r="A71" s="6"/>
      <c r="B71" s="8" t="s">
        <v>52</v>
      </c>
      <c r="C71" s="6">
        <f>96.1*1.1</f>
        <v>105.71000000000001</v>
      </c>
      <c r="D71" s="6" t="s">
        <v>0</v>
      </c>
      <c r="E71" s="32">
        <v>58</v>
      </c>
      <c r="F71" s="7">
        <f t="shared" si="0"/>
        <v>6131.18</v>
      </c>
    </row>
    <row r="72" spans="1:6" x14ac:dyDescent="0.25">
      <c r="A72" s="6"/>
      <c r="B72" s="8" t="s">
        <v>167</v>
      </c>
      <c r="C72" s="6">
        <v>48</v>
      </c>
      <c r="D72" s="6" t="s">
        <v>3</v>
      </c>
      <c r="E72" s="32">
        <v>410</v>
      </c>
      <c r="F72" s="7">
        <f>E72*C72</f>
        <v>19680</v>
      </c>
    </row>
    <row r="73" spans="1:6" x14ac:dyDescent="0.25">
      <c r="A73" s="6"/>
      <c r="B73" s="8" t="s">
        <v>78</v>
      </c>
      <c r="C73" s="6">
        <v>22</v>
      </c>
      <c r="D73" s="6" t="s">
        <v>3</v>
      </c>
      <c r="E73" s="32">
        <v>1120</v>
      </c>
      <c r="F73" s="7">
        <f>E73*C73</f>
        <v>24640</v>
      </c>
    </row>
    <row r="74" spans="1:6" x14ac:dyDescent="0.25">
      <c r="A74" s="6"/>
      <c r="B74" s="8" t="s">
        <v>164</v>
      </c>
      <c r="C74" s="6">
        <v>4</v>
      </c>
      <c r="D74" s="6" t="s">
        <v>1</v>
      </c>
      <c r="E74" s="32">
        <v>380</v>
      </c>
      <c r="F74" s="7">
        <f>E74*C74</f>
        <v>1520</v>
      </c>
    </row>
    <row r="75" spans="1:6" x14ac:dyDescent="0.25">
      <c r="A75" s="6"/>
      <c r="B75" s="8" t="s">
        <v>166</v>
      </c>
      <c r="C75" s="6">
        <v>2</v>
      </c>
      <c r="D75" s="6" t="s">
        <v>1</v>
      </c>
      <c r="E75" s="32">
        <v>444</v>
      </c>
      <c r="F75" s="7">
        <f>E75*C75</f>
        <v>888</v>
      </c>
    </row>
    <row r="76" spans="1:6" x14ac:dyDescent="0.25">
      <c r="A76" s="6"/>
      <c r="B76" s="8" t="s">
        <v>165</v>
      </c>
      <c r="C76" s="6">
        <v>19</v>
      </c>
      <c r="D76" s="6" t="s">
        <v>1</v>
      </c>
      <c r="E76" s="32">
        <v>2950</v>
      </c>
      <c r="F76" s="7">
        <f>E76*C76</f>
        <v>56050</v>
      </c>
    </row>
    <row r="77" spans="1:6" x14ac:dyDescent="0.25">
      <c r="A77" s="6">
        <v>771591111</v>
      </c>
      <c r="B77" s="8" t="s">
        <v>58</v>
      </c>
      <c r="C77" s="6">
        <v>101.5</v>
      </c>
      <c r="D77" s="6" t="s">
        <v>0</v>
      </c>
      <c r="E77" s="32">
        <v>35</v>
      </c>
      <c r="F77" s="7">
        <f t="shared" si="0"/>
        <v>3552.5</v>
      </c>
    </row>
    <row r="78" spans="1:6" ht="35.25" customHeight="1" x14ac:dyDescent="0.25">
      <c r="A78" s="9">
        <v>771574312</v>
      </c>
      <c r="B78" s="8" t="s">
        <v>44</v>
      </c>
      <c r="C78" s="6">
        <v>101.5</v>
      </c>
      <c r="D78" s="6" t="s">
        <v>0</v>
      </c>
      <c r="E78" s="32">
        <v>590</v>
      </c>
      <c r="F78" s="7">
        <f t="shared" si="0"/>
        <v>59885</v>
      </c>
    </row>
    <row r="79" spans="1:6" x14ac:dyDescent="0.25">
      <c r="A79" s="10"/>
      <c r="B79" s="8" t="s">
        <v>56</v>
      </c>
      <c r="C79" s="6">
        <f>101.5*1.1</f>
        <v>111.65</v>
      </c>
      <c r="D79" s="6" t="s">
        <v>0</v>
      </c>
      <c r="E79" s="32">
        <v>354</v>
      </c>
      <c r="F79" s="7">
        <f t="shared" si="0"/>
        <v>39524.1</v>
      </c>
    </row>
    <row r="80" spans="1:6" x14ac:dyDescent="0.25">
      <c r="A80" s="6">
        <v>781495111</v>
      </c>
      <c r="B80" s="8" t="s">
        <v>57</v>
      </c>
      <c r="C80" s="6">
        <v>279.5</v>
      </c>
      <c r="D80" s="6" t="s">
        <v>0</v>
      </c>
      <c r="E80" s="32">
        <v>35</v>
      </c>
      <c r="F80" s="7">
        <f t="shared" si="0"/>
        <v>9782.5</v>
      </c>
    </row>
    <row r="81" spans="1:6" ht="45" x14ac:dyDescent="0.25">
      <c r="A81" s="6">
        <v>781474112</v>
      </c>
      <c r="B81" s="8" t="s">
        <v>72</v>
      </c>
      <c r="C81" s="6">
        <v>279.5</v>
      </c>
      <c r="D81" s="6" t="s">
        <v>0</v>
      </c>
      <c r="E81" s="32">
        <v>595</v>
      </c>
      <c r="F81" s="7">
        <f t="shared" si="0"/>
        <v>166302.5</v>
      </c>
    </row>
    <row r="82" spans="1:6" x14ac:dyDescent="0.25">
      <c r="A82" s="10"/>
      <c r="B82" s="8" t="s">
        <v>53</v>
      </c>
      <c r="C82" s="6">
        <f>C81*1.1</f>
        <v>307.45000000000005</v>
      </c>
      <c r="D82" s="6" t="s">
        <v>0</v>
      </c>
      <c r="E82" s="32">
        <v>265</v>
      </c>
      <c r="F82" s="7">
        <f t="shared" si="0"/>
        <v>81474.250000000015</v>
      </c>
    </row>
    <row r="83" spans="1:6" ht="30" x14ac:dyDescent="0.25">
      <c r="A83" s="6">
        <v>781444222</v>
      </c>
      <c r="B83" s="8" t="s">
        <v>46</v>
      </c>
      <c r="C83" s="6">
        <v>131</v>
      </c>
      <c r="D83" s="6" t="s">
        <v>3</v>
      </c>
      <c r="E83" s="32">
        <v>62</v>
      </c>
      <c r="F83" s="7">
        <f t="shared" si="0"/>
        <v>8122</v>
      </c>
    </row>
    <row r="84" spans="1:6" x14ac:dyDescent="0.25">
      <c r="A84" s="6"/>
      <c r="B84" s="8" t="s">
        <v>54</v>
      </c>
      <c r="C84" s="6">
        <f>C83*1.1</f>
        <v>144.10000000000002</v>
      </c>
      <c r="D84" s="6" t="s">
        <v>3</v>
      </c>
      <c r="E84" s="32">
        <v>335</v>
      </c>
      <c r="F84" s="7">
        <f t="shared" si="0"/>
        <v>48273.500000000007</v>
      </c>
    </row>
    <row r="85" spans="1:6" ht="30" x14ac:dyDescent="0.25">
      <c r="A85" s="6">
        <v>781491021</v>
      </c>
      <c r="B85" s="8" t="s">
        <v>45</v>
      </c>
      <c r="C85" s="6">
        <f>(0.4*0.6)*11</f>
        <v>2.6399999999999997</v>
      </c>
      <c r="D85" s="6" t="s">
        <v>0</v>
      </c>
      <c r="E85" s="32">
        <v>1800</v>
      </c>
      <c r="F85" s="7">
        <f t="shared" si="0"/>
        <v>4751.9999999999991</v>
      </c>
    </row>
    <row r="86" spans="1:6" x14ac:dyDescent="0.25">
      <c r="A86" s="6"/>
      <c r="B86" s="8" t="s">
        <v>55</v>
      </c>
      <c r="C86" s="6">
        <v>11</v>
      </c>
      <c r="D86" s="6" t="s">
        <v>1</v>
      </c>
      <c r="E86" s="32">
        <v>1250</v>
      </c>
      <c r="F86" s="7">
        <f t="shared" si="0"/>
        <v>13750</v>
      </c>
    </row>
    <row r="87" spans="1:6" x14ac:dyDescent="0.25">
      <c r="A87" s="10"/>
      <c r="B87" s="8" t="s">
        <v>81</v>
      </c>
      <c r="C87" s="6">
        <v>1</v>
      </c>
      <c r="D87" s="6" t="s">
        <v>79</v>
      </c>
      <c r="E87" s="32">
        <v>39000</v>
      </c>
      <c r="F87" s="7">
        <f>E87*C87</f>
        <v>39000</v>
      </c>
    </row>
    <row r="88" spans="1:6" x14ac:dyDescent="0.25">
      <c r="A88" s="6"/>
      <c r="B88" s="8" t="s">
        <v>162</v>
      </c>
      <c r="C88" s="6">
        <v>25</v>
      </c>
      <c r="D88" s="6" t="s">
        <v>1</v>
      </c>
      <c r="E88" s="32">
        <v>1980</v>
      </c>
      <c r="F88" s="7">
        <f>E88*C88</f>
        <v>49500</v>
      </c>
    </row>
    <row r="89" spans="1:6" ht="30" x14ac:dyDescent="0.25">
      <c r="A89" s="6"/>
      <c r="B89" s="8" t="s">
        <v>168</v>
      </c>
      <c r="C89" s="6">
        <v>1</v>
      </c>
      <c r="D89" s="6" t="s">
        <v>79</v>
      </c>
      <c r="E89" s="32">
        <f>388603*1.1</f>
        <v>427463.30000000005</v>
      </c>
      <c r="F89" s="7">
        <f>E89*C89</f>
        <v>427463.30000000005</v>
      </c>
    </row>
    <row r="90" spans="1:6" x14ac:dyDescent="0.25">
      <c r="A90" s="11" t="s">
        <v>153</v>
      </c>
      <c r="B90" s="15"/>
      <c r="C90" s="15"/>
      <c r="D90" s="15"/>
      <c r="E90" s="35"/>
      <c r="F90" s="13">
        <f>SUM(F57:F89)</f>
        <v>1149159.25</v>
      </c>
    </row>
    <row r="91" spans="1:6" x14ac:dyDescent="0.25">
      <c r="A91" s="11" t="s">
        <v>82</v>
      </c>
      <c r="B91" s="12"/>
      <c r="C91" s="12"/>
      <c r="D91" s="12"/>
      <c r="E91" s="34"/>
      <c r="F91" s="16"/>
    </row>
    <row r="92" spans="1:6" x14ac:dyDescent="0.25">
      <c r="A92" s="6"/>
      <c r="B92" s="6" t="s">
        <v>83</v>
      </c>
      <c r="C92" s="6">
        <v>2</v>
      </c>
      <c r="D92" s="6" t="s">
        <v>1</v>
      </c>
      <c r="E92" s="32">
        <v>9500</v>
      </c>
      <c r="F92" s="7">
        <f>E92*C92</f>
        <v>19000</v>
      </c>
    </row>
    <row r="93" spans="1:6" x14ac:dyDescent="0.25">
      <c r="A93" s="6"/>
      <c r="B93" s="6" t="s">
        <v>84</v>
      </c>
      <c r="C93" s="6">
        <v>4</v>
      </c>
      <c r="D93" s="6" t="s">
        <v>1</v>
      </c>
      <c r="E93" s="32">
        <v>385</v>
      </c>
      <c r="F93" s="7">
        <f t="shared" ref="F93:F103" si="2">E93*C93</f>
        <v>1540</v>
      </c>
    </row>
    <row r="94" spans="1:6" x14ac:dyDescent="0.25">
      <c r="A94" s="6"/>
      <c r="B94" s="6" t="s">
        <v>85</v>
      </c>
      <c r="C94" s="6">
        <v>40</v>
      </c>
      <c r="D94" s="6" t="s">
        <v>3</v>
      </c>
      <c r="E94" s="32">
        <v>650</v>
      </c>
      <c r="F94" s="7">
        <f t="shared" si="2"/>
        <v>26000</v>
      </c>
    </row>
    <row r="95" spans="1:6" x14ac:dyDescent="0.25">
      <c r="A95" s="6"/>
      <c r="B95" s="6" t="s">
        <v>86</v>
      </c>
      <c r="C95" s="6">
        <v>14</v>
      </c>
      <c r="D95" s="6" t="s">
        <v>1</v>
      </c>
      <c r="E95" s="32">
        <v>455</v>
      </c>
      <c r="F95" s="7">
        <f t="shared" si="2"/>
        <v>6370</v>
      </c>
    </row>
    <row r="96" spans="1:6" x14ac:dyDescent="0.25">
      <c r="A96" s="6"/>
      <c r="B96" s="6" t="s">
        <v>87</v>
      </c>
      <c r="C96" s="6">
        <v>12</v>
      </c>
      <c r="D96" s="6" t="s">
        <v>1</v>
      </c>
      <c r="E96" s="32">
        <v>350</v>
      </c>
      <c r="F96" s="7">
        <f t="shared" si="2"/>
        <v>4200</v>
      </c>
    </row>
    <row r="97" spans="1:6" x14ac:dyDescent="0.25">
      <c r="A97" s="6"/>
      <c r="B97" s="6" t="s">
        <v>88</v>
      </c>
      <c r="C97" s="6">
        <v>14</v>
      </c>
      <c r="D97" s="6" t="s">
        <v>3</v>
      </c>
      <c r="E97" s="32">
        <v>268</v>
      </c>
      <c r="F97" s="7">
        <f t="shared" si="2"/>
        <v>3752</v>
      </c>
    </row>
    <row r="98" spans="1:6" x14ac:dyDescent="0.25">
      <c r="A98" s="6"/>
      <c r="B98" s="6" t="s">
        <v>89</v>
      </c>
      <c r="C98" s="6">
        <v>2</v>
      </c>
      <c r="D98" s="6" t="s">
        <v>1</v>
      </c>
      <c r="E98" s="32">
        <v>1880</v>
      </c>
      <c r="F98" s="7">
        <f t="shared" si="2"/>
        <v>3760</v>
      </c>
    </row>
    <row r="99" spans="1:6" x14ac:dyDescent="0.25">
      <c r="A99" s="6"/>
      <c r="B99" s="6" t="s">
        <v>90</v>
      </c>
      <c r="C99" s="6">
        <v>2</v>
      </c>
      <c r="D99" s="6" t="s">
        <v>1</v>
      </c>
      <c r="E99" s="32">
        <v>750</v>
      </c>
      <c r="F99" s="7">
        <f t="shared" si="2"/>
        <v>1500</v>
      </c>
    </row>
    <row r="100" spans="1:6" ht="30" x14ac:dyDescent="0.25">
      <c r="A100" s="6"/>
      <c r="B100" s="8" t="s">
        <v>91</v>
      </c>
      <c r="C100" s="6">
        <v>2</v>
      </c>
      <c r="D100" s="6" t="s">
        <v>79</v>
      </c>
      <c r="E100" s="32">
        <v>3000</v>
      </c>
      <c r="F100" s="7">
        <f t="shared" si="2"/>
        <v>6000</v>
      </c>
    </row>
    <row r="101" spans="1:6" x14ac:dyDescent="0.25">
      <c r="A101" s="6"/>
      <c r="B101" s="6" t="s">
        <v>92</v>
      </c>
      <c r="C101" s="6">
        <v>1</v>
      </c>
      <c r="D101" s="6" t="s">
        <v>79</v>
      </c>
      <c r="E101" s="32">
        <v>1200</v>
      </c>
      <c r="F101" s="7">
        <f t="shared" si="2"/>
        <v>1200</v>
      </c>
    </row>
    <row r="102" spans="1:6" x14ac:dyDescent="0.25">
      <c r="A102" s="6"/>
      <c r="B102" s="6" t="s">
        <v>93</v>
      </c>
      <c r="C102" s="6">
        <v>1</v>
      </c>
      <c r="D102" s="6" t="s">
        <v>79</v>
      </c>
      <c r="E102" s="32">
        <v>28500</v>
      </c>
      <c r="F102" s="7">
        <f t="shared" si="2"/>
        <v>28500</v>
      </c>
    </row>
    <row r="103" spans="1:6" x14ac:dyDescent="0.25">
      <c r="A103" s="6"/>
      <c r="B103" s="6" t="s">
        <v>94</v>
      </c>
      <c r="C103" s="6">
        <v>1</v>
      </c>
      <c r="D103" s="6" t="s">
        <v>79</v>
      </c>
      <c r="E103" s="32">
        <v>4800</v>
      </c>
      <c r="F103" s="7">
        <f t="shared" si="2"/>
        <v>4800</v>
      </c>
    </row>
    <row r="104" spans="1:6" x14ac:dyDescent="0.25">
      <c r="A104" s="3" t="s">
        <v>95</v>
      </c>
      <c r="B104" s="4"/>
      <c r="C104" s="4"/>
      <c r="D104" s="4"/>
      <c r="E104" s="36"/>
      <c r="F104" s="5">
        <f>SUM(F92:F103)</f>
        <v>106622</v>
      </c>
    </row>
    <row r="105" spans="1:6" x14ac:dyDescent="0.25">
      <c r="A105" s="11" t="s">
        <v>158</v>
      </c>
      <c r="B105" s="12"/>
      <c r="C105" s="12"/>
      <c r="D105" s="12"/>
      <c r="E105" s="34"/>
      <c r="F105" s="14"/>
    </row>
    <row r="106" spans="1:6" x14ac:dyDescent="0.25">
      <c r="A106" s="6"/>
      <c r="B106" s="8" t="s">
        <v>96</v>
      </c>
      <c r="C106" s="6">
        <v>9</v>
      </c>
      <c r="D106" s="6" t="s">
        <v>79</v>
      </c>
      <c r="E106" s="32">
        <v>55</v>
      </c>
      <c r="F106" s="7">
        <f>E106*C106</f>
        <v>495</v>
      </c>
    </row>
    <row r="107" spans="1:6" x14ac:dyDescent="0.25">
      <c r="A107" s="6"/>
      <c r="B107" s="8" t="s">
        <v>97</v>
      </c>
      <c r="C107" s="6">
        <v>9</v>
      </c>
      <c r="D107" s="6" t="s">
        <v>1</v>
      </c>
      <c r="E107" s="32">
        <v>105</v>
      </c>
      <c r="F107" s="7">
        <f t="shared" ref="F107:F170" si="3">E107*C107</f>
        <v>945</v>
      </c>
    </row>
    <row r="108" spans="1:6" ht="45" x14ac:dyDescent="0.25">
      <c r="A108" s="6"/>
      <c r="B108" s="8" t="s">
        <v>98</v>
      </c>
      <c r="C108" s="6">
        <v>9</v>
      </c>
      <c r="D108" s="6" t="s">
        <v>1</v>
      </c>
      <c r="E108" s="32">
        <v>4950</v>
      </c>
      <c r="F108" s="7">
        <f t="shared" si="3"/>
        <v>44550</v>
      </c>
    </row>
    <row r="109" spans="1:6" ht="30" x14ac:dyDescent="0.25">
      <c r="A109" s="6"/>
      <c r="B109" s="8" t="s">
        <v>99</v>
      </c>
      <c r="C109" s="6">
        <v>9</v>
      </c>
      <c r="D109" s="6" t="s">
        <v>1</v>
      </c>
      <c r="E109" s="32">
        <v>1332</v>
      </c>
      <c r="F109" s="7">
        <f t="shared" si="3"/>
        <v>11988</v>
      </c>
    </row>
    <row r="110" spans="1:6" x14ac:dyDescent="0.25">
      <c r="A110" s="6"/>
      <c r="B110" s="8" t="s">
        <v>100</v>
      </c>
      <c r="C110" s="6">
        <v>9</v>
      </c>
      <c r="D110" s="6" t="s">
        <v>1</v>
      </c>
      <c r="E110" s="32">
        <v>900</v>
      </c>
      <c r="F110" s="7">
        <f t="shared" si="3"/>
        <v>8100</v>
      </c>
    </row>
    <row r="111" spans="1:6" ht="30" x14ac:dyDescent="0.25">
      <c r="A111" s="6"/>
      <c r="B111" s="8" t="s">
        <v>101</v>
      </c>
      <c r="C111" s="6">
        <v>4</v>
      </c>
      <c r="D111" s="6" t="s">
        <v>1</v>
      </c>
      <c r="E111" s="32">
        <v>1000</v>
      </c>
      <c r="F111" s="7">
        <f t="shared" si="3"/>
        <v>4000</v>
      </c>
    </row>
    <row r="112" spans="1:6" x14ac:dyDescent="0.25">
      <c r="A112" s="6"/>
      <c r="B112" s="8" t="s">
        <v>102</v>
      </c>
      <c r="C112" s="6">
        <v>4</v>
      </c>
      <c r="D112" s="6" t="s">
        <v>103</v>
      </c>
      <c r="E112" s="32">
        <v>21</v>
      </c>
      <c r="F112" s="7">
        <f t="shared" si="3"/>
        <v>84</v>
      </c>
    </row>
    <row r="113" spans="1:6" ht="30" x14ac:dyDescent="0.25">
      <c r="A113" s="6"/>
      <c r="B113" s="8" t="s">
        <v>104</v>
      </c>
      <c r="C113" s="6">
        <v>4</v>
      </c>
      <c r="D113" s="6" t="s">
        <v>1</v>
      </c>
      <c r="E113" s="32">
        <v>72</v>
      </c>
      <c r="F113" s="7">
        <f t="shared" si="3"/>
        <v>288</v>
      </c>
    </row>
    <row r="114" spans="1:6" x14ac:dyDescent="0.25">
      <c r="A114" s="6"/>
      <c r="B114" s="8" t="s">
        <v>105</v>
      </c>
      <c r="C114" s="6">
        <v>4</v>
      </c>
      <c r="D114" s="6" t="s">
        <v>1</v>
      </c>
      <c r="E114" s="32">
        <v>550</v>
      </c>
      <c r="F114" s="7">
        <f t="shared" si="3"/>
        <v>2200</v>
      </c>
    </row>
    <row r="115" spans="1:6" x14ac:dyDescent="0.25">
      <c r="A115" s="6"/>
      <c r="B115" s="8" t="s">
        <v>106</v>
      </c>
      <c r="C115" s="6">
        <v>8</v>
      </c>
      <c r="D115" s="6" t="s">
        <v>1</v>
      </c>
      <c r="E115" s="32">
        <v>78</v>
      </c>
      <c r="F115" s="7">
        <f t="shared" si="3"/>
        <v>624</v>
      </c>
    </row>
    <row r="116" spans="1:6" x14ac:dyDescent="0.25">
      <c r="A116" s="6"/>
      <c r="B116" s="8" t="s">
        <v>107</v>
      </c>
      <c r="C116" s="6">
        <v>3</v>
      </c>
      <c r="D116" s="6" t="s">
        <v>1</v>
      </c>
      <c r="E116" s="32">
        <v>1490</v>
      </c>
      <c r="F116" s="7">
        <f t="shared" si="3"/>
        <v>4470</v>
      </c>
    </row>
    <row r="117" spans="1:6" ht="30" x14ac:dyDescent="0.25">
      <c r="A117" s="6"/>
      <c r="B117" s="8" t="s">
        <v>108</v>
      </c>
      <c r="C117" s="6">
        <v>3</v>
      </c>
      <c r="D117" s="6" t="s">
        <v>1</v>
      </c>
      <c r="E117" s="32">
        <v>1192</v>
      </c>
      <c r="F117" s="7">
        <f t="shared" si="3"/>
        <v>3576</v>
      </c>
    </row>
    <row r="118" spans="1:6" x14ac:dyDescent="0.25">
      <c r="A118" s="6"/>
      <c r="B118" s="8" t="s">
        <v>109</v>
      </c>
      <c r="C118" s="6">
        <v>4</v>
      </c>
      <c r="D118" s="6" t="s">
        <v>1</v>
      </c>
      <c r="E118" s="32">
        <v>15</v>
      </c>
      <c r="F118" s="7">
        <f t="shared" si="3"/>
        <v>60</v>
      </c>
    </row>
    <row r="119" spans="1:6" x14ac:dyDescent="0.25">
      <c r="A119" s="6"/>
      <c r="B119" s="8" t="s">
        <v>110</v>
      </c>
      <c r="C119" s="6">
        <v>3</v>
      </c>
      <c r="D119" s="6" t="s">
        <v>103</v>
      </c>
      <c r="E119" s="32">
        <v>70</v>
      </c>
      <c r="F119" s="7">
        <f t="shared" si="3"/>
        <v>210</v>
      </c>
    </row>
    <row r="120" spans="1:6" x14ac:dyDescent="0.25">
      <c r="A120" s="6"/>
      <c r="B120" s="8" t="s">
        <v>111</v>
      </c>
      <c r="C120" s="6">
        <v>1</v>
      </c>
      <c r="D120" s="6" t="s">
        <v>1</v>
      </c>
      <c r="E120" s="32">
        <v>6800</v>
      </c>
      <c r="F120" s="7">
        <f t="shared" si="3"/>
        <v>6800</v>
      </c>
    </row>
    <row r="121" spans="1:6" ht="30" x14ac:dyDescent="0.25">
      <c r="A121" s="6"/>
      <c r="B121" s="8" t="s">
        <v>112</v>
      </c>
      <c r="C121" s="6">
        <v>1</v>
      </c>
      <c r="D121" s="6" t="s">
        <v>1</v>
      </c>
      <c r="E121" s="32">
        <v>2656</v>
      </c>
      <c r="F121" s="7">
        <f t="shared" si="3"/>
        <v>2656</v>
      </c>
    </row>
    <row r="122" spans="1:6" ht="30" x14ac:dyDescent="0.25">
      <c r="A122" s="6"/>
      <c r="B122" s="8" t="s">
        <v>113</v>
      </c>
      <c r="C122" s="6">
        <v>1</v>
      </c>
      <c r="D122" s="6" t="s">
        <v>1</v>
      </c>
      <c r="E122" s="32">
        <v>1993</v>
      </c>
      <c r="F122" s="7">
        <f t="shared" si="3"/>
        <v>1993</v>
      </c>
    </row>
    <row r="123" spans="1:6" ht="30" x14ac:dyDescent="0.25">
      <c r="A123" s="6"/>
      <c r="B123" s="8" t="s">
        <v>114</v>
      </c>
      <c r="C123" s="6">
        <v>1</v>
      </c>
      <c r="D123" s="6" t="s">
        <v>1</v>
      </c>
      <c r="E123" s="32">
        <v>839</v>
      </c>
      <c r="F123" s="7">
        <f t="shared" si="3"/>
        <v>839</v>
      </c>
    </row>
    <row r="124" spans="1:6" x14ac:dyDescent="0.25">
      <c r="A124" s="6"/>
      <c r="B124" s="8" t="s">
        <v>115</v>
      </c>
      <c r="C124" s="6">
        <v>2</v>
      </c>
      <c r="D124" s="6" t="s">
        <v>1</v>
      </c>
      <c r="E124" s="32">
        <v>55</v>
      </c>
      <c r="F124" s="7">
        <f t="shared" si="3"/>
        <v>110</v>
      </c>
    </row>
    <row r="125" spans="1:6" x14ac:dyDescent="0.25">
      <c r="A125" s="6"/>
      <c r="B125" s="8" t="s">
        <v>116</v>
      </c>
      <c r="C125" s="6">
        <v>1</v>
      </c>
      <c r="D125" s="6" t="s">
        <v>1</v>
      </c>
      <c r="E125" s="32">
        <v>66</v>
      </c>
      <c r="F125" s="7">
        <f t="shared" si="3"/>
        <v>66</v>
      </c>
    </row>
    <row r="126" spans="1:6" x14ac:dyDescent="0.25">
      <c r="A126" s="6"/>
      <c r="B126" s="8" t="s">
        <v>117</v>
      </c>
      <c r="C126" s="6">
        <v>1</v>
      </c>
      <c r="D126" s="6" t="s">
        <v>1</v>
      </c>
      <c r="E126" s="32">
        <v>78</v>
      </c>
      <c r="F126" s="7">
        <f t="shared" si="3"/>
        <v>78</v>
      </c>
    </row>
    <row r="127" spans="1:6" ht="30" x14ac:dyDescent="0.25">
      <c r="A127" s="6"/>
      <c r="B127" s="8" t="s">
        <v>118</v>
      </c>
      <c r="C127" s="6">
        <v>1</v>
      </c>
      <c r="D127" s="6" t="s">
        <v>1</v>
      </c>
      <c r="E127" s="32">
        <v>3100</v>
      </c>
      <c r="F127" s="7">
        <f t="shared" si="3"/>
        <v>3100</v>
      </c>
    </row>
    <row r="128" spans="1:6" x14ac:dyDescent="0.25">
      <c r="A128" s="6"/>
      <c r="B128" s="8" t="s">
        <v>119</v>
      </c>
      <c r="C128" s="6">
        <v>1</v>
      </c>
      <c r="D128" s="6" t="s">
        <v>1</v>
      </c>
      <c r="E128" s="32">
        <v>1799</v>
      </c>
      <c r="F128" s="7">
        <f t="shared" si="3"/>
        <v>1799</v>
      </c>
    </row>
    <row r="129" spans="1:6" ht="30" x14ac:dyDescent="0.25">
      <c r="A129" s="6"/>
      <c r="B129" s="8" t="s">
        <v>120</v>
      </c>
      <c r="C129" s="6">
        <v>1</v>
      </c>
      <c r="D129" s="6" t="s">
        <v>1</v>
      </c>
      <c r="E129" s="32">
        <v>1490</v>
      </c>
      <c r="F129" s="7">
        <f t="shared" si="3"/>
        <v>1490</v>
      </c>
    </row>
    <row r="130" spans="1:6" ht="30" x14ac:dyDescent="0.25">
      <c r="A130" s="6"/>
      <c r="B130" s="8" t="s">
        <v>121</v>
      </c>
      <c r="C130" s="6">
        <v>1</v>
      </c>
      <c r="D130" s="6" t="s">
        <v>1</v>
      </c>
      <c r="E130" s="32">
        <v>125</v>
      </c>
      <c r="F130" s="7">
        <f t="shared" si="3"/>
        <v>125</v>
      </c>
    </row>
    <row r="131" spans="1:6" x14ac:dyDescent="0.25">
      <c r="A131" s="6"/>
      <c r="B131" s="8" t="s">
        <v>122</v>
      </c>
      <c r="C131" s="6">
        <v>1</v>
      </c>
      <c r="D131" s="6" t="s">
        <v>103</v>
      </c>
      <c r="E131" s="32">
        <v>25</v>
      </c>
      <c r="F131" s="7">
        <f t="shared" si="3"/>
        <v>25</v>
      </c>
    </row>
    <row r="132" spans="1:6" x14ac:dyDescent="0.25">
      <c r="A132" s="6"/>
      <c r="B132" s="8" t="s">
        <v>117</v>
      </c>
      <c r="C132" s="6">
        <v>1</v>
      </c>
      <c r="D132" s="6" t="s">
        <v>1</v>
      </c>
      <c r="E132" s="32">
        <v>135</v>
      </c>
      <c r="F132" s="7">
        <f t="shared" si="3"/>
        <v>135</v>
      </c>
    </row>
    <row r="133" spans="1:6" x14ac:dyDescent="0.25">
      <c r="A133" s="6"/>
      <c r="B133" s="8" t="s">
        <v>143</v>
      </c>
      <c r="C133" s="6">
        <v>1</v>
      </c>
      <c r="D133" s="6" t="s">
        <v>1</v>
      </c>
      <c r="E133" s="32">
        <v>755</v>
      </c>
      <c r="F133" s="7">
        <f t="shared" si="3"/>
        <v>755</v>
      </c>
    </row>
    <row r="134" spans="1:6" ht="30" x14ac:dyDescent="0.25">
      <c r="A134" s="6"/>
      <c r="B134" s="8" t="s">
        <v>123</v>
      </c>
      <c r="C134" s="6">
        <v>1</v>
      </c>
      <c r="D134" s="6" t="s">
        <v>1</v>
      </c>
      <c r="E134" s="32">
        <v>220</v>
      </c>
      <c r="F134" s="7">
        <f t="shared" si="3"/>
        <v>220</v>
      </c>
    </row>
    <row r="135" spans="1:6" x14ac:dyDescent="0.25">
      <c r="A135" s="6"/>
      <c r="B135" s="8" t="s">
        <v>124</v>
      </c>
      <c r="C135" s="6">
        <v>1</v>
      </c>
      <c r="D135" s="6" t="s">
        <v>1</v>
      </c>
      <c r="E135" s="32">
        <v>3490</v>
      </c>
      <c r="F135" s="7">
        <f t="shared" si="3"/>
        <v>3490</v>
      </c>
    </row>
    <row r="136" spans="1:6" x14ac:dyDescent="0.25">
      <c r="A136" s="6"/>
      <c r="B136" s="8" t="s">
        <v>125</v>
      </c>
      <c r="C136" s="6">
        <v>1</v>
      </c>
      <c r="D136" s="6" t="s">
        <v>126</v>
      </c>
      <c r="E136" s="32">
        <v>25</v>
      </c>
      <c r="F136" s="7">
        <f t="shared" si="3"/>
        <v>25</v>
      </c>
    </row>
    <row r="137" spans="1:6" ht="30" x14ac:dyDescent="0.25">
      <c r="A137" s="10"/>
      <c r="B137" s="8" t="s">
        <v>127</v>
      </c>
      <c r="C137" s="6">
        <v>1</v>
      </c>
      <c r="D137" s="6" t="s">
        <v>1</v>
      </c>
      <c r="E137" s="32">
        <v>750</v>
      </c>
      <c r="F137" s="7">
        <f t="shared" si="3"/>
        <v>750</v>
      </c>
    </row>
    <row r="138" spans="1:6" x14ac:dyDescent="0.25">
      <c r="A138" s="10"/>
      <c r="B138" s="8" t="s">
        <v>117</v>
      </c>
      <c r="C138" s="6">
        <v>1</v>
      </c>
      <c r="D138" s="6" t="s">
        <v>1</v>
      </c>
      <c r="E138" s="32">
        <v>135</v>
      </c>
      <c r="F138" s="7">
        <f t="shared" si="3"/>
        <v>135</v>
      </c>
    </row>
    <row r="139" spans="1:6" x14ac:dyDescent="0.25">
      <c r="A139" s="10"/>
      <c r="B139" s="8" t="s">
        <v>96</v>
      </c>
      <c r="C139" s="6">
        <v>9</v>
      </c>
      <c r="D139" s="6" t="s">
        <v>79</v>
      </c>
      <c r="E139" s="32">
        <v>55</v>
      </c>
      <c r="F139" s="7">
        <f t="shared" si="3"/>
        <v>495</v>
      </c>
    </row>
    <row r="140" spans="1:6" x14ac:dyDescent="0.25">
      <c r="A140" s="10"/>
      <c r="B140" s="8" t="s">
        <v>97</v>
      </c>
      <c r="C140" s="6">
        <v>9</v>
      </c>
      <c r="D140" s="6" t="s">
        <v>1</v>
      </c>
      <c r="E140" s="32">
        <v>105</v>
      </c>
      <c r="F140" s="7">
        <f t="shared" si="3"/>
        <v>945</v>
      </c>
    </row>
    <row r="141" spans="1:6" ht="45" x14ac:dyDescent="0.25">
      <c r="A141" s="10"/>
      <c r="B141" s="8" t="s">
        <v>98</v>
      </c>
      <c r="C141" s="6">
        <v>9</v>
      </c>
      <c r="D141" s="6" t="s">
        <v>1</v>
      </c>
      <c r="E141" s="32">
        <v>4950</v>
      </c>
      <c r="F141" s="7">
        <f t="shared" si="3"/>
        <v>44550</v>
      </c>
    </row>
    <row r="142" spans="1:6" ht="30" x14ac:dyDescent="0.25">
      <c r="A142" s="10"/>
      <c r="B142" s="8" t="s">
        <v>99</v>
      </c>
      <c r="C142" s="6">
        <v>9</v>
      </c>
      <c r="D142" s="6" t="s">
        <v>1</v>
      </c>
      <c r="E142" s="32">
        <v>1332</v>
      </c>
      <c r="F142" s="7">
        <f t="shared" si="3"/>
        <v>11988</v>
      </c>
    </row>
    <row r="143" spans="1:6" x14ac:dyDescent="0.25">
      <c r="A143" s="10"/>
      <c r="B143" s="8" t="s">
        <v>100</v>
      </c>
      <c r="C143" s="6">
        <v>9</v>
      </c>
      <c r="D143" s="6" t="s">
        <v>1</v>
      </c>
      <c r="E143" s="32">
        <v>900</v>
      </c>
      <c r="F143" s="7">
        <f t="shared" si="3"/>
        <v>8100</v>
      </c>
    </row>
    <row r="144" spans="1:6" x14ac:dyDescent="0.25">
      <c r="A144" s="10"/>
      <c r="B144" s="8" t="s">
        <v>107</v>
      </c>
      <c r="C144" s="6">
        <v>3</v>
      </c>
      <c r="D144" s="6" t="s">
        <v>1</v>
      </c>
      <c r="E144" s="32">
        <v>1490</v>
      </c>
      <c r="F144" s="7">
        <f t="shared" si="3"/>
        <v>4470</v>
      </c>
    </row>
    <row r="145" spans="1:6" ht="30" x14ac:dyDescent="0.25">
      <c r="A145" s="10"/>
      <c r="B145" s="8" t="s">
        <v>108</v>
      </c>
      <c r="C145" s="6">
        <v>3</v>
      </c>
      <c r="D145" s="6" t="s">
        <v>1</v>
      </c>
      <c r="E145" s="32">
        <v>1192</v>
      </c>
      <c r="F145" s="7">
        <f t="shared" si="3"/>
        <v>3576</v>
      </c>
    </row>
    <row r="146" spans="1:6" x14ac:dyDescent="0.25">
      <c r="A146" s="10"/>
      <c r="B146" s="8" t="s">
        <v>110</v>
      </c>
      <c r="C146" s="6">
        <v>3</v>
      </c>
      <c r="D146" s="6" t="s">
        <v>103</v>
      </c>
      <c r="E146" s="32">
        <v>70</v>
      </c>
      <c r="F146" s="7">
        <f t="shared" si="3"/>
        <v>210</v>
      </c>
    </row>
    <row r="147" spans="1:6" x14ac:dyDescent="0.25">
      <c r="A147" s="10"/>
      <c r="B147" s="8" t="s">
        <v>109</v>
      </c>
      <c r="C147" s="6">
        <v>1</v>
      </c>
      <c r="D147" s="6" t="s">
        <v>1</v>
      </c>
      <c r="E147" s="32">
        <v>15</v>
      </c>
      <c r="F147" s="7">
        <f t="shared" si="3"/>
        <v>15</v>
      </c>
    </row>
    <row r="148" spans="1:6" ht="30" x14ac:dyDescent="0.25">
      <c r="A148" s="10"/>
      <c r="B148" s="8" t="s">
        <v>101</v>
      </c>
      <c r="C148" s="6">
        <v>5</v>
      </c>
      <c r="D148" s="6" t="s">
        <v>1</v>
      </c>
      <c r="E148" s="32">
        <v>1000</v>
      </c>
      <c r="F148" s="7">
        <f t="shared" si="3"/>
        <v>5000</v>
      </c>
    </row>
    <row r="149" spans="1:6" x14ac:dyDescent="0.25">
      <c r="A149" s="10"/>
      <c r="B149" s="8" t="s">
        <v>102</v>
      </c>
      <c r="C149" s="6">
        <v>5</v>
      </c>
      <c r="D149" s="6" t="s">
        <v>103</v>
      </c>
      <c r="E149" s="32">
        <v>21</v>
      </c>
      <c r="F149" s="7">
        <f t="shared" si="3"/>
        <v>105</v>
      </c>
    </row>
    <row r="150" spans="1:6" ht="30" x14ac:dyDescent="0.25">
      <c r="A150" s="10"/>
      <c r="B150" s="8" t="s">
        <v>104</v>
      </c>
      <c r="C150" s="6">
        <v>5</v>
      </c>
      <c r="D150" s="6" t="s">
        <v>1</v>
      </c>
      <c r="E150" s="32">
        <v>72</v>
      </c>
      <c r="F150" s="7">
        <f t="shared" si="3"/>
        <v>360</v>
      </c>
    </row>
    <row r="151" spans="1:6" x14ac:dyDescent="0.25">
      <c r="A151" s="10"/>
      <c r="B151" s="8" t="s">
        <v>105</v>
      </c>
      <c r="C151" s="6">
        <v>5</v>
      </c>
      <c r="D151" s="6" t="s">
        <v>1</v>
      </c>
      <c r="E151" s="32">
        <v>550</v>
      </c>
      <c r="F151" s="7">
        <f t="shared" si="3"/>
        <v>2750</v>
      </c>
    </row>
    <row r="152" spans="1:6" x14ac:dyDescent="0.25">
      <c r="A152" s="10"/>
      <c r="B152" s="8" t="s">
        <v>117</v>
      </c>
      <c r="C152" s="6">
        <v>10</v>
      </c>
      <c r="D152" s="6" t="s">
        <v>1</v>
      </c>
      <c r="E152" s="32">
        <v>78</v>
      </c>
      <c r="F152" s="7">
        <f t="shared" si="3"/>
        <v>780</v>
      </c>
    </row>
    <row r="153" spans="1:6" x14ac:dyDescent="0.25">
      <c r="A153" s="10"/>
      <c r="B153" s="8" t="s">
        <v>111</v>
      </c>
      <c r="C153" s="6">
        <v>1</v>
      </c>
      <c r="D153" s="6" t="s">
        <v>1</v>
      </c>
      <c r="E153" s="32">
        <v>6800</v>
      </c>
      <c r="F153" s="7">
        <f t="shared" si="3"/>
        <v>6800</v>
      </c>
    </row>
    <row r="154" spans="1:6" ht="45" x14ac:dyDescent="0.25">
      <c r="A154" s="10"/>
      <c r="B154" s="8" t="s">
        <v>98</v>
      </c>
      <c r="C154" s="6">
        <v>1</v>
      </c>
      <c r="D154" s="6" t="s">
        <v>1</v>
      </c>
      <c r="E154" s="32">
        <v>4950</v>
      </c>
      <c r="F154" s="7">
        <f t="shared" si="3"/>
        <v>4950</v>
      </c>
    </row>
    <row r="155" spans="1:6" x14ac:dyDescent="0.25">
      <c r="A155" s="10"/>
      <c r="B155" s="8" t="s">
        <v>100</v>
      </c>
      <c r="C155" s="6">
        <v>1</v>
      </c>
      <c r="D155" s="6" t="s">
        <v>1</v>
      </c>
      <c r="E155" s="32">
        <v>900</v>
      </c>
      <c r="F155" s="7">
        <f t="shared" si="3"/>
        <v>900</v>
      </c>
    </row>
    <row r="156" spans="1:6" x14ac:dyDescent="0.25">
      <c r="A156" s="10"/>
      <c r="B156" s="8" t="s">
        <v>128</v>
      </c>
      <c r="C156" s="6">
        <v>1</v>
      </c>
      <c r="D156" s="6" t="s">
        <v>1</v>
      </c>
      <c r="E156" s="32">
        <v>55</v>
      </c>
      <c r="F156" s="7">
        <f t="shared" si="3"/>
        <v>55</v>
      </c>
    </row>
    <row r="157" spans="1:6" ht="30" x14ac:dyDescent="0.25">
      <c r="A157" s="10"/>
      <c r="B157" s="8" t="s">
        <v>129</v>
      </c>
      <c r="C157" s="6">
        <v>1</v>
      </c>
      <c r="D157" s="6" t="s">
        <v>1</v>
      </c>
      <c r="E157" s="32">
        <v>2950</v>
      </c>
      <c r="F157" s="7">
        <f t="shared" si="3"/>
        <v>2950</v>
      </c>
    </row>
    <row r="158" spans="1:6" ht="30" x14ac:dyDescent="0.25">
      <c r="A158" s="10"/>
      <c r="B158" s="8" t="s">
        <v>130</v>
      </c>
      <c r="C158" s="6">
        <v>1</v>
      </c>
      <c r="D158" s="6" t="s">
        <v>1</v>
      </c>
      <c r="E158" s="32">
        <v>262</v>
      </c>
      <c r="F158" s="7">
        <f t="shared" si="3"/>
        <v>262</v>
      </c>
    </row>
    <row r="159" spans="1:6" ht="30" x14ac:dyDescent="0.25">
      <c r="A159" s="10"/>
      <c r="B159" s="8" t="s">
        <v>144</v>
      </c>
      <c r="C159" s="6">
        <v>1</v>
      </c>
      <c r="D159" s="6" t="s">
        <v>1</v>
      </c>
      <c r="E159" s="32">
        <v>1446</v>
      </c>
      <c r="F159" s="7">
        <f t="shared" si="3"/>
        <v>1446</v>
      </c>
    </row>
    <row r="160" spans="1:6" ht="30" x14ac:dyDescent="0.25">
      <c r="A160" s="10"/>
      <c r="B160" s="8" t="s">
        <v>118</v>
      </c>
      <c r="C160" s="6">
        <v>1</v>
      </c>
      <c r="D160" s="6" t="s">
        <v>1</v>
      </c>
      <c r="E160" s="32">
        <v>3100</v>
      </c>
      <c r="F160" s="7">
        <f t="shared" si="3"/>
        <v>3100</v>
      </c>
    </row>
    <row r="161" spans="1:6" x14ac:dyDescent="0.25">
      <c r="A161" s="10"/>
      <c r="B161" s="8" t="s">
        <v>119</v>
      </c>
      <c r="C161" s="6">
        <v>1</v>
      </c>
      <c r="D161" s="6" t="s">
        <v>1</v>
      </c>
      <c r="E161" s="32">
        <v>1799</v>
      </c>
      <c r="F161" s="7">
        <f t="shared" si="3"/>
        <v>1799</v>
      </c>
    </row>
    <row r="162" spans="1:6" ht="30" x14ac:dyDescent="0.25">
      <c r="A162" s="10"/>
      <c r="B162" s="8" t="s">
        <v>120</v>
      </c>
      <c r="C162" s="6">
        <v>1</v>
      </c>
      <c r="D162" s="6" t="s">
        <v>1</v>
      </c>
      <c r="E162" s="32">
        <v>1490</v>
      </c>
      <c r="F162" s="7">
        <f t="shared" si="3"/>
        <v>1490</v>
      </c>
    </row>
    <row r="163" spans="1:6" ht="30" x14ac:dyDescent="0.25">
      <c r="A163" s="10"/>
      <c r="B163" s="8" t="s">
        <v>121</v>
      </c>
      <c r="C163" s="6">
        <v>1</v>
      </c>
      <c r="D163" s="6" t="s">
        <v>1</v>
      </c>
      <c r="E163" s="32">
        <v>125</v>
      </c>
      <c r="F163" s="7">
        <f t="shared" si="3"/>
        <v>125</v>
      </c>
    </row>
    <row r="164" spans="1:6" x14ac:dyDescent="0.25">
      <c r="A164" s="10"/>
      <c r="B164" s="8" t="s">
        <v>122</v>
      </c>
      <c r="C164" s="6">
        <v>1</v>
      </c>
      <c r="D164" s="6" t="s">
        <v>103</v>
      </c>
      <c r="E164" s="32">
        <v>25</v>
      </c>
      <c r="F164" s="7">
        <f t="shared" si="3"/>
        <v>25</v>
      </c>
    </row>
    <row r="165" spans="1:6" x14ac:dyDescent="0.25">
      <c r="A165" s="10"/>
      <c r="B165" s="8" t="s">
        <v>117</v>
      </c>
      <c r="C165" s="6">
        <v>2</v>
      </c>
      <c r="D165" s="6" t="s">
        <v>1</v>
      </c>
      <c r="E165" s="32">
        <v>135</v>
      </c>
      <c r="F165" s="7">
        <f t="shared" si="3"/>
        <v>270</v>
      </c>
    </row>
    <row r="166" spans="1:6" x14ac:dyDescent="0.25">
      <c r="A166" s="10"/>
      <c r="B166" s="8" t="s">
        <v>143</v>
      </c>
      <c r="C166" s="6">
        <v>1</v>
      </c>
      <c r="D166" s="6" t="s">
        <v>1</v>
      </c>
      <c r="E166" s="32">
        <v>755</v>
      </c>
      <c r="F166" s="7">
        <f t="shared" si="3"/>
        <v>755</v>
      </c>
    </row>
    <row r="167" spans="1:6" ht="30" x14ac:dyDescent="0.25">
      <c r="A167" s="10"/>
      <c r="B167" s="8" t="s">
        <v>123</v>
      </c>
      <c r="C167" s="6">
        <v>1</v>
      </c>
      <c r="D167" s="6" t="s">
        <v>1</v>
      </c>
      <c r="E167" s="32">
        <v>220</v>
      </c>
      <c r="F167" s="7">
        <f t="shared" si="3"/>
        <v>220</v>
      </c>
    </row>
    <row r="168" spans="1:6" x14ac:dyDescent="0.25">
      <c r="A168" s="10"/>
      <c r="B168" s="8" t="s">
        <v>145</v>
      </c>
      <c r="C168" s="6">
        <v>1</v>
      </c>
      <c r="D168" s="6" t="s">
        <v>1</v>
      </c>
      <c r="E168" s="32">
        <v>1900</v>
      </c>
      <c r="F168" s="7">
        <f t="shared" si="3"/>
        <v>1900</v>
      </c>
    </row>
    <row r="169" spans="1:6" x14ac:dyDescent="0.25">
      <c r="A169" s="10"/>
      <c r="B169" s="8" t="s">
        <v>125</v>
      </c>
      <c r="C169" s="6">
        <v>1</v>
      </c>
      <c r="D169" s="6" t="s">
        <v>126</v>
      </c>
      <c r="E169" s="32">
        <v>25</v>
      </c>
      <c r="F169" s="7">
        <f t="shared" si="3"/>
        <v>25</v>
      </c>
    </row>
    <row r="170" spans="1:6" x14ac:dyDescent="0.25">
      <c r="A170" s="10"/>
      <c r="B170" s="8" t="s">
        <v>146</v>
      </c>
      <c r="C170" s="6">
        <v>1</v>
      </c>
      <c r="D170" s="6" t="s">
        <v>1</v>
      </c>
      <c r="E170" s="32">
        <v>780</v>
      </c>
      <c r="F170" s="7">
        <f t="shared" si="3"/>
        <v>780</v>
      </c>
    </row>
    <row r="171" spans="1:6" x14ac:dyDescent="0.25">
      <c r="A171" s="10"/>
      <c r="B171" s="8" t="s">
        <v>117</v>
      </c>
      <c r="C171" s="6">
        <v>2</v>
      </c>
      <c r="D171" s="6" t="s">
        <v>1</v>
      </c>
      <c r="E171" s="32">
        <v>135</v>
      </c>
      <c r="F171" s="7">
        <f t="shared" ref="F171:F201" si="4">E171*C171</f>
        <v>270</v>
      </c>
    </row>
    <row r="172" spans="1:6" x14ac:dyDescent="0.25">
      <c r="A172" s="10"/>
      <c r="B172" s="8" t="s">
        <v>115</v>
      </c>
      <c r="C172" s="6">
        <v>1</v>
      </c>
      <c r="D172" s="6" t="s">
        <v>1</v>
      </c>
      <c r="E172" s="32">
        <v>145</v>
      </c>
      <c r="F172" s="7">
        <f t="shared" si="4"/>
        <v>145</v>
      </c>
    </row>
    <row r="173" spans="1:6" ht="30" x14ac:dyDescent="0.25">
      <c r="A173" s="10"/>
      <c r="B173" s="8" t="s">
        <v>132</v>
      </c>
      <c r="C173" s="6">
        <v>1</v>
      </c>
      <c r="D173" s="6" t="s">
        <v>1</v>
      </c>
      <c r="E173" s="32">
        <v>2650</v>
      </c>
      <c r="F173" s="7">
        <f t="shared" si="4"/>
        <v>2650</v>
      </c>
    </row>
    <row r="174" spans="1:6" ht="30" x14ac:dyDescent="0.25">
      <c r="A174" s="10"/>
      <c r="B174" s="8" t="s">
        <v>133</v>
      </c>
      <c r="C174" s="6">
        <v>1</v>
      </c>
      <c r="D174" s="6" t="s">
        <v>1</v>
      </c>
      <c r="E174" s="32">
        <v>580</v>
      </c>
      <c r="F174" s="7">
        <f t="shared" si="4"/>
        <v>580</v>
      </c>
    </row>
    <row r="175" spans="1:6" x14ac:dyDescent="0.25">
      <c r="A175" s="10"/>
      <c r="B175" s="8" t="s">
        <v>116</v>
      </c>
      <c r="C175" s="6">
        <v>1</v>
      </c>
      <c r="D175" s="6" t="s">
        <v>1</v>
      </c>
      <c r="E175" s="32">
        <v>95</v>
      </c>
      <c r="F175" s="7">
        <f t="shared" si="4"/>
        <v>95</v>
      </c>
    </row>
    <row r="176" spans="1:6" x14ac:dyDescent="0.25">
      <c r="A176" s="10"/>
      <c r="B176" s="8" t="s">
        <v>117</v>
      </c>
      <c r="C176" s="6">
        <v>1</v>
      </c>
      <c r="D176" s="6" t="s">
        <v>1</v>
      </c>
      <c r="E176" s="32">
        <v>78</v>
      </c>
      <c r="F176" s="7">
        <f t="shared" si="4"/>
        <v>78</v>
      </c>
    </row>
    <row r="177" spans="1:6" x14ac:dyDescent="0.25">
      <c r="A177" s="10"/>
      <c r="B177" s="8" t="s">
        <v>115</v>
      </c>
      <c r="C177" s="6">
        <v>1</v>
      </c>
      <c r="D177" s="6" t="s">
        <v>1</v>
      </c>
      <c r="E177" s="32">
        <v>145</v>
      </c>
      <c r="F177" s="7">
        <f t="shared" si="4"/>
        <v>145</v>
      </c>
    </row>
    <row r="178" spans="1:6" x14ac:dyDescent="0.25">
      <c r="A178" s="10"/>
      <c r="B178" s="8" t="s">
        <v>134</v>
      </c>
      <c r="C178" s="6">
        <v>1</v>
      </c>
      <c r="D178" s="6" t="s">
        <v>103</v>
      </c>
      <c r="E178" s="32">
        <v>25</v>
      </c>
      <c r="F178" s="7">
        <f t="shared" si="4"/>
        <v>25</v>
      </c>
    </row>
    <row r="179" spans="1:6" x14ac:dyDescent="0.25">
      <c r="A179" s="10"/>
      <c r="B179" s="8" t="s">
        <v>124</v>
      </c>
      <c r="C179" s="6">
        <v>1</v>
      </c>
      <c r="D179" s="6" t="s">
        <v>1</v>
      </c>
      <c r="E179" s="32">
        <v>3490</v>
      </c>
      <c r="F179" s="7">
        <f t="shared" si="4"/>
        <v>3490</v>
      </c>
    </row>
    <row r="180" spans="1:6" x14ac:dyDescent="0.25">
      <c r="A180" s="10"/>
      <c r="B180" s="8" t="s">
        <v>125</v>
      </c>
      <c r="C180" s="6">
        <v>1</v>
      </c>
      <c r="D180" s="6" t="s">
        <v>126</v>
      </c>
      <c r="E180" s="32">
        <v>25</v>
      </c>
      <c r="F180" s="7">
        <f t="shared" si="4"/>
        <v>25</v>
      </c>
    </row>
    <row r="181" spans="1:6" x14ac:dyDescent="0.25">
      <c r="A181" s="10"/>
      <c r="B181" s="8" t="s">
        <v>115</v>
      </c>
      <c r="C181" s="6">
        <v>1</v>
      </c>
      <c r="D181" s="6" t="s">
        <v>1</v>
      </c>
      <c r="E181" s="32">
        <v>145</v>
      </c>
      <c r="F181" s="7">
        <f t="shared" si="4"/>
        <v>145</v>
      </c>
    </row>
    <row r="182" spans="1:6" ht="30" x14ac:dyDescent="0.25">
      <c r="A182" s="10"/>
      <c r="B182" s="8" t="s">
        <v>127</v>
      </c>
      <c r="C182" s="6">
        <v>1</v>
      </c>
      <c r="D182" s="6" t="s">
        <v>1</v>
      </c>
      <c r="E182" s="32">
        <v>750</v>
      </c>
      <c r="F182" s="7">
        <f t="shared" si="4"/>
        <v>750</v>
      </c>
    </row>
    <row r="183" spans="1:6" x14ac:dyDescent="0.25">
      <c r="A183" s="10"/>
      <c r="B183" s="8" t="s">
        <v>147</v>
      </c>
      <c r="C183" s="6">
        <v>1</v>
      </c>
      <c r="D183" s="6" t="s">
        <v>1</v>
      </c>
      <c r="E183" s="32">
        <v>5900</v>
      </c>
      <c r="F183" s="7">
        <f t="shared" si="4"/>
        <v>5900</v>
      </c>
    </row>
    <row r="184" spans="1:6" ht="30" x14ac:dyDescent="0.25">
      <c r="A184" s="10"/>
      <c r="B184" s="8" t="s">
        <v>101</v>
      </c>
      <c r="C184" s="6">
        <v>2</v>
      </c>
      <c r="D184" s="6" t="s">
        <v>1</v>
      </c>
      <c r="E184" s="32">
        <v>1000</v>
      </c>
      <c r="F184" s="7">
        <f t="shared" si="4"/>
        <v>2000</v>
      </c>
    </row>
    <row r="185" spans="1:6" x14ac:dyDescent="0.25">
      <c r="A185" s="10"/>
      <c r="B185" s="8" t="s">
        <v>122</v>
      </c>
      <c r="C185" s="6">
        <v>2</v>
      </c>
      <c r="D185" s="6" t="s">
        <v>103</v>
      </c>
      <c r="E185" s="32">
        <v>21</v>
      </c>
      <c r="F185" s="7">
        <f t="shared" si="4"/>
        <v>42</v>
      </c>
    </row>
    <row r="186" spans="1:6" ht="30" x14ac:dyDescent="0.25">
      <c r="A186" s="10"/>
      <c r="B186" s="8" t="s">
        <v>121</v>
      </c>
      <c r="C186" s="6">
        <v>2</v>
      </c>
      <c r="D186" s="6" t="s">
        <v>1</v>
      </c>
      <c r="E186" s="32">
        <v>72</v>
      </c>
      <c r="F186" s="7">
        <f t="shared" si="4"/>
        <v>144</v>
      </c>
    </row>
    <row r="187" spans="1:6" x14ac:dyDescent="0.25">
      <c r="A187" s="10"/>
      <c r="B187" s="8" t="s">
        <v>131</v>
      </c>
      <c r="C187" s="6">
        <v>2</v>
      </c>
      <c r="D187" s="6" t="s">
        <v>1</v>
      </c>
      <c r="E187" s="32">
        <v>550</v>
      </c>
      <c r="F187" s="7">
        <f t="shared" si="4"/>
        <v>1100</v>
      </c>
    </row>
    <row r="188" spans="1:6" x14ac:dyDescent="0.25">
      <c r="A188" s="10"/>
      <c r="B188" s="8" t="s">
        <v>117</v>
      </c>
      <c r="C188" s="6">
        <v>4</v>
      </c>
      <c r="D188" s="6" t="s">
        <v>1</v>
      </c>
      <c r="E188" s="32">
        <v>78</v>
      </c>
      <c r="F188" s="7">
        <f t="shared" si="4"/>
        <v>312</v>
      </c>
    </row>
    <row r="189" spans="1:6" ht="30" x14ac:dyDescent="0.25">
      <c r="A189" s="10"/>
      <c r="B189" s="8" t="s">
        <v>132</v>
      </c>
      <c r="C189" s="6">
        <v>2</v>
      </c>
      <c r="D189" s="6" t="s">
        <v>1</v>
      </c>
      <c r="E189" s="32">
        <v>2650</v>
      </c>
      <c r="F189" s="7">
        <f t="shared" si="4"/>
        <v>5300</v>
      </c>
    </row>
    <row r="190" spans="1:6" ht="30" x14ac:dyDescent="0.25">
      <c r="A190" s="10"/>
      <c r="B190" s="8" t="s">
        <v>133</v>
      </c>
      <c r="C190" s="6">
        <v>2</v>
      </c>
      <c r="D190" s="6" t="s">
        <v>1</v>
      </c>
      <c r="E190" s="32">
        <v>580</v>
      </c>
      <c r="F190" s="7">
        <f t="shared" si="4"/>
        <v>1160</v>
      </c>
    </row>
    <row r="191" spans="1:6" x14ac:dyDescent="0.25">
      <c r="A191" s="10"/>
      <c r="B191" s="8" t="s">
        <v>115</v>
      </c>
      <c r="C191" s="6">
        <v>2</v>
      </c>
      <c r="D191" s="6" t="s">
        <v>1</v>
      </c>
      <c r="E191" s="32">
        <v>145</v>
      </c>
      <c r="F191" s="7">
        <f t="shared" si="4"/>
        <v>290</v>
      </c>
    </row>
    <row r="192" spans="1:6" x14ac:dyDescent="0.25">
      <c r="A192" s="10"/>
      <c r="B192" s="8" t="s">
        <v>117</v>
      </c>
      <c r="C192" s="6">
        <v>2</v>
      </c>
      <c r="D192" s="6" t="s">
        <v>1</v>
      </c>
      <c r="E192" s="32">
        <v>78</v>
      </c>
      <c r="F192" s="7">
        <f t="shared" si="4"/>
        <v>156</v>
      </c>
    </row>
    <row r="193" spans="1:6" x14ac:dyDescent="0.25">
      <c r="A193" s="10"/>
      <c r="B193" s="8" t="s">
        <v>116</v>
      </c>
      <c r="C193" s="6">
        <v>2</v>
      </c>
      <c r="D193" s="6" t="s">
        <v>1</v>
      </c>
      <c r="E193" s="32">
        <v>95</v>
      </c>
      <c r="F193" s="7">
        <f t="shared" si="4"/>
        <v>190</v>
      </c>
    </row>
    <row r="194" spans="1:6" x14ac:dyDescent="0.25">
      <c r="A194" s="10"/>
      <c r="B194" s="8" t="s">
        <v>134</v>
      </c>
      <c r="C194" s="6">
        <v>2</v>
      </c>
      <c r="D194" s="6" t="s">
        <v>103</v>
      </c>
      <c r="E194" s="32">
        <v>25</v>
      </c>
      <c r="F194" s="7">
        <f t="shared" si="4"/>
        <v>50</v>
      </c>
    </row>
    <row r="195" spans="1:6" x14ac:dyDescent="0.25">
      <c r="A195" s="10"/>
      <c r="B195" s="8" t="s">
        <v>135</v>
      </c>
      <c r="C195" s="6">
        <v>1</v>
      </c>
      <c r="D195" s="6" t="s">
        <v>1</v>
      </c>
      <c r="E195" s="32">
        <v>1450</v>
      </c>
      <c r="F195" s="7">
        <f t="shared" si="4"/>
        <v>1450</v>
      </c>
    </row>
    <row r="196" spans="1:6" ht="30" x14ac:dyDescent="0.25">
      <c r="A196" s="10"/>
      <c r="B196" s="8" t="s">
        <v>136</v>
      </c>
      <c r="C196" s="6">
        <v>1</v>
      </c>
      <c r="D196" s="6" t="s">
        <v>1</v>
      </c>
      <c r="E196" s="32">
        <v>300</v>
      </c>
      <c r="F196" s="7">
        <f t="shared" si="4"/>
        <v>300</v>
      </c>
    </row>
    <row r="197" spans="1:6" ht="30" x14ac:dyDescent="0.25">
      <c r="A197" s="10"/>
      <c r="B197" s="8" t="s">
        <v>137</v>
      </c>
      <c r="C197" s="6">
        <v>1</v>
      </c>
      <c r="D197" s="6" t="s">
        <v>1</v>
      </c>
      <c r="E197" s="32">
        <v>85</v>
      </c>
      <c r="F197" s="7">
        <f t="shared" si="4"/>
        <v>85</v>
      </c>
    </row>
    <row r="198" spans="1:6" ht="30" x14ac:dyDescent="0.25">
      <c r="A198" s="10"/>
      <c r="B198" s="8" t="s">
        <v>138</v>
      </c>
      <c r="C198" s="6">
        <v>1</v>
      </c>
      <c r="D198" s="6" t="s">
        <v>1</v>
      </c>
      <c r="E198" s="32">
        <v>780</v>
      </c>
      <c r="F198" s="7">
        <f t="shared" si="4"/>
        <v>780</v>
      </c>
    </row>
    <row r="199" spans="1:6" x14ac:dyDescent="0.25">
      <c r="A199" s="10"/>
      <c r="B199" s="6" t="s">
        <v>139</v>
      </c>
      <c r="C199" s="6">
        <v>1</v>
      </c>
      <c r="D199" s="6" t="s">
        <v>79</v>
      </c>
      <c r="E199" s="32">
        <v>36500</v>
      </c>
      <c r="F199" s="7">
        <f t="shared" si="4"/>
        <v>36500</v>
      </c>
    </row>
    <row r="200" spans="1:6" x14ac:dyDescent="0.25">
      <c r="A200" s="10"/>
      <c r="B200" s="6" t="s">
        <v>140</v>
      </c>
      <c r="C200" s="6">
        <v>1</v>
      </c>
      <c r="D200" s="6" t="s">
        <v>79</v>
      </c>
      <c r="E200" s="32">
        <v>37150</v>
      </c>
      <c r="F200" s="7">
        <f t="shared" si="4"/>
        <v>37150</v>
      </c>
    </row>
    <row r="201" spans="1:6" x14ac:dyDescent="0.25">
      <c r="A201" s="10"/>
      <c r="B201" s="6" t="s">
        <v>141</v>
      </c>
      <c r="C201" s="6">
        <v>1</v>
      </c>
      <c r="D201" s="6" t="s">
        <v>142</v>
      </c>
      <c r="E201" s="32">
        <f>159999-313.07</f>
        <v>159685.93</v>
      </c>
      <c r="F201" s="7">
        <f t="shared" si="4"/>
        <v>159685.93</v>
      </c>
    </row>
    <row r="202" spans="1:6" x14ac:dyDescent="0.25">
      <c r="A202" s="24" t="s">
        <v>157</v>
      </c>
      <c r="B202" s="12"/>
      <c r="C202" s="12"/>
      <c r="D202" s="12"/>
      <c r="E202" s="33"/>
      <c r="F202" s="13">
        <f>SUM(F106:F201)</f>
        <v>478369.93</v>
      </c>
    </row>
    <row r="204" spans="1:6" x14ac:dyDescent="0.25">
      <c r="B204" t="s">
        <v>159</v>
      </c>
      <c r="F204" s="2">
        <v>0</v>
      </c>
    </row>
    <row r="205" spans="1:6" x14ac:dyDescent="0.25">
      <c r="B205" t="s">
        <v>160</v>
      </c>
      <c r="F205" s="2">
        <v>0</v>
      </c>
    </row>
    <row r="207" spans="1:6" x14ac:dyDescent="0.25">
      <c r="B207" s="1" t="s">
        <v>154</v>
      </c>
      <c r="C207" s="1"/>
      <c r="D207" s="1"/>
      <c r="E207" s="1"/>
      <c r="F207" s="26">
        <f>F205+F204+F202+F104+F90+F55+F30</f>
        <v>2293620</v>
      </c>
    </row>
    <row r="208" spans="1:6" x14ac:dyDescent="0.25">
      <c r="B208" t="s">
        <v>155</v>
      </c>
      <c r="F208" s="22">
        <f>F207/100*21</f>
        <v>481660.2</v>
      </c>
    </row>
    <row r="209" spans="2:6" x14ac:dyDescent="0.25">
      <c r="B209" t="s">
        <v>156</v>
      </c>
      <c r="F209" s="22">
        <f>F207+F208</f>
        <v>2775280.2</v>
      </c>
    </row>
  </sheetData>
  <sheetProtection algorithmName="SHA-512" hashValue="+IxUCa6SKeKgPLiRukxYOS4SsDiTg2OE5v96qPlw/i/gttSLLo8dS4cvJpJQpPHXraY5QdVclPvBamWNjQW1EQ==" saltValue="mhhppuP1e0MSM7AHMIv+Ug==" spinCount="100000" sheet="1" objects="1" scenarios="1"/>
  <mergeCells count="1">
    <mergeCell ref="A3:F3"/>
  </mergeCells>
  <pageMargins left="0.7" right="0.7" top="0.78740157499999996" bottom="0.78740157499999996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Rozpocty</cp:lastModifiedBy>
  <cp:lastPrinted>2019-02-28T13:21:00Z</cp:lastPrinted>
  <dcterms:created xsi:type="dcterms:W3CDTF">2019-02-17T15:48:09Z</dcterms:created>
  <dcterms:modified xsi:type="dcterms:W3CDTF">2019-06-21T12:53:10Z</dcterms:modified>
</cp:coreProperties>
</file>