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rekapitulace" sheetId="1" r:id="rId1"/>
    <sheet name="SO 000" sheetId="2" r:id="rId2"/>
    <sheet name="SO 101" sheetId="3" r:id="rId3"/>
    <sheet name="SO 180" sheetId="4" r:id="rId4"/>
    <sheet name="SO 201" sheetId="5" r:id="rId5"/>
  </sheets>
  <definedNames/>
  <calcPr fullCalcOnLoad="1"/>
</workbook>
</file>

<file path=xl/sharedStrings.xml><?xml version="1.0" encoding="utf-8"?>
<sst xmlns="http://schemas.openxmlformats.org/spreadsheetml/2006/main" count="458" uniqueCount="188">
  <si>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</si>
  <si>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</si>
  <si>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</si>
  <si>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</si>
  <si>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</si>
  <si>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</si>
  <si>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</si>
  <si>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</si>
  <si>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</si>
  <si>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</si>
  <si>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</si>
  <si>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</si>
  <si>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 :</t>
  </si>
  <si>
    <t>číslo a název SO:</t>
  </si>
  <si>
    <t>číslo a název rozpočtu: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</si>
  <si>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</si>
  <si>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</si>
  <si>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</si>
  <si>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</si>
  <si>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</si>
  <si>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</si>
  <si>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</si>
  <si>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</si>
  <si>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</si>
  <si>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</si>
  <si>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</si>
  <si>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</si>
  <si>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</si>
  <si>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</si>
  <si>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</si>
  <si>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</si>
  <si>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</si>
  <si>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</si>
  <si>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</si>
  <si>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</si>
  <si>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</si>
  <si>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</si>
  <si>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</si>
  <si>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</si>
  <si>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</si>
  <si>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 xml:space="preserve">T         </t>
  </si>
  <si>
    <t>02520</t>
  </si>
  <si>
    <t>ZKOUŠENÍ MATERIÁLŮ NEZÁVISLOU ZKUŠEBNOU
zkoušky dle KZP
CS vlastní</t>
  </si>
  <si>
    <t xml:space="preserve">KPL       </t>
  </si>
  <si>
    <t>02910</t>
  </si>
  <si>
    <t>029412</t>
  </si>
  <si>
    <t>OSTATNÍ POŽADAVKY - VYPRACOVÁNÍ MOSTNÍHO LISTU
CS vlastní</t>
  </si>
  <si>
    <t xml:space="preserve">KS        </t>
  </si>
  <si>
    <t>02944</t>
  </si>
  <si>
    <t>OSTAT POŽADAVKY - DOKUMENTACE SKUTEČ PROVEDENÍ
CS vlastní</t>
  </si>
  <si>
    <t>02953</t>
  </si>
  <si>
    <t>OSTATNÍ POŽADAVKY - HLAVNÍ MOSTNÍ PROHLÍDKA
1. hlavní mostní prohlídka
CS vlastní</t>
  </si>
  <si>
    <t>02991</t>
  </si>
  <si>
    <t>03100</t>
  </si>
  <si>
    <t>ZAŘÍZENÍ STAVENIŠTĚ - ZŘÍZENÍ, PROVOZ, DEMONTÁŽ
CS vlastní</t>
  </si>
  <si>
    <t>C e l k e m</t>
  </si>
  <si>
    <t>SO 101</t>
  </si>
  <si>
    <t>Napojení na stávající silnici</t>
  </si>
  <si>
    <t>Zemní práce</t>
  </si>
  <si>
    <t>122738</t>
  </si>
  <si>
    <t>ODKOPÁVKY A PROKOPÁVKY OBECNÉ TŘ. I, ODVOZ DO 20KM</t>
  </si>
  <si>
    <t xml:space="preserve">M3        </t>
  </si>
  <si>
    <t>17110</t>
  </si>
  <si>
    <t>ULOŽENÍ SYPANINY DO NÁSYPŮ SE ZHUTNĚNÍM</t>
  </si>
  <si>
    <t>17310</t>
  </si>
  <si>
    <t>ZEMNÍ KRAJNICE A DOSYPÁVKY SE ZHUTNĚNÍM</t>
  </si>
  <si>
    <t>18220</t>
  </si>
  <si>
    <t>ROZPROSTŘENÍ ORNICE VE SVAHU
včetně natěžení, dovozu a případ.poplatku za materiál</t>
  </si>
  <si>
    <t>18241</t>
  </si>
  <si>
    <t>ZALOŽENÍ TRÁVNÍKU RUČNÍM VÝSEVEM</t>
  </si>
  <si>
    <t xml:space="preserve">M2        </t>
  </si>
  <si>
    <t>Komunikace</t>
  </si>
  <si>
    <t>56313</t>
  </si>
  <si>
    <t>VOZOVKOVÉ VRSTVY Z MECHANICKY ZPEVNĚNÉHO KAMENIVA TL. DO 150MM</t>
  </si>
  <si>
    <t>56335</t>
  </si>
  <si>
    <t>VOZOVKOVÉ VRSTVY ZE ŠTĚRKODRTI TL. DO 250MM</t>
  </si>
  <si>
    <t>572214</t>
  </si>
  <si>
    <t>SPOJOVACÍ POSTŘIK Z MODIFIK EMULZE DO 0,5KG/M2</t>
  </si>
  <si>
    <t>574A34</t>
  </si>
  <si>
    <t>ASFALTOVÝ BETON PRO OBRUSNÉ VRSTVY ACO 11+, 11S TL. 40MM</t>
  </si>
  <si>
    <t>574E56</t>
  </si>
  <si>
    <t>ASFALTOVÝ BETON PRO PODKLADNÍ VRSTVY ACP 16+, 16S TL. 60MM</t>
  </si>
  <si>
    <t>Ostatní konstrukce a práce</t>
  </si>
  <si>
    <t xml:space="preserve">M         </t>
  </si>
  <si>
    <t>91228</t>
  </si>
  <si>
    <t>SMĚROVÉ SLOUPKY Z PLAST HMOT VČETNĚ ODRAZNÉHO PÁSKU</t>
  </si>
  <si>
    <t xml:space="preserve">KUS       </t>
  </si>
  <si>
    <t>915111</t>
  </si>
  <si>
    <t>VODOROVNÉ DOPRAVNÍ ZNAČENÍ BARVOU HLADKÉ - DODÁVKA A POKLÁDKA</t>
  </si>
  <si>
    <t>919114</t>
  </si>
  <si>
    <t>ŘEZÁNÍ ASFALTOVÉHO KRYTU VOZOVEK TL DO 200MM</t>
  </si>
  <si>
    <t>931321</t>
  </si>
  <si>
    <t>TĚSNĚNÍ DILATAČ SPAR ASF ZÁLIVKOU MODIFIK PRŮŘ DO 100MM2</t>
  </si>
  <si>
    <t>SO 180</t>
  </si>
  <si>
    <t>Dopravně inženýrská opatření</t>
  </si>
  <si>
    <t>02720</t>
  </si>
  <si>
    <t>02940</t>
  </si>
  <si>
    <t>OSTATNÍ POŽADAVKY - VYPRACOVÁNÍ DOKUMENTACE
pasportizace objízdných tras a dotčených komunikací</t>
  </si>
  <si>
    <t>SO 201</t>
  </si>
  <si>
    <t>11110</t>
  </si>
  <si>
    <t>ODSTRANĚNÍ TRAVIN</t>
  </si>
  <si>
    <t>111208</t>
  </si>
  <si>
    <t>ODSTRANĚNÍ KŘOVIN S ODVOZEM DO 20KM</t>
  </si>
  <si>
    <t>113728</t>
  </si>
  <si>
    <t>FRÉZOVÁNÍ ZPEVNĚNÝCH PLOCH ASFALTOVÝCH, ODVOZ DO 20KM</t>
  </si>
  <si>
    <t>Svislé konstrukce</t>
  </si>
  <si>
    <t>317325</t>
  </si>
  <si>
    <t>ŘÍMSY ZE ŽELEZOBETONU DO C30/37 (B37)
včetně bednění, úpravy povrchů, výplně , tmelení pracovních spar trvale pružným tmelem</t>
  </si>
  <si>
    <t>317365</t>
  </si>
  <si>
    <t>VÝZTUŽ ŘÍMS Z OCELI 10505, B500B</t>
  </si>
  <si>
    <t>575C65</t>
  </si>
  <si>
    <t>LITÝ ASFALT MA IV (OCHRANA MOSTNÍ IZOLACE) 16 TL. 45MM</t>
  </si>
  <si>
    <t>Přidružená stavební výroba</t>
  </si>
  <si>
    <t>711412</t>
  </si>
  <si>
    <t>IZOLACE MOSTOVEK CELOPLOŠNÁ ASFALTOVÝMI PÁSY</t>
  </si>
  <si>
    <t>711462</t>
  </si>
  <si>
    <t>IZOLACE MOSTOVEK POD ŘÍMSOU ASFALTOVÝMI PÁSY S PEČETÍCÍ VRSTVOU
ochrana izolace pod římsou - natavované pásy s Al vložkou</t>
  </si>
  <si>
    <t>91355</t>
  </si>
  <si>
    <t>EVIDENČNÍ ČÍSLO MOSTU</t>
  </si>
  <si>
    <t>93656</t>
  </si>
  <si>
    <t>NIVELAČNÍ ZNAČKA NA KONSTRUKCI</t>
  </si>
  <si>
    <t>966168</t>
  </si>
  <si>
    <t>Varianta:NŘ - Návrh řešení</t>
  </si>
  <si>
    <t>Most přes potok Výmola</t>
  </si>
  <si>
    <t>OSTATNÍ POŽADAVKY - INFORMAČNÍ TABULE
CS vlastní</t>
  </si>
  <si>
    <t>řezání asfalt.krytu na ZÚ a KÚ: 11,5+11,5= 23,0 [A]
řezání spár na konci rámu - 12,55+12,55=25,10 [B]
Celkem: A+B=48,10 [C]</t>
  </si>
  <si>
    <t>zalití spar na ZÚ+KÚ : 11,5+11,5=13,0 [A]
zalití spar na konci rámu:  12,55+12,55=25,10 [B]
Celkem: A+B=48,10 [C]</t>
  </si>
  <si>
    <t xml:space="preserve">Vodící čáry - SO 201: 2*25,0m*0,125 + 25,0+0,5+0,125=7,81 [A]
</t>
  </si>
  <si>
    <t>8,15*11,3+8,15*11,3=184,19 [A]</t>
  </si>
  <si>
    <t xml:space="preserve"> Podél koryta potoka: odhad - 150,0=150,00 [A]
 </t>
  </si>
  <si>
    <t xml:space="preserve"> Podél koryta potoka: odhad - 75,0=750,00 [A]
 </t>
  </si>
  <si>
    <t>Odhad 250 m2 = 250m2</t>
  </si>
  <si>
    <t>Ohumusování svahů - odhad 45,0=45,00 [A]</t>
  </si>
  <si>
    <t xml:space="preserve">Ochranný přísyp krajnice - Odhad: (2*8,15*2)*0,3=9,78 [A] </t>
  </si>
  <si>
    <t xml:space="preserve">Odkop svahu náspu v tl. 500 mm - odhad: 2*8,15*2=32,6 [A]
Celkem: A*0,5=16,3 [B]
</t>
  </si>
  <si>
    <t>Přísyp svahu tělesa náspu - odhad: 32,6*0,2=6,52 [A]</t>
  </si>
  <si>
    <t>frézování vozovky na mostovce tl. Do 150 mm odhad: 8,72*11,3*0,15=14,78 [A]</t>
  </si>
  <si>
    <t>odhad 160 kg/ m3</t>
  </si>
  <si>
    <t>31717</t>
  </si>
  <si>
    <t>KOVOVÉ KONSTRUKCE PRO KOTVENÍ ŘÍMSY</t>
  </si>
  <si>
    <t>KG</t>
  </si>
  <si>
    <t>po 1 m na NK</t>
  </si>
  <si>
    <t>odhad 6 kg/kus  17*6,0*2=204,000 [A]</t>
  </si>
  <si>
    <t>plocha vozovky v rozsahu mostu odhad :  8,72*11,3=98,54 [A]</t>
  </si>
  <si>
    <t>BOURÁNÍ KONSTRUKCÍ ZE ŽELEZOBETONU S ODVOZEM DO 20KM
demolice stávajícího zábradlí</t>
  </si>
  <si>
    <t>938543</t>
  </si>
  <si>
    <t>OČIŠTĚNÍ BETON KONSTR OTRYSKÁNÍM TLAK VODOU DO 1000 BARŮ</t>
  </si>
  <si>
    <t>M2</t>
  </si>
  <si>
    <t xml:space="preserve">boky opěr: (2,32*12,55*2)= 58,23 [A] </t>
  </si>
  <si>
    <t>Spodní líc NK: 8,07*12,55 = 101,28 [B]</t>
  </si>
  <si>
    <t>Celkem: A+B = 159,51 [C]</t>
  </si>
  <si>
    <t>Úpravy povrchů, podlahy, výplně otvorů</t>
  </si>
  <si>
    <t>REPROFILACE PODHLEDŮ, SVISLÝCH PLOCH SANAČNÍ MALTOU DVOUVRST TL 50MM</t>
  </si>
  <si>
    <t>62631</t>
  </si>
  <si>
    <t>SPOJOVACÍ MŮSTEK MEZI STARÝM A NOVÝM BETONEM</t>
  </si>
  <si>
    <t>62652</t>
  </si>
  <si>
    <t>OCHRANA VÝZTUŽE PŘI NEDOSTATEČNÉM KRYTÍ</t>
  </si>
  <si>
    <t>boky opěr cca 50% plochy: 58,23*0,5=29,11 [A] 
podhled NK cca 60% plochy: 101,28*0,60=60,77 [B]  
Celkem: A+B=89,89 [C]</t>
  </si>
  <si>
    <t>dle pol.č.626122</t>
  </si>
  <si>
    <t>9113A1</t>
  </si>
  <si>
    <t>SVODIDLO OCEL SILNIČ JEDNOSTR, ÚROVEŇ ZADRŽ N1, N2 - DODÁVKA A MONTÁŽ</t>
  </si>
  <si>
    <t>M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</si>
  <si>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</si>
  <si>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9117C1</t>
  </si>
  <si>
    <t>SVOD OCEL ZÁBRADEL ÚROVEŇ ZADRŽ H2 - DODÁVKA A MONTÁŽ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</si>
  <si>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</si>
  <si>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OTSKP-SPK</t>
  </si>
  <si>
    <t xml:space="preserve">Svodidlo nízké - N2 - SO 201 : 50,0=50,000 [A] </t>
  </si>
  <si>
    <t>POMOC PRÁCE ZŘÍZ NEBO ZAJIŠŤ REGULACI A OCHRANU DOPRAVY
aktualizace DIO vč.projednání, včetně získání DIR a nájmu po dobu realizace stavby</t>
  </si>
  <si>
    <t xml:space="preserve">Svodidlo zábradelní - H2 - SO 201 : 2*18=36,00 [A] </t>
  </si>
  <si>
    <t>014102</t>
  </si>
  <si>
    <t>a</t>
  </si>
  <si>
    <t>POPLATKY ZA SKLÁDKU
beton, kamenivo
CS vlastní</t>
  </si>
  <si>
    <t>c</t>
  </si>
  <si>
    <t>POPLATKY ZA SKLÁDKU
zemina
CS vlastní</t>
  </si>
  <si>
    <t>b</t>
  </si>
  <si>
    <t>POPLATKY ZA SKLÁDKU
živice, mostní izolace  a ostatní materiály
CS vlastní</t>
  </si>
  <si>
    <t>frézování vozovky na mostovce tl. do 150 mm odhad: 8,72*11,3*0,15=14,78 [A]</t>
  </si>
  <si>
    <t>Frézování vozovky na předpolí mostu tl. do 150 mm odhad: 2*5*11,3*0,15 = 16,95 [B]</t>
  </si>
  <si>
    <t>Celkem: A+B = 31,73 [C]</t>
  </si>
  <si>
    <t>2017_OTSKP-SPK</t>
  </si>
  <si>
    <t>113328</t>
  </si>
  <si>
    <t>ODSTRAN PODKL ZPEVNĚNÝCH PLOCH Z KAMENIVA NESTMEL, ODVOZ DO 20KM
skládka</t>
  </si>
  <si>
    <t>výměna podloží : 45,2=45,20 [A]</t>
  </si>
  <si>
    <t xml:space="preserve"> </t>
  </si>
  <si>
    <t>OSTATNÍ POŽADAVKY -  GEODETICKÁ MĚŘENÍ a TePř na provedení opravy
CS vlastní</t>
  </si>
  <si>
    <t>Stavba:  ,,II/611, most ev.č. 611-005 přes potok výmola za obcí Mochov - neodkladná oprava"</t>
  </si>
  <si>
    <t>Stavba: ,,II/611, most ev.č. 611-005 přes potok výmola za obcí Mochov - neodkladná oprava"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</si>
</sst>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,##0.000"/>
  </numFmts>
  <fonts count="4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4" borderId="12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 shrinkToFit="1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64" fontId="3" fillId="33" borderId="13" xfId="0" applyNumberFormat="1" applyFont="1" applyFill="1" applyBorder="1" applyAlignment="1" applyProtection="1">
      <alignment vertical="center"/>
      <protection/>
    </xf>
    <xf numFmtId="164" fontId="3" fillId="33" borderId="14" xfId="0" applyNumberFormat="1" applyFont="1" applyFill="1" applyBorder="1" applyAlignment="1" applyProtection="1">
      <alignment vertical="center"/>
      <protection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26" sqref="B26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/>
    </row>
    <row r="3" ht="12.75" customHeight="1">
      <c r="B3" s="1" t="s">
        <v>0</v>
      </c>
    </row>
    <row r="5" ht="12.75" customHeight="1">
      <c r="B5" s="2" t="s">
        <v>187</v>
      </c>
    </row>
    <row r="6" spans="2:8" ht="12.75" customHeight="1">
      <c r="B6" t="s">
        <v>122</v>
      </c>
      <c r="G6" t="s">
        <v>3</v>
      </c>
      <c r="H6">
        <v>0</v>
      </c>
    </row>
    <row r="7" spans="2:8" ht="12.75" customHeight="1">
      <c r="B7" s="3" t="s">
        <v>1</v>
      </c>
      <c r="C7" s="2">
        <f>SUM(C11:C14)</f>
        <v>0</v>
      </c>
      <c r="G7" t="s">
        <v>4</v>
      </c>
      <c r="H7">
        <v>15</v>
      </c>
    </row>
    <row r="8" spans="2:8" ht="12.75" customHeight="1">
      <c r="B8" s="3" t="s">
        <v>2</v>
      </c>
      <c r="C8" s="2">
        <f>SUM(E11:E14)</f>
        <v>0</v>
      </c>
      <c r="G8" t="s">
        <v>5</v>
      </c>
      <c r="H8">
        <v>21</v>
      </c>
    </row>
    <row r="10" spans="1:5" ht="12.7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</row>
    <row r="11" spans="1:5" ht="12.75" customHeight="1">
      <c r="A11" s="6" t="s">
        <v>15</v>
      </c>
      <c r="B11" s="6" t="s">
        <v>16</v>
      </c>
      <c r="C11" s="8">
        <f>'SO 000'!I24</f>
        <v>0</v>
      </c>
      <c r="D11" s="8">
        <f>'SO 000'!P24</f>
        <v>0</v>
      </c>
      <c r="E11" s="8">
        <f>C11+D11</f>
        <v>0</v>
      </c>
    </row>
    <row r="12" spans="1:5" ht="12.75" customHeight="1">
      <c r="A12" s="6" t="s">
        <v>56</v>
      </c>
      <c r="B12" s="6" t="s">
        <v>57</v>
      </c>
      <c r="C12" s="8">
        <f>'SO 101'!I53</f>
        <v>0</v>
      </c>
      <c r="D12" s="8">
        <f>'SO 101'!P53</f>
        <v>0</v>
      </c>
      <c r="E12" s="8">
        <f>C12+D12</f>
        <v>0</v>
      </c>
    </row>
    <row r="13" spans="1:5" ht="12.75" customHeight="1">
      <c r="A13" s="6" t="s">
        <v>93</v>
      </c>
      <c r="B13" s="6" t="s">
        <v>94</v>
      </c>
      <c r="C13" s="8">
        <f>'SO 180'!I17</f>
        <v>0</v>
      </c>
      <c r="D13" s="8">
        <f>'SO 180'!P17</f>
        <v>0</v>
      </c>
      <c r="E13" s="8">
        <f>C13+D13</f>
        <v>0</v>
      </c>
    </row>
    <row r="14" spans="1:5" ht="12.75" customHeight="1">
      <c r="A14" s="6" t="s">
        <v>98</v>
      </c>
      <c r="B14" s="6" t="s">
        <v>123</v>
      </c>
      <c r="C14" s="8">
        <f>'SO 201'!I70</f>
        <v>0</v>
      </c>
      <c r="D14" s="8">
        <f>'SO 201'!P70</f>
        <v>0</v>
      </c>
      <c r="E14" s="8">
        <f>C14+D14</f>
        <v>0</v>
      </c>
    </row>
    <row r="21" ht="12.75" customHeight="1">
      <c r="B21" t="s">
        <v>184</v>
      </c>
    </row>
  </sheetData>
  <sheetProtection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180'!A1" tooltip="Odkaz na stranku objektu [SO 180]" display="SO 180"/>
    <hyperlink ref="A14" location="#'SO 201'!A1" tooltip="Odkaz na stranku objektu [SO 201]" display="SO 201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186</v>
      </c>
    </row>
    <row r="5" spans="1:5" ht="12.75" customHeight="1">
      <c r="A5" t="s">
        <v>13</v>
      </c>
      <c r="C5" s="5" t="s">
        <v>15</v>
      </c>
      <c r="D5" s="5"/>
      <c r="E5" s="5" t="s">
        <v>16</v>
      </c>
    </row>
    <row r="6" spans="1:5" ht="12.75" customHeight="1">
      <c r="A6" t="s">
        <v>14</v>
      </c>
      <c r="C6" s="5" t="s">
        <v>15</v>
      </c>
      <c r="D6" s="5"/>
      <c r="E6" s="5" t="s">
        <v>16</v>
      </c>
    </row>
    <row r="7" spans="3:5" ht="12.75" customHeight="1">
      <c r="C7" s="5"/>
      <c r="D7" s="5"/>
      <c r="E7" s="5"/>
    </row>
    <row r="8" spans="1:16" ht="12.75" customHeight="1">
      <c r="A8" s="47" t="s">
        <v>17</v>
      </c>
      <c r="B8" s="47" t="s">
        <v>19</v>
      </c>
      <c r="C8" s="47" t="s">
        <v>20</v>
      </c>
      <c r="D8" s="47" t="s">
        <v>21</v>
      </c>
      <c r="E8" s="47" t="s">
        <v>22</v>
      </c>
      <c r="F8" s="47" t="s">
        <v>23</v>
      </c>
      <c r="G8" s="47" t="s">
        <v>24</v>
      </c>
      <c r="H8" s="47" t="s">
        <v>25</v>
      </c>
      <c r="I8" s="47"/>
      <c r="O8" t="s">
        <v>28</v>
      </c>
      <c r="P8" t="s">
        <v>9</v>
      </c>
    </row>
    <row r="9" spans="1:15" ht="14.25">
      <c r="A9" s="47"/>
      <c r="B9" s="47"/>
      <c r="C9" s="47"/>
      <c r="D9" s="47"/>
      <c r="E9" s="47"/>
      <c r="F9" s="47"/>
      <c r="G9" s="47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9" ht="12.75" customHeight="1">
      <c r="A11" s="7"/>
      <c r="B11" s="7"/>
      <c r="C11" s="7" t="s">
        <v>38</v>
      </c>
      <c r="D11" s="7"/>
      <c r="E11" s="7" t="s">
        <v>37</v>
      </c>
      <c r="F11" s="7"/>
      <c r="G11" s="9"/>
      <c r="H11" s="7"/>
      <c r="I11" s="9"/>
    </row>
    <row r="12" spans="1:9" ht="38.25">
      <c r="A12" s="6">
        <v>1</v>
      </c>
      <c r="B12" s="6" t="s">
        <v>166</v>
      </c>
      <c r="C12" s="6" t="s">
        <v>170</v>
      </c>
      <c r="D12" s="6" t="s">
        <v>171</v>
      </c>
      <c r="E12" s="6" t="s">
        <v>172</v>
      </c>
      <c r="F12" s="6" t="s">
        <v>40</v>
      </c>
      <c r="G12" s="8">
        <v>79.82</v>
      </c>
      <c r="H12" s="10"/>
      <c r="I12" s="8">
        <f>ROUND((H12*G12),2)</f>
        <v>0</v>
      </c>
    </row>
    <row r="13" spans="1:9" ht="38.25">
      <c r="A13" s="6">
        <v>3</v>
      </c>
      <c r="B13" s="6" t="s">
        <v>166</v>
      </c>
      <c r="C13" s="6" t="s">
        <v>170</v>
      </c>
      <c r="D13" s="6" t="s">
        <v>173</v>
      </c>
      <c r="E13" s="6" t="s">
        <v>174</v>
      </c>
      <c r="F13" s="6" t="s">
        <v>40</v>
      </c>
      <c r="G13" s="8">
        <v>29.34</v>
      </c>
      <c r="H13" s="10"/>
      <c r="I13" s="8">
        <f>ROUND((H13*G13),2)</f>
        <v>0</v>
      </c>
    </row>
    <row r="14" spans="1:9" ht="38.25">
      <c r="A14" s="6">
        <v>2</v>
      </c>
      <c r="B14" s="6" t="s">
        <v>166</v>
      </c>
      <c r="C14" s="6" t="s">
        <v>170</v>
      </c>
      <c r="D14" s="6" t="s">
        <v>175</v>
      </c>
      <c r="E14" s="6" t="s">
        <v>176</v>
      </c>
      <c r="F14" s="6" t="s">
        <v>40</v>
      </c>
      <c r="G14" s="8">
        <v>76.152</v>
      </c>
      <c r="H14" s="10"/>
      <c r="I14" s="8">
        <f>ROUND((H14*G14),2)</f>
        <v>0</v>
      </c>
    </row>
    <row r="15" spans="1:9" ht="38.25">
      <c r="A15" s="6">
        <v>4</v>
      </c>
      <c r="B15" s="6" t="s">
        <v>166</v>
      </c>
      <c r="C15" s="6" t="s">
        <v>41</v>
      </c>
      <c r="D15" s="6" t="s">
        <v>39</v>
      </c>
      <c r="E15" s="6" t="s">
        <v>42</v>
      </c>
      <c r="F15" s="6" t="s">
        <v>43</v>
      </c>
      <c r="G15" s="8">
        <v>1</v>
      </c>
      <c r="H15" s="10"/>
      <c r="I15" s="8">
        <f aca="true" t="shared" si="0" ref="I15:I21">ROUND((H15*G15),2)</f>
        <v>0</v>
      </c>
    </row>
    <row r="16" spans="1:16" ht="25.5">
      <c r="A16" s="6">
        <v>5</v>
      </c>
      <c r="B16" s="6" t="s">
        <v>166</v>
      </c>
      <c r="C16" s="6" t="s">
        <v>44</v>
      </c>
      <c r="D16" s="6" t="s">
        <v>39</v>
      </c>
      <c r="E16" s="46" t="s">
        <v>185</v>
      </c>
      <c r="F16" s="6" t="s">
        <v>43</v>
      </c>
      <c r="G16" s="8">
        <v>1</v>
      </c>
      <c r="H16" s="10"/>
      <c r="I16" s="8">
        <f t="shared" si="0"/>
        <v>0</v>
      </c>
      <c r="O16">
        <f>rekapitulace!H8</f>
        <v>21</v>
      </c>
      <c r="P16">
        <f aca="true" t="shared" si="1" ref="P16:P21">ROUND(O16/100*I16,2)</f>
        <v>0</v>
      </c>
    </row>
    <row r="17" spans="1:16" ht="25.5">
      <c r="A17" s="6">
        <v>6</v>
      </c>
      <c r="B17" s="6" t="s">
        <v>166</v>
      </c>
      <c r="C17" s="6" t="s">
        <v>45</v>
      </c>
      <c r="D17" s="6" t="s">
        <v>39</v>
      </c>
      <c r="E17" s="6" t="s">
        <v>46</v>
      </c>
      <c r="F17" s="6" t="s">
        <v>47</v>
      </c>
      <c r="G17" s="8">
        <v>2</v>
      </c>
      <c r="H17" s="10"/>
      <c r="I17" s="8">
        <f t="shared" si="0"/>
        <v>0</v>
      </c>
      <c r="O17">
        <f>rekapitulace!H8</f>
        <v>21</v>
      </c>
      <c r="P17">
        <f t="shared" si="1"/>
        <v>0</v>
      </c>
    </row>
    <row r="18" spans="1:16" ht="25.5">
      <c r="A18" s="6">
        <v>7</v>
      </c>
      <c r="B18" s="6" t="s">
        <v>166</v>
      </c>
      <c r="C18" s="6" t="s">
        <v>48</v>
      </c>
      <c r="D18" s="6" t="s">
        <v>39</v>
      </c>
      <c r="E18" s="6" t="s">
        <v>49</v>
      </c>
      <c r="F18" s="6" t="s">
        <v>47</v>
      </c>
      <c r="G18" s="8">
        <v>1</v>
      </c>
      <c r="H18" s="10"/>
      <c r="I18" s="8">
        <f t="shared" si="0"/>
        <v>0</v>
      </c>
      <c r="O18">
        <f>rekapitulace!H8</f>
        <v>21</v>
      </c>
      <c r="P18">
        <f t="shared" si="1"/>
        <v>0</v>
      </c>
    </row>
    <row r="19" spans="1:16" ht="38.25">
      <c r="A19" s="6">
        <v>8</v>
      </c>
      <c r="B19" s="6" t="s">
        <v>166</v>
      </c>
      <c r="C19" s="6" t="s">
        <v>50</v>
      </c>
      <c r="D19" s="6" t="s">
        <v>39</v>
      </c>
      <c r="E19" s="6" t="s">
        <v>51</v>
      </c>
      <c r="F19" s="6" t="s">
        <v>47</v>
      </c>
      <c r="G19" s="8">
        <v>1</v>
      </c>
      <c r="H19" s="10"/>
      <c r="I19" s="8">
        <f t="shared" si="0"/>
        <v>0</v>
      </c>
      <c r="O19">
        <f>rekapitulace!H8</f>
        <v>21</v>
      </c>
      <c r="P19">
        <f t="shared" si="1"/>
        <v>0</v>
      </c>
    </row>
    <row r="20" spans="1:16" ht="38.25">
      <c r="A20" s="6">
        <v>9</v>
      </c>
      <c r="B20" s="6" t="s">
        <v>166</v>
      </c>
      <c r="C20" s="6" t="s">
        <v>52</v>
      </c>
      <c r="D20" s="6" t="s">
        <v>39</v>
      </c>
      <c r="E20" s="6" t="s">
        <v>124</v>
      </c>
      <c r="F20" s="6" t="s">
        <v>47</v>
      </c>
      <c r="G20" s="8">
        <v>2</v>
      </c>
      <c r="H20" s="10"/>
      <c r="I20" s="8">
        <f t="shared" si="0"/>
        <v>0</v>
      </c>
      <c r="O20">
        <f>rekapitulace!H8</f>
        <v>21</v>
      </c>
      <c r="P20">
        <f t="shared" si="1"/>
        <v>0</v>
      </c>
    </row>
    <row r="21" spans="1:16" ht="25.5">
      <c r="A21" s="6">
        <v>10</v>
      </c>
      <c r="B21" s="6" t="s">
        <v>166</v>
      </c>
      <c r="C21" s="6" t="s">
        <v>53</v>
      </c>
      <c r="D21" s="6" t="s">
        <v>39</v>
      </c>
      <c r="E21" s="6" t="s">
        <v>54</v>
      </c>
      <c r="F21" s="6" t="s">
        <v>47</v>
      </c>
      <c r="G21" s="8">
        <v>1</v>
      </c>
      <c r="H21" s="10"/>
      <c r="I21" s="8">
        <f t="shared" si="0"/>
        <v>0</v>
      </c>
      <c r="O21">
        <f>rekapitulace!H8</f>
        <v>21</v>
      </c>
      <c r="P21">
        <f t="shared" si="1"/>
        <v>0</v>
      </c>
    </row>
    <row r="22" spans="1:16" ht="12.75" customHeight="1">
      <c r="A22" s="12"/>
      <c r="B22" s="12"/>
      <c r="C22" s="12" t="s">
        <v>38</v>
      </c>
      <c r="D22" s="12"/>
      <c r="E22" s="12" t="s">
        <v>37</v>
      </c>
      <c r="F22" s="12"/>
      <c r="G22" s="12"/>
      <c r="H22" s="12"/>
      <c r="I22" s="12">
        <f>SUM(I12:I21)</f>
        <v>0</v>
      </c>
      <c r="P22">
        <f>SUM(P15:P21)</f>
        <v>0</v>
      </c>
    </row>
    <row r="24" spans="1:16" ht="12.75" customHeight="1">
      <c r="A24" s="12"/>
      <c r="B24" s="12"/>
      <c r="C24" s="12"/>
      <c r="D24" s="12"/>
      <c r="E24" s="12" t="s">
        <v>55</v>
      </c>
      <c r="F24" s="12"/>
      <c r="G24" s="12"/>
      <c r="H24" s="12"/>
      <c r="I24" s="12">
        <f>+I22</f>
        <v>0</v>
      </c>
      <c r="P24">
        <f>+P22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C4" sqref="C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10.140625" style="0" hidden="1" customWidth="1"/>
    <col min="15" max="16" width="9.140625" style="0" hidden="1" customWidth="1"/>
    <col min="17" max="17" width="0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186</v>
      </c>
    </row>
    <row r="5" spans="1:5" ht="12.75" customHeight="1">
      <c r="A5" t="s">
        <v>13</v>
      </c>
      <c r="C5" s="5" t="s">
        <v>56</v>
      </c>
      <c r="D5" s="5"/>
      <c r="E5" s="5" t="s">
        <v>57</v>
      </c>
    </row>
    <row r="6" spans="1:5" ht="12.75" customHeight="1">
      <c r="A6" t="s">
        <v>14</v>
      </c>
      <c r="C6" s="5" t="s">
        <v>56</v>
      </c>
      <c r="D6" s="5"/>
      <c r="E6" s="5" t="s">
        <v>57</v>
      </c>
    </row>
    <row r="7" spans="3:5" ht="12.75" customHeight="1">
      <c r="C7" s="5"/>
      <c r="D7" s="5"/>
      <c r="E7" s="5"/>
    </row>
    <row r="8" spans="1:16" ht="12.75" customHeight="1">
      <c r="A8" s="47" t="s">
        <v>17</v>
      </c>
      <c r="B8" s="47" t="s">
        <v>19</v>
      </c>
      <c r="C8" s="47" t="s">
        <v>20</v>
      </c>
      <c r="D8" s="47" t="s">
        <v>21</v>
      </c>
      <c r="E8" s="47" t="s">
        <v>22</v>
      </c>
      <c r="F8" s="47" t="s">
        <v>23</v>
      </c>
      <c r="G8" s="47" t="s">
        <v>24</v>
      </c>
      <c r="H8" s="47" t="s">
        <v>25</v>
      </c>
      <c r="I8" s="47"/>
      <c r="O8" t="s">
        <v>28</v>
      </c>
      <c r="P8" t="s">
        <v>9</v>
      </c>
    </row>
    <row r="9" spans="1:15" ht="14.25">
      <c r="A9" s="47"/>
      <c r="B9" s="47"/>
      <c r="C9" s="47"/>
      <c r="D9" s="47"/>
      <c r="E9" s="47"/>
      <c r="F9" s="47"/>
      <c r="G9" s="47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9" ht="12.75" customHeight="1">
      <c r="A11" s="7"/>
      <c r="B11" s="7"/>
      <c r="C11" s="7" t="s">
        <v>18</v>
      </c>
      <c r="D11" s="7"/>
      <c r="E11" s="7" t="s">
        <v>58</v>
      </c>
      <c r="F11" s="7"/>
      <c r="G11" s="9"/>
      <c r="H11" s="7"/>
      <c r="I11" s="9"/>
    </row>
    <row r="12" spans="1:9" ht="12.75" customHeight="1">
      <c r="A12" s="6">
        <v>1</v>
      </c>
      <c r="B12" s="6" t="s">
        <v>166</v>
      </c>
      <c r="C12" s="6" t="s">
        <v>103</v>
      </c>
      <c r="D12" s="6" t="s">
        <v>39</v>
      </c>
      <c r="E12" s="6" t="s">
        <v>104</v>
      </c>
      <c r="F12" s="6" t="s">
        <v>61</v>
      </c>
      <c r="G12" s="8">
        <v>31.73</v>
      </c>
      <c r="H12" s="10"/>
      <c r="I12" s="8">
        <f>ROUND((H12*G12),2)</f>
        <v>0</v>
      </c>
    </row>
    <row r="13" ht="12.75" customHeight="1">
      <c r="E13" s="11" t="s">
        <v>177</v>
      </c>
    </row>
    <row r="14" ht="12.75" customHeight="1">
      <c r="E14" s="11" t="s">
        <v>178</v>
      </c>
    </row>
    <row r="15" ht="12.75" customHeight="1">
      <c r="E15" s="11" t="s">
        <v>179</v>
      </c>
    </row>
    <row r="16" spans="1:16" ht="12.75">
      <c r="A16" s="6">
        <v>2</v>
      </c>
      <c r="B16" s="6" t="s">
        <v>166</v>
      </c>
      <c r="C16" s="6" t="s">
        <v>59</v>
      </c>
      <c r="D16" s="6" t="s">
        <v>39</v>
      </c>
      <c r="E16" s="6" t="s">
        <v>60</v>
      </c>
      <c r="F16" s="6" t="s">
        <v>61</v>
      </c>
      <c r="G16" s="8">
        <v>16.3</v>
      </c>
      <c r="H16" s="10"/>
      <c r="I16" s="8">
        <f>ROUND((H16*G16),2)</f>
        <v>0</v>
      </c>
      <c r="O16">
        <f>rekapitulace!H8</f>
        <v>21</v>
      </c>
      <c r="P16">
        <f>ROUND(O16/100*I16,2)</f>
        <v>0</v>
      </c>
    </row>
    <row r="17" ht="38.25">
      <c r="E17" s="11" t="s">
        <v>134</v>
      </c>
    </row>
    <row r="18" spans="1:11" ht="38.25">
      <c r="A18" s="6">
        <v>3</v>
      </c>
      <c r="B18" s="6" t="s">
        <v>180</v>
      </c>
      <c r="C18" s="6" t="s">
        <v>181</v>
      </c>
      <c r="D18" s="6" t="s">
        <v>39</v>
      </c>
      <c r="E18" s="6" t="s">
        <v>182</v>
      </c>
      <c r="F18" s="6" t="s">
        <v>61</v>
      </c>
      <c r="G18" s="8">
        <v>45.2</v>
      </c>
      <c r="H18" s="10"/>
      <c r="I18" s="8">
        <f>ROUND((H18*G18),2)</f>
        <v>0</v>
      </c>
      <c r="J18" s="45"/>
      <c r="K18" s="21"/>
    </row>
    <row r="19" ht="12.75">
      <c r="E19" s="11" t="s">
        <v>183</v>
      </c>
    </row>
    <row r="20" spans="1:16" ht="12.75">
      <c r="A20" s="6">
        <v>4</v>
      </c>
      <c r="B20" s="6" t="s">
        <v>166</v>
      </c>
      <c r="C20" s="6" t="s">
        <v>62</v>
      </c>
      <c r="D20" s="6" t="s">
        <v>39</v>
      </c>
      <c r="E20" s="6" t="s">
        <v>63</v>
      </c>
      <c r="F20" s="6" t="s">
        <v>61</v>
      </c>
      <c r="G20" s="8">
        <v>6.52</v>
      </c>
      <c r="H20" s="10"/>
      <c r="I20" s="8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1" t="s">
        <v>135</v>
      </c>
    </row>
    <row r="22" spans="1:16" ht="12.75">
      <c r="A22" s="6">
        <v>5</v>
      </c>
      <c r="B22" s="6" t="s">
        <v>166</v>
      </c>
      <c r="C22" s="6" t="s">
        <v>64</v>
      </c>
      <c r="D22" s="6" t="s">
        <v>39</v>
      </c>
      <c r="E22" s="6" t="s">
        <v>65</v>
      </c>
      <c r="F22" s="6" t="s">
        <v>61</v>
      </c>
      <c r="G22" s="8">
        <v>9.78</v>
      </c>
      <c r="H22" s="10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1" t="s">
        <v>133</v>
      </c>
    </row>
    <row r="24" spans="1:16" ht="25.5">
      <c r="A24" s="6">
        <v>6</v>
      </c>
      <c r="B24" s="6" t="s">
        <v>166</v>
      </c>
      <c r="C24" s="6" t="s">
        <v>66</v>
      </c>
      <c r="D24" s="6" t="s">
        <v>39</v>
      </c>
      <c r="E24" s="6" t="s">
        <v>67</v>
      </c>
      <c r="F24" s="6" t="s">
        <v>61</v>
      </c>
      <c r="G24" s="8">
        <v>45</v>
      </c>
      <c r="H24" s="10"/>
      <c r="I24" s="8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132</v>
      </c>
    </row>
    <row r="26" spans="1:16" ht="12.75">
      <c r="A26" s="6">
        <v>7</v>
      </c>
      <c r="B26" s="6" t="s">
        <v>166</v>
      </c>
      <c r="C26" s="6" t="s">
        <v>68</v>
      </c>
      <c r="D26" s="6" t="s">
        <v>39</v>
      </c>
      <c r="E26" s="6" t="s">
        <v>69</v>
      </c>
      <c r="F26" s="6" t="s">
        <v>70</v>
      </c>
      <c r="G26" s="8">
        <v>250</v>
      </c>
      <c r="H26" s="10"/>
      <c r="I26" s="8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1" t="s">
        <v>131</v>
      </c>
    </row>
    <row r="28" spans="1:16" ht="12.75" customHeight="1">
      <c r="A28" s="12"/>
      <c r="B28" s="12"/>
      <c r="C28" s="12" t="s">
        <v>18</v>
      </c>
      <c r="D28" s="12"/>
      <c r="E28" s="12" t="s">
        <v>58</v>
      </c>
      <c r="F28" s="12"/>
      <c r="G28" s="12"/>
      <c r="H28" s="12"/>
      <c r="I28" s="12">
        <f>SUM(I12:I27)</f>
        <v>0</v>
      </c>
      <c r="P28">
        <f>SUM(P16:P27)</f>
        <v>0</v>
      </c>
    </row>
    <row r="30" spans="1:9" ht="12.75" customHeight="1">
      <c r="A30" s="7"/>
      <c r="B30" s="7"/>
      <c r="C30" s="7" t="s">
        <v>32</v>
      </c>
      <c r="D30" s="7"/>
      <c r="E30" s="7" t="s">
        <v>71</v>
      </c>
      <c r="F30" s="7"/>
      <c r="G30" s="9"/>
      <c r="H30" s="7"/>
      <c r="I30" s="9"/>
    </row>
    <row r="31" spans="1:16" ht="12.75">
      <c r="A31" s="6">
        <v>8</v>
      </c>
      <c r="B31" s="6" t="s">
        <v>166</v>
      </c>
      <c r="C31" s="6" t="s">
        <v>72</v>
      </c>
      <c r="D31" s="6" t="s">
        <v>39</v>
      </c>
      <c r="E31" s="6" t="s">
        <v>73</v>
      </c>
      <c r="F31" s="6" t="s">
        <v>70</v>
      </c>
      <c r="G31" s="8">
        <v>184.19</v>
      </c>
      <c r="H31" s="10"/>
      <c r="I31" s="8">
        <f>ROUND((H31*G31),2)</f>
        <v>0</v>
      </c>
      <c r="O31">
        <f>rekapitulace!H8</f>
        <v>21</v>
      </c>
      <c r="P31">
        <f>ROUND(O31/100*I31,2)</f>
        <v>0</v>
      </c>
    </row>
    <row r="32" ht="12.75">
      <c r="E32" s="11" t="s">
        <v>128</v>
      </c>
    </row>
    <row r="33" spans="1:16" ht="12.75">
      <c r="A33" s="6">
        <v>9</v>
      </c>
      <c r="B33" s="6" t="s">
        <v>166</v>
      </c>
      <c r="C33" s="6" t="s">
        <v>74</v>
      </c>
      <c r="D33" s="6" t="s">
        <v>39</v>
      </c>
      <c r="E33" s="6" t="s">
        <v>75</v>
      </c>
      <c r="F33" s="6" t="s">
        <v>70</v>
      </c>
      <c r="G33" s="8">
        <v>184.19</v>
      </c>
      <c r="H33" s="10"/>
      <c r="I33" s="8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1" t="s">
        <v>128</v>
      </c>
    </row>
    <row r="35" spans="1:16" ht="12.75">
      <c r="A35" s="6">
        <v>10</v>
      </c>
      <c r="B35" s="6" t="s">
        <v>166</v>
      </c>
      <c r="C35" s="6" t="s">
        <v>76</v>
      </c>
      <c r="D35" s="6" t="s">
        <v>39</v>
      </c>
      <c r="E35" s="6" t="s">
        <v>77</v>
      </c>
      <c r="F35" s="6" t="s">
        <v>70</v>
      </c>
      <c r="G35" s="8">
        <v>282.71</v>
      </c>
      <c r="H35" s="10"/>
      <c r="I35" s="8">
        <f>ROUND((H35*G35),2)</f>
        <v>0</v>
      </c>
      <c r="O35">
        <f>rekapitulace!H8</f>
        <v>21</v>
      </c>
      <c r="P35">
        <f>ROUND(O35/100*I35,2)</f>
        <v>0</v>
      </c>
    </row>
    <row r="36" ht="12.75">
      <c r="E36" s="11" t="s">
        <v>128</v>
      </c>
    </row>
    <row r="37" spans="1:16" ht="12.75">
      <c r="A37" s="6">
        <v>11</v>
      </c>
      <c r="B37" s="6" t="s">
        <v>166</v>
      </c>
      <c r="C37" s="6" t="s">
        <v>78</v>
      </c>
      <c r="D37" s="6" t="s">
        <v>39</v>
      </c>
      <c r="E37" s="6" t="s">
        <v>79</v>
      </c>
      <c r="F37" s="6" t="s">
        <v>70</v>
      </c>
      <c r="G37" s="8">
        <v>282.71</v>
      </c>
      <c r="H37" s="10"/>
      <c r="I37" s="8">
        <f>ROUND((H37*G37),2)</f>
        <v>0</v>
      </c>
      <c r="O37">
        <f>rekapitulace!H8</f>
        <v>21</v>
      </c>
      <c r="P37">
        <f>ROUND(O37/100*I37,2)</f>
        <v>0</v>
      </c>
    </row>
    <row r="38" ht="12.75">
      <c r="E38" s="11" t="s">
        <v>128</v>
      </c>
    </row>
    <row r="39" spans="1:16" ht="12.75">
      <c r="A39" s="6">
        <v>12</v>
      </c>
      <c r="B39" s="6" t="s">
        <v>166</v>
      </c>
      <c r="C39" s="6" t="s">
        <v>80</v>
      </c>
      <c r="D39" s="6" t="s">
        <v>39</v>
      </c>
      <c r="E39" s="6" t="s">
        <v>81</v>
      </c>
      <c r="F39" s="6" t="s">
        <v>70</v>
      </c>
      <c r="G39" s="8">
        <v>184.19</v>
      </c>
      <c r="H39" s="10"/>
      <c r="I39" s="8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1" t="s">
        <v>128</v>
      </c>
    </row>
    <row r="41" spans="1:16" ht="12.75" customHeight="1">
      <c r="A41" s="12"/>
      <c r="B41" s="12"/>
      <c r="C41" s="12" t="s">
        <v>32</v>
      </c>
      <c r="D41" s="12"/>
      <c r="E41" s="12" t="s">
        <v>71</v>
      </c>
      <c r="F41" s="12"/>
      <c r="G41" s="12"/>
      <c r="H41" s="12"/>
      <c r="I41" s="12">
        <f>SUM(I31:I40)</f>
        <v>0</v>
      </c>
      <c r="P41">
        <f>SUM(P31:P40)</f>
        <v>0</v>
      </c>
    </row>
    <row r="43" spans="1:9" ht="12.75" customHeight="1">
      <c r="A43" s="7"/>
      <c r="B43" s="7"/>
      <c r="C43" s="7" t="s">
        <v>36</v>
      </c>
      <c r="D43" s="7"/>
      <c r="E43" s="7" t="s">
        <v>82</v>
      </c>
      <c r="F43" s="7"/>
      <c r="G43" s="9"/>
      <c r="H43" s="7"/>
      <c r="I43" s="9"/>
    </row>
    <row r="44" spans="1:16" ht="12.75">
      <c r="A44" s="6">
        <v>13</v>
      </c>
      <c r="B44" s="6" t="s">
        <v>166</v>
      </c>
      <c r="C44" s="6" t="s">
        <v>84</v>
      </c>
      <c r="D44" s="6" t="s">
        <v>39</v>
      </c>
      <c r="E44" s="6" t="s">
        <v>85</v>
      </c>
      <c r="F44" s="6" t="s">
        <v>86</v>
      </c>
      <c r="G44" s="8">
        <v>4</v>
      </c>
      <c r="H44" s="10"/>
      <c r="I44" s="8">
        <f>ROUND((H44*G44),2)</f>
        <v>0</v>
      </c>
      <c r="O44">
        <f>rekapitulace!H8</f>
        <v>21</v>
      </c>
      <c r="P44">
        <f>ROUND(O44/100*I44,2)</f>
        <v>0</v>
      </c>
    </row>
    <row r="45" spans="1:16" ht="12.75">
      <c r="A45" s="6">
        <v>14</v>
      </c>
      <c r="B45" s="6" t="s">
        <v>166</v>
      </c>
      <c r="C45" s="6" t="s">
        <v>87</v>
      </c>
      <c r="D45" s="6" t="s">
        <v>39</v>
      </c>
      <c r="E45" s="6" t="s">
        <v>88</v>
      </c>
      <c r="F45" s="6" t="s">
        <v>70</v>
      </c>
      <c r="G45" s="8">
        <v>7.81</v>
      </c>
      <c r="H45" s="10"/>
      <c r="I45" s="8">
        <f>ROUND((H45*G45),2)</f>
        <v>0</v>
      </c>
      <c r="O45">
        <f>rekapitulace!H8</f>
        <v>21</v>
      </c>
      <c r="P45">
        <f>ROUND(O45/100*I45,2)</f>
        <v>0</v>
      </c>
    </row>
    <row r="46" ht="25.5">
      <c r="E46" s="11" t="s">
        <v>127</v>
      </c>
    </row>
    <row r="47" spans="1:16" ht="12.75">
      <c r="A47" s="6">
        <v>15</v>
      </c>
      <c r="B47" s="6" t="s">
        <v>166</v>
      </c>
      <c r="C47" s="6" t="s">
        <v>89</v>
      </c>
      <c r="D47" s="6" t="s">
        <v>39</v>
      </c>
      <c r="E47" s="6" t="s">
        <v>90</v>
      </c>
      <c r="F47" s="6" t="s">
        <v>83</v>
      </c>
      <c r="G47" s="8">
        <v>48.1</v>
      </c>
      <c r="H47" s="10"/>
      <c r="I47" s="8">
        <f>ROUND((H47*G47),2)</f>
        <v>0</v>
      </c>
      <c r="O47">
        <f>rekapitulace!H8</f>
        <v>21</v>
      </c>
      <c r="P47">
        <f>ROUND(O47/100*I47,2)</f>
        <v>0</v>
      </c>
    </row>
    <row r="48" ht="38.25">
      <c r="E48" s="11" t="s">
        <v>125</v>
      </c>
    </row>
    <row r="49" spans="1:16" ht="12.75">
      <c r="A49" s="6">
        <v>16</v>
      </c>
      <c r="B49" s="6" t="s">
        <v>166</v>
      </c>
      <c r="C49" s="6" t="s">
        <v>91</v>
      </c>
      <c r="D49" s="6" t="s">
        <v>39</v>
      </c>
      <c r="E49" s="6" t="s">
        <v>92</v>
      </c>
      <c r="F49" s="6" t="s">
        <v>83</v>
      </c>
      <c r="G49" s="8">
        <v>48.1</v>
      </c>
      <c r="H49" s="10"/>
      <c r="I49" s="8">
        <f>ROUND((H49*G49),2)</f>
        <v>0</v>
      </c>
      <c r="O49">
        <f>rekapitulace!H8</f>
        <v>21</v>
      </c>
      <c r="P49">
        <f>ROUND(O49/100*I49,2)</f>
        <v>0</v>
      </c>
    </row>
    <row r="50" ht="38.25">
      <c r="E50" s="11" t="s">
        <v>126</v>
      </c>
    </row>
    <row r="51" spans="1:16" ht="12.75" customHeight="1">
      <c r="A51" s="12"/>
      <c r="B51" s="12"/>
      <c r="C51" s="12" t="s">
        <v>36</v>
      </c>
      <c r="D51" s="12"/>
      <c r="E51" s="12" t="s">
        <v>82</v>
      </c>
      <c r="F51" s="12"/>
      <c r="G51" s="12"/>
      <c r="H51" s="12"/>
      <c r="I51" s="12">
        <f>SUM(I44:I50)</f>
        <v>0</v>
      </c>
      <c r="P51">
        <f>SUM(P44:P50)</f>
        <v>0</v>
      </c>
    </row>
    <row r="53" spans="1:16" ht="12.75" customHeight="1">
      <c r="A53" s="12"/>
      <c r="B53" s="12"/>
      <c r="C53" s="12"/>
      <c r="D53" s="12"/>
      <c r="E53" s="12" t="s">
        <v>55</v>
      </c>
      <c r="F53" s="12"/>
      <c r="G53" s="12"/>
      <c r="H53" s="12"/>
      <c r="I53" s="12">
        <f>+I28+I41+I51</f>
        <v>0</v>
      </c>
      <c r="P53">
        <f>+P28+P41+P51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C4" sqref="C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0" style="0" hidden="1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186</v>
      </c>
    </row>
    <row r="5" spans="1:5" ht="12.75" customHeight="1">
      <c r="A5" t="s">
        <v>13</v>
      </c>
      <c r="C5" s="5" t="s">
        <v>93</v>
      </c>
      <c r="D5" s="5"/>
      <c r="E5" s="5" t="s">
        <v>94</v>
      </c>
    </row>
    <row r="6" spans="1:5" ht="12.75" customHeight="1">
      <c r="A6" t="s">
        <v>14</v>
      </c>
      <c r="C6" s="5" t="s">
        <v>93</v>
      </c>
      <c r="D6" s="5"/>
      <c r="E6" s="5" t="s">
        <v>94</v>
      </c>
    </row>
    <row r="7" spans="3:5" ht="12.75" customHeight="1">
      <c r="C7" s="5"/>
      <c r="D7" s="5"/>
      <c r="E7" s="5"/>
    </row>
    <row r="8" spans="1:16" ht="12.75" customHeight="1">
      <c r="A8" s="47" t="s">
        <v>17</v>
      </c>
      <c r="B8" s="47" t="s">
        <v>19</v>
      </c>
      <c r="C8" s="47" t="s">
        <v>20</v>
      </c>
      <c r="D8" s="47" t="s">
        <v>21</v>
      </c>
      <c r="E8" s="47" t="s">
        <v>22</v>
      </c>
      <c r="F8" s="47" t="s">
        <v>23</v>
      </c>
      <c r="G8" s="47" t="s">
        <v>24</v>
      </c>
      <c r="H8" s="47" t="s">
        <v>25</v>
      </c>
      <c r="I8" s="47"/>
      <c r="O8" t="s">
        <v>28</v>
      </c>
      <c r="P8" t="s">
        <v>9</v>
      </c>
    </row>
    <row r="9" spans="1:15" ht="14.25">
      <c r="A9" s="47"/>
      <c r="B9" s="47"/>
      <c r="C9" s="47"/>
      <c r="D9" s="47"/>
      <c r="E9" s="47"/>
      <c r="F9" s="47"/>
      <c r="G9" s="47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9" ht="12.75" customHeight="1">
      <c r="A11" s="7"/>
      <c r="B11" s="7"/>
      <c r="C11" s="7" t="s">
        <v>38</v>
      </c>
      <c r="D11" s="7"/>
      <c r="E11" s="7" t="s">
        <v>37</v>
      </c>
      <c r="F11" s="7"/>
      <c r="G11" s="9"/>
      <c r="H11" s="7"/>
      <c r="I11" s="9"/>
    </row>
    <row r="12" spans="1:16" ht="25.5">
      <c r="A12" s="6">
        <v>1</v>
      </c>
      <c r="B12" s="6" t="s">
        <v>166</v>
      </c>
      <c r="C12" s="6" t="s">
        <v>95</v>
      </c>
      <c r="D12" s="6" t="s">
        <v>39</v>
      </c>
      <c r="E12" s="44" t="s">
        <v>168</v>
      </c>
      <c r="F12" s="6" t="s">
        <v>43</v>
      </c>
      <c r="G12" s="8">
        <v>1</v>
      </c>
      <c r="H12" s="10"/>
      <c r="I12" s="8">
        <f>ROUND((H12*G12),2)</f>
        <v>0</v>
      </c>
      <c r="O12">
        <f>rekapitulace!H8</f>
        <v>21</v>
      </c>
      <c r="P12">
        <f>ROUND(O12/100*I12,2)</f>
        <v>0</v>
      </c>
    </row>
    <row r="13" spans="1:16" ht="25.5">
      <c r="A13" s="6">
        <v>2</v>
      </c>
      <c r="B13" s="6" t="s">
        <v>166</v>
      </c>
      <c r="C13" s="6" t="s">
        <v>96</v>
      </c>
      <c r="D13" s="6" t="s">
        <v>39</v>
      </c>
      <c r="E13" s="6" t="s">
        <v>97</v>
      </c>
      <c r="F13" s="6" t="s">
        <v>43</v>
      </c>
      <c r="G13" s="8">
        <v>1</v>
      </c>
      <c r="H13" s="10"/>
      <c r="I13" s="8">
        <f>ROUND((H13*G13),2)</f>
        <v>0</v>
      </c>
      <c r="O13">
        <f>rekapitulace!H8</f>
        <v>21</v>
      </c>
      <c r="P13">
        <f>ROUND(O13/100*I13,2)</f>
        <v>0</v>
      </c>
    </row>
    <row r="14" spans="1:16" ht="12.75" customHeight="1">
      <c r="A14" s="12"/>
      <c r="B14" s="12"/>
      <c r="C14" s="12" t="s">
        <v>38</v>
      </c>
      <c r="D14" s="12"/>
      <c r="E14" s="12" t="s">
        <v>37</v>
      </c>
      <c r="F14" s="12"/>
      <c r="G14" s="12"/>
      <c r="H14" s="12"/>
      <c r="I14" s="12">
        <f>SUM(I12:I13)</f>
        <v>0</v>
      </c>
      <c r="P14">
        <f>SUM(P12:P13)</f>
        <v>0</v>
      </c>
    </row>
    <row r="17" spans="1:16" ht="12.75" customHeight="1">
      <c r="A17" s="12"/>
      <c r="B17" s="12"/>
      <c r="C17" s="12"/>
      <c r="D17" s="12"/>
      <c r="E17" s="12" t="s">
        <v>55</v>
      </c>
      <c r="F17" s="12"/>
      <c r="G17" s="12"/>
      <c r="H17" s="12"/>
      <c r="I17" s="12">
        <f>I14</f>
        <v>0</v>
      </c>
      <c r="P17">
        <f>+P14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4" sqref="C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0" style="0" hidden="1" customWidth="1"/>
    <col min="15" max="15" width="9.140625" style="0" hidden="1" customWidth="1"/>
    <col min="16" max="16" width="11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186</v>
      </c>
    </row>
    <row r="5" spans="1:5" ht="12.75" customHeight="1">
      <c r="A5" t="s">
        <v>13</v>
      </c>
      <c r="C5" s="5" t="s">
        <v>98</v>
      </c>
      <c r="D5" s="5"/>
      <c r="E5" s="5" t="s">
        <v>123</v>
      </c>
    </row>
    <row r="6" spans="1:5" ht="12.75" customHeight="1">
      <c r="A6" t="s">
        <v>14</v>
      </c>
      <c r="C6" s="5" t="s">
        <v>98</v>
      </c>
      <c r="D6" s="5"/>
      <c r="E6" s="5" t="s">
        <v>123</v>
      </c>
    </row>
    <row r="7" spans="3:5" ht="12.75" customHeight="1">
      <c r="C7" s="5"/>
      <c r="D7" s="5"/>
      <c r="E7" s="5"/>
    </row>
    <row r="8" spans="1:16" ht="12.75" customHeight="1">
      <c r="A8" s="47" t="s">
        <v>17</v>
      </c>
      <c r="B8" s="47" t="s">
        <v>19</v>
      </c>
      <c r="C8" s="47" t="s">
        <v>20</v>
      </c>
      <c r="D8" s="47" t="s">
        <v>21</v>
      </c>
      <c r="E8" s="47" t="s">
        <v>22</v>
      </c>
      <c r="F8" s="47" t="s">
        <v>23</v>
      </c>
      <c r="G8" s="47" t="s">
        <v>24</v>
      </c>
      <c r="H8" s="47" t="s">
        <v>25</v>
      </c>
      <c r="I8" s="47"/>
      <c r="O8" t="s">
        <v>28</v>
      </c>
      <c r="P8" t="s">
        <v>9</v>
      </c>
    </row>
    <row r="9" spans="1:15" ht="14.25">
      <c r="A9" s="47"/>
      <c r="B9" s="47"/>
      <c r="C9" s="47"/>
      <c r="D9" s="47"/>
      <c r="E9" s="47"/>
      <c r="F9" s="47"/>
      <c r="G9" s="47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9" ht="12.75" customHeight="1">
      <c r="A11" s="7"/>
      <c r="B11" s="7"/>
      <c r="C11" s="7" t="s">
        <v>18</v>
      </c>
      <c r="D11" s="7"/>
      <c r="E11" s="7" t="s">
        <v>58</v>
      </c>
      <c r="F11" s="7"/>
      <c r="G11" s="9"/>
      <c r="H11" s="7"/>
      <c r="I11" s="9"/>
    </row>
    <row r="12" spans="1:16" ht="12.75">
      <c r="A12" s="6">
        <v>1</v>
      </c>
      <c r="B12" s="6" t="s">
        <v>166</v>
      </c>
      <c r="C12" s="6" t="s">
        <v>99</v>
      </c>
      <c r="D12" s="6" t="s">
        <v>39</v>
      </c>
      <c r="E12" s="6" t="s">
        <v>100</v>
      </c>
      <c r="F12" s="6" t="s">
        <v>70</v>
      </c>
      <c r="G12" s="8">
        <v>75</v>
      </c>
      <c r="H12" s="10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25.5">
      <c r="E13" s="11" t="s">
        <v>130</v>
      </c>
    </row>
    <row r="14" spans="1:16" ht="12.75">
      <c r="A14" s="6">
        <v>2</v>
      </c>
      <c r="B14" s="6" t="s">
        <v>166</v>
      </c>
      <c r="C14" s="6" t="s">
        <v>101</v>
      </c>
      <c r="D14" s="6" t="s">
        <v>39</v>
      </c>
      <c r="E14" s="6" t="s">
        <v>102</v>
      </c>
      <c r="F14" s="6" t="s">
        <v>70</v>
      </c>
      <c r="G14" s="8">
        <v>150</v>
      </c>
      <c r="H14" s="10"/>
      <c r="I14" s="8">
        <f>ROUND((H14*G14),2)</f>
        <v>0</v>
      </c>
      <c r="O14">
        <f>rekapitulace!H8</f>
        <v>21</v>
      </c>
      <c r="P14">
        <f>ROUND(O14/100*I14,2)</f>
        <v>0</v>
      </c>
    </row>
    <row r="15" ht="25.5">
      <c r="E15" s="11" t="s">
        <v>129</v>
      </c>
    </row>
    <row r="16" spans="1:16" ht="12.75">
      <c r="A16" s="6">
        <v>3</v>
      </c>
      <c r="B16" s="6" t="s">
        <v>166</v>
      </c>
      <c r="C16" s="6" t="s">
        <v>103</v>
      </c>
      <c r="D16" s="6" t="s">
        <v>39</v>
      </c>
      <c r="E16" s="6" t="s">
        <v>104</v>
      </c>
      <c r="F16" s="6" t="s">
        <v>61</v>
      </c>
      <c r="G16" s="8">
        <v>14.78</v>
      </c>
      <c r="H16" s="10"/>
      <c r="I16" s="8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1" t="s">
        <v>136</v>
      </c>
    </row>
    <row r="18" spans="1:16" ht="12.75" customHeight="1">
      <c r="A18" s="12"/>
      <c r="B18" s="12"/>
      <c r="C18" s="12" t="s">
        <v>18</v>
      </c>
      <c r="D18" s="12"/>
      <c r="E18" s="12" t="s">
        <v>58</v>
      </c>
      <c r="F18" s="12"/>
      <c r="G18" s="12"/>
      <c r="H18" s="12"/>
      <c r="I18" s="12">
        <f>SUM(I12:I17)</f>
        <v>0</v>
      </c>
      <c r="P18">
        <f>SUM(P12:P17)</f>
        <v>0</v>
      </c>
    </row>
    <row r="21" spans="1:9" ht="12.75" customHeight="1">
      <c r="A21" s="7"/>
      <c r="B21" s="7"/>
      <c r="C21" s="7" t="s">
        <v>30</v>
      </c>
      <c r="D21" s="7"/>
      <c r="E21" s="7" t="s">
        <v>105</v>
      </c>
      <c r="F21" s="7"/>
      <c r="G21" s="9"/>
      <c r="H21" s="7"/>
      <c r="I21" s="9"/>
    </row>
    <row r="22" spans="1:9" ht="12.75" customHeight="1">
      <c r="A22" s="13">
        <v>8</v>
      </c>
      <c r="B22" s="6" t="s">
        <v>166</v>
      </c>
      <c r="C22" s="23" t="s">
        <v>138</v>
      </c>
      <c r="D22" s="14" t="s">
        <v>39</v>
      </c>
      <c r="E22" s="15" t="s">
        <v>139</v>
      </c>
      <c r="F22" s="16" t="s">
        <v>140</v>
      </c>
      <c r="G22" s="28">
        <v>204</v>
      </c>
      <c r="H22" s="24"/>
      <c r="I22" s="24">
        <f>ROUND(ROUND(H22,2)*ROUND(G22,3),2)</f>
        <v>0</v>
      </c>
    </row>
    <row r="23" spans="1:5" ht="12.75" customHeight="1">
      <c r="A23" s="7"/>
      <c r="E23" s="18" t="s">
        <v>141</v>
      </c>
    </row>
    <row r="24" spans="1:5" ht="12.75" customHeight="1">
      <c r="A24" s="7"/>
      <c r="E24" s="19" t="s">
        <v>142</v>
      </c>
    </row>
    <row r="25" spans="1:16" ht="25.5">
      <c r="A25" s="6">
        <v>9</v>
      </c>
      <c r="B25" s="6" t="s">
        <v>166</v>
      </c>
      <c r="C25" s="6" t="s">
        <v>106</v>
      </c>
      <c r="D25" s="6" t="s">
        <v>39</v>
      </c>
      <c r="E25" s="6" t="s">
        <v>107</v>
      </c>
      <c r="F25" s="6" t="s">
        <v>61</v>
      </c>
      <c r="G25" s="8">
        <v>12.5</v>
      </c>
      <c r="H25" s="10"/>
      <c r="I25" s="8">
        <f>ROUND((H25*G25),2)</f>
        <v>0</v>
      </c>
      <c r="O25">
        <f>rekapitulace!H8</f>
        <v>21</v>
      </c>
      <c r="P25">
        <f>ROUND(O25/100*I25,2)</f>
        <v>0</v>
      </c>
    </row>
    <row r="26" spans="1:16" ht="12.75">
      <c r="A26" s="6">
        <v>10</v>
      </c>
      <c r="B26" s="6" t="s">
        <v>166</v>
      </c>
      <c r="C26" s="6" t="s">
        <v>108</v>
      </c>
      <c r="D26" s="6" t="s">
        <v>39</v>
      </c>
      <c r="E26" s="6" t="s">
        <v>109</v>
      </c>
      <c r="F26" s="6" t="s">
        <v>40</v>
      </c>
      <c r="G26" s="8">
        <v>2</v>
      </c>
      <c r="H26" s="10"/>
      <c r="I26" s="8">
        <f>ROUND((H26*G26),2)</f>
        <v>0</v>
      </c>
      <c r="O26">
        <f>rekapitulace!H8</f>
        <v>21</v>
      </c>
      <c r="P26">
        <f>ROUND(O26/100*I26,2)</f>
        <v>0</v>
      </c>
    </row>
    <row r="27" spans="1:9" ht="12.75">
      <c r="A27" s="6"/>
      <c r="B27" s="6"/>
      <c r="C27" s="6"/>
      <c r="D27" s="6"/>
      <c r="E27" s="32" t="s">
        <v>137</v>
      </c>
      <c r="F27" s="6"/>
      <c r="G27" s="8"/>
      <c r="H27" s="10"/>
      <c r="I27" s="8"/>
    </row>
    <row r="28" spans="1:16" ht="12.75" customHeight="1">
      <c r="A28" s="12"/>
      <c r="B28" s="12"/>
      <c r="C28" s="12" t="s">
        <v>30</v>
      </c>
      <c r="D28" s="12"/>
      <c r="E28" s="12" t="s">
        <v>105</v>
      </c>
      <c r="F28" s="12"/>
      <c r="G28" s="12"/>
      <c r="H28" s="12"/>
      <c r="I28" s="12">
        <f>SUM(I22:I27)</f>
        <v>0</v>
      </c>
      <c r="P28">
        <f>SUM(P25:P27)</f>
        <v>0</v>
      </c>
    </row>
    <row r="31" spans="1:9" ht="12.75" customHeight="1">
      <c r="A31" s="7"/>
      <c r="B31" s="7"/>
      <c r="C31" s="7" t="s">
        <v>32</v>
      </c>
      <c r="D31" s="7"/>
      <c r="E31" s="7" t="s">
        <v>71</v>
      </c>
      <c r="F31" s="7"/>
      <c r="G31" s="9"/>
      <c r="H31" s="7"/>
      <c r="I31" s="9"/>
    </row>
    <row r="32" spans="1:16" ht="12.75">
      <c r="A32" s="6">
        <v>13</v>
      </c>
      <c r="B32" s="6" t="s">
        <v>166</v>
      </c>
      <c r="C32" s="6" t="s">
        <v>110</v>
      </c>
      <c r="D32" s="6" t="s">
        <v>39</v>
      </c>
      <c r="E32" s="6" t="s">
        <v>111</v>
      </c>
      <c r="F32" s="6" t="s">
        <v>70</v>
      </c>
      <c r="G32" s="8">
        <v>98.54</v>
      </c>
      <c r="H32" s="10"/>
      <c r="I32" s="8">
        <f>ROUND((H32*G32),2)</f>
        <v>0</v>
      </c>
      <c r="O32">
        <f>rekapitulace!H8</f>
        <v>21</v>
      </c>
      <c r="P32">
        <f>ROUND(O32/100*I32,2)</f>
        <v>0</v>
      </c>
    </row>
    <row r="33" ht="12.75">
      <c r="E33" s="11" t="s">
        <v>143</v>
      </c>
    </row>
    <row r="34" spans="1:16" ht="12.75" customHeight="1">
      <c r="A34" s="37"/>
      <c r="B34" s="33"/>
      <c r="C34" s="33" t="s">
        <v>32</v>
      </c>
      <c r="D34" s="33"/>
      <c r="E34" s="33" t="s">
        <v>71</v>
      </c>
      <c r="F34" s="33"/>
      <c r="G34" s="33"/>
      <c r="H34" s="33"/>
      <c r="I34" s="38">
        <f>SUM(I32:I33)</f>
        <v>0</v>
      </c>
      <c r="P34">
        <f>SUM(P32:P33)</f>
        <v>0</v>
      </c>
    </row>
    <row r="36" spans="1:9" ht="12.75">
      <c r="A36" s="7"/>
      <c r="B36" s="7"/>
      <c r="C36" s="27">
        <v>6</v>
      </c>
      <c r="D36" s="7"/>
      <c r="E36" s="7" t="s">
        <v>151</v>
      </c>
      <c r="F36" s="7"/>
      <c r="G36" s="9"/>
      <c r="H36" s="7"/>
      <c r="I36" s="9"/>
    </row>
    <row r="37" spans="1:9" ht="25.5">
      <c r="A37" s="13">
        <v>18</v>
      </c>
      <c r="B37" s="6" t="s">
        <v>166</v>
      </c>
      <c r="C37" s="23">
        <v>626122</v>
      </c>
      <c r="D37" s="14" t="s">
        <v>39</v>
      </c>
      <c r="E37" s="15" t="s">
        <v>152</v>
      </c>
      <c r="F37" s="16" t="s">
        <v>147</v>
      </c>
      <c r="G37" s="28">
        <v>89.89</v>
      </c>
      <c r="H37" s="24"/>
      <c r="I37" s="17">
        <f>ROUND(ROUND(H37,2)*ROUND(G37,3),2)</f>
        <v>0</v>
      </c>
    </row>
    <row r="38" spans="3:8" ht="12.75">
      <c r="C38" s="43"/>
      <c r="E38" s="18" t="s">
        <v>39</v>
      </c>
      <c r="G38" s="29"/>
      <c r="H38" s="29"/>
    </row>
    <row r="39" spans="3:8" ht="38.25">
      <c r="C39" s="43"/>
      <c r="E39" s="19" t="s">
        <v>157</v>
      </c>
      <c r="G39" s="29"/>
      <c r="H39" s="29"/>
    </row>
    <row r="40" spans="1:9" ht="12.75">
      <c r="A40" s="13">
        <v>19</v>
      </c>
      <c r="B40" s="6" t="s">
        <v>166</v>
      </c>
      <c r="C40" s="23" t="s">
        <v>153</v>
      </c>
      <c r="D40" s="14" t="s">
        <v>39</v>
      </c>
      <c r="E40" s="15" t="s">
        <v>154</v>
      </c>
      <c r="F40" s="16" t="s">
        <v>147</v>
      </c>
      <c r="G40" s="28">
        <v>89.89</v>
      </c>
      <c r="H40" s="24"/>
      <c r="I40" s="17">
        <f>ROUND(ROUND(H40,2)*ROUND(G40,3),2)</f>
        <v>0</v>
      </c>
    </row>
    <row r="41" spans="3:8" ht="12.75">
      <c r="C41" s="43"/>
      <c r="E41" s="18" t="s">
        <v>39</v>
      </c>
      <c r="G41" s="29"/>
      <c r="H41" s="29"/>
    </row>
    <row r="42" spans="3:8" ht="12.75">
      <c r="C42" s="43"/>
      <c r="E42" s="19" t="s">
        <v>158</v>
      </c>
      <c r="G42" s="29"/>
      <c r="H42" s="29"/>
    </row>
    <row r="43" spans="1:9" ht="12.75">
      <c r="A43" s="13">
        <v>20</v>
      </c>
      <c r="B43" s="6" t="s">
        <v>166</v>
      </c>
      <c r="C43" s="23" t="s">
        <v>155</v>
      </c>
      <c r="D43" s="14" t="s">
        <v>39</v>
      </c>
      <c r="E43" s="15" t="s">
        <v>156</v>
      </c>
      <c r="F43" s="16" t="s">
        <v>147</v>
      </c>
      <c r="G43" s="28">
        <v>89.89</v>
      </c>
      <c r="H43" s="24"/>
      <c r="I43" s="17">
        <f>ROUND(ROUND(H43,2)*ROUND(G43,3),2)</f>
        <v>0</v>
      </c>
    </row>
    <row r="44" spans="1:9" ht="12.75">
      <c r="A44" s="30"/>
      <c r="B44" s="31"/>
      <c r="C44" s="31"/>
      <c r="D44" s="31"/>
      <c r="E44" s="19" t="s">
        <v>158</v>
      </c>
      <c r="F44" s="31"/>
      <c r="G44" s="31"/>
      <c r="H44" s="31"/>
      <c r="I44" s="31"/>
    </row>
    <row r="45" spans="1:9" ht="12.75">
      <c r="A45" s="39"/>
      <c r="B45" s="40"/>
      <c r="C45" s="41" t="s">
        <v>33</v>
      </c>
      <c r="D45" s="40"/>
      <c r="E45" s="25" t="s">
        <v>151</v>
      </c>
      <c r="F45" s="40"/>
      <c r="G45" s="40"/>
      <c r="H45" s="40"/>
      <c r="I45" s="38">
        <f>SUM(I37:I43)</f>
        <v>0</v>
      </c>
    </row>
    <row r="46" spans="1:9" ht="12.75">
      <c r="A46" s="34"/>
      <c r="B46" s="34"/>
      <c r="C46" s="35"/>
      <c r="D46" s="34"/>
      <c r="E46" s="36"/>
      <c r="F46" s="34"/>
      <c r="G46" s="34"/>
      <c r="H46" s="34"/>
      <c r="I46" s="26"/>
    </row>
    <row r="47" spans="1:9" ht="12.75">
      <c r="A47" s="7"/>
      <c r="B47" s="7"/>
      <c r="C47" s="27">
        <v>7</v>
      </c>
      <c r="D47" s="7"/>
      <c r="E47" s="7" t="s">
        <v>112</v>
      </c>
      <c r="F47" s="7"/>
      <c r="G47" s="9"/>
      <c r="H47" s="7"/>
      <c r="I47" s="9"/>
    </row>
    <row r="48" spans="1:9" ht="12.75">
      <c r="A48" s="6">
        <v>15</v>
      </c>
      <c r="B48" s="6" t="s">
        <v>166</v>
      </c>
      <c r="C48" s="6" t="s">
        <v>113</v>
      </c>
      <c r="D48" s="6" t="s">
        <v>39</v>
      </c>
      <c r="E48" s="6" t="s">
        <v>114</v>
      </c>
      <c r="F48" s="6" t="s">
        <v>70</v>
      </c>
      <c r="G48" s="8">
        <v>98.54</v>
      </c>
      <c r="H48" s="10"/>
      <c r="I48" s="8">
        <f>ROUND((H48*G48),2)</f>
        <v>0</v>
      </c>
    </row>
    <row r="49" spans="1:9" ht="25.5">
      <c r="A49" s="6">
        <v>16</v>
      </c>
      <c r="B49" s="6" t="s">
        <v>166</v>
      </c>
      <c r="C49" s="6" t="s">
        <v>115</v>
      </c>
      <c r="D49" s="6" t="s">
        <v>39</v>
      </c>
      <c r="E49" s="6" t="s">
        <v>116</v>
      </c>
      <c r="F49" s="6" t="s">
        <v>70</v>
      </c>
      <c r="G49" s="8">
        <v>15.82</v>
      </c>
      <c r="H49" s="10"/>
      <c r="I49" s="8">
        <f>ROUND((H49*G49),2)</f>
        <v>0</v>
      </c>
    </row>
    <row r="50" spans="1:9" ht="12.75">
      <c r="A50" s="39"/>
      <c r="B50" s="40"/>
      <c r="C50" s="41">
        <v>7</v>
      </c>
      <c r="D50" s="40"/>
      <c r="E50" s="25" t="s">
        <v>112</v>
      </c>
      <c r="F50" s="40"/>
      <c r="G50" s="40"/>
      <c r="H50" s="40"/>
      <c r="I50" s="38">
        <f>SUM(I48:I49)</f>
        <v>0</v>
      </c>
    </row>
    <row r="51" spans="1:9" ht="12.75">
      <c r="A51" s="34"/>
      <c r="B51" s="34"/>
      <c r="C51" s="35"/>
      <c r="D51" s="34"/>
      <c r="E51" s="36"/>
      <c r="F51" s="34"/>
      <c r="G51" s="34"/>
      <c r="H51" s="34"/>
      <c r="I51" s="26"/>
    </row>
    <row r="52" spans="1:9" ht="12.75" customHeight="1">
      <c r="A52" s="7"/>
      <c r="B52" s="7"/>
      <c r="C52" s="7" t="s">
        <v>36</v>
      </c>
      <c r="D52" s="7"/>
      <c r="E52" s="7" t="s">
        <v>82</v>
      </c>
      <c r="F52" s="7"/>
      <c r="G52" s="9"/>
      <c r="H52" s="7"/>
      <c r="I52" s="9"/>
    </row>
    <row r="53" spans="1:16" ht="12.75">
      <c r="A53" s="6">
        <v>21</v>
      </c>
      <c r="B53" s="6" t="s">
        <v>166</v>
      </c>
      <c r="C53" s="6" t="s">
        <v>117</v>
      </c>
      <c r="D53" s="6" t="s">
        <v>39</v>
      </c>
      <c r="E53" s="6" t="s">
        <v>118</v>
      </c>
      <c r="F53" s="6" t="s">
        <v>86</v>
      </c>
      <c r="G53" s="8">
        <v>2</v>
      </c>
      <c r="H53" s="10"/>
      <c r="I53" s="8">
        <f>ROUND((H53*G53),2)</f>
        <v>0</v>
      </c>
      <c r="O53">
        <f>rekapitulace!H8</f>
        <v>21</v>
      </c>
      <c r="P53">
        <f>ROUND(O53/100*I53,2)</f>
        <v>0</v>
      </c>
    </row>
    <row r="54" spans="1:16" ht="12.75">
      <c r="A54" s="6">
        <v>22</v>
      </c>
      <c r="B54" s="6" t="s">
        <v>166</v>
      </c>
      <c r="C54" s="6" t="s">
        <v>119</v>
      </c>
      <c r="D54" s="6" t="s">
        <v>39</v>
      </c>
      <c r="E54" s="6" t="s">
        <v>120</v>
      </c>
      <c r="F54" s="6" t="s">
        <v>86</v>
      </c>
      <c r="G54" s="8">
        <v>8</v>
      </c>
      <c r="H54" s="10"/>
      <c r="I54" s="8">
        <f>ROUND((H54*G54),2)</f>
        <v>0</v>
      </c>
      <c r="O54">
        <f>rekapitulace!H8</f>
        <v>21</v>
      </c>
      <c r="P54">
        <f>ROUND(O54/100*I54,2)</f>
        <v>0</v>
      </c>
    </row>
    <row r="55" spans="1:16" ht="25.5">
      <c r="A55" s="6">
        <v>23</v>
      </c>
      <c r="B55" s="6" t="s">
        <v>166</v>
      </c>
      <c r="C55" s="6" t="s">
        <v>121</v>
      </c>
      <c r="D55" s="6" t="s">
        <v>39</v>
      </c>
      <c r="E55" s="6" t="s">
        <v>144</v>
      </c>
      <c r="F55" s="6" t="s">
        <v>61</v>
      </c>
      <c r="G55" s="8">
        <v>3</v>
      </c>
      <c r="H55" s="10"/>
      <c r="I55" s="8">
        <f>ROUND((H55*G55),2)</f>
        <v>0</v>
      </c>
      <c r="O55">
        <f>rekapitulace!H8</f>
        <v>21</v>
      </c>
      <c r="P55">
        <f>ROUND(O55/100*I55,2)</f>
        <v>0</v>
      </c>
    </row>
    <row r="56" spans="1:9" ht="12.75">
      <c r="A56" s="13">
        <v>24</v>
      </c>
      <c r="B56" s="6" t="s">
        <v>166</v>
      </c>
      <c r="C56" s="23" t="s">
        <v>145</v>
      </c>
      <c r="D56" s="14" t="s">
        <v>39</v>
      </c>
      <c r="E56" s="15" t="s">
        <v>146</v>
      </c>
      <c r="F56" s="23" t="s">
        <v>147</v>
      </c>
      <c r="G56" s="28">
        <v>159.51</v>
      </c>
      <c r="H56" s="24"/>
      <c r="I56" s="24">
        <f>ROUND(ROUND(H56,2)*ROUND(G56,3),2)</f>
        <v>0</v>
      </c>
    </row>
    <row r="57" spans="1:5" ht="12.75">
      <c r="A57" s="20"/>
      <c r="E57" s="11" t="s">
        <v>148</v>
      </c>
    </row>
    <row r="58" spans="1:9" ht="12.75">
      <c r="A58" s="20"/>
      <c r="B58" s="20"/>
      <c r="C58" s="20"/>
      <c r="D58" s="20"/>
      <c r="E58" s="20" t="s">
        <v>149</v>
      </c>
      <c r="F58" s="20"/>
      <c r="G58" s="21"/>
      <c r="H58" s="22"/>
      <c r="I58" s="21"/>
    </row>
    <row r="59" spans="1:9" ht="12.75">
      <c r="A59" s="20"/>
      <c r="B59" s="20"/>
      <c r="C59" s="20"/>
      <c r="D59" s="20"/>
      <c r="E59" s="20" t="s">
        <v>150</v>
      </c>
      <c r="F59" s="20"/>
      <c r="G59" s="21"/>
      <c r="H59" s="22"/>
      <c r="I59" s="21"/>
    </row>
    <row r="60" spans="1:9" ht="25.5">
      <c r="A60" s="13">
        <v>25</v>
      </c>
      <c r="B60" s="6" t="s">
        <v>166</v>
      </c>
      <c r="C60" s="23" t="s">
        <v>159</v>
      </c>
      <c r="D60" s="14" t="s">
        <v>39</v>
      </c>
      <c r="E60" s="15" t="s">
        <v>160</v>
      </c>
      <c r="F60" s="23" t="s">
        <v>161</v>
      </c>
      <c r="G60" s="28">
        <v>50</v>
      </c>
      <c r="H60" s="24"/>
      <c r="I60" s="17">
        <f>ROUND(ROUND(H60,2)*ROUND(G60,3),2)</f>
        <v>0</v>
      </c>
    </row>
    <row r="61" spans="1:8" ht="12.75">
      <c r="A61" s="20"/>
      <c r="E61" s="18" t="s">
        <v>39</v>
      </c>
      <c r="G61" s="29"/>
      <c r="H61" s="29"/>
    </row>
    <row r="62" spans="1:8" ht="12.75">
      <c r="A62" s="20"/>
      <c r="E62" s="19" t="s">
        <v>167</v>
      </c>
      <c r="G62" s="29"/>
      <c r="H62" s="29"/>
    </row>
    <row r="63" spans="1:8" ht="127.5">
      <c r="A63" s="20"/>
      <c r="E63" s="18" t="s">
        <v>162</v>
      </c>
      <c r="G63" s="29"/>
      <c r="H63" s="29"/>
    </row>
    <row r="64" spans="1:9" ht="12.75">
      <c r="A64" s="13">
        <v>26</v>
      </c>
      <c r="B64" s="6" t="s">
        <v>166</v>
      </c>
      <c r="C64" s="23" t="s">
        <v>163</v>
      </c>
      <c r="D64" s="14" t="s">
        <v>39</v>
      </c>
      <c r="E64" s="15" t="s">
        <v>164</v>
      </c>
      <c r="F64" s="23" t="s">
        <v>161</v>
      </c>
      <c r="G64" s="28">
        <v>36</v>
      </c>
      <c r="H64" s="24"/>
      <c r="I64" s="17">
        <f>ROUND(ROUND(H64,2)*ROUND(G64,3),2)</f>
        <v>0</v>
      </c>
    </row>
    <row r="65" spans="1:8" ht="12.75">
      <c r="A65" s="20"/>
      <c r="E65" s="18" t="s">
        <v>39</v>
      </c>
      <c r="G65" s="29"/>
      <c r="H65" s="29"/>
    </row>
    <row r="66" spans="1:5" ht="12.75">
      <c r="A66" s="20"/>
      <c r="E66" s="19" t="s">
        <v>169</v>
      </c>
    </row>
    <row r="67" spans="1:5" ht="114.75">
      <c r="A67" s="20"/>
      <c r="E67" s="42" t="s">
        <v>165</v>
      </c>
    </row>
    <row r="68" spans="1:16" ht="12.75" customHeight="1">
      <c r="A68" s="37"/>
      <c r="B68" s="33"/>
      <c r="C68" s="33" t="s">
        <v>36</v>
      </c>
      <c r="D68" s="33"/>
      <c r="E68" s="33" t="s">
        <v>82</v>
      </c>
      <c r="F68" s="33"/>
      <c r="G68" s="33"/>
      <c r="H68" s="33"/>
      <c r="I68" s="38">
        <f>SUM(I53:I67)</f>
        <v>0</v>
      </c>
      <c r="P68">
        <f>SUM(P53:P67)</f>
        <v>0</v>
      </c>
    </row>
    <row r="70" spans="1:16" ht="12.75" customHeight="1">
      <c r="A70" s="12"/>
      <c r="B70" s="12"/>
      <c r="C70" s="12"/>
      <c r="D70" s="12"/>
      <c r="E70" s="12" t="s">
        <v>55</v>
      </c>
      <c r="F70" s="12"/>
      <c r="G70" s="12"/>
      <c r="H70" s="12"/>
      <c r="I70" s="12">
        <f>I68+I50+I45+I34+I28+I18</f>
        <v>0</v>
      </c>
      <c r="P70" s="12">
        <f>+P18+P28+P34+P68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2019-06-27T08:25:56Z</cp:lastPrinted>
  <dcterms:created xsi:type="dcterms:W3CDTF">2019-06-21T06:21:15Z</dcterms:created>
  <dcterms:modified xsi:type="dcterms:W3CDTF">2019-06-27T08:26:05Z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