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ropustek" sheetId="2" r:id="rId2"/>
    <sheet name="00 - Vedlejší rozpočtové 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'01 - Propustek'!$C$82:$K$239</definedName>
    <definedName name="_xlnm.Print_Area" localSheetId="1">'01 - Propustek'!$C$4:$J$36,'01 - Propustek'!$C$42:$J$64,'01 - Propustek'!$C$70:$K$239</definedName>
    <definedName name="_xlnm._FilterDatabase" localSheetId="2" hidden="1">'00 - Vedlejší rozpočtové ...'!$C$76:$K$92</definedName>
    <definedName name="_xlnm.Print_Area" localSheetId="2">'00 - Vedlejší rozpočtové ...'!$C$4:$J$36,'00 - Vedlejší rozpočtové ...'!$C$42:$J$58,'00 - Vedlejší rozpočtové ...'!$C$64:$K$92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Propustek'!$82:$82</definedName>
    <definedName name="_xlnm.Print_Titles" localSheetId="2">'00 - Vedlejší rozpočtové ...'!$76:$76</definedName>
  </definedNames>
  <calcPr fullCalcOnLoad="1"/>
</workbook>
</file>

<file path=xl/sharedStrings.xml><?xml version="1.0" encoding="utf-8"?>
<sst xmlns="http://schemas.openxmlformats.org/spreadsheetml/2006/main" count="2080" uniqueCount="517">
  <si>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</si>
  <si>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</si>
  <si>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</si>
  <si>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</si>
  <si>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</si>
  <si>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</si>
  <si>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</si>
  <si>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{571b04b6-6927-4d43-b94e-0c8382970304}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</si>
  <si>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</si>
  <si>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</si>
  <si>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</si>
  <si>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</si>
  <si>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</si>
  <si>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</si>
  <si>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</si>
  <si>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</si>
  <si>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</si>
  <si>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201728_3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</si>
  <si>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</si>
  <si>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</si>
  <si>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Propustek Červené Janovice III/0172 km 0,715</t>
  </si>
  <si>
    <t>KSO:</t>
  </si>
  <si>
    <t>CC-CZ:</t>
  </si>
  <si>
    <t>Místo:</t>
  </si>
  <si>
    <t xml:space="preserve"> </t>
  </si>
  <si>
    <t>Datum:</t>
  </si>
  <si>
    <t>26. 3. 2018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</si>
  <si>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</si>
  <si>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</si>
  <si>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</si>
  <si>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</si>
  <si>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</si>
  <si>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</si>
  <si>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</si>
  <si>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</si>
  <si>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</si>
  <si>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</si>
  <si>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</si>
  <si>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</si>
  <si>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</si>
  <si>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</si>
  <si>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</si>
  <si>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</si>
  <si>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</si>
  <si>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</si>
  <si>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</si>
  <si>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</si>
  <si>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</si>
  <si>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</si>
  <si>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</si>
  <si>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</si>
  <si>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</si>
  <si>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</si>
  <si>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</si>
  <si>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</si>
  <si>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</si>
  <si>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</si>
  <si>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</si>
  <si>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</si>
  <si>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</si>
  <si>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</si>
  <si>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</si>
  <si>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</si>
  <si>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</si>
  <si>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</si>
  <si>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</si>
  <si>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</si>
  <si>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</si>
  <si>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</si>
  <si>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</si>
  <si>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</si>
  <si>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</si>
  <si>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</si>
  <si>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</si>
  <si>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</si>
  <si>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Propustek</t>
  </si>
  <si>
    <t>STA</t>
  </si>
  <si>
    <t>1</t>
  </si>
  <si>
    <t>{b247e447-2880-483f-ba8f-cc89d334e5a8}</t>
  </si>
  <si>
    <t>2</t>
  </si>
  <si>
    <t>00</t>
  </si>
  <si>
    <t>Vedlejší rozpočtové náklady</t>
  </si>
  <si>
    <t>{dfaabf67-4f15-426f-b946-7a3cf8a0b27b}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</si>
  <si>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</si>
  <si>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</si>
  <si>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</si>
  <si>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</si>
  <si>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</si>
  <si>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</si>
  <si>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</si>
  <si>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Propustek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</si>
  <si>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</si>
  <si>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</si>
  <si>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</si>
  <si>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</si>
  <si>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</si>
  <si>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</si>
  <si>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</si>
  <si>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</si>
  <si>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</si>
  <si>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</si>
  <si>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</si>
  <si>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</si>
  <si>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</si>
  <si>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</si>
  <si>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</si>
  <si>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</si>
  <si>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</si>
  <si>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</si>
  <si>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</si>
  <si>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</si>
  <si>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</si>
  <si>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</si>
  <si>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</si>
  <si>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</si>
  <si>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</si>
  <si>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</si>
  <si>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</si>
  <si>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</si>
  <si>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</si>
  <si>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</si>
  <si>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</si>
  <si>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113438</t>
  </si>
  <si>
    <t>ODSTRAN KRYTU ZPEVNĚNÝCH PLOCH S ASFALT POJIVEM VČET PODKLADU, ODVOZ DO 20KM</t>
  </si>
  <si>
    <t>M3</t>
  </si>
  <si>
    <t>OTSKP 2018</t>
  </si>
  <si>
    <t>4</t>
  </si>
  <si>
    <t>-2016542940</t>
  </si>
  <si>
    <t>PP</t>
  </si>
  <si>
    <t xml:space="preserve">ODSTRAN KRYTU ZPEVNĚNÝCH PLOCH S ASFALT POJIVEM VČET PODKLADU, ODVOZ DO 20KM
</t>
  </si>
  <si>
    <t>PSC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</si>
  <si>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</si>
  <si>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</t>
  </si>
  <si>
    <t xml:space="preserve">Poznámka k položce:
V rámci koeficientu je zahrnutý malý rozsah prováděných prací. </t>
  </si>
  <si>
    <t>VV</t>
  </si>
  <si>
    <t>"odstranění asfaltového krytu vozovky - 160 mm"39*0,16</t>
  </si>
  <si>
    <t>113764</t>
  </si>
  <si>
    <t>FRÉZOVÁNÍ DRÁŽKY PRŮŘEZU DO 400MM2 V ASFALTOVÉ VOZOVCE</t>
  </si>
  <si>
    <t>M</t>
  </si>
  <si>
    <t>-411662200</t>
  </si>
  <si>
    <t>Poznámka k souboru cen:
Položka zahrnuje veškerou manipulaci s vybouranou sutí a s vybouranými hmotami vč. uložení na skládku.</t>
  </si>
  <si>
    <t>"Napojení"2*5,5</t>
  </si>
  <si>
    <t>3</t>
  </si>
  <si>
    <t>11524</t>
  </si>
  <si>
    <t>PŘEVEDENÍ VODY POTRUBÍM DN 400 NEBO ŽLABY R.O. DO 1,4M</t>
  </si>
  <si>
    <t>-1533705949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</si>
  <si>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</si>
  <si>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12</t>
  </si>
  <si>
    <t>121104</t>
  </si>
  <si>
    <t>SEJMUTÍ ORNICE NEBO LESNÍ PŮDY S ODVOZEM DO 5KM</t>
  </si>
  <si>
    <t>-568416654</t>
  </si>
  <si>
    <t>Poznámka k souboru cen:
položka zahrnuje sejmutí ornice bez ohledu na tloušťku vrstvy a její vodorovnou dopravu nezahrnuje uložení na trvalou skládku</t>
  </si>
  <si>
    <t>"odstranění ornice"(43+41)*0,15</t>
  </si>
  <si>
    <t>5</t>
  </si>
  <si>
    <t>122738</t>
  </si>
  <si>
    <t>ODKOPÁVKY A PROKOPÁVKY OBECNÉ TŘ. I, ODVOZ DO 20KM</t>
  </si>
  <si>
    <t>-1698126759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</si>
  <si>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</si>
  <si>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"odstranění vrstev nadsypu a obsypu propustku"6*12*2,1-8*1,0*1,0</t>
  </si>
  <si>
    <t>"odkopy zeminy na čelech a dobourání dna"6*5,1</t>
  </si>
  <si>
    <t>6</t>
  </si>
  <si>
    <t>12960</t>
  </si>
  <si>
    <t>ČIŠTĚNÍ VODOTEČÍ A MELIORAČ KANÁLŮ OD NÁNOSŮ</t>
  </si>
  <si>
    <t>1428974883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</si>
  <si>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</si>
  <si>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3*50*0,2</t>
  </si>
  <si>
    <t>7</t>
  </si>
  <si>
    <t>17380</t>
  </si>
  <si>
    <t>ZEMNÍ KRAJNICE A DOSYPÁVKY Z NAKUPOVANÝCH MATERIÁLŮ</t>
  </si>
  <si>
    <t>-1787342783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</si>
  <si>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</si>
  <si>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"dosypání nezpevněných krajnic ŠP 0/32"0,2*(6+10)</t>
  </si>
  <si>
    <t>8</t>
  </si>
  <si>
    <t>17481</t>
  </si>
  <si>
    <t>ZÁSYP JAM A RÝH Z NAKUPOVANÝCH MATERIÁLŮ</t>
  </si>
  <si>
    <t>-1027844743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</si>
  <si>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</si>
  <si>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"podkladní vrstva ŠP 0/16"3,0*1,5</t>
  </si>
  <si>
    <t>9</t>
  </si>
  <si>
    <t>17581</t>
  </si>
  <si>
    <t>OBSYP POTRUBÍ A OBJEKTŮ Z NAKUPOVANÝCH MATERIÁLŮ</t>
  </si>
  <si>
    <t>-306980843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</si>
  <si>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</si>
  <si>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"obsyp a nadsyp ŠP 0/32 po úroveň vozovkových vrstev"(7+7)*6-3,14*0,3*0,3*12</t>
  </si>
  <si>
    <t>10</t>
  </si>
  <si>
    <t>18222</t>
  </si>
  <si>
    <t>ROZPROSTŘENÍ ORNICE VE SVAHU V TL DO 0,15M</t>
  </si>
  <si>
    <t>M2</t>
  </si>
  <si>
    <t>1918752769</t>
  </si>
  <si>
    <t>Poznámka k souboru cen:
položka zahrnuje: nutné přemístění ornice z dočasných skládek vzdálených do 50m rozprostření ornice v předepsané tloušťce ve svahu přes 1:5</t>
  </si>
  <si>
    <t>27+22</t>
  </si>
  <si>
    <t>11</t>
  </si>
  <si>
    <t>18241</t>
  </si>
  <si>
    <t>ZALOŽENÍ TRÁVNÍKU RUČNÍM VÝSEVEM</t>
  </si>
  <si>
    <t>-751851355</t>
  </si>
  <si>
    <t>Poznámka k souboru cen:
Zahrnuje dodání předepsané travní směsi, její výsev na ornici, zalévání, první pokosení, to vše bez ohledu na sklon terénu</t>
  </si>
  <si>
    <t>Zakládání</t>
  </si>
  <si>
    <t>272315</t>
  </si>
  <si>
    <t>ZÁKLADY Z PROSTÉHO BETONU DO C30/37 (B37)</t>
  </si>
  <si>
    <t>-865107604</t>
  </si>
  <si>
    <t>ZÁKLADY Z PROSTÉHO BETONU DO C30/37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</si>
  <si>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</si>
  <si>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"betonové základy C30/37"0,3*1,5*2</t>
  </si>
  <si>
    <t>"podbetonování šikmých čel C30/37"(3+6)*0,15</t>
  </si>
  <si>
    <t>"podbetonování vtoku a výtoku C30/37"(1+2+1)*0,15</t>
  </si>
  <si>
    <t>Vodorovné konstrukce</t>
  </si>
  <si>
    <t>13</t>
  </si>
  <si>
    <t>465512</t>
  </si>
  <si>
    <t>DLAŽBY Z LOMOVÉHO KAMENE NA MC</t>
  </si>
  <si>
    <t>-92956571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</si>
  <si>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</si>
  <si>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"obložení šikmých čel lomovým kamenem do betonu C30/37"(3+6)*0,2</t>
  </si>
  <si>
    <t>"odláždění lomovým kamenem do betonu na vtoku a na výtoku"(1+2+1)*0,1</t>
  </si>
  <si>
    <t>Komunikace pozemní</t>
  </si>
  <si>
    <t>14</t>
  </si>
  <si>
    <t>56330</t>
  </si>
  <si>
    <t>VOZOVKOVÉ VRSTVY ZE ŠTĚRKODRTI</t>
  </si>
  <si>
    <t>498095765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</si>
  <si>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</si>
  <si>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 0/32 - 150 mm"1,2*7</t>
  </si>
  <si>
    <t>"ŠD 0/32 - 150 mm"0,9*7</t>
  </si>
  <si>
    <t>56962</t>
  </si>
  <si>
    <t>ZPEVNĚNÍ KRAJNIC Z RECYKLOVANÉHO MATERIÁLU TL DO 100MM</t>
  </si>
  <si>
    <t>2043439388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</si>
  <si>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</si>
  <si>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"dosypání nezpevněných krajnic recyklátem"15+20</t>
  </si>
  <si>
    <t>16</t>
  </si>
  <si>
    <t>572123</t>
  </si>
  <si>
    <t>INFILTRAČNÍ POSTŘIK Z EMULZE DO 1,0KG/M2</t>
  </si>
  <si>
    <t>1718583914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</si>
  <si>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</si>
  <si>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 – CP C - 0,6 kg - pod ACP"6*7</t>
  </si>
  <si>
    <t>17</t>
  </si>
  <si>
    <t>572214</t>
  </si>
  <si>
    <t>SPOJOVACÍ POSTŘIK Z MODIFIK EMULZE DO 0,5KG/M2</t>
  </si>
  <si>
    <t>-626299029</t>
  </si>
  <si>
    <t>"PS – EP C 60 BP 4  - 0,3 kg - pod ACO a ACL"6*7*2</t>
  </si>
  <si>
    <t>18</t>
  </si>
  <si>
    <t>574A34</t>
  </si>
  <si>
    <t>ASFALTOVÝ BETON PRO OBRUSNÉ VRSTVY ACO 11+, 11S TL. 40MM</t>
  </si>
  <si>
    <t>1186933544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</si>
  <si>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</si>
  <si>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11+ tl. 40 mm"6*7</t>
  </si>
  <si>
    <t>19</t>
  </si>
  <si>
    <t>574C56</t>
  </si>
  <si>
    <t>ASFALTOVÝ BETON PRO LOŽNÍ VRSTVY ACL 16+, 16S TL. 60MM</t>
  </si>
  <si>
    <t>-2046736950</t>
  </si>
  <si>
    <t>"ACL 16+ tl. 60 mm"6*7</t>
  </si>
  <si>
    <t>20</t>
  </si>
  <si>
    <t>574E56</t>
  </si>
  <si>
    <t>ASFALTOVÝ BETON PRO PODKLADNÍ VRSTVY ACP 16+, 16S TL. 60MM</t>
  </si>
  <si>
    <t>2079717389</t>
  </si>
  <si>
    <t>"ACP 16+ tl. 60 mm"6*7</t>
  </si>
  <si>
    <t>Ostatní konstrukce a práce, bourání</t>
  </si>
  <si>
    <t>9113A1</t>
  </si>
  <si>
    <t>SVODIDLO OCEL SILNIČ JEDNOSTR, ÚROVEŇ ZADRŽ N1, N2 - DODÁVKA A MONTÁŽ</t>
  </si>
  <si>
    <t>2046621224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</si>
  <si>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</si>
  <si>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"ocelová silniční svodidla včetně náběhů"9*4+2*5+74+38+35</t>
  </si>
  <si>
    <t>22</t>
  </si>
  <si>
    <t>918358</t>
  </si>
  <si>
    <t>PROPUSTY Z TRUB DN 600MM</t>
  </si>
  <si>
    <t>-176974004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</si>
  <si>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</si>
  <si>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"ocelová trouba DN 600"12</t>
  </si>
  <si>
    <t>23</t>
  </si>
  <si>
    <t>919112</t>
  </si>
  <si>
    <t>ŘEZÁNÍ ASFALTOVÉHO KRYTU VOZOVEK TL DO 100MM</t>
  </si>
  <si>
    <t>455340884</t>
  </si>
  <si>
    <t>Poznámka k souboru cen:
položka zahrnuje řezání vozovkové vrstvy v předepsané tloušťce, včetně spotřeby vody</t>
  </si>
  <si>
    <t>"napojení"11</t>
  </si>
  <si>
    <t>24</t>
  </si>
  <si>
    <t>931314</t>
  </si>
  <si>
    <t>TĚSNĚNÍ DILATAČ SPAR ASF ZÁLIVKOU PRŮŘ DO 400MM2</t>
  </si>
  <si>
    <t>1868734800</t>
  </si>
  <si>
    <t>Poznámka k souboru cen:
položka zahrnuje dodávku a osazení předepsaného materiálu, očištění ploch spáry před úpravou, očištění okolí spáry po úpravě nezahrnuje těsnící profil</t>
  </si>
  <si>
    <t>"napojení"2*5,5</t>
  </si>
  <si>
    <t>25</t>
  </si>
  <si>
    <t>966138</t>
  </si>
  <si>
    <t>BOURÁNÍ KONSTRUKCÍ Z KAMENE NA MC S ODVOZEM DO 20KM</t>
  </si>
  <si>
    <t>-1052992292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</si>
  <si>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</si>
  <si>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"vybourání stávající konstrukce"8*0,3*(4*1)</t>
  </si>
  <si>
    <t>"vybourání křídel propustku"0,3*(6*1,7+4*1,8)</t>
  </si>
  <si>
    <t>26</t>
  </si>
  <si>
    <t>966158</t>
  </si>
  <si>
    <t>BOURÁNÍ KONSTRUKCÍ Z PROST BETONU S ODVOZEM DO 20KM</t>
  </si>
  <si>
    <t>-213412013</t>
  </si>
  <si>
    <t>"vybourání římsy"6*0,3*0,7</t>
  </si>
  <si>
    <t>OST</t>
  </si>
  <si>
    <t>Ostatní</t>
  </si>
  <si>
    <t>27</t>
  </si>
  <si>
    <t>014112</t>
  </si>
  <si>
    <t>POPLATKY ZA SKLÁDKU TYP S-IO (INERTNÍ ODPAD)</t>
  </si>
  <si>
    <t>T</t>
  </si>
  <si>
    <t>512</t>
  </si>
  <si>
    <t>1702192600</t>
  </si>
  <si>
    <t>Poznámka k souboru cen:
zahrnuje veškeré poplatky provozovateli skládky související s uložením odpadu na skládce.</t>
  </si>
  <si>
    <t>"pol. 966138 - bourání kcí z kamene"14,82*2,4</t>
  </si>
  <si>
    <t>"pol. 966158 - bourání kcí z betonu"1,26*2,4</t>
  </si>
  <si>
    <t>28</t>
  </si>
  <si>
    <t>014122</t>
  </si>
  <si>
    <t>POPLATKY ZA SKLÁDKU TYP S-OO (OSTATNÍ ODPAD)</t>
  </si>
  <si>
    <t>1449328941</t>
  </si>
  <si>
    <t>"pol. 122738 - odkopávky"173,8*1,8</t>
  </si>
  <si>
    <t>"pol. 12960 - čišť. vodotečí"30*1,8</t>
  </si>
  <si>
    <t>29</t>
  </si>
  <si>
    <t>395960261</t>
  </si>
  <si>
    <t>"pol. 113328 - odstr. krytu - asfalt"6,24*2,4</t>
  </si>
  <si>
    <t>00 - Vedlejší rozpočtové náklady</t>
  </si>
  <si>
    <t>02720</t>
  </si>
  <si>
    <t>POMOC PRÁCE ZŘÍZ NEBO ZAJIŠŤ REGULACI A OCHRANU DOPRAVY</t>
  </si>
  <si>
    <t>KPL</t>
  </si>
  <si>
    <t>1825326469</t>
  </si>
  <si>
    <t>POMOC PRÁCE ZŘÍZ NEBO ZAJIŠŤ REGULACI A OCHRANU DOPRAVY
Včetně projednání s příslušnými orgány.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</si>
  <si>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</si>
  <si>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</si>
  <si>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</si>
  <si>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</si>
  <si>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CS OTSKP</t>
  </si>
  <si>
    <t>1669829629</t>
  </si>
  <si>
    <t>02911</t>
  </si>
  <si>
    <t>OSTATNÍ POŽADAVKY - GEODETICKÉ ZAMĚŘENÍ</t>
  </si>
  <si>
    <t>-1266368486</t>
  </si>
  <si>
    <t>02911.1</t>
  </si>
  <si>
    <t>OSTATNÍ POŽADAVKY - VYTYČENÍ ING. SÍTÍ</t>
  </si>
  <si>
    <t>1834949989</t>
  </si>
  <si>
    <t>02944</t>
  </si>
  <si>
    <t>OSTAT POŽADAVKY - DOKUMENTACE SKUTEČ PROVEDENÍ V DIGIT FORMĚ</t>
  </si>
  <si>
    <t>-1289151305</t>
  </si>
  <si>
    <t>Poznámka k souboru cen:
zahrnuje veškeré náklady spojené s objednatelem požadovanými pracemi</t>
  </si>
  <si>
    <t>03100</t>
  </si>
  <si>
    <t>ZAŘÍZENÍ STAVENIŠTĚ - ZŘÍZENÍ, PROVOZ, DEMONTÁŽ</t>
  </si>
  <si>
    <t>OTSKP-SPK 2017</t>
  </si>
  <si>
    <t>-489291363</t>
  </si>
  <si>
    <t>Všeobecné podmínky Staveništní náklady zhotovitele ZAŘÍZENÍ STAVENIŠTĚ - ZŘÍZENÍ, PROVOZ, DEMONTÁŽ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</si>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</sst>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5" xfId="0" applyNumberFormat="1" applyFont="1" applyBorder="1" applyAlignment="1">
      <alignment/>
    </xf>
    <xf numFmtId="166" fontId="31" fillId="0" borderId="16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3" t="s">
        <v>17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18</v>
      </c>
      <c r="BS5" s="22" t="s">
        <v>9</v>
      </c>
    </row>
    <row r="6" spans="2:71" ht="36.95" customHeight="1">
      <c r="B6" s="26"/>
      <c r="C6" s="27"/>
      <c r="D6" s="35" t="s">
        <v>19</v>
      </c>
      <c r="E6" s="27"/>
      <c r="F6" s="27"/>
      <c r="G6" s="27"/>
      <c r="H6" s="27"/>
      <c r="I6" s="27"/>
      <c r="J6" s="27"/>
      <c r="K6" s="36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9</v>
      </c>
    </row>
    <row r="7" spans="2:71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5</v>
      </c>
      <c r="AO7" s="27"/>
      <c r="AP7" s="27"/>
      <c r="AQ7" s="29"/>
      <c r="BE7" s="37"/>
      <c r="BS7" s="22" t="s">
        <v>9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9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9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5</v>
      </c>
      <c r="AO10" s="27"/>
      <c r="AP10" s="27"/>
      <c r="AQ10" s="29"/>
      <c r="BE10" s="37"/>
      <c r="BS10" s="22" t="s">
        <v>9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5</v>
      </c>
      <c r="AO11" s="27"/>
      <c r="AP11" s="27"/>
      <c r="AQ11" s="29"/>
      <c r="BE11" s="37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9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9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5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5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9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9</v>
      </c>
    </row>
    <row r="20" spans="2:71" ht="16.5" customHeight="1">
      <c r="B20" s="26"/>
      <c r="C20" s="27"/>
      <c r="D20" s="27"/>
      <c r="E20" s="42" t="s">
        <v>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44"/>
    </row>
    <row r="39" spans="2:44" s="1" customFormat="1" ht="36.95" customHeight="1">
      <c r="B39" s="44"/>
      <c r="C39" s="70" t="s">
        <v>48</v>
      </c>
      <c r="AR39" s="44"/>
    </row>
    <row r="40" spans="2:44" s="1" customFormat="1" ht="6.95" customHeight="1">
      <c r="B40" s="44"/>
      <c r="AR40" s="44"/>
    </row>
    <row r="41" spans="2:44" s="3" customFormat="1" ht="14.4" customHeight="1">
      <c r="B41" s="71"/>
      <c r="C41" s="72" t="s">
        <v>16</v>
      </c>
      <c r="L41" s="3" t="str">
        <f>K5</f>
        <v>201728_3</v>
      </c>
      <c r="AR41" s="71"/>
    </row>
    <row r="42" spans="2:44" s="4" customFormat="1" ht="36.95" customHeight="1">
      <c r="B42" s="73"/>
      <c r="C42" s="74" t="s">
        <v>19</v>
      </c>
      <c r="L42" s="75" t="str">
        <f>K6</f>
        <v>Propustek Červené Janovice III/0172 km 0,715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3"/>
    </row>
    <row r="43" spans="2:44" s="1" customFormat="1" ht="6.95" customHeight="1">
      <c r="B43" s="44"/>
      <c r="AR43" s="44"/>
    </row>
    <row r="44" spans="2:44" s="1" customFormat="1" ht="13.5">
      <c r="B44" s="44"/>
      <c r="C44" s="72" t="s">
        <v>23</v>
      </c>
      <c r="L44" s="76" t="str">
        <f>IF(K8="","",K8)</f>
        <v xml:space="preserve"> </v>
      </c>
      <c r="AI44" s="72" t="s">
        <v>25</v>
      </c>
      <c r="AM44" s="77" t="str">
        <f>IF(AN8="","",AN8)</f>
        <v>26. 3. 2018</v>
      </c>
      <c r="AN44" s="77"/>
      <c r="AR44" s="44"/>
    </row>
    <row r="45" spans="2:44" s="1" customFormat="1" ht="6.95" customHeight="1">
      <c r="B45" s="44"/>
      <c r="AR45" s="44"/>
    </row>
    <row r="46" spans="2:56" s="1" customFormat="1" ht="13.5">
      <c r="B46" s="44"/>
      <c r="C46" s="72" t="s">
        <v>27</v>
      </c>
      <c r="L46" s="3" t="str">
        <f>IF(E11="","",E11)</f>
        <v xml:space="preserve"> </v>
      </c>
      <c r="AI46" s="72" t="s">
        <v>32</v>
      </c>
      <c r="AM46" s="3" t="str">
        <f>IF(E17="","",E17)</f>
        <v xml:space="preserve"> </v>
      </c>
      <c r="AN46" s="3"/>
      <c r="AO46" s="3"/>
      <c r="AP46" s="3"/>
      <c r="AR46" s="44"/>
      <c r="AS46" s="78" t="s">
        <v>49</v>
      </c>
      <c r="AT46" s="79"/>
      <c r="AU46" s="80"/>
      <c r="AV46" s="80"/>
      <c r="AW46" s="80"/>
      <c r="AX46" s="80"/>
      <c r="AY46" s="80"/>
      <c r="AZ46" s="80"/>
      <c r="BA46" s="80"/>
      <c r="BB46" s="80"/>
      <c r="BC46" s="80"/>
      <c r="BD46" s="81"/>
    </row>
    <row r="47" spans="2:56" s="1" customFormat="1" ht="13.5">
      <c r="B47" s="44"/>
      <c r="C47" s="72" t="s">
        <v>30</v>
      </c>
      <c r="L47" s="3" t="str">
        <f>IF(E14="Vyplň údaj","",E14)</f>
        <v/>
      </c>
      <c r="AR47" s="44"/>
      <c r="AS47" s="82"/>
      <c r="AT47" s="53"/>
      <c r="AU47" s="45"/>
      <c r="AV47" s="45"/>
      <c r="AW47" s="45"/>
      <c r="AX47" s="45"/>
      <c r="AY47" s="45"/>
      <c r="AZ47" s="45"/>
      <c r="BA47" s="45"/>
      <c r="BB47" s="45"/>
      <c r="BC47" s="45"/>
      <c r="BD47" s="83"/>
    </row>
    <row r="48" spans="2:56" s="1" customFormat="1" ht="10.8" customHeight="1">
      <c r="B48" s="44"/>
      <c r="AR48" s="44"/>
      <c r="AS48" s="8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83"/>
    </row>
    <row r="49" spans="2:56" s="1" customFormat="1" ht="29.25" customHeight="1">
      <c r="B49" s="44"/>
      <c r="C49" s="84" t="s">
        <v>50</v>
      </c>
      <c r="D49" s="85"/>
      <c r="E49" s="85"/>
      <c r="F49" s="85"/>
      <c r="G49" s="85"/>
      <c r="H49" s="86"/>
      <c r="I49" s="87" t="s">
        <v>51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8" t="s">
        <v>52</v>
      </c>
      <c r="AH49" s="85"/>
      <c r="AI49" s="85"/>
      <c r="AJ49" s="85"/>
      <c r="AK49" s="85"/>
      <c r="AL49" s="85"/>
      <c r="AM49" s="85"/>
      <c r="AN49" s="87" t="s">
        <v>53</v>
      </c>
      <c r="AO49" s="85"/>
      <c r="AP49" s="85"/>
      <c r="AQ49" s="89" t="s">
        <v>54</v>
      </c>
      <c r="AR49" s="44"/>
      <c r="AS49" s="90" t="s">
        <v>55</v>
      </c>
      <c r="AT49" s="91" t="s">
        <v>56</v>
      </c>
      <c r="AU49" s="91" t="s">
        <v>57</v>
      </c>
      <c r="AV49" s="91" t="s">
        <v>58</v>
      </c>
      <c r="AW49" s="91" t="s">
        <v>59</v>
      </c>
      <c r="AX49" s="91" t="s">
        <v>60</v>
      </c>
      <c r="AY49" s="91" t="s">
        <v>61</v>
      </c>
      <c r="AZ49" s="91" t="s">
        <v>62</v>
      </c>
      <c r="BA49" s="91" t="s">
        <v>63</v>
      </c>
      <c r="BB49" s="91" t="s">
        <v>64</v>
      </c>
      <c r="BC49" s="91" t="s">
        <v>65</v>
      </c>
      <c r="BD49" s="92" t="s">
        <v>66</v>
      </c>
    </row>
    <row r="50" spans="2:56" s="1" customFormat="1" ht="10.8" customHeight="1">
      <c r="B50" s="44"/>
      <c r="AR50" s="44"/>
      <c r="AS50" s="93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" customHeight="1">
      <c r="B51" s="73"/>
      <c r="C51" s="94" t="s">
        <v>67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>
        <f>ROUND(SUM(AG52:AG53),2)</f>
        <v>0</v>
      </c>
      <c r="AH51" s="96"/>
      <c r="AI51" s="96"/>
      <c r="AJ51" s="96"/>
      <c r="AK51" s="96"/>
      <c r="AL51" s="96"/>
      <c r="AM51" s="96"/>
      <c r="AN51" s="97">
        <f>SUM(AG51,AT51)</f>
        <v>0</v>
      </c>
      <c r="AO51" s="97"/>
      <c r="AP51" s="97"/>
      <c r="AQ51" s="98" t="s">
        <v>5</v>
      </c>
      <c r="AR51" s="73"/>
      <c r="AS51" s="99">
        <f>ROUND(SUM(AS52:AS53),2)</f>
        <v>0</v>
      </c>
      <c r="AT51" s="100">
        <f>ROUND(SUM(AV51:AW51),2)</f>
        <v>0</v>
      </c>
      <c r="AU51" s="101">
        <f>ROUND(SUM(AU52:AU53),5)</f>
        <v>0</v>
      </c>
      <c r="AV51" s="100">
        <f>ROUND(AZ51*L26,2)</f>
        <v>0</v>
      </c>
      <c r="AW51" s="100">
        <f>ROUND(BA51*L27,2)</f>
        <v>0</v>
      </c>
      <c r="AX51" s="100">
        <f>ROUND(BB51*L26,2)</f>
        <v>0</v>
      </c>
      <c r="AY51" s="100">
        <f>ROUND(BC51*L27,2)</f>
        <v>0</v>
      </c>
      <c r="AZ51" s="100">
        <f>ROUND(SUM(AZ52:AZ53),2)</f>
        <v>0</v>
      </c>
      <c r="BA51" s="100">
        <f>ROUND(SUM(BA52:BA53),2)</f>
        <v>0</v>
      </c>
      <c r="BB51" s="100">
        <f>ROUND(SUM(BB52:BB53),2)</f>
        <v>0</v>
      </c>
      <c r="BC51" s="100">
        <f>ROUND(SUM(BC52:BC53),2)</f>
        <v>0</v>
      </c>
      <c r="BD51" s="102">
        <f>ROUND(SUM(BD52:BD53),2)</f>
        <v>0</v>
      </c>
      <c r="BS51" s="74" t="s">
        <v>68</v>
      </c>
      <c r="BT51" s="74" t="s">
        <v>69</v>
      </c>
      <c r="BU51" s="103" t="s">
        <v>70</v>
      </c>
      <c r="BV51" s="74" t="s">
        <v>71</v>
      </c>
      <c r="BW51" s="74" t="s">
        <v>7</v>
      </c>
      <c r="BX51" s="74" t="s">
        <v>72</v>
      </c>
      <c r="CL51" s="74" t="s">
        <v>5</v>
      </c>
    </row>
    <row r="52" spans="1:91" s="5" customFormat="1" ht="16.5" customHeight="1">
      <c r="A52" s="104" t="s">
        <v>73</v>
      </c>
      <c r="B52" s="105"/>
      <c r="C52" s="106"/>
      <c r="D52" s="107" t="s">
        <v>74</v>
      </c>
      <c r="E52" s="107"/>
      <c r="F52" s="107"/>
      <c r="G52" s="107"/>
      <c r="H52" s="107"/>
      <c r="I52" s="108"/>
      <c r="J52" s="107" t="s">
        <v>75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9">
        <f>'01 - Propustek'!J27</f>
        <v>0</v>
      </c>
      <c r="AH52" s="108"/>
      <c r="AI52" s="108"/>
      <c r="AJ52" s="108"/>
      <c r="AK52" s="108"/>
      <c r="AL52" s="108"/>
      <c r="AM52" s="108"/>
      <c r="AN52" s="109">
        <f>SUM(AG52,AT52)</f>
        <v>0</v>
      </c>
      <c r="AO52" s="108"/>
      <c r="AP52" s="108"/>
      <c r="AQ52" s="110" t="s">
        <v>76</v>
      </c>
      <c r="AR52" s="105"/>
      <c r="AS52" s="111">
        <v>0</v>
      </c>
      <c r="AT52" s="112">
        <f>ROUND(SUM(AV52:AW52),2)</f>
        <v>0</v>
      </c>
      <c r="AU52" s="113">
        <f>'01 - Propustek'!P83</f>
        <v>0</v>
      </c>
      <c r="AV52" s="112">
        <f>'01 - Propustek'!J30</f>
        <v>0</v>
      </c>
      <c r="AW52" s="112">
        <f>'01 - Propustek'!J31</f>
        <v>0</v>
      </c>
      <c r="AX52" s="112">
        <f>'01 - Propustek'!J32</f>
        <v>0</v>
      </c>
      <c r="AY52" s="112">
        <f>'01 - Propustek'!J33</f>
        <v>0</v>
      </c>
      <c r="AZ52" s="112">
        <f>'01 - Propustek'!F30</f>
        <v>0</v>
      </c>
      <c r="BA52" s="112">
        <f>'01 - Propustek'!F31</f>
        <v>0</v>
      </c>
      <c r="BB52" s="112">
        <f>'01 - Propustek'!F32</f>
        <v>0</v>
      </c>
      <c r="BC52" s="112">
        <f>'01 - Propustek'!F33</f>
        <v>0</v>
      </c>
      <c r="BD52" s="114">
        <f>'01 - Propustek'!F34</f>
        <v>0</v>
      </c>
      <c r="BT52" s="115" t="s">
        <v>77</v>
      </c>
      <c r="BV52" s="115" t="s">
        <v>71</v>
      </c>
      <c r="BW52" s="115" t="s">
        <v>78</v>
      </c>
      <c r="BX52" s="115" t="s">
        <v>7</v>
      </c>
      <c r="CL52" s="115" t="s">
        <v>5</v>
      </c>
      <c r="CM52" s="115" t="s">
        <v>79</v>
      </c>
    </row>
    <row r="53" spans="1:91" s="5" customFormat="1" ht="16.5" customHeight="1">
      <c r="A53" s="104" t="s">
        <v>73</v>
      </c>
      <c r="B53" s="105"/>
      <c r="C53" s="106"/>
      <c r="D53" s="107" t="s">
        <v>80</v>
      </c>
      <c r="E53" s="107"/>
      <c r="F53" s="107"/>
      <c r="G53" s="107"/>
      <c r="H53" s="107"/>
      <c r="I53" s="108"/>
      <c r="J53" s="107" t="s">
        <v>81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9">
        <f>'00 - Vedlejší rozpočtové ...'!J27</f>
        <v>0</v>
      </c>
      <c r="AH53" s="108"/>
      <c r="AI53" s="108"/>
      <c r="AJ53" s="108"/>
      <c r="AK53" s="108"/>
      <c r="AL53" s="108"/>
      <c r="AM53" s="108"/>
      <c r="AN53" s="109">
        <f>SUM(AG53,AT53)</f>
        <v>0</v>
      </c>
      <c r="AO53" s="108"/>
      <c r="AP53" s="108"/>
      <c r="AQ53" s="110" t="s">
        <v>76</v>
      </c>
      <c r="AR53" s="105"/>
      <c r="AS53" s="116">
        <v>0</v>
      </c>
      <c r="AT53" s="117">
        <f>ROUND(SUM(AV53:AW53),2)</f>
        <v>0</v>
      </c>
      <c r="AU53" s="118">
        <f>'00 - Vedlejší rozpočtové ...'!P77</f>
        <v>0</v>
      </c>
      <c r="AV53" s="117">
        <f>'00 - Vedlejší rozpočtové ...'!J30</f>
        <v>0</v>
      </c>
      <c r="AW53" s="117">
        <f>'00 - Vedlejší rozpočtové ...'!J31</f>
        <v>0</v>
      </c>
      <c r="AX53" s="117">
        <f>'00 - Vedlejší rozpočtové ...'!J32</f>
        <v>0</v>
      </c>
      <c r="AY53" s="117">
        <f>'00 - Vedlejší rozpočtové ...'!J33</f>
        <v>0</v>
      </c>
      <c r="AZ53" s="117">
        <f>'00 - Vedlejší rozpočtové ...'!F30</f>
        <v>0</v>
      </c>
      <c r="BA53" s="117">
        <f>'00 - Vedlejší rozpočtové ...'!F31</f>
        <v>0</v>
      </c>
      <c r="BB53" s="117">
        <f>'00 - Vedlejší rozpočtové ...'!F32</f>
        <v>0</v>
      </c>
      <c r="BC53" s="117">
        <f>'00 - Vedlejší rozpočtové ...'!F33</f>
        <v>0</v>
      </c>
      <c r="BD53" s="119">
        <f>'00 - Vedlejší rozpočtové ...'!F34</f>
        <v>0</v>
      </c>
      <c r="BT53" s="115" t="s">
        <v>77</v>
      </c>
      <c r="BV53" s="115" t="s">
        <v>71</v>
      </c>
      <c r="BW53" s="115" t="s">
        <v>82</v>
      </c>
      <c r="BX53" s="115" t="s">
        <v>7</v>
      </c>
      <c r="CL53" s="115" t="s">
        <v>5</v>
      </c>
      <c r="CM53" s="115" t="s">
        <v>79</v>
      </c>
    </row>
    <row r="54" spans="2:44" s="1" customFormat="1" ht="30" customHeight="1">
      <c r="B54" s="44"/>
      <c r="AR54" s="44"/>
    </row>
    <row r="55" spans="2:44" s="1" customFormat="1" ht="6.9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44"/>
    </row>
  </sheetData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Propustek'!C2" display="/"/>
    <hyperlink ref="A53" location="'00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1"/>
      <c r="C1" s="121"/>
      <c r="D1" s="122" t="s">
        <v>1</v>
      </c>
      <c r="E1" s="121"/>
      <c r="F1" s="123" t="s">
        <v>83</v>
      </c>
      <c r="G1" s="123" t="s">
        <v>84</v>
      </c>
      <c r="H1" s="123"/>
      <c r="I1" s="124"/>
      <c r="J1" s="123" t="s">
        <v>85</v>
      </c>
      <c r="K1" s="122" t="s">
        <v>86</v>
      </c>
      <c r="L1" s="123" t="s">
        <v>87</v>
      </c>
      <c r="M1" s="123"/>
      <c r="N1" s="123"/>
      <c r="O1" s="123"/>
      <c r="P1" s="123"/>
      <c r="Q1" s="123"/>
      <c r="R1" s="123"/>
      <c r="S1" s="123"/>
      <c r="T1" s="123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1" t="s">
        <v>8</v>
      </c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125"/>
      <c r="J3" s="24"/>
      <c r="K3" s="25"/>
      <c r="AT3" s="22" t="s">
        <v>79</v>
      </c>
    </row>
    <row r="4" spans="2:46" ht="36.95" customHeight="1">
      <c r="B4" s="26"/>
      <c r="C4" s="27"/>
      <c r="D4" s="28" t="s">
        <v>88</v>
      </c>
      <c r="E4" s="27"/>
      <c r="F4" s="27"/>
      <c r="G4" s="27"/>
      <c r="H4" s="27"/>
      <c r="I4" s="126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26"/>
      <c r="J5" s="27"/>
      <c r="K5" s="29"/>
    </row>
    <row r="6" spans="2:11" ht="13.5">
      <c r="B6" s="26"/>
      <c r="C6" s="27"/>
      <c r="D6" s="38" t="s">
        <v>19</v>
      </c>
      <c r="E6" s="27"/>
      <c r="F6" s="27"/>
      <c r="G6" s="27"/>
      <c r="H6" s="27"/>
      <c r="I6" s="126"/>
      <c r="J6" s="27"/>
      <c r="K6" s="29"/>
    </row>
    <row r="7" spans="2:11" ht="16.5" customHeight="1">
      <c r="B7" s="26"/>
      <c r="C7" s="27"/>
      <c r="D7" s="27"/>
      <c r="E7" s="127" t="str">
        <f>'Rekapitulace stavby'!K6</f>
        <v>Propustek Červené Janovice III/0172 km 0,715</v>
      </c>
      <c r="F7" s="38"/>
      <c r="G7" s="38"/>
      <c r="H7" s="38"/>
      <c r="I7" s="126"/>
      <c r="J7" s="27"/>
      <c r="K7" s="29"/>
    </row>
    <row r="8" spans="2:11" s="1" customFormat="1" ht="13.5">
      <c r="B8" s="44"/>
      <c r="C8" s="45"/>
      <c r="D8" s="38" t="s">
        <v>89</v>
      </c>
      <c r="E8" s="45"/>
      <c r="F8" s="45"/>
      <c r="G8" s="45"/>
      <c r="H8" s="45"/>
      <c r="I8" s="128"/>
      <c r="J8" s="45"/>
      <c r="K8" s="49"/>
    </row>
    <row r="9" spans="2:11" s="1" customFormat="1" ht="36.95" customHeight="1">
      <c r="B9" s="44"/>
      <c r="C9" s="45"/>
      <c r="D9" s="45"/>
      <c r="E9" s="129" t="s">
        <v>90</v>
      </c>
      <c r="F9" s="45"/>
      <c r="G9" s="45"/>
      <c r="H9" s="45"/>
      <c r="I9" s="128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28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5</v>
      </c>
      <c r="G11" s="45"/>
      <c r="H11" s="45"/>
      <c r="I11" s="130" t="s">
        <v>22</v>
      </c>
      <c r="J11" s="33" t="s">
        <v>5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30" t="s">
        <v>25</v>
      </c>
      <c r="J12" s="131" t="str">
        <f>'Rekapitulace stavby'!AN8</f>
        <v>26. 3. 2018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28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30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30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28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30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30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28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30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30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28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28"/>
      <c r="J23" s="45"/>
      <c r="K23" s="49"/>
    </row>
    <row r="24" spans="2:11" s="6" customFormat="1" ht="16.5" customHeight="1">
      <c r="B24" s="132"/>
      <c r="C24" s="133"/>
      <c r="D24" s="133"/>
      <c r="E24" s="42" t="s">
        <v>5</v>
      </c>
      <c r="F24" s="42"/>
      <c r="G24" s="42"/>
      <c r="H24" s="42"/>
      <c r="I24" s="134"/>
      <c r="J24" s="133"/>
      <c r="K24" s="135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28"/>
      <c r="J25" s="45"/>
      <c r="K25" s="49"/>
    </row>
    <row r="26" spans="2:11" s="1" customFormat="1" ht="6.95" customHeight="1">
      <c r="B26" s="44"/>
      <c r="C26" s="45"/>
      <c r="D26" s="80"/>
      <c r="E26" s="80"/>
      <c r="F26" s="80"/>
      <c r="G26" s="80"/>
      <c r="H26" s="80"/>
      <c r="I26" s="136"/>
      <c r="J26" s="80"/>
      <c r="K26" s="137"/>
    </row>
    <row r="27" spans="2:11" s="1" customFormat="1" ht="25.4" customHeight="1">
      <c r="B27" s="44"/>
      <c r="C27" s="45"/>
      <c r="D27" s="138" t="s">
        <v>35</v>
      </c>
      <c r="E27" s="45"/>
      <c r="F27" s="45"/>
      <c r="G27" s="45"/>
      <c r="H27" s="45"/>
      <c r="I27" s="128"/>
      <c r="J27" s="139">
        <f>ROUND(J83,2)</f>
        <v>0</v>
      </c>
      <c r="K27" s="49"/>
    </row>
    <row r="28" spans="2:11" s="1" customFormat="1" ht="6.95" customHeight="1">
      <c r="B28" s="44"/>
      <c r="C28" s="45"/>
      <c r="D28" s="80"/>
      <c r="E28" s="80"/>
      <c r="F28" s="80"/>
      <c r="G28" s="80"/>
      <c r="H28" s="80"/>
      <c r="I28" s="136"/>
      <c r="J28" s="80"/>
      <c r="K28" s="137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40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41">
        <f>ROUND(SUM(BE83:BE239),2)</f>
        <v>0</v>
      </c>
      <c r="G30" s="45"/>
      <c r="H30" s="45"/>
      <c r="I30" s="142">
        <v>0.21</v>
      </c>
      <c r="J30" s="141">
        <f>ROUND(ROUND((SUM(BE83:BE239)),2)*I30,2)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41">
        <f>ROUND(SUM(BF83:BF239),2)</f>
        <v>0</v>
      </c>
      <c r="G31" s="45"/>
      <c r="H31" s="45"/>
      <c r="I31" s="142">
        <v>0.15</v>
      </c>
      <c r="J31" s="141">
        <f>ROUND(ROUND((SUM(BF83:BF239)),2)*I31,2)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41">
        <f>ROUND(SUM(BG83:BG239),2)</f>
        <v>0</v>
      </c>
      <c r="G32" s="45"/>
      <c r="H32" s="45"/>
      <c r="I32" s="142">
        <v>0.21</v>
      </c>
      <c r="J32" s="141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41">
        <f>ROUND(SUM(BH83:BH239),2)</f>
        <v>0</v>
      </c>
      <c r="G33" s="45"/>
      <c r="H33" s="45"/>
      <c r="I33" s="142">
        <v>0.15</v>
      </c>
      <c r="J33" s="141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41">
        <f>ROUND(SUM(BI83:BI239),2)</f>
        <v>0</v>
      </c>
      <c r="G34" s="45"/>
      <c r="H34" s="45"/>
      <c r="I34" s="142">
        <v>0</v>
      </c>
      <c r="J34" s="141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28"/>
      <c r="J35" s="45"/>
      <c r="K35" s="49"/>
    </row>
    <row r="36" spans="2:11" s="1" customFormat="1" ht="25.4" customHeight="1">
      <c r="B36" s="44"/>
      <c r="C36" s="143"/>
      <c r="D36" s="144" t="s">
        <v>45</v>
      </c>
      <c r="E36" s="86"/>
      <c r="F36" s="86"/>
      <c r="G36" s="145" t="s">
        <v>46</v>
      </c>
      <c r="H36" s="146" t="s">
        <v>47</v>
      </c>
      <c r="I36" s="147"/>
      <c r="J36" s="148">
        <f>SUM(J27:J34)</f>
        <v>0</v>
      </c>
      <c r="K36" s="149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50"/>
      <c r="J37" s="66"/>
      <c r="K37" s="67"/>
    </row>
    <row r="41" spans="2:11" s="1" customFormat="1" ht="6.95" customHeight="1">
      <c r="B41" s="68"/>
      <c r="C41" s="69"/>
      <c r="D41" s="69"/>
      <c r="E41" s="69"/>
      <c r="F41" s="69"/>
      <c r="G41" s="69"/>
      <c r="H41" s="69"/>
      <c r="I41" s="151"/>
      <c r="J41" s="69"/>
      <c r="K41" s="152"/>
    </row>
    <row r="42" spans="2:11" s="1" customFormat="1" ht="36.95" customHeight="1">
      <c r="B42" s="44"/>
      <c r="C42" s="28" t="s">
        <v>91</v>
      </c>
      <c r="D42" s="45"/>
      <c r="E42" s="45"/>
      <c r="F42" s="45"/>
      <c r="G42" s="45"/>
      <c r="H42" s="45"/>
      <c r="I42" s="128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28"/>
      <c r="J43" s="45"/>
      <c r="K43" s="49"/>
    </row>
    <row r="44" spans="2:11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28"/>
      <c r="J44" s="45"/>
      <c r="K44" s="49"/>
    </row>
    <row r="45" spans="2:11" s="1" customFormat="1" ht="16.5" customHeight="1">
      <c r="B45" s="44"/>
      <c r="C45" s="45"/>
      <c r="D45" s="45"/>
      <c r="E45" s="127" t="str">
        <f>E7</f>
        <v>Propustek Červené Janovice III/0172 km 0,715</v>
      </c>
      <c r="F45" s="38"/>
      <c r="G45" s="38"/>
      <c r="H45" s="38"/>
      <c r="I45" s="128"/>
      <c r="J45" s="45"/>
      <c r="K45" s="49"/>
    </row>
    <row r="46" spans="2:11" s="1" customFormat="1" ht="14.4" customHeight="1">
      <c r="B46" s="44"/>
      <c r="C46" s="38" t="s">
        <v>89</v>
      </c>
      <c r="D46" s="45"/>
      <c r="E46" s="45"/>
      <c r="F46" s="45"/>
      <c r="G46" s="45"/>
      <c r="H46" s="45"/>
      <c r="I46" s="128"/>
      <c r="J46" s="45"/>
      <c r="K46" s="49"/>
    </row>
    <row r="47" spans="2:11" s="1" customFormat="1" ht="17.25" customHeight="1">
      <c r="B47" s="44"/>
      <c r="C47" s="45"/>
      <c r="D47" s="45"/>
      <c r="E47" s="129" t="str">
        <f>E9</f>
        <v>01 - Propustek</v>
      </c>
      <c r="F47" s="45"/>
      <c r="G47" s="45"/>
      <c r="H47" s="45"/>
      <c r="I47" s="128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28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30" t="s">
        <v>25</v>
      </c>
      <c r="J49" s="131" t="str">
        <f>IF(J12="","",J12)</f>
        <v>26. 3. 2018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28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30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28"/>
      <c r="J52" s="153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28"/>
      <c r="J53" s="45"/>
      <c r="K53" s="49"/>
    </row>
    <row r="54" spans="2:11" s="1" customFormat="1" ht="29.25" customHeight="1">
      <c r="B54" s="44"/>
      <c r="C54" s="154" t="s">
        <v>92</v>
      </c>
      <c r="D54" s="143"/>
      <c r="E54" s="143"/>
      <c r="F54" s="143"/>
      <c r="G54" s="143"/>
      <c r="H54" s="143"/>
      <c r="I54" s="155"/>
      <c r="J54" s="156" t="s">
        <v>93</v>
      </c>
      <c r="K54" s="157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28"/>
      <c r="J55" s="45"/>
      <c r="K55" s="49"/>
    </row>
    <row r="56" spans="2:47" s="1" customFormat="1" ht="29.25" customHeight="1">
      <c r="B56" s="44"/>
      <c r="C56" s="158" t="s">
        <v>94</v>
      </c>
      <c r="D56" s="45"/>
      <c r="E56" s="45"/>
      <c r="F56" s="45"/>
      <c r="G56" s="45"/>
      <c r="H56" s="45"/>
      <c r="I56" s="128"/>
      <c r="J56" s="139">
        <f>J83</f>
        <v>0</v>
      </c>
      <c r="K56" s="49"/>
      <c r="AU56" s="22" t="s">
        <v>95</v>
      </c>
    </row>
    <row r="57" spans="2:11" s="7" customFormat="1" ht="24.95" customHeight="1">
      <c r="B57" s="159"/>
      <c r="C57" s="160"/>
      <c r="D57" s="161" t="s">
        <v>96</v>
      </c>
      <c r="E57" s="162"/>
      <c r="F57" s="162"/>
      <c r="G57" s="162"/>
      <c r="H57" s="162"/>
      <c r="I57" s="163"/>
      <c r="J57" s="164">
        <f>J84</f>
        <v>0</v>
      </c>
      <c r="K57" s="165"/>
    </row>
    <row r="58" spans="2:11" s="8" customFormat="1" ht="19.9" customHeight="1">
      <c r="B58" s="166"/>
      <c r="C58" s="167"/>
      <c r="D58" s="168" t="s">
        <v>97</v>
      </c>
      <c r="E58" s="169"/>
      <c r="F58" s="169"/>
      <c r="G58" s="169"/>
      <c r="H58" s="169"/>
      <c r="I58" s="170"/>
      <c r="J58" s="171">
        <f>J85</f>
        <v>0</v>
      </c>
      <c r="K58" s="172"/>
    </row>
    <row r="59" spans="2:11" s="8" customFormat="1" ht="19.9" customHeight="1">
      <c r="B59" s="166"/>
      <c r="C59" s="167"/>
      <c r="D59" s="168" t="s">
        <v>98</v>
      </c>
      <c r="E59" s="169"/>
      <c r="F59" s="169"/>
      <c r="G59" s="169"/>
      <c r="H59" s="169"/>
      <c r="I59" s="170"/>
      <c r="J59" s="171">
        <f>J142</f>
        <v>0</v>
      </c>
      <c r="K59" s="172"/>
    </row>
    <row r="60" spans="2:11" s="8" customFormat="1" ht="19.9" customHeight="1">
      <c r="B60" s="166"/>
      <c r="C60" s="167"/>
      <c r="D60" s="168" t="s">
        <v>99</v>
      </c>
      <c r="E60" s="169"/>
      <c r="F60" s="169"/>
      <c r="G60" s="169"/>
      <c r="H60" s="169"/>
      <c r="I60" s="170"/>
      <c r="J60" s="171">
        <f>J150</f>
        <v>0</v>
      </c>
      <c r="K60" s="172"/>
    </row>
    <row r="61" spans="2:11" s="8" customFormat="1" ht="19.9" customHeight="1">
      <c r="B61" s="166"/>
      <c r="C61" s="167"/>
      <c r="D61" s="168" t="s">
        <v>100</v>
      </c>
      <c r="E61" s="169"/>
      <c r="F61" s="169"/>
      <c r="G61" s="169"/>
      <c r="H61" s="169"/>
      <c r="I61" s="170"/>
      <c r="J61" s="171">
        <f>J157</f>
        <v>0</v>
      </c>
      <c r="K61" s="172"/>
    </row>
    <row r="62" spans="2:11" s="8" customFormat="1" ht="19.9" customHeight="1">
      <c r="B62" s="166"/>
      <c r="C62" s="167"/>
      <c r="D62" s="168" t="s">
        <v>101</v>
      </c>
      <c r="E62" s="169"/>
      <c r="F62" s="169"/>
      <c r="G62" s="169"/>
      <c r="H62" s="169"/>
      <c r="I62" s="170"/>
      <c r="J62" s="171">
        <f>J194</f>
        <v>0</v>
      </c>
      <c r="K62" s="172"/>
    </row>
    <row r="63" spans="2:11" s="7" customFormat="1" ht="24.95" customHeight="1">
      <c r="B63" s="159"/>
      <c r="C63" s="160"/>
      <c r="D63" s="161" t="s">
        <v>102</v>
      </c>
      <c r="E63" s="162"/>
      <c r="F63" s="162"/>
      <c r="G63" s="162"/>
      <c r="H63" s="162"/>
      <c r="I63" s="163"/>
      <c r="J63" s="164">
        <f>J225</f>
        <v>0</v>
      </c>
      <c r="K63" s="165"/>
    </row>
    <row r="64" spans="2:11" s="1" customFormat="1" ht="21.8" customHeight="1">
      <c r="B64" s="44"/>
      <c r="C64" s="45"/>
      <c r="D64" s="45"/>
      <c r="E64" s="45"/>
      <c r="F64" s="45"/>
      <c r="G64" s="45"/>
      <c r="H64" s="45"/>
      <c r="I64" s="128"/>
      <c r="J64" s="45"/>
      <c r="K64" s="49"/>
    </row>
    <row r="65" spans="2:11" s="1" customFormat="1" ht="6.95" customHeight="1">
      <c r="B65" s="65"/>
      <c r="C65" s="66"/>
      <c r="D65" s="66"/>
      <c r="E65" s="66"/>
      <c r="F65" s="66"/>
      <c r="G65" s="66"/>
      <c r="H65" s="66"/>
      <c r="I65" s="150"/>
      <c r="J65" s="66"/>
      <c r="K65" s="67"/>
    </row>
    <row r="69" spans="2:12" s="1" customFormat="1" ht="6.95" customHeight="1">
      <c r="B69" s="68"/>
      <c r="C69" s="69"/>
      <c r="D69" s="69"/>
      <c r="E69" s="69"/>
      <c r="F69" s="69"/>
      <c r="G69" s="69"/>
      <c r="H69" s="69"/>
      <c r="I69" s="151"/>
      <c r="J69" s="69"/>
      <c r="K69" s="69"/>
      <c r="L69" s="44"/>
    </row>
    <row r="70" spans="2:12" s="1" customFormat="1" ht="36.95" customHeight="1">
      <c r="B70" s="44"/>
      <c r="C70" s="70" t="s">
        <v>103</v>
      </c>
      <c r="L70" s="44"/>
    </row>
    <row r="71" spans="2:12" s="1" customFormat="1" ht="6.95" customHeight="1">
      <c r="B71" s="44"/>
      <c r="L71" s="44"/>
    </row>
    <row r="72" spans="2:12" s="1" customFormat="1" ht="14.4" customHeight="1">
      <c r="B72" s="44"/>
      <c r="C72" s="72" t="s">
        <v>19</v>
      </c>
      <c r="L72" s="44"/>
    </row>
    <row r="73" spans="2:12" s="1" customFormat="1" ht="16.5" customHeight="1">
      <c r="B73" s="44"/>
      <c r="E73" s="173" t="str">
        <f>E7</f>
        <v>Propustek Červené Janovice III/0172 km 0,715</v>
      </c>
      <c r="F73" s="72"/>
      <c r="G73" s="72"/>
      <c r="H73" s="72"/>
      <c r="L73" s="44"/>
    </row>
    <row r="74" spans="2:12" s="1" customFormat="1" ht="14.4" customHeight="1">
      <c r="B74" s="44"/>
      <c r="C74" s="72" t="s">
        <v>89</v>
      </c>
      <c r="L74" s="44"/>
    </row>
    <row r="75" spans="2:12" s="1" customFormat="1" ht="17.25" customHeight="1">
      <c r="B75" s="44"/>
      <c r="E75" s="75" t="str">
        <f>E9</f>
        <v>01 - Propustek</v>
      </c>
      <c r="F75" s="1"/>
      <c r="G75" s="1"/>
      <c r="H75" s="1"/>
      <c r="L75" s="44"/>
    </row>
    <row r="76" spans="2:12" s="1" customFormat="1" ht="6.95" customHeight="1">
      <c r="B76" s="44"/>
      <c r="L76" s="44"/>
    </row>
    <row r="77" spans="2:12" s="1" customFormat="1" ht="18" customHeight="1">
      <c r="B77" s="44"/>
      <c r="C77" s="72" t="s">
        <v>23</v>
      </c>
      <c r="F77" s="174" t="str">
        <f>F12</f>
        <v xml:space="preserve"> </v>
      </c>
      <c r="I77" s="175" t="s">
        <v>25</v>
      </c>
      <c r="J77" s="77" t="str">
        <f>IF(J12="","",J12)</f>
        <v>26. 3. 2018</v>
      </c>
      <c r="L77" s="44"/>
    </row>
    <row r="78" spans="2:12" s="1" customFormat="1" ht="6.95" customHeight="1">
      <c r="B78" s="44"/>
      <c r="L78" s="44"/>
    </row>
    <row r="79" spans="2:12" s="1" customFormat="1" ht="13.5">
      <c r="B79" s="44"/>
      <c r="C79" s="72" t="s">
        <v>27</v>
      </c>
      <c r="F79" s="174" t="str">
        <f>E15</f>
        <v xml:space="preserve"> </v>
      </c>
      <c r="I79" s="175" t="s">
        <v>32</v>
      </c>
      <c r="J79" s="174" t="str">
        <f>E21</f>
        <v xml:space="preserve"> </v>
      </c>
      <c r="L79" s="44"/>
    </row>
    <row r="80" spans="2:12" s="1" customFormat="1" ht="14.4" customHeight="1">
      <c r="B80" s="44"/>
      <c r="C80" s="72" t="s">
        <v>30</v>
      </c>
      <c r="F80" s="174" t="str">
        <f>IF(E18="","",E18)</f>
        <v/>
      </c>
      <c r="L80" s="44"/>
    </row>
    <row r="81" spans="2:12" s="1" customFormat="1" ht="10.3" customHeight="1">
      <c r="B81" s="44"/>
      <c r="L81" s="44"/>
    </row>
    <row r="82" spans="2:20" s="9" customFormat="1" ht="29.25" customHeight="1">
      <c r="B82" s="176"/>
      <c r="C82" s="177" t="s">
        <v>104</v>
      </c>
      <c r="D82" s="178" t="s">
        <v>54</v>
      </c>
      <c r="E82" s="178" t="s">
        <v>50</v>
      </c>
      <c r="F82" s="178" t="s">
        <v>105</v>
      </c>
      <c r="G82" s="178" t="s">
        <v>106</v>
      </c>
      <c r="H82" s="178" t="s">
        <v>107</v>
      </c>
      <c r="I82" s="179" t="s">
        <v>108</v>
      </c>
      <c r="J82" s="178" t="s">
        <v>93</v>
      </c>
      <c r="K82" s="180" t="s">
        <v>109</v>
      </c>
      <c r="L82" s="176"/>
      <c r="M82" s="90" t="s">
        <v>110</v>
      </c>
      <c r="N82" s="91" t="s">
        <v>39</v>
      </c>
      <c r="O82" s="91" t="s">
        <v>111</v>
      </c>
      <c r="P82" s="91" t="s">
        <v>112</v>
      </c>
      <c r="Q82" s="91" t="s">
        <v>113</v>
      </c>
      <c r="R82" s="91" t="s">
        <v>114</v>
      </c>
      <c r="S82" s="91" t="s">
        <v>115</v>
      </c>
      <c r="T82" s="92" t="s">
        <v>116</v>
      </c>
    </row>
    <row r="83" spans="2:63" s="1" customFormat="1" ht="29.25" customHeight="1">
      <c r="B83" s="44"/>
      <c r="C83" s="94" t="s">
        <v>94</v>
      </c>
      <c r="J83" s="181">
        <f>BK83</f>
        <v>0</v>
      </c>
      <c r="L83" s="44"/>
      <c r="M83" s="93"/>
      <c r="N83" s="80"/>
      <c r="O83" s="80"/>
      <c r="P83" s="182">
        <f>P84+P225</f>
        <v>0</v>
      </c>
      <c r="Q83" s="80"/>
      <c r="R83" s="182">
        <f>R84+R225</f>
        <v>0</v>
      </c>
      <c r="S83" s="80"/>
      <c r="T83" s="183">
        <f>T84+T225</f>
        <v>0</v>
      </c>
      <c r="AT83" s="22" t="s">
        <v>68</v>
      </c>
      <c r="AU83" s="22" t="s">
        <v>95</v>
      </c>
      <c r="BK83" s="184">
        <f>BK84+BK225</f>
        <v>0</v>
      </c>
    </row>
    <row r="84" spans="2:63" s="10" customFormat="1" ht="37.4" customHeight="1">
      <c r="B84" s="185"/>
      <c r="D84" s="186" t="s">
        <v>68</v>
      </c>
      <c r="E84" s="187" t="s">
        <v>117</v>
      </c>
      <c r="F84" s="187" t="s">
        <v>118</v>
      </c>
      <c r="I84" s="188"/>
      <c r="J84" s="189">
        <f>BK84</f>
        <v>0</v>
      </c>
      <c r="L84" s="185"/>
      <c r="M84" s="190"/>
      <c r="N84" s="191"/>
      <c r="O84" s="191"/>
      <c r="P84" s="192">
        <f>P85+P142+P150+P157+P194</f>
        <v>0</v>
      </c>
      <c r="Q84" s="191"/>
      <c r="R84" s="192">
        <f>R85+R142+R150+R157+R194</f>
        <v>0</v>
      </c>
      <c r="S84" s="191"/>
      <c r="T84" s="193">
        <f>T85+T142+T150+T157+T194</f>
        <v>0</v>
      </c>
      <c r="AR84" s="186" t="s">
        <v>77</v>
      </c>
      <c r="AT84" s="194" t="s">
        <v>68</v>
      </c>
      <c r="AU84" s="194" t="s">
        <v>69</v>
      </c>
      <c r="AY84" s="186" t="s">
        <v>119</v>
      </c>
      <c r="BK84" s="195">
        <f>BK85+BK142+BK150+BK157+BK194</f>
        <v>0</v>
      </c>
    </row>
    <row r="85" spans="2:63" s="10" customFormat="1" ht="19.9" customHeight="1">
      <c r="B85" s="185"/>
      <c r="D85" s="186" t="s">
        <v>68</v>
      </c>
      <c r="E85" s="196" t="s">
        <v>77</v>
      </c>
      <c r="F85" s="196" t="s">
        <v>120</v>
      </c>
      <c r="I85" s="188"/>
      <c r="J85" s="197">
        <f>BK85</f>
        <v>0</v>
      </c>
      <c r="L85" s="185"/>
      <c r="M85" s="190"/>
      <c r="N85" s="191"/>
      <c r="O85" s="191"/>
      <c r="P85" s="192">
        <f>SUM(P86:P141)</f>
        <v>0</v>
      </c>
      <c r="Q85" s="191"/>
      <c r="R85" s="192">
        <f>SUM(R86:R141)</f>
        <v>0</v>
      </c>
      <c r="S85" s="191"/>
      <c r="T85" s="193">
        <f>SUM(T86:T141)</f>
        <v>0</v>
      </c>
      <c r="AR85" s="186" t="s">
        <v>77</v>
      </c>
      <c r="AT85" s="194" t="s">
        <v>68</v>
      </c>
      <c r="AU85" s="194" t="s">
        <v>77</v>
      </c>
      <c r="AY85" s="186" t="s">
        <v>119</v>
      </c>
      <c r="BK85" s="195">
        <f>SUM(BK86:BK141)</f>
        <v>0</v>
      </c>
    </row>
    <row r="86" spans="2:65" s="1" customFormat="1" ht="25.5" customHeight="1">
      <c r="B86" s="198"/>
      <c r="C86" s="199" t="s">
        <v>77</v>
      </c>
      <c r="D86" s="199" t="s">
        <v>121</v>
      </c>
      <c r="E86" s="200" t="s">
        <v>122</v>
      </c>
      <c r="F86" s="201" t="s">
        <v>123</v>
      </c>
      <c r="G86" s="202" t="s">
        <v>124</v>
      </c>
      <c r="H86" s="203">
        <v>6.24</v>
      </c>
      <c r="I86" s="204"/>
      <c r="J86" s="205">
        <f>ROUND(I86*H86,2)</f>
        <v>0</v>
      </c>
      <c r="K86" s="201" t="s">
        <v>125</v>
      </c>
      <c r="L86" s="44"/>
      <c r="M86" s="206" t="s">
        <v>5</v>
      </c>
      <c r="N86" s="207" t="s">
        <v>40</v>
      </c>
      <c r="O86" s="45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2" t="s">
        <v>126</v>
      </c>
      <c r="AT86" s="22" t="s">
        <v>121</v>
      </c>
      <c r="AU86" s="22" t="s">
        <v>79</v>
      </c>
      <c r="AY86" s="22" t="s">
        <v>119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2" t="s">
        <v>77</v>
      </c>
      <c r="BK86" s="210">
        <f>ROUND(I86*H86,2)</f>
        <v>0</v>
      </c>
      <c r="BL86" s="22" t="s">
        <v>126</v>
      </c>
      <c r="BM86" s="22" t="s">
        <v>127</v>
      </c>
    </row>
    <row r="87" spans="2:47" s="1" customFormat="1" ht="13.5">
      <c r="B87" s="44"/>
      <c r="D87" s="211" t="s">
        <v>128</v>
      </c>
      <c r="F87" s="212" t="s">
        <v>129</v>
      </c>
      <c r="I87" s="213"/>
      <c r="L87" s="44"/>
      <c r="M87" s="214"/>
      <c r="N87" s="45"/>
      <c r="O87" s="45"/>
      <c r="P87" s="45"/>
      <c r="Q87" s="45"/>
      <c r="R87" s="45"/>
      <c r="S87" s="45"/>
      <c r="T87" s="83"/>
      <c r="AT87" s="22" t="s">
        <v>128</v>
      </c>
      <c r="AU87" s="22" t="s">
        <v>79</v>
      </c>
    </row>
    <row r="88" spans="2:47" s="1" customFormat="1" ht="13.5">
      <c r="B88" s="44"/>
      <c r="D88" s="211" t="s">
        <v>130</v>
      </c>
      <c r="F88" s="215" t="s">
        <v>131</v>
      </c>
      <c r="I88" s="213"/>
      <c r="L88" s="44"/>
      <c r="M88" s="214"/>
      <c r="N88" s="45"/>
      <c r="O88" s="45"/>
      <c r="P88" s="45"/>
      <c r="Q88" s="45"/>
      <c r="R88" s="45"/>
      <c r="S88" s="45"/>
      <c r="T88" s="83"/>
      <c r="AT88" s="22" t="s">
        <v>130</v>
      </c>
      <c r="AU88" s="22" t="s">
        <v>79</v>
      </c>
    </row>
    <row r="89" spans="2:47" s="1" customFormat="1" ht="13.5">
      <c r="B89" s="44"/>
      <c r="D89" s="211" t="s">
        <v>132</v>
      </c>
      <c r="F89" s="215" t="s">
        <v>133</v>
      </c>
      <c r="I89" s="213"/>
      <c r="L89" s="44"/>
      <c r="M89" s="214"/>
      <c r="N89" s="45"/>
      <c r="O89" s="45"/>
      <c r="P89" s="45"/>
      <c r="Q89" s="45"/>
      <c r="R89" s="45"/>
      <c r="S89" s="45"/>
      <c r="T89" s="83"/>
      <c r="AT89" s="22" t="s">
        <v>132</v>
      </c>
      <c r="AU89" s="22" t="s">
        <v>79</v>
      </c>
    </row>
    <row r="90" spans="2:51" s="11" customFormat="1" ht="13.5">
      <c r="B90" s="216"/>
      <c r="D90" s="211" t="s">
        <v>134</v>
      </c>
      <c r="E90" s="217" t="s">
        <v>5</v>
      </c>
      <c r="F90" s="218" t="s">
        <v>135</v>
      </c>
      <c r="H90" s="219">
        <v>6.24</v>
      </c>
      <c r="I90" s="220"/>
      <c r="L90" s="216"/>
      <c r="M90" s="221"/>
      <c r="N90" s="222"/>
      <c r="O90" s="222"/>
      <c r="P90" s="222"/>
      <c r="Q90" s="222"/>
      <c r="R90" s="222"/>
      <c r="S90" s="222"/>
      <c r="T90" s="223"/>
      <c r="AT90" s="217" t="s">
        <v>134</v>
      </c>
      <c r="AU90" s="217" t="s">
        <v>79</v>
      </c>
      <c r="AV90" s="11" t="s">
        <v>79</v>
      </c>
      <c r="AW90" s="11" t="s">
        <v>33</v>
      </c>
      <c r="AX90" s="11" t="s">
        <v>77</v>
      </c>
      <c r="AY90" s="217" t="s">
        <v>119</v>
      </c>
    </row>
    <row r="91" spans="2:65" s="1" customFormat="1" ht="16.5" customHeight="1">
      <c r="B91" s="198"/>
      <c r="C91" s="199" t="s">
        <v>79</v>
      </c>
      <c r="D91" s="199" t="s">
        <v>121</v>
      </c>
      <c r="E91" s="200" t="s">
        <v>136</v>
      </c>
      <c r="F91" s="201" t="s">
        <v>137</v>
      </c>
      <c r="G91" s="202" t="s">
        <v>138</v>
      </c>
      <c r="H91" s="203">
        <v>11</v>
      </c>
      <c r="I91" s="204"/>
      <c r="J91" s="205">
        <f>ROUND(I91*H91,2)</f>
        <v>0</v>
      </c>
      <c r="K91" s="201" t="s">
        <v>125</v>
      </c>
      <c r="L91" s="44"/>
      <c r="M91" s="206" t="s">
        <v>5</v>
      </c>
      <c r="N91" s="207" t="s">
        <v>40</v>
      </c>
      <c r="O91" s="4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2" t="s">
        <v>126</v>
      </c>
      <c r="AT91" s="22" t="s">
        <v>121</v>
      </c>
      <c r="AU91" s="22" t="s">
        <v>79</v>
      </c>
      <c r="AY91" s="22" t="s">
        <v>119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2" t="s">
        <v>77</v>
      </c>
      <c r="BK91" s="210">
        <f>ROUND(I91*H91,2)</f>
        <v>0</v>
      </c>
      <c r="BL91" s="22" t="s">
        <v>126</v>
      </c>
      <c r="BM91" s="22" t="s">
        <v>139</v>
      </c>
    </row>
    <row r="92" spans="2:47" s="1" customFormat="1" ht="13.5">
      <c r="B92" s="44"/>
      <c r="D92" s="211" t="s">
        <v>128</v>
      </c>
      <c r="F92" s="212" t="s">
        <v>137</v>
      </c>
      <c r="I92" s="213"/>
      <c r="L92" s="44"/>
      <c r="M92" s="214"/>
      <c r="N92" s="45"/>
      <c r="O92" s="45"/>
      <c r="P92" s="45"/>
      <c r="Q92" s="45"/>
      <c r="R92" s="45"/>
      <c r="S92" s="45"/>
      <c r="T92" s="83"/>
      <c r="AT92" s="22" t="s">
        <v>128</v>
      </c>
      <c r="AU92" s="22" t="s">
        <v>79</v>
      </c>
    </row>
    <row r="93" spans="2:47" s="1" customFormat="1" ht="13.5">
      <c r="B93" s="44"/>
      <c r="D93" s="211" t="s">
        <v>130</v>
      </c>
      <c r="F93" s="215" t="s">
        <v>140</v>
      </c>
      <c r="I93" s="213"/>
      <c r="L93" s="44"/>
      <c r="M93" s="214"/>
      <c r="N93" s="45"/>
      <c r="O93" s="45"/>
      <c r="P93" s="45"/>
      <c r="Q93" s="45"/>
      <c r="R93" s="45"/>
      <c r="S93" s="45"/>
      <c r="T93" s="83"/>
      <c r="AT93" s="22" t="s">
        <v>130</v>
      </c>
      <c r="AU93" s="22" t="s">
        <v>79</v>
      </c>
    </row>
    <row r="94" spans="2:47" s="1" customFormat="1" ht="13.5">
      <c r="B94" s="44"/>
      <c r="D94" s="211" t="s">
        <v>132</v>
      </c>
      <c r="F94" s="215" t="s">
        <v>133</v>
      </c>
      <c r="I94" s="213"/>
      <c r="L94" s="44"/>
      <c r="M94" s="214"/>
      <c r="N94" s="45"/>
      <c r="O94" s="45"/>
      <c r="P94" s="45"/>
      <c r="Q94" s="45"/>
      <c r="R94" s="45"/>
      <c r="S94" s="45"/>
      <c r="T94" s="83"/>
      <c r="AT94" s="22" t="s">
        <v>132</v>
      </c>
      <c r="AU94" s="22" t="s">
        <v>79</v>
      </c>
    </row>
    <row r="95" spans="2:51" s="11" customFormat="1" ht="13.5">
      <c r="B95" s="216"/>
      <c r="D95" s="211" t="s">
        <v>134</v>
      </c>
      <c r="E95" s="217" t="s">
        <v>5</v>
      </c>
      <c r="F95" s="218" t="s">
        <v>141</v>
      </c>
      <c r="H95" s="219">
        <v>11</v>
      </c>
      <c r="I95" s="220"/>
      <c r="L95" s="216"/>
      <c r="M95" s="221"/>
      <c r="N95" s="222"/>
      <c r="O95" s="222"/>
      <c r="P95" s="222"/>
      <c r="Q95" s="222"/>
      <c r="R95" s="222"/>
      <c r="S95" s="222"/>
      <c r="T95" s="223"/>
      <c r="AT95" s="217" t="s">
        <v>134</v>
      </c>
      <c r="AU95" s="217" t="s">
        <v>79</v>
      </c>
      <c r="AV95" s="11" t="s">
        <v>79</v>
      </c>
      <c r="AW95" s="11" t="s">
        <v>33</v>
      </c>
      <c r="AX95" s="11" t="s">
        <v>77</v>
      </c>
      <c r="AY95" s="217" t="s">
        <v>119</v>
      </c>
    </row>
    <row r="96" spans="2:65" s="1" customFormat="1" ht="16.5" customHeight="1">
      <c r="B96" s="198"/>
      <c r="C96" s="199" t="s">
        <v>142</v>
      </c>
      <c r="D96" s="199" t="s">
        <v>121</v>
      </c>
      <c r="E96" s="200" t="s">
        <v>143</v>
      </c>
      <c r="F96" s="201" t="s">
        <v>144</v>
      </c>
      <c r="G96" s="202" t="s">
        <v>138</v>
      </c>
      <c r="H96" s="203">
        <v>12</v>
      </c>
      <c r="I96" s="204"/>
      <c r="J96" s="205">
        <f>ROUND(I96*H96,2)</f>
        <v>0</v>
      </c>
      <c r="K96" s="201" t="s">
        <v>125</v>
      </c>
      <c r="L96" s="44"/>
      <c r="M96" s="206" t="s">
        <v>5</v>
      </c>
      <c r="N96" s="207" t="s">
        <v>40</v>
      </c>
      <c r="O96" s="45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2" t="s">
        <v>126</v>
      </c>
      <c r="AT96" s="22" t="s">
        <v>121</v>
      </c>
      <c r="AU96" s="22" t="s">
        <v>79</v>
      </c>
      <c r="AY96" s="22" t="s">
        <v>119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2" t="s">
        <v>77</v>
      </c>
      <c r="BK96" s="210">
        <f>ROUND(I96*H96,2)</f>
        <v>0</v>
      </c>
      <c r="BL96" s="22" t="s">
        <v>126</v>
      </c>
      <c r="BM96" s="22" t="s">
        <v>145</v>
      </c>
    </row>
    <row r="97" spans="2:47" s="1" customFormat="1" ht="13.5">
      <c r="B97" s="44"/>
      <c r="D97" s="211" t="s">
        <v>128</v>
      </c>
      <c r="F97" s="212" t="s">
        <v>144</v>
      </c>
      <c r="I97" s="213"/>
      <c r="L97" s="44"/>
      <c r="M97" s="214"/>
      <c r="N97" s="45"/>
      <c r="O97" s="45"/>
      <c r="P97" s="45"/>
      <c r="Q97" s="45"/>
      <c r="R97" s="45"/>
      <c r="S97" s="45"/>
      <c r="T97" s="83"/>
      <c r="AT97" s="22" t="s">
        <v>128</v>
      </c>
      <c r="AU97" s="22" t="s">
        <v>79</v>
      </c>
    </row>
    <row r="98" spans="2:47" s="1" customFormat="1" ht="13.5">
      <c r="B98" s="44"/>
      <c r="D98" s="211" t="s">
        <v>130</v>
      </c>
      <c r="F98" s="215" t="s">
        <v>146</v>
      </c>
      <c r="I98" s="213"/>
      <c r="L98" s="44"/>
      <c r="M98" s="214"/>
      <c r="N98" s="45"/>
      <c r="O98" s="45"/>
      <c r="P98" s="45"/>
      <c r="Q98" s="45"/>
      <c r="R98" s="45"/>
      <c r="S98" s="45"/>
      <c r="T98" s="83"/>
      <c r="AT98" s="22" t="s">
        <v>130</v>
      </c>
      <c r="AU98" s="22" t="s">
        <v>79</v>
      </c>
    </row>
    <row r="99" spans="2:47" s="1" customFormat="1" ht="13.5">
      <c r="B99" s="44"/>
      <c r="D99" s="211" t="s">
        <v>132</v>
      </c>
      <c r="F99" s="215" t="s">
        <v>133</v>
      </c>
      <c r="I99" s="213"/>
      <c r="L99" s="44"/>
      <c r="M99" s="214"/>
      <c r="N99" s="45"/>
      <c r="O99" s="45"/>
      <c r="P99" s="45"/>
      <c r="Q99" s="45"/>
      <c r="R99" s="45"/>
      <c r="S99" s="45"/>
      <c r="T99" s="83"/>
      <c r="AT99" s="22" t="s">
        <v>132</v>
      </c>
      <c r="AU99" s="22" t="s">
        <v>79</v>
      </c>
    </row>
    <row r="100" spans="2:51" s="11" customFormat="1" ht="13.5">
      <c r="B100" s="216"/>
      <c r="D100" s="211" t="s">
        <v>134</v>
      </c>
      <c r="E100" s="217" t="s">
        <v>5</v>
      </c>
      <c r="F100" s="218" t="s">
        <v>147</v>
      </c>
      <c r="H100" s="219">
        <v>12</v>
      </c>
      <c r="I100" s="220"/>
      <c r="L100" s="216"/>
      <c r="M100" s="221"/>
      <c r="N100" s="222"/>
      <c r="O100" s="222"/>
      <c r="P100" s="222"/>
      <c r="Q100" s="222"/>
      <c r="R100" s="222"/>
      <c r="S100" s="222"/>
      <c r="T100" s="223"/>
      <c r="AT100" s="217" t="s">
        <v>134</v>
      </c>
      <c r="AU100" s="217" t="s">
        <v>79</v>
      </c>
      <c r="AV100" s="11" t="s">
        <v>79</v>
      </c>
      <c r="AW100" s="11" t="s">
        <v>33</v>
      </c>
      <c r="AX100" s="11" t="s">
        <v>77</v>
      </c>
      <c r="AY100" s="217" t="s">
        <v>119</v>
      </c>
    </row>
    <row r="101" spans="2:65" s="1" customFormat="1" ht="16.5" customHeight="1">
      <c r="B101" s="198"/>
      <c r="C101" s="199" t="s">
        <v>126</v>
      </c>
      <c r="D101" s="199" t="s">
        <v>121</v>
      </c>
      <c r="E101" s="200" t="s">
        <v>148</v>
      </c>
      <c r="F101" s="201" t="s">
        <v>149</v>
      </c>
      <c r="G101" s="202" t="s">
        <v>124</v>
      </c>
      <c r="H101" s="203">
        <v>12.6</v>
      </c>
      <c r="I101" s="204"/>
      <c r="J101" s="205">
        <f>ROUND(I101*H101,2)</f>
        <v>0</v>
      </c>
      <c r="K101" s="201" t="s">
        <v>125</v>
      </c>
      <c r="L101" s="44"/>
      <c r="M101" s="206" t="s">
        <v>5</v>
      </c>
      <c r="N101" s="207" t="s">
        <v>40</v>
      </c>
      <c r="O101" s="45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2" t="s">
        <v>126</v>
      </c>
      <c r="AT101" s="22" t="s">
        <v>121</v>
      </c>
      <c r="AU101" s="22" t="s">
        <v>79</v>
      </c>
      <c r="AY101" s="22" t="s">
        <v>119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2" t="s">
        <v>77</v>
      </c>
      <c r="BK101" s="210">
        <f>ROUND(I101*H101,2)</f>
        <v>0</v>
      </c>
      <c r="BL101" s="22" t="s">
        <v>126</v>
      </c>
      <c r="BM101" s="22" t="s">
        <v>150</v>
      </c>
    </row>
    <row r="102" spans="2:47" s="1" customFormat="1" ht="13.5">
      <c r="B102" s="44"/>
      <c r="D102" s="211" t="s">
        <v>128</v>
      </c>
      <c r="F102" s="212" t="s">
        <v>149</v>
      </c>
      <c r="I102" s="213"/>
      <c r="L102" s="44"/>
      <c r="M102" s="214"/>
      <c r="N102" s="45"/>
      <c r="O102" s="45"/>
      <c r="P102" s="45"/>
      <c r="Q102" s="45"/>
      <c r="R102" s="45"/>
      <c r="S102" s="45"/>
      <c r="T102" s="83"/>
      <c r="AT102" s="22" t="s">
        <v>128</v>
      </c>
      <c r="AU102" s="22" t="s">
        <v>79</v>
      </c>
    </row>
    <row r="103" spans="2:47" s="1" customFormat="1" ht="13.5">
      <c r="B103" s="44"/>
      <c r="D103" s="211" t="s">
        <v>130</v>
      </c>
      <c r="F103" s="215" t="s">
        <v>151</v>
      </c>
      <c r="I103" s="213"/>
      <c r="L103" s="44"/>
      <c r="M103" s="214"/>
      <c r="N103" s="45"/>
      <c r="O103" s="45"/>
      <c r="P103" s="45"/>
      <c r="Q103" s="45"/>
      <c r="R103" s="45"/>
      <c r="S103" s="45"/>
      <c r="T103" s="83"/>
      <c r="AT103" s="22" t="s">
        <v>130</v>
      </c>
      <c r="AU103" s="22" t="s">
        <v>79</v>
      </c>
    </row>
    <row r="104" spans="2:47" s="1" customFormat="1" ht="13.5">
      <c r="B104" s="44"/>
      <c r="D104" s="211" t="s">
        <v>132</v>
      </c>
      <c r="F104" s="215" t="s">
        <v>133</v>
      </c>
      <c r="I104" s="213"/>
      <c r="L104" s="44"/>
      <c r="M104" s="214"/>
      <c r="N104" s="45"/>
      <c r="O104" s="45"/>
      <c r="P104" s="45"/>
      <c r="Q104" s="45"/>
      <c r="R104" s="45"/>
      <c r="S104" s="45"/>
      <c r="T104" s="83"/>
      <c r="AT104" s="22" t="s">
        <v>132</v>
      </c>
      <c r="AU104" s="22" t="s">
        <v>79</v>
      </c>
    </row>
    <row r="105" spans="2:51" s="11" customFormat="1" ht="13.5">
      <c r="B105" s="216"/>
      <c r="D105" s="211" t="s">
        <v>134</v>
      </c>
      <c r="E105" s="217" t="s">
        <v>5</v>
      </c>
      <c r="F105" s="218" t="s">
        <v>152</v>
      </c>
      <c r="H105" s="219">
        <v>12.6</v>
      </c>
      <c r="I105" s="220"/>
      <c r="L105" s="216"/>
      <c r="M105" s="221"/>
      <c r="N105" s="222"/>
      <c r="O105" s="222"/>
      <c r="P105" s="222"/>
      <c r="Q105" s="222"/>
      <c r="R105" s="222"/>
      <c r="S105" s="222"/>
      <c r="T105" s="223"/>
      <c r="AT105" s="217" t="s">
        <v>134</v>
      </c>
      <c r="AU105" s="217" t="s">
        <v>79</v>
      </c>
      <c r="AV105" s="11" t="s">
        <v>79</v>
      </c>
      <c r="AW105" s="11" t="s">
        <v>33</v>
      </c>
      <c r="AX105" s="11" t="s">
        <v>77</v>
      </c>
      <c r="AY105" s="217" t="s">
        <v>119</v>
      </c>
    </row>
    <row r="106" spans="2:65" s="1" customFormat="1" ht="16.5" customHeight="1">
      <c r="B106" s="198"/>
      <c r="C106" s="199" t="s">
        <v>153</v>
      </c>
      <c r="D106" s="199" t="s">
        <v>121</v>
      </c>
      <c r="E106" s="200" t="s">
        <v>154</v>
      </c>
      <c r="F106" s="201" t="s">
        <v>155</v>
      </c>
      <c r="G106" s="202" t="s">
        <v>124</v>
      </c>
      <c r="H106" s="203">
        <v>173.8</v>
      </c>
      <c r="I106" s="204"/>
      <c r="J106" s="205">
        <f>ROUND(I106*H106,2)</f>
        <v>0</v>
      </c>
      <c r="K106" s="201" t="s">
        <v>125</v>
      </c>
      <c r="L106" s="44"/>
      <c r="M106" s="206" t="s">
        <v>5</v>
      </c>
      <c r="N106" s="207" t="s">
        <v>40</v>
      </c>
      <c r="O106" s="45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2" t="s">
        <v>126</v>
      </c>
      <c r="AT106" s="22" t="s">
        <v>121</v>
      </c>
      <c r="AU106" s="22" t="s">
        <v>79</v>
      </c>
      <c r="AY106" s="22" t="s">
        <v>119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2" t="s">
        <v>77</v>
      </c>
      <c r="BK106" s="210">
        <f>ROUND(I106*H106,2)</f>
        <v>0</v>
      </c>
      <c r="BL106" s="22" t="s">
        <v>126</v>
      </c>
      <c r="BM106" s="22" t="s">
        <v>156</v>
      </c>
    </row>
    <row r="107" spans="2:47" s="1" customFormat="1" ht="13.5">
      <c r="B107" s="44"/>
      <c r="D107" s="211" t="s">
        <v>128</v>
      </c>
      <c r="F107" s="212" t="s">
        <v>155</v>
      </c>
      <c r="I107" s="213"/>
      <c r="L107" s="44"/>
      <c r="M107" s="214"/>
      <c r="N107" s="45"/>
      <c r="O107" s="45"/>
      <c r="P107" s="45"/>
      <c r="Q107" s="45"/>
      <c r="R107" s="45"/>
      <c r="S107" s="45"/>
      <c r="T107" s="83"/>
      <c r="AT107" s="22" t="s">
        <v>128</v>
      </c>
      <c r="AU107" s="22" t="s">
        <v>79</v>
      </c>
    </row>
    <row r="108" spans="2:47" s="1" customFormat="1" ht="13.5">
      <c r="B108" s="44"/>
      <c r="D108" s="211" t="s">
        <v>130</v>
      </c>
      <c r="F108" s="215" t="s">
        <v>157</v>
      </c>
      <c r="I108" s="213"/>
      <c r="L108" s="44"/>
      <c r="M108" s="214"/>
      <c r="N108" s="45"/>
      <c r="O108" s="45"/>
      <c r="P108" s="45"/>
      <c r="Q108" s="45"/>
      <c r="R108" s="45"/>
      <c r="S108" s="45"/>
      <c r="T108" s="83"/>
      <c r="AT108" s="22" t="s">
        <v>130</v>
      </c>
      <c r="AU108" s="22" t="s">
        <v>79</v>
      </c>
    </row>
    <row r="109" spans="2:47" s="1" customFormat="1" ht="13.5">
      <c r="B109" s="44"/>
      <c r="D109" s="211" t="s">
        <v>132</v>
      </c>
      <c r="F109" s="215" t="s">
        <v>133</v>
      </c>
      <c r="I109" s="213"/>
      <c r="L109" s="44"/>
      <c r="M109" s="214"/>
      <c r="N109" s="45"/>
      <c r="O109" s="45"/>
      <c r="P109" s="45"/>
      <c r="Q109" s="45"/>
      <c r="R109" s="45"/>
      <c r="S109" s="45"/>
      <c r="T109" s="83"/>
      <c r="AT109" s="22" t="s">
        <v>132</v>
      </c>
      <c r="AU109" s="22" t="s">
        <v>79</v>
      </c>
    </row>
    <row r="110" spans="2:51" s="11" customFormat="1" ht="13.5">
      <c r="B110" s="216"/>
      <c r="D110" s="211" t="s">
        <v>134</v>
      </c>
      <c r="E110" s="217" t="s">
        <v>5</v>
      </c>
      <c r="F110" s="218" t="s">
        <v>158</v>
      </c>
      <c r="H110" s="219">
        <v>143.2</v>
      </c>
      <c r="I110" s="220"/>
      <c r="L110" s="216"/>
      <c r="M110" s="221"/>
      <c r="N110" s="222"/>
      <c r="O110" s="222"/>
      <c r="P110" s="222"/>
      <c r="Q110" s="222"/>
      <c r="R110" s="222"/>
      <c r="S110" s="222"/>
      <c r="T110" s="223"/>
      <c r="AT110" s="217" t="s">
        <v>134</v>
      </c>
      <c r="AU110" s="217" t="s">
        <v>79</v>
      </c>
      <c r="AV110" s="11" t="s">
        <v>79</v>
      </c>
      <c r="AW110" s="11" t="s">
        <v>33</v>
      </c>
      <c r="AX110" s="11" t="s">
        <v>69</v>
      </c>
      <c r="AY110" s="217" t="s">
        <v>119</v>
      </c>
    </row>
    <row r="111" spans="2:51" s="11" customFormat="1" ht="13.5">
      <c r="B111" s="216"/>
      <c r="D111" s="211" t="s">
        <v>134</v>
      </c>
      <c r="E111" s="217" t="s">
        <v>5</v>
      </c>
      <c r="F111" s="218" t="s">
        <v>159</v>
      </c>
      <c r="H111" s="219">
        <v>30.6</v>
      </c>
      <c r="I111" s="220"/>
      <c r="L111" s="216"/>
      <c r="M111" s="221"/>
      <c r="N111" s="222"/>
      <c r="O111" s="222"/>
      <c r="P111" s="222"/>
      <c r="Q111" s="222"/>
      <c r="R111" s="222"/>
      <c r="S111" s="222"/>
      <c r="T111" s="223"/>
      <c r="AT111" s="217" t="s">
        <v>134</v>
      </c>
      <c r="AU111" s="217" t="s">
        <v>79</v>
      </c>
      <c r="AV111" s="11" t="s">
        <v>79</v>
      </c>
      <c r="AW111" s="11" t="s">
        <v>33</v>
      </c>
      <c r="AX111" s="11" t="s">
        <v>69</v>
      </c>
      <c r="AY111" s="217" t="s">
        <v>119</v>
      </c>
    </row>
    <row r="112" spans="2:65" s="1" customFormat="1" ht="16.5" customHeight="1">
      <c r="B112" s="198"/>
      <c r="C112" s="199" t="s">
        <v>160</v>
      </c>
      <c r="D112" s="199" t="s">
        <v>121</v>
      </c>
      <c r="E112" s="200" t="s">
        <v>161</v>
      </c>
      <c r="F112" s="201" t="s">
        <v>162</v>
      </c>
      <c r="G112" s="202" t="s">
        <v>124</v>
      </c>
      <c r="H112" s="203">
        <v>30</v>
      </c>
      <c r="I112" s="204"/>
      <c r="J112" s="205">
        <f>ROUND(I112*H112,2)</f>
        <v>0</v>
      </c>
      <c r="K112" s="201" t="s">
        <v>125</v>
      </c>
      <c r="L112" s="44"/>
      <c r="M112" s="206" t="s">
        <v>5</v>
      </c>
      <c r="N112" s="207" t="s">
        <v>40</v>
      </c>
      <c r="O112" s="45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AR112" s="22" t="s">
        <v>126</v>
      </c>
      <c r="AT112" s="22" t="s">
        <v>121</v>
      </c>
      <c r="AU112" s="22" t="s">
        <v>79</v>
      </c>
      <c r="AY112" s="22" t="s">
        <v>119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22" t="s">
        <v>77</v>
      </c>
      <c r="BK112" s="210">
        <f>ROUND(I112*H112,2)</f>
        <v>0</v>
      </c>
      <c r="BL112" s="22" t="s">
        <v>126</v>
      </c>
      <c r="BM112" s="22" t="s">
        <v>163</v>
      </c>
    </row>
    <row r="113" spans="2:47" s="1" customFormat="1" ht="13.5">
      <c r="B113" s="44"/>
      <c r="D113" s="211" t="s">
        <v>128</v>
      </c>
      <c r="F113" s="212" t="s">
        <v>162</v>
      </c>
      <c r="I113" s="213"/>
      <c r="L113" s="44"/>
      <c r="M113" s="214"/>
      <c r="N113" s="45"/>
      <c r="O113" s="45"/>
      <c r="P113" s="45"/>
      <c r="Q113" s="45"/>
      <c r="R113" s="45"/>
      <c r="S113" s="45"/>
      <c r="T113" s="83"/>
      <c r="AT113" s="22" t="s">
        <v>128</v>
      </c>
      <c r="AU113" s="22" t="s">
        <v>79</v>
      </c>
    </row>
    <row r="114" spans="2:47" s="1" customFormat="1" ht="13.5">
      <c r="B114" s="44"/>
      <c r="D114" s="211" t="s">
        <v>130</v>
      </c>
      <c r="F114" s="215" t="s">
        <v>164</v>
      </c>
      <c r="I114" s="213"/>
      <c r="L114" s="44"/>
      <c r="M114" s="214"/>
      <c r="N114" s="45"/>
      <c r="O114" s="45"/>
      <c r="P114" s="45"/>
      <c r="Q114" s="45"/>
      <c r="R114" s="45"/>
      <c r="S114" s="45"/>
      <c r="T114" s="83"/>
      <c r="AT114" s="22" t="s">
        <v>130</v>
      </c>
      <c r="AU114" s="22" t="s">
        <v>79</v>
      </c>
    </row>
    <row r="115" spans="2:47" s="1" customFormat="1" ht="13.5">
      <c r="B115" s="44"/>
      <c r="D115" s="211" t="s">
        <v>132</v>
      </c>
      <c r="F115" s="215" t="s">
        <v>133</v>
      </c>
      <c r="I115" s="213"/>
      <c r="L115" s="44"/>
      <c r="M115" s="214"/>
      <c r="N115" s="45"/>
      <c r="O115" s="45"/>
      <c r="P115" s="45"/>
      <c r="Q115" s="45"/>
      <c r="R115" s="45"/>
      <c r="S115" s="45"/>
      <c r="T115" s="83"/>
      <c r="AT115" s="22" t="s">
        <v>132</v>
      </c>
      <c r="AU115" s="22" t="s">
        <v>79</v>
      </c>
    </row>
    <row r="116" spans="2:51" s="11" customFormat="1" ht="13.5">
      <c r="B116" s="216"/>
      <c r="D116" s="211" t="s">
        <v>134</v>
      </c>
      <c r="E116" s="217" t="s">
        <v>5</v>
      </c>
      <c r="F116" s="218" t="s">
        <v>165</v>
      </c>
      <c r="H116" s="219">
        <v>30</v>
      </c>
      <c r="I116" s="220"/>
      <c r="L116" s="216"/>
      <c r="M116" s="221"/>
      <c r="N116" s="222"/>
      <c r="O116" s="222"/>
      <c r="P116" s="222"/>
      <c r="Q116" s="222"/>
      <c r="R116" s="222"/>
      <c r="S116" s="222"/>
      <c r="T116" s="223"/>
      <c r="AT116" s="217" t="s">
        <v>134</v>
      </c>
      <c r="AU116" s="217" t="s">
        <v>79</v>
      </c>
      <c r="AV116" s="11" t="s">
        <v>79</v>
      </c>
      <c r="AW116" s="11" t="s">
        <v>33</v>
      </c>
      <c r="AX116" s="11" t="s">
        <v>77</v>
      </c>
      <c r="AY116" s="217" t="s">
        <v>119</v>
      </c>
    </row>
    <row r="117" spans="2:65" s="1" customFormat="1" ht="16.5" customHeight="1">
      <c r="B117" s="198"/>
      <c r="C117" s="199" t="s">
        <v>166</v>
      </c>
      <c r="D117" s="199" t="s">
        <v>121</v>
      </c>
      <c r="E117" s="200" t="s">
        <v>167</v>
      </c>
      <c r="F117" s="201" t="s">
        <v>168</v>
      </c>
      <c r="G117" s="202" t="s">
        <v>124</v>
      </c>
      <c r="H117" s="203">
        <v>3.2</v>
      </c>
      <c r="I117" s="204"/>
      <c r="J117" s="205">
        <f>ROUND(I117*H117,2)</f>
        <v>0</v>
      </c>
      <c r="K117" s="201" t="s">
        <v>125</v>
      </c>
      <c r="L117" s="44"/>
      <c r="M117" s="206" t="s">
        <v>5</v>
      </c>
      <c r="N117" s="207" t="s">
        <v>40</v>
      </c>
      <c r="O117" s="45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AR117" s="22" t="s">
        <v>126</v>
      </c>
      <c r="AT117" s="22" t="s">
        <v>121</v>
      </c>
      <c r="AU117" s="22" t="s">
        <v>79</v>
      </c>
      <c r="AY117" s="22" t="s">
        <v>119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2" t="s">
        <v>77</v>
      </c>
      <c r="BK117" s="210">
        <f>ROUND(I117*H117,2)</f>
        <v>0</v>
      </c>
      <c r="BL117" s="22" t="s">
        <v>126</v>
      </c>
      <c r="BM117" s="22" t="s">
        <v>169</v>
      </c>
    </row>
    <row r="118" spans="2:47" s="1" customFormat="1" ht="13.5">
      <c r="B118" s="44"/>
      <c r="D118" s="211" t="s">
        <v>128</v>
      </c>
      <c r="F118" s="212" t="s">
        <v>168</v>
      </c>
      <c r="I118" s="213"/>
      <c r="L118" s="44"/>
      <c r="M118" s="214"/>
      <c r="N118" s="45"/>
      <c r="O118" s="45"/>
      <c r="P118" s="45"/>
      <c r="Q118" s="45"/>
      <c r="R118" s="45"/>
      <c r="S118" s="45"/>
      <c r="T118" s="83"/>
      <c r="AT118" s="22" t="s">
        <v>128</v>
      </c>
      <c r="AU118" s="22" t="s">
        <v>79</v>
      </c>
    </row>
    <row r="119" spans="2:47" s="1" customFormat="1" ht="13.5">
      <c r="B119" s="44"/>
      <c r="D119" s="211" t="s">
        <v>130</v>
      </c>
      <c r="F119" s="215" t="s">
        <v>170</v>
      </c>
      <c r="I119" s="213"/>
      <c r="L119" s="44"/>
      <c r="M119" s="214"/>
      <c r="N119" s="45"/>
      <c r="O119" s="45"/>
      <c r="P119" s="45"/>
      <c r="Q119" s="45"/>
      <c r="R119" s="45"/>
      <c r="S119" s="45"/>
      <c r="T119" s="83"/>
      <c r="AT119" s="22" t="s">
        <v>130</v>
      </c>
      <c r="AU119" s="22" t="s">
        <v>79</v>
      </c>
    </row>
    <row r="120" spans="2:47" s="1" customFormat="1" ht="13.5">
      <c r="B120" s="44"/>
      <c r="D120" s="211" t="s">
        <v>132</v>
      </c>
      <c r="F120" s="215" t="s">
        <v>133</v>
      </c>
      <c r="I120" s="213"/>
      <c r="L120" s="44"/>
      <c r="M120" s="214"/>
      <c r="N120" s="45"/>
      <c r="O120" s="45"/>
      <c r="P120" s="45"/>
      <c r="Q120" s="45"/>
      <c r="R120" s="45"/>
      <c r="S120" s="45"/>
      <c r="T120" s="83"/>
      <c r="AT120" s="22" t="s">
        <v>132</v>
      </c>
      <c r="AU120" s="22" t="s">
        <v>79</v>
      </c>
    </row>
    <row r="121" spans="2:51" s="11" customFormat="1" ht="13.5">
      <c r="B121" s="216"/>
      <c r="D121" s="211" t="s">
        <v>134</v>
      </c>
      <c r="E121" s="217" t="s">
        <v>5</v>
      </c>
      <c r="F121" s="218" t="s">
        <v>171</v>
      </c>
      <c r="H121" s="219">
        <v>3.2</v>
      </c>
      <c r="I121" s="220"/>
      <c r="L121" s="216"/>
      <c r="M121" s="221"/>
      <c r="N121" s="222"/>
      <c r="O121" s="222"/>
      <c r="P121" s="222"/>
      <c r="Q121" s="222"/>
      <c r="R121" s="222"/>
      <c r="S121" s="222"/>
      <c r="T121" s="223"/>
      <c r="AT121" s="217" t="s">
        <v>134</v>
      </c>
      <c r="AU121" s="217" t="s">
        <v>79</v>
      </c>
      <c r="AV121" s="11" t="s">
        <v>79</v>
      </c>
      <c r="AW121" s="11" t="s">
        <v>33</v>
      </c>
      <c r="AX121" s="11" t="s">
        <v>69</v>
      </c>
      <c r="AY121" s="217" t="s">
        <v>119</v>
      </c>
    </row>
    <row r="122" spans="2:65" s="1" customFormat="1" ht="16.5" customHeight="1">
      <c r="B122" s="198"/>
      <c r="C122" s="199" t="s">
        <v>172</v>
      </c>
      <c r="D122" s="199" t="s">
        <v>121</v>
      </c>
      <c r="E122" s="200" t="s">
        <v>173</v>
      </c>
      <c r="F122" s="201" t="s">
        <v>174</v>
      </c>
      <c r="G122" s="202" t="s">
        <v>124</v>
      </c>
      <c r="H122" s="203">
        <v>4.5</v>
      </c>
      <c r="I122" s="204"/>
      <c r="J122" s="205">
        <f>ROUND(I122*H122,2)</f>
        <v>0</v>
      </c>
      <c r="K122" s="201" t="s">
        <v>125</v>
      </c>
      <c r="L122" s="44"/>
      <c r="M122" s="206" t="s">
        <v>5</v>
      </c>
      <c r="N122" s="207" t="s">
        <v>40</v>
      </c>
      <c r="O122" s="45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2" t="s">
        <v>126</v>
      </c>
      <c r="AT122" s="22" t="s">
        <v>121</v>
      </c>
      <c r="AU122" s="22" t="s">
        <v>79</v>
      </c>
      <c r="AY122" s="22" t="s">
        <v>119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2" t="s">
        <v>77</v>
      </c>
      <c r="BK122" s="210">
        <f>ROUND(I122*H122,2)</f>
        <v>0</v>
      </c>
      <c r="BL122" s="22" t="s">
        <v>126</v>
      </c>
      <c r="BM122" s="22" t="s">
        <v>175</v>
      </c>
    </row>
    <row r="123" spans="2:47" s="1" customFormat="1" ht="13.5">
      <c r="B123" s="44"/>
      <c r="D123" s="211" t="s">
        <v>128</v>
      </c>
      <c r="F123" s="212" t="s">
        <v>174</v>
      </c>
      <c r="I123" s="213"/>
      <c r="L123" s="44"/>
      <c r="M123" s="214"/>
      <c r="N123" s="45"/>
      <c r="O123" s="45"/>
      <c r="P123" s="45"/>
      <c r="Q123" s="45"/>
      <c r="R123" s="45"/>
      <c r="S123" s="45"/>
      <c r="T123" s="83"/>
      <c r="AT123" s="22" t="s">
        <v>128</v>
      </c>
      <c r="AU123" s="22" t="s">
        <v>79</v>
      </c>
    </row>
    <row r="124" spans="2:47" s="1" customFormat="1" ht="13.5">
      <c r="B124" s="44"/>
      <c r="D124" s="211" t="s">
        <v>130</v>
      </c>
      <c r="F124" s="215" t="s">
        <v>176</v>
      </c>
      <c r="I124" s="213"/>
      <c r="L124" s="44"/>
      <c r="M124" s="214"/>
      <c r="N124" s="45"/>
      <c r="O124" s="45"/>
      <c r="P124" s="45"/>
      <c r="Q124" s="45"/>
      <c r="R124" s="45"/>
      <c r="S124" s="45"/>
      <c r="T124" s="83"/>
      <c r="AT124" s="22" t="s">
        <v>130</v>
      </c>
      <c r="AU124" s="22" t="s">
        <v>79</v>
      </c>
    </row>
    <row r="125" spans="2:47" s="1" customFormat="1" ht="13.5">
      <c r="B125" s="44"/>
      <c r="D125" s="211" t="s">
        <v>132</v>
      </c>
      <c r="F125" s="215" t="s">
        <v>133</v>
      </c>
      <c r="I125" s="213"/>
      <c r="L125" s="44"/>
      <c r="M125" s="214"/>
      <c r="N125" s="45"/>
      <c r="O125" s="45"/>
      <c r="P125" s="45"/>
      <c r="Q125" s="45"/>
      <c r="R125" s="45"/>
      <c r="S125" s="45"/>
      <c r="T125" s="83"/>
      <c r="AT125" s="22" t="s">
        <v>132</v>
      </c>
      <c r="AU125" s="22" t="s">
        <v>79</v>
      </c>
    </row>
    <row r="126" spans="2:51" s="11" customFormat="1" ht="13.5">
      <c r="B126" s="216"/>
      <c r="D126" s="211" t="s">
        <v>134</v>
      </c>
      <c r="E126" s="217" t="s">
        <v>5</v>
      </c>
      <c r="F126" s="218" t="s">
        <v>177</v>
      </c>
      <c r="H126" s="219">
        <v>4.5</v>
      </c>
      <c r="I126" s="220"/>
      <c r="L126" s="216"/>
      <c r="M126" s="221"/>
      <c r="N126" s="222"/>
      <c r="O126" s="222"/>
      <c r="P126" s="222"/>
      <c r="Q126" s="222"/>
      <c r="R126" s="222"/>
      <c r="S126" s="222"/>
      <c r="T126" s="223"/>
      <c r="AT126" s="217" t="s">
        <v>134</v>
      </c>
      <c r="AU126" s="217" t="s">
        <v>79</v>
      </c>
      <c r="AV126" s="11" t="s">
        <v>79</v>
      </c>
      <c r="AW126" s="11" t="s">
        <v>33</v>
      </c>
      <c r="AX126" s="11" t="s">
        <v>77</v>
      </c>
      <c r="AY126" s="217" t="s">
        <v>119</v>
      </c>
    </row>
    <row r="127" spans="2:65" s="1" customFormat="1" ht="16.5" customHeight="1">
      <c r="B127" s="198"/>
      <c r="C127" s="199" t="s">
        <v>178</v>
      </c>
      <c r="D127" s="199" t="s">
        <v>121</v>
      </c>
      <c r="E127" s="200" t="s">
        <v>179</v>
      </c>
      <c r="F127" s="201" t="s">
        <v>180</v>
      </c>
      <c r="G127" s="202" t="s">
        <v>124</v>
      </c>
      <c r="H127" s="203">
        <v>80.609</v>
      </c>
      <c r="I127" s="204"/>
      <c r="J127" s="205">
        <f>ROUND(I127*H127,2)</f>
        <v>0</v>
      </c>
      <c r="K127" s="201" t="s">
        <v>125</v>
      </c>
      <c r="L127" s="44"/>
      <c r="M127" s="206" t="s">
        <v>5</v>
      </c>
      <c r="N127" s="207" t="s">
        <v>40</v>
      </c>
      <c r="O127" s="45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AR127" s="22" t="s">
        <v>126</v>
      </c>
      <c r="AT127" s="22" t="s">
        <v>121</v>
      </c>
      <c r="AU127" s="22" t="s">
        <v>79</v>
      </c>
      <c r="AY127" s="22" t="s">
        <v>119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22" t="s">
        <v>77</v>
      </c>
      <c r="BK127" s="210">
        <f>ROUND(I127*H127,2)</f>
        <v>0</v>
      </c>
      <c r="BL127" s="22" t="s">
        <v>126</v>
      </c>
      <c r="BM127" s="22" t="s">
        <v>181</v>
      </c>
    </row>
    <row r="128" spans="2:47" s="1" customFormat="1" ht="13.5">
      <c r="B128" s="44"/>
      <c r="D128" s="211" t="s">
        <v>128</v>
      </c>
      <c r="F128" s="212" t="s">
        <v>180</v>
      </c>
      <c r="I128" s="213"/>
      <c r="L128" s="44"/>
      <c r="M128" s="214"/>
      <c r="N128" s="45"/>
      <c r="O128" s="45"/>
      <c r="P128" s="45"/>
      <c r="Q128" s="45"/>
      <c r="R128" s="45"/>
      <c r="S128" s="45"/>
      <c r="T128" s="83"/>
      <c r="AT128" s="22" t="s">
        <v>128</v>
      </c>
      <c r="AU128" s="22" t="s">
        <v>79</v>
      </c>
    </row>
    <row r="129" spans="2:47" s="1" customFormat="1" ht="13.5">
      <c r="B129" s="44"/>
      <c r="D129" s="211" t="s">
        <v>130</v>
      </c>
      <c r="F129" s="215" t="s">
        <v>182</v>
      </c>
      <c r="I129" s="213"/>
      <c r="L129" s="44"/>
      <c r="M129" s="214"/>
      <c r="N129" s="45"/>
      <c r="O129" s="45"/>
      <c r="P129" s="45"/>
      <c r="Q129" s="45"/>
      <c r="R129" s="45"/>
      <c r="S129" s="45"/>
      <c r="T129" s="83"/>
      <c r="AT129" s="22" t="s">
        <v>130</v>
      </c>
      <c r="AU129" s="22" t="s">
        <v>79</v>
      </c>
    </row>
    <row r="130" spans="2:47" s="1" customFormat="1" ht="13.5">
      <c r="B130" s="44"/>
      <c r="D130" s="211" t="s">
        <v>132</v>
      </c>
      <c r="F130" s="215" t="s">
        <v>133</v>
      </c>
      <c r="I130" s="213"/>
      <c r="L130" s="44"/>
      <c r="M130" s="214"/>
      <c r="N130" s="45"/>
      <c r="O130" s="45"/>
      <c r="P130" s="45"/>
      <c r="Q130" s="45"/>
      <c r="R130" s="45"/>
      <c r="S130" s="45"/>
      <c r="T130" s="83"/>
      <c r="AT130" s="22" t="s">
        <v>132</v>
      </c>
      <c r="AU130" s="22" t="s">
        <v>79</v>
      </c>
    </row>
    <row r="131" spans="2:51" s="11" customFormat="1" ht="13.5">
      <c r="B131" s="216"/>
      <c r="D131" s="211" t="s">
        <v>134</v>
      </c>
      <c r="E131" s="217" t="s">
        <v>5</v>
      </c>
      <c r="F131" s="218" t="s">
        <v>183</v>
      </c>
      <c r="H131" s="219">
        <v>80.609</v>
      </c>
      <c r="I131" s="220"/>
      <c r="L131" s="216"/>
      <c r="M131" s="221"/>
      <c r="N131" s="222"/>
      <c r="O131" s="222"/>
      <c r="P131" s="222"/>
      <c r="Q131" s="222"/>
      <c r="R131" s="222"/>
      <c r="S131" s="222"/>
      <c r="T131" s="223"/>
      <c r="AT131" s="217" t="s">
        <v>134</v>
      </c>
      <c r="AU131" s="217" t="s">
        <v>79</v>
      </c>
      <c r="AV131" s="11" t="s">
        <v>79</v>
      </c>
      <c r="AW131" s="11" t="s">
        <v>33</v>
      </c>
      <c r="AX131" s="11" t="s">
        <v>77</v>
      </c>
      <c r="AY131" s="217" t="s">
        <v>119</v>
      </c>
    </row>
    <row r="132" spans="2:65" s="1" customFormat="1" ht="16.5" customHeight="1">
      <c r="B132" s="198"/>
      <c r="C132" s="199" t="s">
        <v>184</v>
      </c>
      <c r="D132" s="199" t="s">
        <v>121</v>
      </c>
      <c r="E132" s="200" t="s">
        <v>185</v>
      </c>
      <c r="F132" s="201" t="s">
        <v>186</v>
      </c>
      <c r="G132" s="202" t="s">
        <v>187</v>
      </c>
      <c r="H132" s="203">
        <v>49</v>
      </c>
      <c r="I132" s="204"/>
      <c r="J132" s="205">
        <f>ROUND(I132*H132,2)</f>
        <v>0</v>
      </c>
      <c r="K132" s="201" t="s">
        <v>125</v>
      </c>
      <c r="L132" s="44"/>
      <c r="M132" s="206" t="s">
        <v>5</v>
      </c>
      <c r="N132" s="207" t="s">
        <v>40</v>
      </c>
      <c r="O132" s="45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AR132" s="22" t="s">
        <v>126</v>
      </c>
      <c r="AT132" s="22" t="s">
        <v>121</v>
      </c>
      <c r="AU132" s="22" t="s">
        <v>79</v>
      </c>
      <c r="AY132" s="22" t="s">
        <v>119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22" t="s">
        <v>77</v>
      </c>
      <c r="BK132" s="210">
        <f>ROUND(I132*H132,2)</f>
        <v>0</v>
      </c>
      <c r="BL132" s="22" t="s">
        <v>126</v>
      </c>
      <c r="BM132" s="22" t="s">
        <v>188</v>
      </c>
    </row>
    <row r="133" spans="2:47" s="1" customFormat="1" ht="13.5">
      <c r="B133" s="44"/>
      <c r="D133" s="211" t="s">
        <v>128</v>
      </c>
      <c r="F133" s="212" t="s">
        <v>186</v>
      </c>
      <c r="I133" s="213"/>
      <c r="L133" s="44"/>
      <c r="M133" s="214"/>
      <c r="N133" s="45"/>
      <c r="O133" s="45"/>
      <c r="P133" s="45"/>
      <c r="Q133" s="45"/>
      <c r="R133" s="45"/>
      <c r="S133" s="45"/>
      <c r="T133" s="83"/>
      <c r="AT133" s="22" t="s">
        <v>128</v>
      </c>
      <c r="AU133" s="22" t="s">
        <v>79</v>
      </c>
    </row>
    <row r="134" spans="2:47" s="1" customFormat="1" ht="13.5">
      <c r="B134" s="44"/>
      <c r="D134" s="211" t="s">
        <v>130</v>
      </c>
      <c r="F134" s="215" t="s">
        <v>189</v>
      </c>
      <c r="I134" s="213"/>
      <c r="L134" s="44"/>
      <c r="M134" s="214"/>
      <c r="N134" s="45"/>
      <c r="O134" s="45"/>
      <c r="P134" s="45"/>
      <c r="Q134" s="45"/>
      <c r="R134" s="45"/>
      <c r="S134" s="45"/>
      <c r="T134" s="83"/>
      <c r="AT134" s="22" t="s">
        <v>130</v>
      </c>
      <c r="AU134" s="22" t="s">
        <v>79</v>
      </c>
    </row>
    <row r="135" spans="2:47" s="1" customFormat="1" ht="13.5">
      <c r="B135" s="44"/>
      <c r="D135" s="211" t="s">
        <v>132</v>
      </c>
      <c r="F135" s="215" t="s">
        <v>133</v>
      </c>
      <c r="I135" s="213"/>
      <c r="L135" s="44"/>
      <c r="M135" s="214"/>
      <c r="N135" s="45"/>
      <c r="O135" s="45"/>
      <c r="P135" s="45"/>
      <c r="Q135" s="45"/>
      <c r="R135" s="45"/>
      <c r="S135" s="45"/>
      <c r="T135" s="83"/>
      <c r="AT135" s="22" t="s">
        <v>132</v>
      </c>
      <c r="AU135" s="22" t="s">
        <v>79</v>
      </c>
    </row>
    <row r="136" spans="2:51" s="11" customFormat="1" ht="13.5">
      <c r="B136" s="216"/>
      <c r="D136" s="211" t="s">
        <v>134</v>
      </c>
      <c r="E136" s="217" t="s">
        <v>5</v>
      </c>
      <c r="F136" s="218" t="s">
        <v>190</v>
      </c>
      <c r="H136" s="219">
        <v>49</v>
      </c>
      <c r="I136" s="220"/>
      <c r="L136" s="216"/>
      <c r="M136" s="221"/>
      <c r="N136" s="222"/>
      <c r="O136" s="222"/>
      <c r="P136" s="222"/>
      <c r="Q136" s="222"/>
      <c r="R136" s="222"/>
      <c r="S136" s="222"/>
      <c r="T136" s="223"/>
      <c r="AT136" s="217" t="s">
        <v>134</v>
      </c>
      <c r="AU136" s="217" t="s">
        <v>79</v>
      </c>
      <c r="AV136" s="11" t="s">
        <v>79</v>
      </c>
      <c r="AW136" s="11" t="s">
        <v>33</v>
      </c>
      <c r="AX136" s="11" t="s">
        <v>77</v>
      </c>
      <c r="AY136" s="217" t="s">
        <v>119</v>
      </c>
    </row>
    <row r="137" spans="2:65" s="1" customFormat="1" ht="16.5" customHeight="1">
      <c r="B137" s="198"/>
      <c r="C137" s="199" t="s">
        <v>191</v>
      </c>
      <c r="D137" s="199" t="s">
        <v>121</v>
      </c>
      <c r="E137" s="200" t="s">
        <v>192</v>
      </c>
      <c r="F137" s="201" t="s">
        <v>193</v>
      </c>
      <c r="G137" s="202" t="s">
        <v>187</v>
      </c>
      <c r="H137" s="203">
        <v>49</v>
      </c>
      <c r="I137" s="204"/>
      <c r="J137" s="205">
        <f>ROUND(I137*H137,2)</f>
        <v>0</v>
      </c>
      <c r="K137" s="201" t="s">
        <v>125</v>
      </c>
      <c r="L137" s="44"/>
      <c r="M137" s="206" t="s">
        <v>5</v>
      </c>
      <c r="N137" s="207" t="s">
        <v>40</v>
      </c>
      <c r="O137" s="45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2" t="s">
        <v>126</v>
      </c>
      <c r="AT137" s="22" t="s">
        <v>121</v>
      </c>
      <c r="AU137" s="22" t="s">
        <v>79</v>
      </c>
      <c r="AY137" s="22" t="s">
        <v>119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2" t="s">
        <v>77</v>
      </c>
      <c r="BK137" s="210">
        <f>ROUND(I137*H137,2)</f>
        <v>0</v>
      </c>
      <c r="BL137" s="22" t="s">
        <v>126</v>
      </c>
      <c r="BM137" s="22" t="s">
        <v>194</v>
      </c>
    </row>
    <row r="138" spans="2:47" s="1" customFormat="1" ht="13.5">
      <c r="B138" s="44"/>
      <c r="D138" s="211" t="s">
        <v>128</v>
      </c>
      <c r="F138" s="212" t="s">
        <v>193</v>
      </c>
      <c r="I138" s="213"/>
      <c r="L138" s="44"/>
      <c r="M138" s="214"/>
      <c r="N138" s="45"/>
      <c r="O138" s="45"/>
      <c r="P138" s="45"/>
      <c r="Q138" s="45"/>
      <c r="R138" s="45"/>
      <c r="S138" s="45"/>
      <c r="T138" s="83"/>
      <c r="AT138" s="22" t="s">
        <v>128</v>
      </c>
      <c r="AU138" s="22" t="s">
        <v>79</v>
      </c>
    </row>
    <row r="139" spans="2:47" s="1" customFormat="1" ht="13.5">
      <c r="B139" s="44"/>
      <c r="D139" s="211" t="s">
        <v>130</v>
      </c>
      <c r="F139" s="215" t="s">
        <v>195</v>
      </c>
      <c r="I139" s="213"/>
      <c r="L139" s="44"/>
      <c r="M139" s="214"/>
      <c r="N139" s="45"/>
      <c r="O139" s="45"/>
      <c r="P139" s="45"/>
      <c r="Q139" s="45"/>
      <c r="R139" s="45"/>
      <c r="S139" s="45"/>
      <c r="T139" s="83"/>
      <c r="AT139" s="22" t="s">
        <v>130</v>
      </c>
      <c r="AU139" s="22" t="s">
        <v>79</v>
      </c>
    </row>
    <row r="140" spans="2:47" s="1" customFormat="1" ht="13.5">
      <c r="B140" s="44"/>
      <c r="D140" s="211" t="s">
        <v>132</v>
      </c>
      <c r="F140" s="215" t="s">
        <v>133</v>
      </c>
      <c r="I140" s="213"/>
      <c r="L140" s="44"/>
      <c r="M140" s="214"/>
      <c r="N140" s="45"/>
      <c r="O140" s="45"/>
      <c r="P140" s="45"/>
      <c r="Q140" s="45"/>
      <c r="R140" s="45"/>
      <c r="S140" s="45"/>
      <c r="T140" s="83"/>
      <c r="AT140" s="22" t="s">
        <v>132</v>
      </c>
      <c r="AU140" s="22" t="s">
        <v>79</v>
      </c>
    </row>
    <row r="141" spans="2:51" s="11" customFormat="1" ht="13.5">
      <c r="B141" s="216"/>
      <c r="D141" s="211" t="s">
        <v>134</v>
      </c>
      <c r="E141" s="217" t="s">
        <v>5</v>
      </c>
      <c r="F141" s="218" t="s">
        <v>190</v>
      </c>
      <c r="H141" s="219">
        <v>49</v>
      </c>
      <c r="I141" s="220"/>
      <c r="L141" s="216"/>
      <c r="M141" s="221"/>
      <c r="N141" s="222"/>
      <c r="O141" s="222"/>
      <c r="P141" s="222"/>
      <c r="Q141" s="222"/>
      <c r="R141" s="222"/>
      <c r="S141" s="222"/>
      <c r="T141" s="223"/>
      <c r="AT141" s="217" t="s">
        <v>134</v>
      </c>
      <c r="AU141" s="217" t="s">
        <v>79</v>
      </c>
      <c r="AV141" s="11" t="s">
        <v>79</v>
      </c>
      <c r="AW141" s="11" t="s">
        <v>33</v>
      </c>
      <c r="AX141" s="11" t="s">
        <v>77</v>
      </c>
      <c r="AY141" s="217" t="s">
        <v>119</v>
      </c>
    </row>
    <row r="142" spans="2:63" s="10" customFormat="1" ht="29.85" customHeight="1">
      <c r="B142" s="185"/>
      <c r="D142" s="186" t="s">
        <v>68</v>
      </c>
      <c r="E142" s="196" t="s">
        <v>79</v>
      </c>
      <c r="F142" s="196" t="s">
        <v>196</v>
      </c>
      <c r="I142" s="188"/>
      <c r="J142" s="197">
        <f>BK142</f>
        <v>0</v>
      </c>
      <c r="L142" s="185"/>
      <c r="M142" s="190"/>
      <c r="N142" s="191"/>
      <c r="O142" s="191"/>
      <c r="P142" s="192">
        <f>SUM(P143:P149)</f>
        <v>0</v>
      </c>
      <c r="Q142" s="191"/>
      <c r="R142" s="192">
        <f>SUM(R143:R149)</f>
        <v>0</v>
      </c>
      <c r="S142" s="191"/>
      <c r="T142" s="193">
        <f>SUM(T143:T149)</f>
        <v>0</v>
      </c>
      <c r="AR142" s="186" t="s">
        <v>77</v>
      </c>
      <c r="AT142" s="194" t="s">
        <v>68</v>
      </c>
      <c r="AU142" s="194" t="s">
        <v>77</v>
      </c>
      <c r="AY142" s="186" t="s">
        <v>119</v>
      </c>
      <c r="BK142" s="195">
        <f>SUM(BK143:BK149)</f>
        <v>0</v>
      </c>
    </row>
    <row r="143" spans="2:65" s="1" customFormat="1" ht="16.5" customHeight="1">
      <c r="B143" s="198"/>
      <c r="C143" s="199" t="s">
        <v>147</v>
      </c>
      <c r="D143" s="199" t="s">
        <v>121</v>
      </c>
      <c r="E143" s="200" t="s">
        <v>197</v>
      </c>
      <c r="F143" s="201" t="s">
        <v>198</v>
      </c>
      <c r="G143" s="202" t="s">
        <v>124</v>
      </c>
      <c r="H143" s="203">
        <v>2.85</v>
      </c>
      <c r="I143" s="204"/>
      <c r="J143" s="205">
        <f>ROUND(I143*H143,2)</f>
        <v>0</v>
      </c>
      <c r="K143" s="201" t="s">
        <v>125</v>
      </c>
      <c r="L143" s="44"/>
      <c r="M143" s="206" t="s">
        <v>5</v>
      </c>
      <c r="N143" s="207" t="s">
        <v>40</v>
      </c>
      <c r="O143" s="45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2" t="s">
        <v>126</v>
      </c>
      <c r="AT143" s="22" t="s">
        <v>121</v>
      </c>
      <c r="AU143" s="22" t="s">
        <v>79</v>
      </c>
      <c r="AY143" s="22" t="s">
        <v>119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2" t="s">
        <v>77</v>
      </c>
      <c r="BK143" s="210">
        <f>ROUND(I143*H143,2)</f>
        <v>0</v>
      </c>
      <c r="BL143" s="22" t="s">
        <v>126</v>
      </c>
      <c r="BM143" s="22" t="s">
        <v>199</v>
      </c>
    </row>
    <row r="144" spans="2:47" s="1" customFormat="1" ht="13.5">
      <c r="B144" s="44"/>
      <c r="D144" s="211" t="s">
        <v>128</v>
      </c>
      <c r="F144" s="212" t="s">
        <v>200</v>
      </c>
      <c r="I144" s="213"/>
      <c r="L144" s="44"/>
      <c r="M144" s="214"/>
      <c r="N144" s="45"/>
      <c r="O144" s="45"/>
      <c r="P144" s="45"/>
      <c r="Q144" s="45"/>
      <c r="R144" s="45"/>
      <c r="S144" s="45"/>
      <c r="T144" s="83"/>
      <c r="AT144" s="22" t="s">
        <v>128</v>
      </c>
      <c r="AU144" s="22" t="s">
        <v>79</v>
      </c>
    </row>
    <row r="145" spans="2:47" s="1" customFormat="1" ht="13.5">
      <c r="B145" s="44"/>
      <c r="D145" s="211" t="s">
        <v>130</v>
      </c>
      <c r="F145" s="215" t="s">
        <v>201</v>
      </c>
      <c r="I145" s="213"/>
      <c r="L145" s="44"/>
      <c r="M145" s="214"/>
      <c r="N145" s="45"/>
      <c r="O145" s="45"/>
      <c r="P145" s="45"/>
      <c r="Q145" s="45"/>
      <c r="R145" s="45"/>
      <c r="S145" s="45"/>
      <c r="T145" s="83"/>
      <c r="AT145" s="22" t="s">
        <v>130</v>
      </c>
      <c r="AU145" s="22" t="s">
        <v>79</v>
      </c>
    </row>
    <row r="146" spans="2:47" s="1" customFormat="1" ht="13.5">
      <c r="B146" s="44"/>
      <c r="D146" s="211" t="s">
        <v>132</v>
      </c>
      <c r="F146" s="215" t="s">
        <v>133</v>
      </c>
      <c r="I146" s="213"/>
      <c r="L146" s="44"/>
      <c r="M146" s="214"/>
      <c r="N146" s="45"/>
      <c r="O146" s="45"/>
      <c r="P146" s="45"/>
      <c r="Q146" s="45"/>
      <c r="R146" s="45"/>
      <c r="S146" s="45"/>
      <c r="T146" s="83"/>
      <c r="AT146" s="22" t="s">
        <v>132</v>
      </c>
      <c r="AU146" s="22" t="s">
        <v>79</v>
      </c>
    </row>
    <row r="147" spans="2:51" s="11" customFormat="1" ht="13.5">
      <c r="B147" s="216"/>
      <c r="D147" s="211" t="s">
        <v>134</v>
      </c>
      <c r="E147" s="217" t="s">
        <v>5</v>
      </c>
      <c r="F147" s="218" t="s">
        <v>202</v>
      </c>
      <c r="H147" s="219">
        <v>0.9</v>
      </c>
      <c r="I147" s="220"/>
      <c r="L147" s="216"/>
      <c r="M147" s="221"/>
      <c r="N147" s="222"/>
      <c r="O147" s="222"/>
      <c r="P147" s="222"/>
      <c r="Q147" s="222"/>
      <c r="R147" s="222"/>
      <c r="S147" s="222"/>
      <c r="T147" s="223"/>
      <c r="AT147" s="217" t="s">
        <v>134</v>
      </c>
      <c r="AU147" s="217" t="s">
        <v>79</v>
      </c>
      <c r="AV147" s="11" t="s">
        <v>79</v>
      </c>
      <c r="AW147" s="11" t="s">
        <v>33</v>
      </c>
      <c r="AX147" s="11" t="s">
        <v>69</v>
      </c>
      <c r="AY147" s="217" t="s">
        <v>119</v>
      </c>
    </row>
    <row r="148" spans="2:51" s="11" customFormat="1" ht="13.5">
      <c r="B148" s="216"/>
      <c r="D148" s="211" t="s">
        <v>134</v>
      </c>
      <c r="E148" s="217" t="s">
        <v>5</v>
      </c>
      <c r="F148" s="218" t="s">
        <v>203</v>
      </c>
      <c r="H148" s="219">
        <v>1.35</v>
      </c>
      <c r="I148" s="220"/>
      <c r="L148" s="216"/>
      <c r="M148" s="221"/>
      <c r="N148" s="222"/>
      <c r="O148" s="222"/>
      <c r="P148" s="222"/>
      <c r="Q148" s="222"/>
      <c r="R148" s="222"/>
      <c r="S148" s="222"/>
      <c r="T148" s="223"/>
      <c r="AT148" s="217" t="s">
        <v>134</v>
      </c>
      <c r="AU148" s="217" t="s">
        <v>79</v>
      </c>
      <c r="AV148" s="11" t="s">
        <v>79</v>
      </c>
      <c r="AW148" s="11" t="s">
        <v>33</v>
      </c>
      <c r="AX148" s="11" t="s">
        <v>69</v>
      </c>
      <c r="AY148" s="217" t="s">
        <v>119</v>
      </c>
    </row>
    <row r="149" spans="2:51" s="11" customFormat="1" ht="13.5">
      <c r="B149" s="216"/>
      <c r="D149" s="211" t="s">
        <v>134</v>
      </c>
      <c r="E149" s="217" t="s">
        <v>5</v>
      </c>
      <c r="F149" s="218" t="s">
        <v>204</v>
      </c>
      <c r="H149" s="219">
        <v>0.6</v>
      </c>
      <c r="I149" s="220"/>
      <c r="L149" s="216"/>
      <c r="M149" s="221"/>
      <c r="N149" s="222"/>
      <c r="O149" s="222"/>
      <c r="P149" s="222"/>
      <c r="Q149" s="222"/>
      <c r="R149" s="222"/>
      <c r="S149" s="222"/>
      <c r="T149" s="223"/>
      <c r="AT149" s="217" t="s">
        <v>134</v>
      </c>
      <c r="AU149" s="217" t="s">
        <v>79</v>
      </c>
      <c r="AV149" s="11" t="s">
        <v>79</v>
      </c>
      <c r="AW149" s="11" t="s">
        <v>33</v>
      </c>
      <c r="AX149" s="11" t="s">
        <v>69</v>
      </c>
      <c r="AY149" s="217" t="s">
        <v>119</v>
      </c>
    </row>
    <row r="150" spans="2:63" s="10" customFormat="1" ht="29.85" customHeight="1">
      <c r="B150" s="185"/>
      <c r="D150" s="186" t="s">
        <v>68</v>
      </c>
      <c r="E150" s="196" t="s">
        <v>126</v>
      </c>
      <c r="F150" s="196" t="s">
        <v>205</v>
      </c>
      <c r="I150" s="188"/>
      <c r="J150" s="197">
        <f>BK150</f>
        <v>0</v>
      </c>
      <c r="L150" s="185"/>
      <c r="M150" s="190"/>
      <c r="N150" s="191"/>
      <c r="O150" s="191"/>
      <c r="P150" s="192">
        <f>SUM(P151:P156)</f>
        <v>0</v>
      </c>
      <c r="Q150" s="191"/>
      <c r="R150" s="192">
        <f>SUM(R151:R156)</f>
        <v>0</v>
      </c>
      <c r="S150" s="191"/>
      <c r="T150" s="193">
        <f>SUM(T151:T156)</f>
        <v>0</v>
      </c>
      <c r="AR150" s="186" t="s">
        <v>77</v>
      </c>
      <c r="AT150" s="194" t="s">
        <v>68</v>
      </c>
      <c r="AU150" s="194" t="s">
        <v>77</v>
      </c>
      <c r="AY150" s="186" t="s">
        <v>119</v>
      </c>
      <c r="BK150" s="195">
        <f>SUM(BK151:BK156)</f>
        <v>0</v>
      </c>
    </row>
    <row r="151" spans="2:65" s="1" customFormat="1" ht="16.5" customHeight="1">
      <c r="B151" s="198"/>
      <c r="C151" s="199" t="s">
        <v>206</v>
      </c>
      <c r="D151" s="199" t="s">
        <v>121</v>
      </c>
      <c r="E151" s="200" t="s">
        <v>207</v>
      </c>
      <c r="F151" s="201" t="s">
        <v>208</v>
      </c>
      <c r="G151" s="202" t="s">
        <v>124</v>
      </c>
      <c r="H151" s="203">
        <v>2.2</v>
      </c>
      <c r="I151" s="204"/>
      <c r="J151" s="205">
        <f>ROUND(I151*H151,2)</f>
        <v>0</v>
      </c>
      <c r="K151" s="201" t="s">
        <v>125</v>
      </c>
      <c r="L151" s="44"/>
      <c r="M151" s="206" t="s">
        <v>5</v>
      </c>
      <c r="N151" s="207" t="s">
        <v>40</v>
      </c>
      <c r="O151" s="45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AR151" s="22" t="s">
        <v>126</v>
      </c>
      <c r="AT151" s="22" t="s">
        <v>121</v>
      </c>
      <c r="AU151" s="22" t="s">
        <v>79</v>
      </c>
      <c r="AY151" s="22" t="s">
        <v>119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2" t="s">
        <v>77</v>
      </c>
      <c r="BK151" s="210">
        <f>ROUND(I151*H151,2)</f>
        <v>0</v>
      </c>
      <c r="BL151" s="22" t="s">
        <v>126</v>
      </c>
      <c r="BM151" s="22" t="s">
        <v>209</v>
      </c>
    </row>
    <row r="152" spans="2:47" s="1" customFormat="1" ht="13.5">
      <c r="B152" s="44"/>
      <c r="D152" s="211" t="s">
        <v>128</v>
      </c>
      <c r="F152" s="212" t="s">
        <v>208</v>
      </c>
      <c r="I152" s="213"/>
      <c r="L152" s="44"/>
      <c r="M152" s="214"/>
      <c r="N152" s="45"/>
      <c r="O152" s="45"/>
      <c r="P152" s="45"/>
      <c r="Q152" s="45"/>
      <c r="R152" s="45"/>
      <c r="S152" s="45"/>
      <c r="T152" s="83"/>
      <c r="AT152" s="22" t="s">
        <v>128</v>
      </c>
      <c r="AU152" s="22" t="s">
        <v>79</v>
      </c>
    </row>
    <row r="153" spans="2:47" s="1" customFormat="1" ht="13.5">
      <c r="B153" s="44"/>
      <c r="D153" s="211" t="s">
        <v>130</v>
      </c>
      <c r="F153" s="215" t="s">
        <v>210</v>
      </c>
      <c r="I153" s="213"/>
      <c r="L153" s="44"/>
      <c r="M153" s="214"/>
      <c r="N153" s="45"/>
      <c r="O153" s="45"/>
      <c r="P153" s="45"/>
      <c r="Q153" s="45"/>
      <c r="R153" s="45"/>
      <c r="S153" s="45"/>
      <c r="T153" s="83"/>
      <c r="AT153" s="22" t="s">
        <v>130</v>
      </c>
      <c r="AU153" s="22" t="s">
        <v>79</v>
      </c>
    </row>
    <row r="154" spans="2:47" s="1" customFormat="1" ht="13.5">
      <c r="B154" s="44"/>
      <c r="D154" s="211" t="s">
        <v>132</v>
      </c>
      <c r="F154" s="215" t="s">
        <v>133</v>
      </c>
      <c r="I154" s="213"/>
      <c r="L154" s="44"/>
      <c r="M154" s="214"/>
      <c r="N154" s="45"/>
      <c r="O154" s="45"/>
      <c r="P154" s="45"/>
      <c r="Q154" s="45"/>
      <c r="R154" s="45"/>
      <c r="S154" s="45"/>
      <c r="T154" s="83"/>
      <c r="AT154" s="22" t="s">
        <v>132</v>
      </c>
      <c r="AU154" s="22" t="s">
        <v>79</v>
      </c>
    </row>
    <row r="155" spans="2:51" s="11" customFormat="1" ht="13.5">
      <c r="B155" s="216"/>
      <c r="D155" s="211" t="s">
        <v>134</v>
      </c>
      <c r="E155" s="217" t="s">
        <v>5</v>
      </c>
      <c r="F155" s="218" t="s">
        <v>211</v>
      </c>
      <c r="H155" s="219">
        <v>1.8</v>
      </c>
      <c r="I155" s="220"/>
      <c r="L155" s="216"/>
      <c r="M155" s="221"/>
      <c r="N155" s="222"/>
      <c r="O155" s="222"/>
      <c r="P155" s="222"/>
      <c r="Q155" s="222"/>
      <c r="R155" s="222"/>
      <c r="S155" s="222"/>
      <c r="T155" s="223"/>
      <c r="AT155" s="217" t="s">
        <v>134</v>
      </c>
      <c r="AU155" s="217" t="s">
        <v>79</v>
      </c>
      <c r="AV155" s="11" t="s">
        <v>79</v>
      </c>
      <c r="AW155" s="11" t="s">
        <v>33</v>
      </c>
      <c r="AX155" s="11" t="s">
        <v>69</v>
      </c>
      <c r="AY155" s="217" t="s">
        <v>119</v>
      </c>
    </row>
    <row r="156" spans="2:51" s="11" customFormat="1" ht="13.5">
      <c r="B156" s="216"/>
      <c r="D156" s="211" t="s">
        <v>134</v>
      </c>
      <c r="E156" s="217" t="s">
        <v>5</v>
      </c>
      <c r="F156" s="218" t="s">
        <v>212</v>
      </c>
      <c r="H156" s="219">
        <v>0.4</v>
      </c>
      <c r="I156" s="220"/>
      <c r="L156" s="216"/>
      <c r="M156" s="221"/>
      <c r="N156" s="222"/>
      <c r="O156" s="222"/>
      <c r="P156" s="222"/>
      <c r="Q156" s="222"/>
      <c r="R156" s="222"/>
      <c r="S156" s="222"/>
      <c r="T156" s="223"/>
      <c r="AT156" s="217" t="s">
        <v>134</v>
      </c>
      <c r="AU156" s="217" t="s">
        <v>79</v>
      </c>
      <c r="AV156" s="11" t="s">
        <v>79</v>
      </c>
      <c r="AW156" s="11" t="s">
        <v>33</v>
      </c>
      <c r="AX156" s="11" t="s">
        <v>69</v>
      </c>
      <c r="AY156" s="217" t="s">
        <v>119</v>
      </c>
    </row>
    <row r="157" spans="2:63" s="10" customFormat="1" ht="29.85" customHeight="1">
      <c r="B157" s="185"/>
      <c r="D157" s="186" t="s">
        <v>68</v>
      </c>
      <c r="E157" s="196" t="s">
        <v>153</v>
      </c>
      <c r="F157" s="196" t="s">
        <v>213</v>
      </c>
      <c r="I157" s="188"/>
      <c r="J157" s="197">
        <f>BK157</f>
        <v>0</v>
      </c>
      <c r="L157" s="185"/>
      <c r="M157" s="190"/>
      <c r="N157" s="191"/>
      <c r="O157" s="191"/>
      <c r="P157" s="192">
        <f>SUM(P158:P193)</f>
        <v>0</v>
      </c>
      <c r="Q157" s="191"/>
      <c r="R157" s="192">
        <f>SUM(R158:R193)</f>
        <v>0</v>
      </c>
      <c r="S157" s="191"/>
      <c r="T157" s="193">
        <f>SUM(T158:T193)</f>
        <v>0</v>
      </c>
      <c r="AR157" s="186" t="s">
        <v>77</v>
      </c>
      <c r="AT157" s="194" t="s">
        <v>68</v>
      </c>
      <c r="AU157" s="194" t="s">
        <v>77</v>
      </c>
      <c r="AY157" s="186" t="s">
        <v>119</v>
      </c>
      <c r="BK157" s="195">
        <f>SUM(BK158:BK193)</f>
        <v>0</v>
      </c>
    </row>
    <row r="158" spans="2:65" s="1" customFormat="1" ht="16.5" customHeight="1">
      <c r="B158" s="198"/>
      <c r="C158" s="199" t="s">
        <v>214</v>
      </c>
      <c r="D158" s="199" t="s">
        <v>121</v>
      </c>
      <c r="E158" s="200" t="s">
        <v>215</v>
      </c>
      <c r="F158" s="201" t="s">
        <v>216</v>
      </c>
      <c r="G158" s="202" t="s">
        <v>124</v>
      </c>
      <c r="H158" s="203">
        <v>14.7</v>
      </c>
      <c r="I158" s="204"/>
      <c r="J158" s="205">
        <f>ROUND(I158*H158,2)</f>
        <v>0</v>
      </c>
      <c r="K158" s="201" t="s">
        <v>125</v>
      </c>
      <c r="L158" s="44"/>
      <c r="M158" s="206" t="s">
        <v>5</v>
      </c>
      <c r="N158" s="207" t="s">
        <v>40</v>
      </c>
      <c r="O158" s="45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AR158" s="22" t="s">
        <v>126</v>
      </c>
      <c r="AT158" s="22" t="s">
        <v>121</v>
      </c>
      <c r="AU158" s="22" t="s">
        <v>79</v>
      </c>
      <c r="AY158" s="22" t="s">
        <v>119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2" t="s">
        <v>77</v>
      </c>
      <c r="BK158" s="210">
        <f>ROUND(I158*H158,2)</f>
        <v>0</v>
      </c>
      <c r="BL158" s="22" t="s">
        <v>126</v>
      </c>
      <c r="BM158" s="22" t="s">
        <v>217</v>
      </c>
    </row>
    <row r="159" spans="2:47" s="1" customFormat="1" ht="13.5">
      <c r="B159" s="44"/>
      <c r="D159" s="211" t="s">
        <v>128</v>
      </c>
      <c r="F159" s="212" t="s">
        <v>216</v>
      </c>
      <c r="I159" s="213"/>
      <c r="L159" s="44"/>
      <c r="M159" s="214"/>
      <c r="N159" s="45"/>
      <c r="O159" s="45"/>
      <c r="P159" s="45"/>
      <c r="Q159" s="45"/>
      <c r="R159" s="45"/>
      <c r="S159" s="45"/>
      <c r="T159" s="83"/>
      <c r="AT159" s="22" t="s">
        <v>128</v>
      </c>
      <c r="AU159" s="22" t="s">
        <v>79</v>
      </c>
    </row>
    <row r="160" spans="2:47" s="1" customFormat="1" ht="13.5">
      <c r="B160" s="44"/>
      <c r="D160" s="211" t="s">
        <v>130</v>
      </c>
      <c r="F160" s="215" t="s">
        <v>218</v>
      </c>
      <c r="I160" s="213"/>
      <c r="L160" s="44"/>
      <c r="M160" s="214"/>
      <c r="N160" s="45"/>
      <c r="O160" s="45"/>
      <c r="P160" s="45"/>
      <c r="Q160" s="45"/>
      <c r="R160" s="45"/>
      <c r="S160" s="45"/>
      <c r="T160" s="83"/>
      <c r="AT160" s="22" t="s">
        <v>130</v>
      </c>
      <c r="AU160" s="22" t="s">
        <v>79</v>
      </c>
    </row>
    <row r="161" spans="2:47" s="1" customFormat="1" ht="13.5">
      <c r="B161" s="44"/>
      <c r="D161" s="211" t="s">
        <v>132</v>
      </c>
      <c r="F161" s="215" t="s">
        <v>133</v>
      </c>
      <c r="I161" s="213"/>
      <c r="L161" s="44"/>
      <c r="M161" s="214"/>
      <c r="N161" s="45"/>
      <c r="O161" s="45"/>
      <c r="P161" s="45"/>
      <c r="Q161" s="45"/>
      <c r="R161" s="45"/>
      <c r="S161" s="45"/>
      <c r="T161" s="83"/>
      <c r="AT161" s="22" t="s">
        <v>132</v>
      </c>
      <c r="AU161" s="22" t="s">
        <v>79</v>
      </c>
    </row>
    <row r="162" spans="2:51" s="11" customFormat="1" ht="13.5">
      <c r="B162" s="216"/>
      <c r="D162" s="211" t="s">
        <v>134</v>
      </c>
      <c r="E162" s="217" t="s">
        <v>5</v>
      </c>
      <c r="F162" s="218" t="s">
        <v>219</v>
      </c>
      <c r="H162" s="219">
        <v>8.4</v>
      </c>
      <c r="I162" s="220"/>
      <c r="L162" s="216"/>
      <c r="M162" s="221"/>
      <c r="N162" s="222"/>
      <c r="O162" s="222"/>
      <c r="P162" s="222"/>
      <c r="Q162" s="222"/>
      <c r="R162" s="222"/>
      <c r="S162" s="222"/>
      <c r="T162" s="223"/>
      <c r="AT162" s="217" t="s">
        <v>134</v>
      </c>
      <c r="AU162" s="217" t="s">
        <v>79</v>
      </c>
      <c r="AV162" s="11" t="s">
        <v>79</v>
      </c>
      <c r="AW162" s="11" t="s">
        <v>33</v>
      </c>
      <c r="AX162" s="11" t="s">
        <v>69</v>
      </c>
      <c r="AY162" s="217" t="s">
        <v>119</v>
      </c>
    </row>
    <row r="163" spans="2:51" s="11" customFormat="1" ht="13.5">
      <c r="B163" s="216"/>
      <c r="D163" s="211" t="s">
        <v>134</v>
      </c>
      <c r="E163" s="217" t="s">
        <v>5</v>
      </c>
      <c r="F163" s="218" t="s">
        <v>220</v>
      </c>
      <c r="H163" s="219">
        <v>6.3</v>
      </c>
      <c r="I163" s="220"/>
      <c r="L163" s="216"/>
      <c r="M163" s="221"/>
      <c r="N163" s="222"/>
      <c r="O163" s="222"/>
      <c r="P163" s="222"/>
      <c r="Q163" s="222"/>
      <c r="R163" s="222"/>
      <c r="S163" s="222"/>
      <c r="T163" s="223"/>
      <c r="AT163" s="217" t="s">
        <v>134</v>
      </c>
      <c r="AU163" s="217" t="s">
        <v>79</v>
      </c>
      <c r="AV163" s="11" t="s">
        <v>79</v>
      </c>
      <c r="AW163" s="11" t="s">
        <v>33</v>
      </c>
      <c r="AX163" s="11" t="s">
        <v>69</v>
      </c>
      <c r="AY163" s="217" t="s">
        <v>119</v>
      </c>
    </row>
    <row r="164" spans="2:65" s="1" customFormat="1" ht="16.5" customHeight="1">
      <c r="B164" s="198"/>
      <c r="C164" s="199" t="s">
        <v>11</v>
      </c>
      <c r="D164" s="199" t="s">
        <v>121</v>
      </c>
      <c r="E164" s="200" t="s">
        <v>221</v>
      </c>
      <c r="F164" s="201" t="s">
        <v>222</v>
      </c>
      <c r="G164" s="202" t="s">
        <v>187</v>
      </c>
      <c r="H164" s="203">
        <v>35</v>
      </c>
      <c r="I164" s="204"/>
      <c r="J164" s="205">
        <f>ROUND(I164*H164,2)</f>
        <v>0</v>
      </c>
      <c r="K164" s="201" t="s">
        <v>125</v>
      </c>
      <c r="L164" s="44"/>
      <c r="M164" s="206" t="s">
        <v>5</v>
      </c>
      <c r="N164" s="207" t="s">
        <v>40</v>
      </c>
      <c r="O164" s="45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AR164" s="22" t="s">
        <v>126</v>
      </c>
      <c r="AT164" s="22" t="s">
        <v>121</v>
      </c>
      <c r="AU164" s="22" t="s">
        <v>79</v>
      </c>
      <c r="AY164" s="22" t="s">
        <v>119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22" t="s">
        <v>77</v>
      </c>
      <c r="BK164" s="210">
        <f>ROUND(I164*H164,2)</f>
        <v>0</v>
      </c>
      <c r="BL164" s="22" t="s">
        <v>126</v>
      </c>
      <c r="BM164" s="22" t="s">
        <v>223</v>
      </c>
    </row>
    <row r="165" spans="2:47" s="1" customFormat="1" ht="13.5">
      <c r="B165" s="44"/>
      <c r="D165" s="211" t="s">
        <v>128</v>
      </c>
      <c r="F165" s="212" t="s">
        <v>222</v>
      </c>
      <c r="I165" s="213"/>
      <c r="L165" s="44"/>
      <c r="M165" s="214"/>
      <c r="N165" s="45"/>
      <c r="O165" s="45"/>
      <c r="P165" s="45"/>
      <c r="Q165" s="45"/>
      <c r="R165" s="45"/>
      <c r="S165" s="45"/>
      <c r="T165" s="83"/>
      <c r="AT165" s="22" t="s">
        <v>128</v>
      </c>
      <c r="AU165" s="22" t="s">
        <v>79</v>
      </c>
    </row>
    <row r="166" spans="2:47" s="1" customFormat="1" ht="13.5">
      <c r="B166" s="44"/>
      <c r="D166" s="211" t="s">
        <v>130</v>
      </c>
      <c r="F166" s="215" t="s">
        <v>224</v>
      </c>
      <c r="I166" s="213"/>
      <c r="L166" s="44"/>
      <c r="M166" s="214"/>
      <c r="N166" s="45"/>
      <c r="O166" s="45"/>
      <c r="P166" s="45"/>
      <c r="Q166" s="45"/>
      <c r="R166" s="45"/>
      <c r="S166" s="45"/>
      <c r="T166" s="83"/>
      <c r="AT166" s="22" t="s">
        <v>130</v>
      </c>
      <c r="AU166" s="22" t="s">
        <v>79</v>
      </c>
    </row>
    <row r="167" spans="2:47" s="1" customFormat="1" ht="13.5">
      <c r="B167" s="44"/>
      <c r="D167" s="211" t="s">
        <v>132</v>
      </c>
      <c r="F167" s="215" t="s">
        <v>133</v>
      </c>
      <c r="I167" s="213"/>
      <c r="L167" s="44"/>
      <c r="M167" s="214"/>
      <c r="N167" s="45"/>
      <c r="O167" s="45"/>
      <c r="P167" s="45"/>
      <c r="Q167" s="45"/>
      <c r="R167" s="45"/>
      <c r="S167" s="45"/>
      <c r="T167" s="83"/>
      <c r="AT167" s="22" t="s">
        <v>132</v>
      </c>
      <c r="AU167" s="22" t="s">
        <v>79</v>
      </c>
    </row>
    <row r="168" spans="2:51" s="11" customFormat="1" ht="13.5">
      <c r="B168" s="216"/>
      <c r="D168" s="211" t="s">
        <v>134</v>
      </c>
      <c r="E168" s="217" t="s">
        <v>5</v>
      </c>
      <c r="F168" s="218" t="s">
        <v>225</v>
      </c>
      <c r="H168" s="219">
        <v>35</v>
      </c>
      <c r="I168" s="220"/>
      <c r="L168" s="216"/>
      <c r="M168" s="221"/>
      <c r="N168" s="222"/>
      <c r="O168" s="222"/>
      <c r="P168" s="222"/>
      <c r="Q168" s="222"/>
      <c r="R168" s="222"/>
      <c r="S168" s="222"/>
      <c r="T168" s="223"/>
      <c r="AT168" s="217" t="s">
        <v>134</v>
      </c>
      <c r="AU168" s="217" t="s">
        <v>79</v>
      </c>
      <c r="AV168" s="11" t="s">
        <v>79</v>
      </c>
      <c r="AW168" s="11" t="s">
        <v>33</v>
      </c>
      <c r="AX168" s="11" t="s">
        <v>77</v>
      </c>
      <c r="AY168" s="217" t="s">
        <v>119</v>
      </c>
    </row>
    <row r="169" spans="2:65" s="1" customFormat="1" ht="16.5" customHeight="1">
      <c r="B169" s="198"/>
      <c r="C169" s="199" t="s">
        <v>226</v>
      </c>
      <c r="D169" s="199" t="s">
        <v>121</v>
      </c>
      <c r="E169" s="200" t="s">
        <v>227</v>
      </c>
      <c r="F169" s="201" t="s">
        <v>228</v>
      </c>
      <c r="G169" s="202" t="s">
        <v>187</v>
      </c>
      <c r="H169" s="203">
        <v>42</v>
      </c>
      <c r="I169" s="204"/>
      <c r="J169" s="205">
        <f>ROUND(I169*H169,2)</f>
        <v>0</v>
      </c>
      <c r="K169" s="201" t="s">
        <v>125</v>
      </c>
      <c r="L169" s="44"/>
      <c r="M169" s="206" t="s">
        <v>5</v>
      </c>
      <c r="N169" s="207" t="s">
        <v>40</v>
      </c>
      <c r="O169" s="45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AR169" s="22" t="s">
        <v>126</v>
      </c>
      <c r="AT169" s="22" t="s">
        <v>121</v>
      </c>
      <c r="AU169" s="22" t="s">
        <v>79</v>
      </c>
      <c r="AY169" s="22" t="s">
        <v>119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22" t="s">
        <v>77</v>
      </c>
      <c r="BK169" s="210">
        <f>ROUND(I169*H169,2)</f>
        <v>0</v>
      </c>
      <c r="BL169" s="22" t="s">
        <v>126</v>
      </c>
      <c r="BM169" s="22" t="s">
        <v>229</v>
      </c>
    </row>
    <row r="170" spans="2:47" s="1" customFormat="1" ht="13.5">
      <c r="B170" s="44"/>
      <c r="D170" s="211" t="s">
        <v>128</v>
      </c>
      <c r="F170" s="212" t="s">
        <v>228</v>
      </c>
      <c r="I170" s="213"/>
      <c r="L170" s="44"/>
      <c r="M170" s="214"/>
      <c r="N170" s="45"/>
      <c r="O170" s="45"/>
      <c r="P170" s="45"/>
      <c r="Q170" s="45"/>
      <c r="R170" s="45"/>
      <c r="S170" s="45"/>
      <c r="T170" s="83"/>
      <c r="AT170" s="22" t="s">
        <v>128</v>
      </c>
      <c r="AU170" s="22" t="s">
        <v>79</v>
      </c>
    </row>
    <row r="171" spans="2:47" s="1" customFormat="1" ht="13.5">
      <c r="B171" s="44"/>
      <c r="D171" s="211" t="s">
        <v>130</v>
      </c>
      <c r="F171" s="215" t="s">
        <v>230</v>
      </c>
      <c r="I171" s="213"/>
      <c r="L171" s="44"/>
      <c r="M171" s="214"/>
      <c r="N171" s="45"/>
      <c r="O171" s="45"/>
      <c r="P171" s="45"/>
      <c r="Q171" s="45"/>
      <c r="R171" s="45"/>
      <c r="S171" s="45"/>
      <c r="T171" s="83"/>
      <c r="AT171" s="22" t="s">
        <v>130</v>
      </c>
      <c r="AU171" s="22" t="s">
        <v>79</v>
      </c>
    </row>
    <row r="172" spans="2:47" s="1" customFormat="1" ht="13.5">
      <c r="B172" s="44"/>
      <c r="D172" s="211" t="s">
        <v>132</v>
      </c>
      <c r="F172" s="215" t="s">
        <v>133</v>
      </c>
      <c r="I172" s="213"/>
      <c r="L172" s="44"/>
      <c r="M172" s="214"/>
      <c r="N172" s="45"/>
      <c r="O172" s="45"/>
      <c r="P172" s="45"/>
      <c r="Q172" s="45"/>
      <c r="R172" s="45"/>
      <c r="S172" s="45"/>
      <c r="T172" s="83"/>
      <c r="AT172" s="22" t="s">
        <v>132</v>
      </c>
      <c r="AU172" s="22" t="s">
        <v>79</v>
      </c>
    </row>
    <row r="173" spans="2:51" s="11" customFormat="1" ht="13.5">
      <c r="B173" s="216"/>
      <c r="D173" s="211" t="s">
        <v>134</v>
      </c>
      <c r="E173" s="217" t="s">
        <v>5</v>
      </c>
      <c r="F173" s="218" t="s">
        <v>231</v>
      </c>
      <c r="H173" s="219">
        <v>42</v>
      </c>
      <c r="I173" s="220"/>
      <c r="L173" s="216"/>
      <c r="M173" s="221"/>
      <c r="N173" s="222"/>
      <c r="O173" s="222"/>
      <c r="P173" s="222"/>
      <c r="Q173" s="222"/>
      <c r="R173" s="222"/>
      <c r="S173" s="222"/>
      <c r="T173" s="223"/>
      <c r="AT173" s="217" t="s">
        <v>134</v>
      </c>
      <c r="AU173" s="217" t="s">
        <v>79</v>
      </c>
      <c r="AV173" s="11" t="s">
        <v>79</v>
      </c>
      <c r="AW173" s="11" t="s">
        <v>33</v>
      </c>
      <c r="AX173" s="11" t="s">
        <v>77</v>
      </c>
      <c r="AY173" s="217" t="s">
        <v>119</v>
      </c>
    </row>
    <row r="174" spans="2:65" s="1" customFormat="1" ht="16.5" customHeight="1">
      <c r="B174" s="198"/>
      <c r="C174" s="199" t="s">
        <v>232</v>
      </c>
      <c r="D174" s="199" t="s">
        <v>121</v>
      </c>
      <c r="E174" s="200" t="s">
        <v>233</v>
      </c>
      <c r="F174" s="201" t="s">
        <v>234</v>
      </c>
      <c r="G174" s="202" t="s">
        <v>187</v>
      </c>
      <c r="H174" s="203">
        <v>84</v>
      </c>
      <c r="I174" s="204"/>
      <c r="J174" s="205">
        <f>ROUND(I174*H174,2)</f>
        <v>0</v>
      </c>
      <c r="K174" s="201" t="s">
        <v>125</v>
      </c>
      <c r="L174" s="44"/>
      <c r="M174" s="206" t="s">
        <v>5</v>
      </c>
      <c r="N174" s="207" t="s">
        <v>40</v>
      </c>
      <c r="O174" s="45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AR174" s="22" t="s">
        <v>126</v>
      </c>
      <c r="AT174" s="22" t="s">
        <v>121</v>
      </c>
      <c r="AU174" s="22" t="s">
        <v>79</v>
      </c>
      <c r="AY174" s="22" t="s">
        <v>119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22" t="s">
        <v>77</v>
      </c>
      <c r="BK174" s="210">
        <f>ROUND(I174*H174,2)</f>
        <v>0</v>
      </c>
      <c r="BL174" s="22" t="s">
        <v>126</v>
      </c>
      <c r="BM174" s="22" t="s">
        <v>235</v>
      </c>
    </row>
    <row r="175" spans="2:47" s="1" customFormat="1" ht="13.5">
      <c r="B175" s="44"/>
      <c r="D175" s="211" t="s">
        <v>128</v>
      </c>
      <c r="F175" s="212" t="s">
        <v>234</v>
      </c>
      <c r="I175" s="213"/>
      <c r="L175" s="44"/>
      <c r="M175" s="214"/>
      <c r="N175" s="45"/>
      <c r="O175" s="45"/>
      <c r="P175" s="45"/>
      <c r="Q175" s="45"/>
      <c r="R175" s="45"/>
      <c r="S175" s="45"/>
      <c r="T175" s="83"/>
      <c r="AT175" s="22" t="s">
        <v>128</v>
      </c>
      <c r="AU175" s="22" t="s">
        <v>79</v>
      </c>
    </row>
    <row r="176" spans="2:47" s="1" customFormat="1" ht="13.5">
      <c r="B176" s="44"/>
      <c r="D176" s="211" t="s">
        <v>130</v>
      </c>
      <c r="F176" s="215" t="s">
        <v>230</v>
      </c>
      <c r="I176" s="213"/>
      <c r="L176" s="44"/>
      <c r="M176" s="214"/>
      <c r="N176" s="45"/>
      <c r="O176" s="45"/>
      <c r="P176" s="45"/>
      <c r="Q176" s="45"/>
      <c r="R176" s="45"/>
      <c r="S176" s="45"/>
      <c r="T176" s="83"/>
      <c r="AT176" s="22" t="s">
        <v>130</v>
      </c>
      <c r="AU176" s="22" t="s">
        <v>79</v>
      </c>
    </row>
    <row r="177" spans="2:47" s="1" customFormat="1" ht="13.5">
      <c r="B177" s="44"/>
      <c r="D177" s="211" t="s">
        <v>132</v>
      </c>
      <c r="F177" s="215" t="s">
        <v>133</v>
      </c>
      <c r="I177" s="213"/>
      <c r="L177" s="44"/>
      <c r="M177" s="214"/>
      <c r="N177" s="45"/>
      <c r="O177" s="45"/>
      <c r="P177" s="45"/>
      <c r="Q177" s="45"/>
      <c r="R177" s="45"/>
      <c r="S177" s="45"/>
      <c r="T177" s="83"/>
      <c r="AT177" s="22" t="s">
        <v>132</v>
      </c>
      <c r="AU177" s="22" t="s">
        <v>79</v>
      </c>
    </row>
    <row r="178" spans="2:51" s="11" customFormat="1" ht="13.5">
      <c r="B178" s="216"/>
      <c r="D178" s="211" t="s">
        <v>134</v>
      </c>
      <c r="E178" s="217" t="s">
        <v>5</v>
      </c>
      <c r="F178" s="218" t="s">
        <v>236</v>
      </c>
      <c r="H178" s="219">
        <v>84</v>
      </c>
      <c r="I178" s="220"/>
      <c r="L178" s="216"/>
      <c r="M178" s="221"/>
      <c r="N178" s="222"/>
      <c r="O178" s="222"/>
      <c r="P178" s="222"/>
      <c r="Q178" s="222"/>
      <c r="R178" s="222"/>
      <c r="S178" s="222"/>
      <c r="T178" s="223"/>
      <c r="AT178" s="217" t="s">
        <v>134</v>
      </c>
      <c r="AU178" s="217" t="s">
        <v>79</v>
      </c>
      <c r="AV178" s="11" t="s">
        <v>79</v>
      </c>
      <c r="AW178" s="11" t="s">
        <v>33</v>
      </c>
      <c r="AX178" s="11" t="s">
        <v>69</v>
      </c>
      <c r="AY178" s="217" t="s">
        <v>119</v>
      </c>
    </row>
    <row r="179" spans="2:65" s="1" customFormat="1" ht="16.5" customHeight="1">
      <c r="B179" s="198"/>
      <c r="C179" s="199" t="s">
        <v>237</v>
      </c>
      <c r="D179" s="199" t="s">
        <v>121</v>
      </c>
      <c r="E179" s="200" t="s">
        <v>238</v>
      </c>
      <c r="F179" s="201" t="s">
        <v>239</v>
      </c>
      <c r="G179" s="202" t="s">
        <v>187</v>
      </c>
      <c r="H179" s="203">
        <v>42</v>
      </c>
      <c r="I179" s="204"/>
      <c r="J179" s="205">
        <f>ROUND(I179*H179,2)</f>
        <v>0</v>
      </c>
      <c r="K179" s="201" t="s">
        <v>125</v>
      </c>
      <c r="L179" s="44"/>
      <c r="M179" s="206" t="s">
        <v>5</v>
      </c>
      <c r="N179" s="207" t="s">
        <v>40</v>
      </c>
      <c r="O179" s="45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AR179" s="22" t="s">
        <v>126</v>
      </c>
      <c r="AT179" s="22" t="s">
        <v>121</v>
      </c>
      <c r="AU179" s="22" t="s">
        <v>79</v>
      </c>
      <c r="AY179" s="22" t="s">
        <v>119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22" t="s">
        <v>77</v>
      </c>
      <c r="BK179" s="210">
        <f>ROUND(I179*H179,2)</f>
        <v>0</v>
      </c>
      <c r="BL179" s="22" t="s">
        <v>126</v>
      </c>
      <c r="BM179" s="22" t="s">
        <v>240</v>
      </c>
    </row>
    <row r="180" spans="2:47" s="1" customFormat="1" ht="13.5">
      <c r="B180" s="44"/>
      <c r="D180" s="211" t="s">
        <v>128</v>
      </c>
      <c r="F180" s="212" t="s">
        <v>239</v>
      </c>
      <c r="I180" s="213"/>
      <c r="L180" s="44"/>
      <c r="M180" s="214"/>
      <c r="N180" s="45"/>
      <c r="O180" s="45"/>
      <c r="P180" s="45"/>
      <c r="Q180" s="45"/>
      <c r="R180" s="45"/>
      <c r="S180" s="45"/>
      <c r="T180" s="83"/>
      <c r="AT180" s="22" t="s">
        <v>128</v>
      </c>
      <c r="AU180" s="22" t="s">
        <v>79</v>
      </c>
    </row>
    <row r="181" spans="2:47" s="1" customFormat="1" ht="13.5">
      <c r="B181" s="44"/>
      <c r="D181" s="211" t="s">
        <v>130</v>
      </c>
      <c r="F181" s="215" t="s">
        <v>241</v>
      </c>
      <c r="I181" s="213"/>
      <c r="L181" s="44"/>
      <c r="M181" s="214"/>
      <c r="N181" s="45"/>
      <c r="O181" s="45"/>
      <c r="P181" s="45"/>
      <c r="Q181" s="45"/>
      <c r="R181" s="45"/>
      <c r="S181" s="45"/>
      <c r="T181" s="83"/>
      <c r="AT181" s="22" t="s">
        <v>130</v>
      </c>
      <c r="AU181" s="22" t="s">
        <v>79</v>
      </c>
    </row>
    <row r="182" spans="2:47" s="1" customFormat="1" ht="13.5">
      <c r="B182" s="44"/>
      <c r="D182" s="211" t="s">
        <v>132</v>
      </c>
      <c r="F182" s="215" t="s">
        <v>133</v>
      </c>
      <c r="I182" s="213"/>
      <c r="L182" s="44"/>
      <c r="M182" s="214"/>
      <c r="N182" s="45"/>
      <c r="O182" s="45"/>
      <c r="P182" s="45"/>
      <c r="Q182" s="45"/>
      <c r="R182" s="45"/>
      <c r="S182" s="45"/>
      <c r="T182" s="83"/>
      <c r="AT182" s="22" t="s">
        <v>132</v>
      </c>
      <c r="AU182" s="22" t="s">
        <v>79</v>
      </c>
    </row>
    <row r="183" spans="2:51" s="11" customFormat="1" ht="13.5">
      <c r="B183" s="216"/>
      <c r="D183" s="211" t="s">
        <v>134</v>
      </c>
      <c r="E183" s="217" t="s">
        <v>5</v>
      </c>
      <c r="F183" s="218" t="s">
        <v>242</v>
      </c>
      <c r="H183" s="219">
        <v>42</v>
      </c>
      <c r="I183" s="220"/>
      <c r="L183" s="216"/>
      <c r="M183" s="221"/>
      <c r="N183" s="222"/>
      <c r="O183" s="222"/>
      <c r="P183" s="222"/>
      <c r="Q183" s="222"/>
      <c r="R183" s="222"/>
      <c r="S183" s="222"/>
      <c r="T183" s="223"/>
      <c r="AT183" s="217" t="s">
        <v>134</v>
      </c>
      <c r="AU183" s="217" t="s">
        <v>79</v>
      </c>
      <c r="AV183" s="11" t="s">
        <v>79</v>
      </c>
      <c r="AW183" s="11" t="s">
        <v>33</v>
      </c>
      <c r="AX183" s="11" t="s">
        <v>69</v>
      </c>
      <c r="AY183" s="217" t="s">
        <v>119</v>
      </c>
    </row>
    <row r="184" spans="2:65" s="1" customFormat="1" ht="16.5" customHeight="1">
      <c r="B184" s="198"/>
      <c r="C184" s="199" t="s">
        <v>243</v>
      </c>
      <c r="D184" s="199" t="s">
        <v>121</v>
      </c>
      <c r="E184" s="200" t="s">
        <v>244</v>
      </c>
      <c r="F184" s="201" t="s">
        <v>245</v>
      </c>
      <c r="G184" s="202" t="s">
        <v>187</v>
      </c>
      <c r="H184" s="203">
        <v>42</v>
      </c>
      <c r="I184" s="204"/>
      <c r="J184" s="205">
        <f>ROUND(I184*H184,2)</f>
        <v>0</v>
      </c>
      <c r="K184" s="201" t="s">
        <v>125</v>
      </c>
      <c r="L184" s="44"/>
      <c r="M184" s="206" t="s">
        <v>5</v>
      </c>
      <c r="N184" s="207" t="s">
        <v>40</v>
      </c>
      <c r="O184" s="45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AR184" s="22" t="s">
        <v>126</v>
      </c>
      <c r="AT184" s="22" t="s">
        <v>121</v>
      </c>
      <c r="AU184" s="22" t="s">
        <v>79</v>
      </c>
      <c r="AY184" s="22" t="s">
        <v>119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22" t="s">
        <v>77</v>
      </c>
      <c r="BK184" s="210">
        <f>ROUND(I184*H184,2)</f>
        <v>0</v>
      </c>
      <c r="BL184" s="22" t="s">
        <v>126</v>
      </c>
      <c r="BM184" s="22" t="s">
        <v>246</v>
      </c>
    </row>
    <row r="185" spans="2:47" s="1" customFormat="1" ht="13.5">
      <c r="B185" s="44"/>
      <c r="D185" s="211" t="s">
        <v>128</v>
      </c>
      <c r="F185" s="212" t="s">
        <v>245</v>
      </c>
      <c r="I185" s="213"/>
      <c r="L185" s="44"/>
      <c r="M185" s="214"/>
      <c r="N185" s="45"/>
      <c r="O185" s="45"/>
      <c r="P185" s="45"/>
      <c r="Q185" s="45"/>
      <c r="R185" s="45"/>
      <c r="S185" s="45"/>
      <c r="T185" s="83"/>
      <c r="AT185" s="22" t="s">
        <v>128</v>
      </c>
      <c r="AU185" s="22" t="s">
        <v>79</v>
      </c>
    </row>
    <row r="186" spans="2:47" s="1" customFormat="1" ht="13.5">
      <c r="B186" s="44"/>
      <c r="D186" s="211" t="s">
        <v>130</v>
      </c>
      <c r="F186" s="215" t="s">
        <v>241</v>
      </c>
      <c r="I186" s="213"/>
      <c r="L186" s="44"/>
      <c r="M186" s="214"/>
      <c r="N186" s="45"/>
      <c r="O186" s="45"/>
      <c r="P186" s="45"/>
      <c r="Q186" s="45"/>
      <c r="R186" s="45"/>
      <c r="S186" s="45"/>
      <c r="T186" s="83"/>
      <c r="AT186" s="22" t="s">
        <v>130</v>
      </c>
      <c r="AU186" s="22" t="s">
        <v>79</v>
      </c>
    </row>
    <row r="187" spans="2:47" s="1" customFormat="1" ht="13.5">
      <c r="B187" s="44"/>
      <c r="D187" s="211" t="s">
        <v>132</v>
      </c>
      <c r="F187" s="215" t="s">
        <v>133</v>
      </c>
      <c r="I187" s="213"/>
      <c r="L187" s="44"/>
      <c r="M187" s="214"/>
      <c r="N187" s="45"/>
      <c r="O187" s="45"/>
      <c r="P187" s="45"/>
      <c r="Q187" s="45"/>
      <c r="R187" s="45"/>
      <c r="S187" s="45"/>
      <c r="T187" s="83"/>
      <c r="AT187" s="22" t="s">
        <v>132</v>
      </c>
      <c r="AU187" s="22" t="s">
        <v>79</v>
      </c>
    </row>
    <row r="188" spans="2:51" s="11" customFormat="1" ht="13.5">
      <c r="B188" s="216"/>
      <c r="D188" s="211" t="s">
        <v>134</v>
      </c>
      <c r="E188" s="217" t="s">
        <v>5</v>
      </c>
      <c r="F188" s="218" t="s">
        <v>247</v>
      </c>
      <c r="H188" s="219">
        <v>42</v>
      </c>
      <c r="I188" s="220"/>
      <c r="L188" s="216"/>
      <c r="M188" s="221"/>
      <c r="N188" s="222"/>
      <c r="O188" s="222"/>
      <c r="P188" s="222"/>
      <c r="Q188" s="222"/>
      <c r="R188" s="222"/>
      <c r="S188" s="222"/>
      <c r="T188" s="223"/>
      <c r="AT188" s="217" t="s">
        <v>134</v>
      </c>
      <c r="AU188" s="217" t="s">
        <v>79</v>
      </c>
      <c r="AV188" s="11" t="s">
        <v>79</v>
      </c>
      <c r="AW188" s="11" t="s">
        <v>33</v>
      </c>
      <c r="AX188" s="11" t="s">
        <v>77</v>
      </c>
      <c r="AY188" s="217" t="s">
        <v>119</v>
      </c>
    </row>
    <row r="189" spans="2:65" s="1" customFormat="1" ht="16.5" customHeight="1">
      <c r="B189" s="198"/>
      <c r="C189" s="199" t="s">
        <v>248</v>
      </c>
      <c r="D189" s="199" t="s">
        <v>121</v>
      </c>
      <c r="E189" s="200" t="s">
        <v>249</v>
      </c>
      <c r="F189" s="201" t="s">
        <v>250</v>
      </c>
      <c r="G189" s="202" t="s">
        <v>187</v>
      </c>
      <c r="H189" s="203">
        <v>42</v>
      </c>
      <c r="I189" s="204"/>
      <c r="J189" s="205">
        <f>ROUND(I189*H189,2)</f>
        <v>0</v>
      </c>
      <c r="K189" s="201" t="s">
        <v>125</v>
      </c>
      <c r="L189" s="44"/>
      <c r="M189" s="206" t="s">
        <v>5</v>
      </c>
      <c r="N189" s="207" t="s">
        <v>40</v>
      </c>
      <c r="O189" s="45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AR189" s="22" t="s">
        <v>126</v>
      </c>
      <c r="AT189" s="22" t="s">
        <v>121</v>
      </c>
      <c r="AU189" s="22" t="s">
        <v>79</v>
      </c>
      <c r="AY189" s="22" t="s">
        <v>119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22" t="s">
        <v>77</v>
      </c>
      <c r="BK189" s="210">
        <f>ROUND(I189*H189,2)</f>
        <v>0</v>
      </c>
      <c r="BL189" s="22" t="s">
        <v>126</v>
      </c>
      <c r="BM189" s="22" t="s">
        <v>251</v>
      </c>
    </row>
    <row r="190" spans="2:47" s="1" customFormat="1" ht="13.5">
      <c r="B190" s="44"/>
      <c r="D190" s="211" t="s">
        <v>128</v>
      </c>
      <c r="F190" s="212" t="s">
        <v>250</v>
      </c>
      <c r="I190" s="213"/>
      <c r="L190" s="44"/>
      <c r="M190" s="214"/>
      <c r="N190" s="45"/>
      <c r="O190" s="45"/>
      <c r="P190" s="45"/>
      <c r="Q190" s="45"/>
      <c r="R190" s="45"/>
      <c r="S190" s="45"/>
      <c r="T190" s="83"/>
      <c r="AT190" s="22" t="s">
        <v>128</v>
      </c>
      <c r="AU190" s="22" t="s">
        <v>79</v>
      </c>
    </row>
    <row r="191" spans="2:47" s="1" customFormat="1" ht="13.5">
      <c r="B191" s="44"/>
      <c r="D191" s="211" t="s">
        <v>130</v>
      </c>
      <c r="F191" s="215" t="s">
        <v>241</v>
      </c>
      <c r="I191" s="213"/>
      <c r="L191" s="44"/>
      <c r="M191" s="214"/>
      <c r="N191" s="45"/>
      <c r="O191" s="45"/>
      <c r="P191" s="45"/>
      <c r="Q191" s="45"/>
      <c r="R191" s="45"/>
      <c r="S191" s="45"/>
      <c r="T191" s="83"/>
      <c r="AT191" s="22" t="s">
        <v>130</v>
      </c>
      <c r="AU191" s="22" t="s">
        <v>79</v>
      </c>
    </row>
    <row r="192" spans="2:47" s="1" customFormat="1" ht="13.5">
      <c r="B192" s="44"/>
      <c r="D192" s="211" t="s">
        <v>132</v>
      </c>
      <c r="F192" s="215" t="s">
        <v>133</v>
      </c>
      <c r="I192" s="213"/>
      <c r="L192" s="44"/>
      <c r="M192" s="214"/>
      <c r="N192" s="45"/>
      <c r="O192" s="45"/>
      <c r="P192" s="45"/>
      <c r="Q192" s="45"/>
      <c r="R192" s="45"/>
      <c r="S192" s="45"/>
      <c r="T192" s="83"/>
      <c r="AT192" s="22" t="s">
        <v>132</v>
      </c>
      <c r="AU192" s="22" t="s">
        <v>79</v>
      </c>
    </row>
    <row r="193" spans="2:51" s="11" customFormat="1" ht="13.5">
      <c r="B193" s="216"/>
      <c r="D193" s="211" t="s">
        <v>134</v>
      </c>
      <c r="E193" s="217" t="s">
        <v>5</v>
      </c>
      <c r="F193" s="218" t="s">
        <v>252</v>
      </c>
      <c r="H193" s="219">
        <v>42</v>
      </c>
      <c r="I193" s="220"/>
      <c r="L193" s="216"/>
      <c r="M193" s="221"/>
      <c r="N193" s="222"/>
      <c r="O193" s="222"/>
      <c r="P193" s="222"/>
      <c r="Q193" s="222"/>
      <c r="R193" s="222"/>
      <c r="S193" s="222"/>
      <c r="T193" s="223"/>
      <c r="AT193" s="217" t="s">
        <v>134</v>
      </c>
      <c r="AU193" s="217" t="s">
        <v>79</v>
      </c>
      <c r="AV193" s="11" t="s">
        <v>79</v>
      </c>
      <c r="AW193" s="11" t="s">
        <v>33</v>
      </c>
      <c r="AX193" s="11" t="s">
        <v>69</v>
      </c>
      <c r="AY193" s="217" t="s">
        <v>119</v>
      </c>
    </row>
    <row r="194" spans="2:63" s="10" customFormat="1" ht="29.85" customHeight="1">
      <c r="B194" s="185"/>
      <c r="D194" s="186" t="s">
        <v>68</v>
      </c>
      <c r="E194" s="196" t="s">
        <v>178</v>
      </c>
      <c r="F194" s="196" t="s">
        <v>253</v>
      </c>
      <c r="I194" s="188"/>
      <c r="J194" s="197">
        <f>BK194</f>
        <v>0</v>
      </c>
      <c r="L194" s="185"/>
      <c r="M194" s="190"/>
      <c r="N194" s="191"/>
      <c r="O194" s="191"/>
      <c r="P194" s="192">
        <f>SUM(P195:P224)</f>
        <v>0</v>
      </c>
      <c r="Q194" s="191"/>
      <c r="R194" s="192">
        <f>SUM(R195:R224)</f>
        <v>0</v>
      </c>
      <c r="S194" s="191"/>
      <c r="T194" s="193">
        <f>SUM(T195:T224)</f>
        <v>0</v>
      </c>
      <c r="AR194" s="186" t="s">
        <v>77</v>
      </c>
      <c r="AT194" s="194" t="s">
        <v>68</v>
      </c>
      <c r="AU194" s="194" t="s">
        <v>77</v>
      </c>
      <c r="AY194" s="186" t="s">
        <v>119</v>
      </c>
      <c r="BK194" s="195">
        <f>SUM(BK195:BK224)</f>
        <v>0</v>
      </c>
    </row>
    <row r="195" spans="2:65" s="1" customFormat="1" ht="25.5" customHeight="1">
      <c r="B195" s="198"/>
      <c r="C195" s="199" t="s">
        <v>10</v>
      </c>
      <c r="D195" s="199" t="s">
        <v>121</v>
      </c>
      <c r="E195" s="200" t="s">
        <v>254</v>
      </c>
      <c r="F195" s="201" t="s">
        <v>255</v>
      </c>
      <c r="G195" s="202" t="s">
        <v>138</v>
      </c>
      <c r="H195" s="203">
        <v>193</v>
      </c>
      <c r="I195" s="204"/>
      <c r="J195" s="205">
        <f>ROUND(I195*H195,2)</f>
        <v>0</v>
      </c>
      <c r="K195" s="201" t="s">
        <v>125</v>
      </c>
      <c r="L195" s="44"/>
      <c r="M195" s="206" t="s">
        <v>5</v>
      </c>
      <c r="N195" s="207" t="s">
        <v>40</v>
      </c>
      <c r="O195" s="45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AR195" s="22" t="s">
        <v>126</v>
      </c>
      <c r="AT195" s="22" t="s">
        <v>121</v>
      </c>
      <c r="AU195" s="22" t="s">
        <v>79</v>
      </c>
      <c r="AY195" s="22" t="s">
        <v>119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22" t="s">
        <v>77</v>
      </c>
      <c r="BK195" s="210">
        <f>ROUND(I195*H195,2)</f>
        <v>0</v>
      </c>
      <c r="BL195" s="22" t="s">
        <v>126</v>
      </c>
      <c r="BM195" s="22" t="s">
        <v>256</v>
      </c>
    </row>
    <row r="196" spans="2:47" s="1" customFormat="1" ht="13.5">
      <c r="B196" s="44"/>
      <c r="D196" s="211" t="s">
        <v>128</v>
      </c>
      <c r="F196" s="212" t="s">
        <v>255</v>
      </c>
      <c r="I196" s="213"/>
      <c r="L196" s="44"/>
      <c r="M196" s="214"/>
      <c r="N196" s="45"/>
      <c r="O196" s="45"/>
      <c r="P196" s="45"/>
      <c r="Q196" s="45"/>
      <c r="R196" s="45"/>
      <c r="S196" s="45"/>
      <c r="T196" s="83"/>
      <c r="AT196" s="22" t="s">
        <v>128</v>
      </c>
      <c r="AU196" s="22" t="s">
        <v>79</v>
      </c>
    </row>
    <row r="197" spans="2:47" s="1" customFormat="1" ht="13.5">
      <c r="B197" s="44"/>
      <c r="D197" s="211" t="s">
        <v>130</v>
      </c>
      <c r="F197" s="215" t="s">
        <v>257</v>
      </c>
      <c r="I197" s="213"/>
      <c r="L197" s="44"/>
      <c r="M197" s="214"/>
      <c r="N197" s="45"/>
      <c r="O197" s="45"/>
      <c r="P197" s="45"/>
      <c r="Q197" s="45"/>
      <c r="R197" s="45"/>
      <c r="S197" s="45"/>
      <c r="T197" s="83"/>
      <c r="AT197" s="22" t="s">
        <v>130</v>
      </c>
      <c r="AU197" s="22" t="s">
        <v>79</v>
      </c>
    </row>
    <row r="198" spans="2:47" s="1" customFormat="1" ht="13.5">
      <c r="B198" s="44"/>
      <c r="D198" s="211" t="s">
        <v>132</v>
      </c>
      <c r="F198" s="215" t="s">
        <v>133</v>
      </c>
      <c r="I198" s="213"/>
      <c r="L198" s="44"/>
      <c r="M198" s="214"/>
      <c r="N198" s="45"/>
      <c r="O198" s="45"/>
      <c r="P198" s="45"/>
      <c r="Q198" s="45"/>
      <c r="R198" s="45"/>
      <c r="S198" s="45"/>
      <c r="T198" s="83"/>
      <c r="AT198" s="22" t="s">
        <v>132</v>
      </c>
      <c r="AU198" s="22" t="s">
        <v>79</v>
      </c>
    </row>
    <row r="199" spans="2:51" s="11" customFormat="1" ht="13.5">
      <c r="B199" s="216"/>
      <c r="D199" s="211" t="s">
        <v>134</v>
      </c>
      <c r="E199" s="217" t="s">
        <v>5</v>
      </c>
      <c r="F199" s="218" t="s">
        <v>258</v>
      </c>
      <c r="H199" s="219">
        <v>193</v>
      </c>
      <c r="I199" s="220"/>
      <c r="L199" s="216"/>
      <c r="M199" s="221"/>
      <c r="N199" s="222"/>
      <c r="O199" s="222"/>
      <c r="P199" s="222"/>
      <c r="Q199" s="222"/>
      <c r="R199" s="222"/>
      <c r="S199" s="222"/>
      <c r="T199" s="223"/>
      <c r="AT199" s="217" t="s">
        <v>134</v>
      </c>
      <c r="AU199" s="217" t="s">
        <v>79</v>
      </c>
      <c r="AV199" s="11" t="s">
        <v>79</v>
      </c>
      <c r="AW199" s="11" t="s">
        <v>33</v>
      </c>
      <c r="AX199" s="11" t="s">
        <v>77</v>
      </c>
      <c r="AY199" s="217" t="s">
        <v>119</v>
      </c>
    </row>
    <row r="200" spans="2:65" s="1" customFormat="1" ht="16.5" customHeight="1">
      <c r="B200" s="198"/>
      <c r="C200" s="199" t="s">
        <v>259</v>
      </c>
      <c r="D200" s="199" t="s">
        <v>121</v>
      </c>
      <c r="E200" s="200" t="s">
        <v>260</v>
      </c>
      <c r="F200" s="201" t="s">
        <v>261</v>
      </c>
      <c r="G200" s="202" t="s">
        <v>138</v>
      </c>
      <c r="H200" s="203">
        <v>12</v>
      </c>
      <c r="I200" s="204"/>
      <c r="J200" s="205">
        <f>ROUND(I200*H200,2)</f>
        <v>0</v>
      </c>
      <c r="K200" s="201" t="s">
        <v>125</v>
      </c>
      <c r="L200" s="44"/>
      <c r="M200" s="206" t="s">
        <v>5</v>
      </c>
      <c r="N200" s="207" t="s">
        <v>40</v>
      </c>
      <c r="O200" s="45"/>
      <c r="P200" s="208">
        <f>O200*H200</f>
        <v>0</v>
      </c>
      <c r="Q200" s="208">
        <v>0</v>
      </c>
      <c r="R200" s="208">
        <f>Q200*H200</f>
        <v>0</v>
      </c>
      <c r="S200" s="208">
        <v>0</v>
      </c>
      <c r="T200" s="209">
        <f>S200*H200</f>
        <v>0</v>
      </c>
      <c r="AR200" s="22" t="s">
        <v>126</v>
      </c>
      <c r="AT200" s="22" t="s">
        <v>121</v>
      </c>
      <c r="AU200" s="22" t="s">
        <v>79</v>
      </c>
      <c r="AY200" s="22" t="s">
        <v>119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22" t="s">
        <v>77</v>
      </c>
      <c r="BK200" s="210">
        <f>ROUND(I200*H200,2)</f>
        <v>0</v>
      </c>
      <c r="BL200" s="22" t="s">
        <v>126</v>
      </c>
      <c r="BM200" s="22" t="s">
        <v>262</v>
      </c>
    </row>
    <row r="201" spans="2:47" s="1" customFormat="1" ht="13.5">
      <c r="B201" s="44"/>
      <c r="D201" s="211" t="s">
        <v>128</v>
      </c>
      <c r="F201" s="212" t="s">
        <v>261</v>
      </c>
      <c r="I201" s="213"/>
      <c r="L201" s="44"/>
      <c r="M201" s="214"/>
      <c r="N201" s="45"/>
      <c r="O201" s="45"/>
      <c r="P201" s="45"/>
      <c r="Q201" s="45"/>
      <c r="R201" s="45"/>
      <c r="S201" s="45"/>
      <c r="T201" s="83"/>
      <c r="AT201" s="22" t="s">
        <v>128</v>
      </c>
      <c r="AU201" s="22" t="s">
        <v>79</v>
      </c>
    </row>
    <row r="202" spans="2:47" s="1" customFormat="1" ht="13.5">
      <c r="B202" s="44"/>
      <c r="D202" s="211" t="s">
        <v>130</v>
      </c>
      <c r="F202" s="215" t="s">
        <v>263</v>
      </c>
      <c r="I202" s="213"/>
      <c r="L202" s="44"/>
      <c r="M202" s="214"/>
      <c r="N202" s="45"/>
      <c r="O202" s="45"/>
      <c r="P202" s="45"/>
      <c r="Q202" s="45"/>
      <c r="R202" s="45"/>
      <c r="S202" s="45"/>
      <c r="T202" s="83"/>
      <c r="AT202" s="22" t="s">
        <v>130</v>
      </c>
      <c r="AU202" s="22" t="s">
        <v>79</v>
      </c>
    </row>
    <row r="203" spans="2:47" s="1" customFormat="1" ht="13.5">
      <c r="B203" s="44"/>
      <c r="D203" s="211" t="s">
        <v>132</v>
      </c>
      <c r="F203" s="215" t="s">
        <v>133</v>
      </c>
      <c r="I203" s="213"/>
      <c r="L203" s="44"/>
      <c r="M203" s="214"/>
      <c r="N203" s="45"/>
      <c r="O203" s="45"/>
      <c r="P203" s="45"/>
      <c r="Q203" s="45"/>
      <c r="R203" s="45"/>
      <c r="S203" s="45"/>
      <c r="T203" s="83"/>
      <c r="AT203" s="22" t="s">
        <v>132</v>
      </c>
      <c r="AU203" s="22" t="s">
        <v>79</v>
      </c>
    </row>
    <row r="204" spans="2:51" s="11" customFormat="1" ht="13.5">
      <c r="B204" s="216"/>
      <c r="D204" s="211" t="s">
        <v>134</v>
      </c>
      <c r="E204" s="217" t="s">
        <v>5</v>
      </c>
      <c r="F204" s="218" t="s">
        <v>264</v>
      </c>
      <c r="H204" s="219">
        <v>12</v>
      </c>
      <c r="I204" s="220"/>
      <c r="L204" s="216"/>
      <c r="M204" s="221"/>
      <c r="N204" s="222"/>
      <c r="O204" s="222"/>
      <c r="P204" s="222"/>
      <c r="Q204" s="222"/>
      <c r="R204" s="222"/>
      <c r="S204" s="222"/>
      <c r="T204" s="223"/>
      <c r="AT204" s="217" t="s">
        <v>134</v>
      </c>
      <c r="AU204" s="217" t="s">
        <v>79</v>
      </c>
      <c r="AV204" s="11" t="s">
        <v>79</v>
      </c>
      <c r="AW204" s="11" t="s">
        <v>33</v>
      </c>
      <c r="AX204" s="11" t="s">
        <v>77</v>
      </c>
      <c r="AY204" s="217" t="s">
        <v>119</v>
      </c>
    </row>
    <row r="205" spans="2:65" s="1" customFormat="1" ht="16.5" customHeight="1">
      <c r="B205" s="198"/>
      <c r="C205" s="199" t="s">
        <v>265</v>
      </c>
      <c r="D205" s="199" t="s">
        <v>121</v>
      </c>
      <c r="E205" s="200" t="s">
        <v>266</v>
      </c>
      <c r="F205" s="201" t="s">
        <v>267</v>
      </c>
      <c r="G205" s="202" t="s">
        <v>138</v>
      </c>
      <c r="H205" s="203">
        <v>11</v>
      </c>
      <c r="I205" s="204"/>
      <c r="J205" s="205">
        <f>ROUND(I205*H205,2)</f>
        <v>0</v>
      </c>
      <c r="K205" s="201" t="s">
        <v>125</v>
      </c>
      <c r="L205" s="44"/>
      <c r="M205" s="206" t="s">
        <v>5</v>
      </c>
      <c r="N205" s="207" t="s">
        <v>40</v>
      </c>
      <c r="O205" s="45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AR205" s="22" t="s">
        <v>126</v>
      </c>
      <c r="AT205" s="22" t="s">
        <v>121</v>
      </c>
      <c r="AU205" s="22" t="s">
        <v>79</v>
      </c>
      <c r="AY205" s="22" t="s">
        <v>119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22" t="s">
        <v>77</v>
      </c>
      <c r="BK205" s="210">
        <f>ROUND(I205*H205,2)</f>
        <v>0</v>
      </c>
      <c r="BL205" s="22" t="s">
        <v>126</v>
      </c>
      <c r="BM205" s="22" t="s">
        <v>268</v>
      </c>
    </row>
    <row r="206" spans="2:47" s="1" customFormat="1" ht="13.5">
      <c r="B206" s="44"/>
      <c r="D206" s="211" t="s">
        <v>128</v>
      </c>
      <c r="F206" s="212" t="s">
        <v>267</v>
      </c>
      <c r="I206" s="213"/>
      <c r="L206" s="44"/>
      <c r="M206" s="214"/>
      <c r="N206" s="45"/>
      <c r="O206" s="45"/>
      <c r="P206" s="45"/>
      <c r="Q206" s="45"/>
      <c r="R206" s="45"/>
      <c r="S206" s="45"/>
      <c r="T206" s="83"/>
      <c r="AT206" s="22" t="s">
        <v>128</v>
      </c>
      <c r="AU206" s="22" t="s">
        <v>79</v>
      </c>
    </row>
    <row r="207" spans="2:47" s="1" customFormat="1" ht="13.5">
      <c r="B207" s="44"/>
      <c r="D207" s="211" t="s">
        <v>130</v>
      </c>
      <c r="F207" s="215" t="s">
        <v>269</v>
      </c>
      <c r="I207" s="213"/>
      <c r="L207" s="44"/>
      <c r="M207" s="214"/>
      <c r="N207" s="45"/>
      <c r="O207" s="45"/>
      <c r="P207" s="45"/>
      <c r="Q207" s="45"/>
      <c r="R207" s="45"/>
      <c r="S207" s="45"/>
      <c r="T207" s="83"/>
      <c r="AT207" s="22" t="s">
        <v>130</v>
      </c>
      <c r="AU207" s="22" t="s">
        <v>79</v>
      </c>
    </row>
    <row r="208" spans="2:51" s="11" customFormat="1" ht="13.5">
      <c r="B208" s="216"/>
      <c r="D208" s="211" t="s">
        <v>134</v>
      </c>
      <c r="E208" s="217" t="s">
        <v>5</v>
      </c>
      <c r="F208" s="218" t="s">
        <v>270</v>
      </c>
      <c r="H208" s="219">
        <v>11</v>
      </c>
      <c r="I208" s="220"/>
      <c r="L208" s="216"/>
      <c r="M208" s="221"/>
      <c r="N208" s="222"/>
      <c r="O208" s="222"/>
      <c r="P208" s="222"/>
      <c r="Q208" s="222"/>
      <c r="R208" s="222"/>
      <c r="S208" s="222"/>
      <c r="T208" s="223"/>
      <c r="AT208" s="217" t="s">
        <v>134</v>
      </c>
      <c r="AU208" s="217" t="s">
        <v>79</v>
      </c>
      <c r="AV208" s="11" t="s">
        <v>79</v>
      </c>
      <c r="AW208" s="11" t="s">
        <v>33</v>
      </c>
      <c r="AX208" s="11" t="s">
        <v>77</v>
      </c>
      <c r="AY208" s="217" t="s">
        <v>119</v>
      </c>
    </row>
    <row r="209" spans="2:65" s="1" customFormat="1" ht="16.5" customHeight="1">
      <c r="B209" s="198"/>
      <c r="C209" s="199" t="s">
        <v>271</v>
      </c>
      <c r="D209" s="199" t="s">
        <v>121</v>
      </c>
      <c r="E209" s="200" t="s">
        <v>272</v>
      </c>
      <c r="F209" s="201" t="s">
        <v>273</v>
      </c>
      <c r="G209" s="202" t="s">
        <v>138</v>
      </c>
      <c r="H209" s="203">
        <v>11</v>
      </c>
      <c r="I209" s="204"/>
      <c r="J209" s="205">
        <f>ROUND(I209*H209,2)</f>
        <v>0</v>
      </c>
      <c r="K209" s="201" t="s">
        <v>125</v>
      </c>
      <c r="L209" s="44"/>
      <c r="M209" s="206" t="s">
        <v>5</v>
      </c>
      <c r="N209" s="207" t="s">
        <v>40</v>
      </c>
      <c r="O209" s="45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AR209" s="22" t="s">
        <v>126</v>
      </c>
      <c r="AT209" s="22" t="s">
        <v>121</v>
      </c>
      <c r="AU209" s="22" t="s">
        <v>79</v>
      </c>
      <c r="AY209" s="22" t="s">
        <v>119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22" t="s">
        <v>77</v>
      </c>
      <c r="BK209" s="210">
        <f>ROUND(I209*H209,2)</f>
        <v>0</v>
      </c>
      <c r="BL209" s="22" t="s">
        <v>126</v>
      </c>
      <c r="BM209" s="22" t="s">
        <v>274</v>
      </c>
    </row>
    <row r="210" spans="2:47" s="1" customFormat="1" ht="13.5">
      <c r="B210" s="44"/>
      <c r="D210" s="211" t="s">
        <v>128</v>
      </c>
      <c r="F210" s="212" t="s">
        <v>273</v>
      </c>
      <c r="I210" s="213"/>
      <c r="L210" s="44"/>
      <c r="M210" s="214"/>
      <c r="N210" s="45"/>
      <c r="O210" s="45"/>
      <c r="P210" s="45"/>
      <c r="Q210" s="45"/>
      <c r="R210" s="45"/>
      <c r="S210" s="45"/>
      <c r="T210" s="83"/>
      <c r="AT210" s="22" t="s">
        <v>128</v>
      </c>
      <c r="AU210" s="22" t="s">
        <v>79</v>
      </c>
    </row>
    <row r="211" spans="2:47" s="1" customFormat="1" ht="13.5">
      <c r="B211" s="44"/>
      <c r="D211" s="211" t="s">
        <v>130</v>
      </c>
      <c r="F211" s="215" t="s">
        <v>275</v>
      </c>
      <c r="I211" s="213"/>
      <c r="L211" s="44"/>
      <c r="M211" s="214"/>
      <c r="N211" s="45"/>
      <c r="O211" s="45"/>
      <c r="P211" s="45"/>
      <c r="Q211" s="45"/>
      <c r="R211" s="45"/>
      <c r="S211" s="45"/>
      <c r="T211" s="83"/>
      <c r="AT211" s="22" t="s">
        <v>130</v>
      </c>
      <c r="AU211" s="22" t="s">
        <v>79</v>
      </c>
    </row>
    <row r="212" spans="2:47" s="1" customFormat="1" ht="13.5">
      <c r="B212" s="44"/>
      <c r="D212" s="211" t="s">
        <v>132</v>
      </c>
      <c r="F212" s="215" t="s">
        <v>133</v>
      </c>
      <c r="I212" s="213"/>
      <c r="L212" s="44"/>
      <c r="M212" s="214"/>
      <c r="N212" s="45"/>
      <c r="O212" s="45"/>
      <c r="P212" s="45"/>
      <c r="Q212" s="45"/>
      <c r="R212" s="45"/>
      <c r="S212" s="45"/>
      <c r="T212" s="83"/>
      <c r="AT212" s="22" t="s">
        <v>132</v>
      </c>
      <c r="AU212" s="22" t="s">
        <v>79</v>
      </c>
    </row>
    <row r="213" spans="2:51" s="11" customFormat="1" ht="13.5">
      <c r="B213" s="216"/>
      <c r="D213" s="211" t="s">
        <v>134</v>
      </c>
      <c r="E213" s="217" t="s">
        <v>5</v>
      </c>
      <c r="F213" s="218" t="s">
        <v>276</v>
      </c>
      <c r="H213" s="219">
        <v>11</v>
      </c>
      <c r="I213" s="220"/>
      <c r="L213" s="216"/>
      <c r="M213" s="221"/>
      <c r="N213" s="222"/>
      <c r="O213" s="222"/>
      <c r="P213" s="222"/>
      <c r="Q213" s="222"/>
      <c r="R213" s="222"/>
      <c r="S213" s="222"/>
      <c r="T213" s="223"/>
      <c r="AT213" s="217" t="s">
        <v>134</v>
      </c>
      <c r="AU213" s="217" t="s">
        <v>79</v>
      </c>
      <c r="AV213" s="11" t="s">
        <v>79</v>
      </c>
      <c r="AW213" s="11" t="s">
        <v>33</v>
      </c>
      <c r="AX213" s="11" t="s">
        <v>77</v>
      </c>
      <c r="AY213" s="217" t="s">
        <v>119</v>
      </c>
    </row>
    <row r="214" spans="2:65" s="1" customFormat="1" ht="16.5" customHeight="1">
      <c r="B214" s="198"/>
      <c r="C214" s="199" t="s">
        <v>277</v>
      </c>
      <c r="D214" s="199" t="s">
        <v>121</v>
      </c>
      <c r="E214" s="200" t="s">
        <v>278</v>
      </c>
      <c r="F214" s="201" t="s">
        <v>279</v>
      </c>
      <c r="G214" s="202" t="s">
        <v>124</v>
      </c>
      <c r="H214" s="203">
        <v>14.82</v>
      </c>
      <c r="I214" s="204"/>
      <c r="J214" s="205">
        <f>ROUND(I214*H214,2)</f>
        <v>0</v>
      </c>
      <c r="K214" s="201" t="s">
        <v>125</v>
      </c>
      <c r="L214" s="44"/>
      <c r="M214" s="206" t="s">
        <v>5</v>
      </c>
      <c r="N214" s="207" t="s">
        <v>40</v>
      </c>
      <c r="O214" s="45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AR214" s="22" t="s">
        <v>126</v>
      </c>
      <c r="AT214" s="22" t="s">
        <v>121</v>
      </c>
      <c r="AU214" s="22" t="s">
        <v>79</v>
      </c>
      <c r="AY214" s="22" t="s">
        <v>119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22" t="s">
        <v>77</v>
      </c>
      <c r="BK214" s="210">
        <f>ROUND(I214*H214,2)</f>
        <v>0</v>
      </c>
      <c r="BL214" s="22" t="s">
        <v>126</v>
      </c>
      <c r="BM214" s="22" t="s">
        <v>280</v>
      </c>
    </row>
    <row r="215" spans="2:47" s="1" customFormat="1" ht="13.5">
      <c r="B215" s="44"/>
      <c r="D215" s="211" t="s">
        <v>128</v>
      </c>
      <c r="F215" s="212" t="s">
        <v>279</v>
      </c>
      <c r="I215" s="213"/>
      <c r="L215" s="44"/>
      <c r="M215" s="214"/>
      <c r="N215" s="45"/>
      <c r="O215" s="45"/>
      <c r="P215" s="45"/>
      <c r="Q215" s="45"/>
      <c r="R215" s="45"/>
      <c r="S215" s="45"/>
      <c r="T215" s="83"/>
      <c r="AT215" s="22" t="s">
        <v>128</v>
      </c>
      <c r="AU215" s="22" t="s">
        <v>79</v>
      </c>
    </row>
    <row r="216" spans="2:47" s="1" customFormat="1" ht="13.5">
      <c r="B216" s="44"/>
      <c r="D216" s="211" t="s">
        <v>130</v>
      </c>
      <c r="F216" s="215" t="s">
        <v>281</v>
      </c>
      <c r="I216" s="213"/>
      <c r="L216" s="44"/>
      <c r="M216" s="214"/>
      <c r="N216" s="45"/>
      <c r="O216" s="45"/>
      <c r="P216" s="45"/>
      <c r="Q216" s="45"/>
      <c r="R216" s="45"/>
      <c r="S216" s="45"/>
      <c r="T216" s="83"/>
      <c r="AT216" s="22" t="s">
        <v>130</v>
      </c>
      <c r="AU216" s="22" t="s">
        <v>79</v>
      </c>
    </row>
    <row r="217" spans="2:47" s="1" customFormat="1" ht="13.5">
      <c r="B217" s="44"/>
      <c r="D217" s="211" t="s">
        <v>132</v>
      </c>
      <c r="F217" s="215" t="s">
        <v>133</v>
      </c>
      <c r="I217" s="213"/>
      <c r="L217" s="44"/>
      <c r="M217" s="214"/>
      <c r="N217" s="45"/>
      <c r="O217" s="45"/>
      <c r="P217" s="45"/>
      <c r="Q217" s="45"/>
      <c r="R217" s="45"/>
      <c r="S217" s="45"/>
      <c r="T217" s="83"/>
      <c r="AT217" s="22" t="s">
        <v>132</v>
      </c>
      <c r="AU217" s="22" t="s">
        <v>79</v>
      </c>
    </row>
    <row r="218" spans="2:51" s="11" customFormat="1" ht="13.5">
      <c r="B218" s="216"/>
      <c r="D218" s="211" t="s">
        <v>134</v>
      </c>
      <c r="E218" s="217" t="s">
        <v>5</v>
      </c>
      <c r="F218" s="218" t="s">
        <v>282</v>
      </c>
      <c r="H218" s="219">
        <v>9.6</v>
      </c>
      <c r="I218" s="220"/>
      <c r="L218" s="216"/>
      <c r="M218" s="221"/>
      <c r="N218" s="222"/>
      <c r="O218" s="222"/>
      <c r="P218" s="222"/>
      <c r="Q218" s="222"/>
      <c r="R218" s="222"/>
      <c r="S218" s="222"/>
      <c r="T218" s="223"/>
      <c r="AT218" s="217" t="s">
        <v>134</v>
      </c>
      <c r="AU218" s="217" t="s">
        <v>79</v>
      </c>
      <c r="AV218" s="11" t="s">
        <v>79</v>
      </c>
      <c r="AW218" s="11" t="s">
        <v>33</v>
      </c>
      <c r="AX218" s="11" t="s">
        <v>69</v>
      </c>
      <c r="AY218" s="217" t="s">
        <v>119</v>
      </c>
    </row>
    <row r="219" spans="2:51" s="11" customFormat="1" ht="13.5">
      <c r="B219" s="216"/>
      <c r="D219" s="211" t="s">
        <v>134</v>
      </c>
      <c r="E219" s="217" t="s">
        <v>5</v>
      </c>
      <c r="F219" s="218" t="s">
        <v>283</v>
      </c>
      <c r="H219" s="219">
        <v>5.22</v>
      </c>
      <c r="I219" s="220"/>
      <c r="L219" s="216"/>
      <c r="M219" s="221"/>
      <c r="N219" s="222"/>
      <c r="O219" s="222"/>
      <c r="P219" s="222"/>
      <c r="Q219" s="222"/>
      <c r="R219" s="222"/>
      <c r="S219" s="222"/>
      <c r="T219" s="223"/>
      <c r="AT219" s="217" t="s">
        <v>134</v>
      </c>
      <c r="AU219" s="217" t="s">
        <v>79</v>
      </c>
      <c r="AV219" s="11" t="s">
        <v>79</v>
      </c>
      <c r="AW219" s="11" t="s">
        <v>33</v>
      </c>
      <c r="AX219" s="11" t="s">
        <v>69</v>
      </c>
      <c r="AY219" s="217" t="s">
        <v>119</v>
      </c>
    </row>
    <row r="220" spans="2:65" s="1" customFormat="1" ht="16.5" customHeight="1">
      <c r="B220" s="198"/>
      <c r="C220" s="199" t="s">
        <v>284</v>
      </c>
      <c r="D220" s="199" t="s">
        <v>121</v>
      </c>
      <c r="E220" s="200" t="s">
        <v>285</v>
      </c>
      <c r="F220" s="201" t="s">
        <v>286</v>
      </c>
      <c r="G220" s="202" t="s">
        <v>124</v>
      </c>
      <c r="H220" s="203">
        <v>1.26</v>
      </c>
      <c r="I220" s="204"/>
      <c r="J220" s="205">
        <f>ROUND(I220*H220,2)</f>
        <v>0</v>
      </c>
      <c r="K220" s="201" t="s">
        <v>125</v>
      </c>
      <c r="L220" s="44"/>
      <c r="M220" s="206" t="s">
        <v>5</v>
      </c>
      <c r="N220" s="207" t="s">
        <v>40</v>
      </c>
      <c r="O220" s="45"/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209">
        <f>S220*H220</f>
        <v>0</v>
      </c>
      <c r="AR220" s="22" t="s">
        <v>126</v>
      </c>
      <c r="AT220" s="22" t="s">
        <v>121</v>
      </c>
      <c r="AU220" s="22" t="s">
        <v>79</v>
      </c>
      <c r="AY220" s="22" t="s">
        <v>119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22" t="s">
        <v>77</v>
      </c>
      <c r="BK220" s="210">
        <f>ROUND(I220*H220,2)</f>
        <v>0</v>
      </c>
      <c r="BL220" s="22" t="s">
        <v>126</v>
      </c>
      <c r="BM220" s="22" t="s">
        <v>287</v>
      </c>
    </row>
    <row r="221" spans="2:47" s="1" customFormat="1" ht="13.5">
      <c r="B221" s="44"/>
      <c r="D221" s="211" t="s">
        <v>128</v>
      </c>
      <c r="F221" s="212" t="s">
        <v>286</v>
      </c>
      <c r="I221" s="213"/>
      <c r="L221" s="44"/>
      <c r="M221" s="214"/>
      <c r="N221" s="45"/>
      <c r="O221" s="45"/>
      <c r="P221" s="45"/>
      <c r="Q221" s="45"/>
      <c r="R221" s="45"/>
      <c r="S221" s="45"/>
      <c r="T221" s="83"/>
      <c r="AT221" s="22" t="s">
        <v>128</v>
      </c>
      <c r="AU221" s="22" t="s">
        <v>79</v>
      </c>
    </row>
    <row r="222" spans="2:47" s="1" customFormat="1" ht="13.5">
      <c r="B222" s="44"/>
      <c r="D222" s="211" t="s">
        <v>130</v>
      </c>
      <c r="F222" s="215" t="s">
        <v>281</v>
      </c>
      <c r="I222" s="213"/>
      <c r="L222" s="44"/>
      <c r="M222" s="214"/>
      <c r="N222" s="45"/>
      <c r="O222" s="45"/>
      <c r="P222" s="45"/>
      <c r="Q222" s="45"/>
      <c r="R222" s="45"/>
      <c r="S222" s="45"/>
      <c r="T222" s="83"/>
      <c r="AT222" s="22" t="s">
        <v>130</v>
      </c>
      <c r="AU222" s="22" t="s">
        <v>79</v>
      </c>
    </row>
    <row r="223" spans="2:47" s="1" customFormat="1" ht="13.5">
      <c r="B223" s="44"/>
      <c r="D223" s="211" t="s">
        <v>132</v>
      </c>
      <c r="F223" s="215" t="s">
        <v>133</v>
      </c>
      <c r="I223" s="213"/>
      <c r="L223" s="44"/>
      <c r="M223" s="214"/>
      <c r="N223" s="45"/>
      <c r="O223" s="45"/>
      <c r="P223" s="45"/>
      <c r="Q223" s="45"/>
      <c r="R223" s="45"/>
      <c r="S223" s="45"/>
      <c r="T223" s="83"/>
      <c r="AT223" s="22" t="s">
        <v>132</v>
      </c>
      <c r="AU223" s="22" t="s">
        <v>79</v>
      </c>
    </row>
    <row r="224" spans="2:51" s="11" customFormat="1" ht="13.5">
      <c r="B224" s="216"/>
      <c r="D224" s="211" t="s">
        <v>134</v>
      </c>
      <c r="E224" s="217" t="s">
        <v>5</v>
      </c>
      <c r="F224" s="218" t="s">
        <v>288</v>
      </c>
      <c r="H224" s="219">
        <v>1.26</v>
      </c>
      <c r="I224" s="220"/>
      <c r="L224" s="216"/>
      <c r="M224" s="221"/>
      <c r="N224" s="222"/>
      <c r="O224" s="222"/>
      <c r="P224" s="222"/>
      <c r="Q224" s="222"/>
      <c r="R224" s="222"/>
      <c r="S224" s="222"/>
      <c r="T224" s="223"/>
      <c r="AT224" s="217" t="s">
        <v>134</v>
      </c>
      <c r="AU224" s="217" t="s">
        <v>79</v>
      </c>
      <c r="AV224" s="11" t="s">
        <v>79</v>
      </c>
      <c r="AW224" s="11" t="s">
        <v>33</v>
      </c>
      <c r="AX224" s="11" t="s">
        <v>77</v>
      </c>
      <c r="AY224" s="217" t="s">
        <v>119</v>
      </c>
    </row>
    <row r="225" spans="2:63" s="10" customFormat="1" ht="37.4" customHeight="1">
      <c r="B225" s="185"/>
      <c r="D225" s="186" t="s">
        <v>68</v>
      </c>
      <c r="E225" s="187" t="s">
        <v>289</v>
      </c>
      <c r="F225" s="187" t="s">
        <v>290</v>
      </c>
      <c r="I225" s="188"/>
      <c r="J225" s="189">
        <f>BK225</f>
        <v>0</v>
      </c>
      <c r="L225" s="185"/>
      <c r="M225" s="190"/>
      <c r="N225" s="191"/>
      <c r="O225" s="191"/>
      <c r="P225" s="192">
        <f>SUM(P226:P239)</f>
        <v>0</v>
      </c>
      <c r="Q225" s="191"/>
      <c r="R225" s="192">
        <f>SUM(R226:R239)</f>
        <v>0</v>
      </c>
      <c r="S225" s="191"/>
      <c r="T225" s="193">
        <f>SUM(T226:T239)</f>
        <v>0</v>
      </c>
      <c r="AR225" s="186" t="s">
        <v>126</v>
      </c>
      <c r="AT225" s="194" t="s">
        <v>68</v>
      </c>
      <c r="AU225" s="194" t="s">
        <v>69</v>
      </c>
      <c r="AY225" s="186" t="s">
        <v>119</v>
      </c>
      <c r="BK225" s="195">
        <f>SUM(BK226:BK239)</f>
        <v>0</v>
      </c>
    </row>
    <row r="226" spans="2:65" s="1" customFormat="1" ht="16.5" customHeight="1">
      <c r="B226" s="198"/>
      <c r="C226" s="199" t="s">
        <v>291</v>
      </c>
      <c r="D226" s="199" t="s">
        <v>121</v>
      </c>
      <c r="E226" s="200" t="s">
        <v>292</v>
      </c>
      <c r="F226" s="201" t="s">
        <v>293</v>
      </c>
      <c r="G226" s="202" t="s">
        <v>294</v>
      </c>
      <c r="H226" s="203">
        <v>38.592</v>
      </c>
      <c r="I226" s="204"/>
      <c r="J226" s="205">
        <f>ROUND(I226*H226,2)</f>
        <v>0</v>
      </c>
      <c r="K226" s="201" t="s">
        <v>125</v>
      </c>
      <c r="L226" s="44"/>
      <c r="M226" s="206" t="s">
        <v>5</v>
      </c>
      <c r="N226" s="207" t="s">
        <v>40</v>
      </c>
      <c r="O226" s="45"/>
      <c r="P226" s="208">
        <f>O226*H226</f>
        <v>0</v>
      </c>
      <c r="Q226" s="208">
        <v>0</v>
      </c>
      <c r="R226" s="208">
        <f>Q226*H226</f>
        <v>0</v>
      </c>
      <c r="S226" s="208">
        <v>0</v>
      </c>
      <c r="T226" s="209">
        <f>S226*H226</f>
        <v>0</v>
      </c>
      <c r="AR226" s="22" t="s">
        <v>295</v>
      </c>
      <c r="AT226" s="22" t="s">
        <v>121</v>
      </c>
      <c r="AU226" s="22" t="s">
        <v>77</v>
      </c>
      <c r="AY226" s="22" t="s">
        <v>119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22" t="s">
        <v>77</v>
      </c>
      <c r="BK226" s="210">
        <f>ROUND(I226*H226,2)</f>
        <v>0</v>
      </c>
      <c r="BL226" s="22" t="s">
        <v>295</v>
      </c>
      <c r="BM226" s="22" t="s">
        <v>296</v>
      </c>
    </row>
    <row r="227" spans="2:47" s="1" customFormat="1" ht="13.5">
      <c r="B227" s="44"/>
      <c r="D227" s="211" t="s">
        <v>128</v>
      </c>
      <c r="F227" s="212" t="s">
        <v>293</v>
      </c>
      <c r="I227" s="213"/>
      <c r="L227" s="44"/>
      <c r="M227" s="214"/>
      <c r="N227" s="45"/>
      <c r="O227" s="45"/>
      <c r="P227" s="45"/>
      <c r="Q227" s="45"/>
      <c r="R227" s="45"/>
      <c r="S227" s="45"/>
      <c r="T227" s="83"/>
      <c r="AT227" s="22" t="s">
        <v>128</v>
      </c>
      <c r="AU227" s="22" t="s">
        <v>77</v>
      </c>
    </row>
    <row r="228" spans="2:47" s="1" customFormat="1" ht="13.5">
      <c r="B228" s="44"/>
      <c r="D228" s="211" t="s">
        <v>130</v>
      </c>
      <c r="F228" s="215" t="s">
        <v>297</v>
      </c>
      <c r="I228" s="213"/>
      <c r="L228" s="44"/>
      <c r="M228" s="214"/>
      <c r="N228" s="45"/>
      <c r="O228" s="45"/>
      <c r="P228" s="45"/>
      <c r="Q228" s="45"/>
      <c r="R228" s="45"/>
      <c r="S228" s="45"/>
      <c r="T228" s="83"/>
      <c r="AT228" s="22" t="s">
        <v>130</v>
      </c>
      <c r="AU228" s="22" t="s">
        <v>77</v>
      </c>
    </row>
    <row r="229" spans="2:51" s="11" customFormat="1" ht="13.5">
      <c r="B229" s="216"/>
      <c r="D229" s="211" t="s">
        <v>134</v>
      </c>
      <c r="E229" s="217" t="s">
        <v>5</v>
      </c>
      <c r="F229" s="218" t="s">
        <v>298</v>
      </c>
      <c r="H229" s="219">
        <v>35.568</v>
      </c>
      <c r="I229" s="220"/>
      <c r="L229" s="216"/>
      <c r="M229" s="221"/>
      <c r="N229" s="222"/>
      <c r="O229" s="222"/>
      <c r="P229" s="222"/>
      <c r="Q229" s="222"/>
      <c r="R229" s="222"/>
      <c r="S229" s="222"/>
      <c r="T229" s="223"/>
      <c r="AT229" s="217" t="s">
        <v>134</v>
      </c>
      <c r="AU229" s="217" t="s">
        <v>77</v>
      </c>
      <c r="AV229" s="11" t="s">
        <v>79</v>
      </c>
      <c r="AW229" s="11" t="s">
        <v>33</v>
      </c>
      <c r="AX229" s="11" t="s">
        <v>69</v>
      </c>
      <c r="AY229" s="217" t="s">
        <v>119</v>
      </c>
    </row>
    <row r="230" spans="2:51" s="11" customFormat="1" ht="13.5">
      <c r="B230" s="216"/>
      <c r="D230" s="211" t="s">
        <v>134</v>
      </c>
      <c r="E230" s="217" t="s">
        <v>5</v>
      </c>
      <c r="F230" s="218" t="s">
        <v>299</v>
      </c>
      <c r="H230" s="219">
        <v>3.024</v>
      </c>
      <c r="I230" s="220"/>
      <c r="L230" s="216"/>
      <c r="M230" s="221"/>
      <c r="N230" s="222"/>
      <c r="O230" s="222"/>
      <c r="P230" s="222"/>
      <c r="Q230" s="222"/>
      <c r="R230" s="222"/>
      <c r="S230" s="222"/>
      <c r="T230" s="223"/>
      <c r="AT230" s="217" t="s">
        <v>134</v>
      </c>
      <c r="AU230" s="217" t="s">
        <v>77</v>
      </c>
      <c r="AV230" s="11" t="s">
        <v>79</v>
      </c>
      <c r="AW230" s="11" t="s">
        <v>33</v>
      </c>
      <c r="AX230" s="11" t="s">
        <v>69</v>
      </c>
      <c r="AY230" s="217" t="s">
        <v>119</v>
      </c>
    </row>
    <row r="231" spans="2:65" s="1" customFormat="1" ht="16.5" customHeight="1">
      <c r="B231" s="198"/>
      <c r="C231" s="199" t="s">
        <v>300</v>
      </c>
      <c r="D231" s="199" t="s">
        <v>121</v>
      </c>
      <c r="E231" s="200" t="s">
        <v>301</v>
      </c>
      <c r="F231" s="201" t="s">
        <v>302</v>
      </c>
      <c r="G231" s="202" t="s">
        <v>294</v>
      </c>
      <c r="H231" s="203">
        <v>366.84</v>
      </c>
      <c r="I231" s="204"/>
      <c r="J231" s="205">
        <f>ROUND(I231*H231,2)</f>
        <v>0</v>
      </c>
      <c r="K231" s="201" t="s">
        <v>125</v>
      </c>
      <c r="L231" s="44"/>
      <c r="M231" s="206" t="s">
        <v>5</v>
      </c>
      <c r="N231" s="207" t="s">
        <v>40</v>
      </c>
      <c r="O231" s="45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AR231" s="22" t="s">
        <v>295</v>
      </c>
      <c r="AT231" s="22" t="s">
        <v>121</v>
      </c>
      <c r="AU231" s="22" t="s">
        <v>77</v>
      </c>
      <c r="AY231" s="22" t="s">
        <v>119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22" t="s">
        <v>77</v>
      </c>
      <c r="BK231" s="210">
        <f>ROUND(I231*H231,2)</f>
        <v>0</v>
      </c>
      <c r="BL231" s="22" t="s">
        <v>295</v>
      </c>
      <c r="BM231" s="22" t="s">
        <v>303</v>
      </c>
    </row>
    <row r="232" spans="2:47" s="1" customFormat="1" ht="13.5">
      <c r="B232" s="44"/>
      <c r="D232" s="211" t="s">
        <v>128</v>
      </c>
      <c r="F232" s="212" t="s">
        <v>302</v>
      </c>
      <c r="I232" s="213"/>
      <c r="L232" s="44"/>
      <c r="M232" s="214"/>
      <c r="N232" s="45"/>
      <c r="O232" s="45"/>
      <c r="P232" s="45"/>
      <c r="Q232" s="45"/>
      <c r="R232" s="45"/>
      <c r="S232" s="45"/>
      <c r="T232" s="83"/>
      <c r="AT232" s="22" t="s">
        <v>128</v>
      </c>
      <c r="AU232" s="22" t="s">
        <v>77</v>
      </c>
    </row>
    <row r="233" spans="2:47" s="1" customFormat="1" ht="13.5">
      <c r="B233" s="44"/>
      <c r="D233" s="211" t="s">
        <v>130</v>
      </c>
      <c r="F233" s="215" t="s">
        <v>297</v>
      </c>
      <c r="I233" s="213"/>
      <c r="L233" s="44"/>
      <c r="M233" s="214"/>
      <c r="N233" s="45"/>
      <c r="O233" s="45"/>
      <c r="P233" s="45"/>
      <c r="Q233" s="45"/>
      <c r="R233" s="45"/>
      <c r="S233" s="45"/>
      <c r="T233" s="83"/>
      <c r="AT233" s="22" t="s">
        <v>130</v>
      </c>
      <c r="AU233" s="22" t="s">
        <v>77</v>
      </c>
    </row>
    <row r="234" spans="2:51" s="11" customFormat="1" ht="13.5">
      <c r="B234" s="216"/>
      <c r="D234" s="211" t="s">
        <v>134</v>
      </c>
      <c r="E234" s="217" t="s">
        <v>5</v>
      </c>
      <c r="F234" s="218" t="s">
        <v>304</v>
      </c>
      <c r="H234" s="219">
        <v>312.84</v>
      </c>
      <c r="I234" s="220"/>
      <c r="L234" s="216"/>
      <c r="M234" s="221"/>
      <c r="N234" s="222"/>
      <c r="O234" s="222"/>
      <c r="P234" s="222"/>
      <c r="Q234" s="222"/>
      <c r="R234" s="222"/>
      <c r="S234" s="222"/>
      <c r="T234" s="223"/>
      <c r="AT234" s="217" t="s">
        <v>134</v>
      </c>
      <c r="AU234" s="217" t="s">
        <v>77</v>
      </c>
      <c r="AV234" s="11" t="s">
        <v>79</v>
      </c>
      <c r="AW234" s="11" t="s">
        <v>33</v>
      </c>
      <c r="AX234" s="11" t="s">
        <v>69</v>
      </c>
      <c r="AY234" s="217" t="s">
        <v>119</v>
      </c>
    </row>
    <row r="235" spans="2:51" s="11" customFormat="1" ht="13.5">
      <c r="B235" s="216"/>
      <c r="D235" s="211" t="s">
        <v>134</v>
      </c>
      <c r="E235" s="217" t="s">
        <v>5</v>
      </c>
      <c r="F235" s="218" t="s">
        <v>305</v>
      </c>
      <c r="H235" s="219">
        <v>54</v>
      </c>
      <c r="I235" s="220"/>
      <c r="L235" s="216"/>
      <c r="M235" s="221"/>
      <c r="N235" s="222"/>
      <c r="O235" s="222"/>
      <c r="P235" s="222"/>
      <c r="Q235" s="222"/>
      <c r="R235" s="222"/>
      <c r="S235" s="222"/>
      <c r="T235" s="223"/>
      <c r="AT235" s="217" t="s">
        <v>134</v>
      </c>
      <c r="AU235" s="217" t="s">
        <v>77</v>
      </c>
      <c r="AV235" s="11" t="s">
        <v>79</v>
      </c>
      <c r="AW235" s="11" t="s">
        <v>33</v>
      </c>
      <c r="AX235" s="11" t="s">
        <v>69</v>
      </c>
      <c r="AY235" s="217" t="s">
        <v>119</v>
      </c>
    </row>
    <row r="236" spans="2:65" s="1" customFormat="1" ht="16.5" customHeight="1">
      <c r="B236" s="198"/>
      <c r="C236" s="199" t="s">
        <v>306</v>
      </c>
      <c r="D236" s="199" t="s">
        <v>121</v>
      </c>
      <c r="E236" s="200" t="s">
        <v>301</v>
      </c>
      <c r="F236" s="201" t="s">
        <v>302</v>
      </c>
      <c r="G236" s="202" t="s">
        <v>294</v>
      </c>
      <c r="H236" s="203">
        <v>14.976</v>
      </c>
      <c r="I236" s="204"/>
      <c r="J236" s="205">
        <f>ROUND(I236*H236,2)</f>
        <v>0</v>
      </c>
      <c r="K236" s="201" t="s">
        <v>125</v>
      </c>
      <c r="L236" s="44"/>
      <c r="M236" s="206" t="s">
        <v>5</v>
      </c>
      <c r="N236" s="207" t="s">
        <v>40</v>
      </c>
      <c r="O236" s="45"/>
      <c r="P236" s="208">
        <f>O236*H236</f>
        <v>0</v>
      </c>
      <c r="Q236" s="208">
        <v>0</v>
      </c>
      <c r="R236" s="208">
        <f>Q236*H236</f>
        <v>0</v>
      </c>
      <c r="S236" s="208">
        <v>0</v>
      </c>
      <c r="T236" s="209">
        <f>S236*H236</f>
        <v>0</v>
      </c>
      <c r="AR236" s="22" t="s">
        <v>295</v>
      </c>
      <c r="AT236" s="22" t="s">
        <v>121</v>
      </c>
      <c r="AU236" s="22" t="s">
        <v>77</v>
      </c>
      <c r="AY236" s="22" t="s">
        <v>119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22" t="s">
        <v>77</v>
      </c>
      <c r="BK236" s="210">
        <f>ROUND(I236*H236,2)</f>
        <v>0</v>
      </c>
      <c r="BL236" s="22" t="s">
        <v>295</v>
      </c>
      <c r="BM236" s="22" t="s">
        <v>307</v>
      </c>
    </row>
    <row r="237" spans="2:47" s="1" customFormat="1" ht="13.5">
      <c r="B237" s="44"/>
      <c r="D237" s="211" t="s">
        <v>128</v>
      </c>
      <c r="F237" s="212" t="s">
        <v>302</v>
      </c>
      <c r="I237" s="213"/>
      <c r="L237" s="44"/>
      <c r="M237" s="214"/>
      <c r="N237" s="45"/>
      <c r="O237" s="45"/>
      <c r="P237" s="45"/>
      <c r="Q237" s="45"/>
      <c r="R237" s="45"/>
      <c r="S237" s="45"/>
      <c r="T237" s="83"/>
      <c r="AT237" s="22" t="s">
        <v>128</v>
      </c>
      <c r="AU237" s="22" t="s">
        <v>77</v>
      </c>
    </row>
    <row r="238" spans="2:47" s="1" customFormat="1" ht="13.5">
      <c r="B238" s="44"/>
      <c r="D238" s="211" t="s">
        <v>130</v>
      </c>
      <c r="F238" s="215" t="s">
        <v>297</v>
      </c>
      <c r="I238" s="213"/>
      <c r="L238" s="44"/>
      <c r="M238" s="214"/>
      <c r="N238" s="45"/>
      <c r="O238" s="45"/>
      <c r="P238" s="45"/>
      <c r="Q238" s="45"/>
      <c r="R238" s="45"/>
      <c r="S238" s="45"/>
      <c r="T238" s="83"/>
      <c r="AT238" s="22" t="s">
        <v>130</v>
      </c>
      <c r="AU238" s="22" t="s">
        <v>77</v>
      </c>
    </row>
    <row r="239" spans="2:51" s="11" customFormat="1" ht="13.5">
      <c r="B239" s="216"/>
      <c r="D239" s="211" t="s">
        <v>134</v>
      </c>
      <c r="E239" s="217" t="s">
        <v>5</v>
      </c>
      <c r="F239" s="218" t="s">
        <v>308</v>
      </c>
      <c r="H239" s="219">
        <v>14.976</v>
      </c>
      <c r="I239" s="220"/>
      <c r="L239" s="216"/>
      <c r="M239" s="224"/>
      <c r="N239" s="225"/>
      <c r="O239" s="225"/>
      <c r="P239" s="225"/>
      <c r="Q239" s="225"/>
      <c r="R239" s="225"/>
      <c r="S239" s="225"/>
      <c r="T239" s="226"/>
      <c r="AT239" s="217" t="s">
        <v>134</v>
      </c>
      <c r="AU239" s="217" t="s">
        <v>77</v>
      </c>
      <c r="AV239" s="11" t="s">
        <v>79</v>
      </c>
      <c r="AW239" s="11" t="s">
        <v>33</v>
      </c>
      <c r="AX239" s="11" t="s">
        <v>69</v>
      </c>
      <c r="AY239" s="217" t="s">
        <v>119</v>
      </c>
    </row>
    <row r="240" spans="2:12" s="1" customFormat="1" ht="6.95" customHeight="1">
      <c r="B240" s="65"/>
      <c r="C240" s="66"/>
      <c r="D240" s="66"/>
      <c r="E240" s="66"/>
      <c r="F240" s="66"/>
      <c r="G240" s="66"/>
      <c r="H240" s="66"/>
      <c r="I240" s="150"/>
      <c r="J240" s="66"/>
      <c r="K240" s="66"/>
      <c r="L240" s="44"/>
    </row>
  </sheetData>
  <autoFilter ref="C82:K239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1"/>
      <c r="C1" s="121"/>
      <c r="D1" s="122" t="s">
        <v>1</v>
      </c>
      <c r="E1" s="121"/>
      <c r="F1" s="123" t="s">
        <v>83</v>
      </c>
      <c r="G1" s="123" t="s">
        <v>84</v>
      </c>
      <c r="H1" s="123"/>
      <c r="I1" s="124"/>
      <c r="J1" s="123" t="s">
        <v>85</v>
      </c>
      <c r="K1" s="122" t="s">
        <v>86</v>
      </c>
      <c r="L1" s="123" t="s">
        <v>87</v>
      </c>
      <c r="M1" s="123"/>
      <c r="N1" s="123"/>
      <c r="O1" s="123"/>
      <c r="P1" s="123"/>
      <c r="Q1" s="123"/>
      <c r="R1" s="123"/>
      <c r="S1" s="123"/>
      <c r="T1" s="123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1" t="s">
        <v>8</v>
      </c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25"/>
      <c r="J3" s="24"/>
      <c r="K3" s="25"/>
      <c r="AT3" s="22" t="s">
        <v>79</v>
      </c>
    </row>
    <row r="4" spans="2:46" ht="36.95" customHeight="1">
      <c r="B4" s="26"/>
      <c r="C4" s="27"/>
      <c r="D4" s="28" t="s">
        <v>88</v>
      </c>
      <c r="E4" s="27"/>
      <c r="F4" s="27"/>
      <c r="G4" s="27"/>
      <c r="H4" s="27"/>
      <c r="I4" s="126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26"/>
      <c r="J5" s="27"/>
      <c r="K5" s="29"/>
    </row>
    <row r="6" spans="2:11" ht="13.5">
      <c r="B6" s="26"/>
      <c r="C6" s="27"/>
      <c r="D6" s="38" t="s">
        <v>19</v>
      </c>
      <c r="E6" s="27"/>
      <c r="F6" s="27"/>
      <c r="G6" s="27"/>
      <c r="H6" s="27"/>
      <c r="I6" s="126"/>
      <c r="J6" s="27"/>
      <c r="K6" s="29"/>
    </row>
    <row r="7" spans="2:11" ht="16.5" customHeight="1">
      <c r="B7" s="26"/>
      <c r="C7" s="27"/>
      <c r="D7" s="27"/>
      <c r="E7" s="127" t="str">
        <f>'Rekapitulace stavby'!K6</f>
        <v>Propustek Červené Janovice III/0172 km 0,715</v>
      </c>
      <c r="F7" s="38"/>
      <c r="G7" s="38"/>
      <c r="H7" s="38"/>
      <c r="I7" s="126"/>
      <c r="J7" s="27"/>
      <c r="K7" s="29"/>
    </row>
    <row r="8" spans="2:11" s="1" customFormat="1" ht="13.5">
      <c r="B8" s="44"/>
      <c r="C8" s="45"/>
      <c r="D8" s="38" t="s">
        <v>89</v>
      </c>
      <c r="E8" s="45"/>
      <c r="F8" s="45"/>
      <c r="G8" s="45"/>
      <c r="H8" s="45"/>
      <c r="I8" s="128"/>
      <c r="J8" s="45"/>
      <c r="K8" s="49"/>
    </row>
    <row r="9" spans="2:11" s="1" customFormat="1" ht="36.95" customHeight="1">
      <c r="B9" s="44"/>
      <c r="C9" s="45"/>
      <c r="D9" s="45"/>
      <c r="E9" s="129" t="s">
        <v>309</v>
      </c>
      <c r="F9" s="45"/>
      <c r="G9" s="45"/>
      <c r="H9" s="45"/>
      <c r="I9" s="128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28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5</v>
      </c>
      <c r="G11" s="45"/>
      <c r="H11" s="45"/>
      <c r="I11" s="130" t="s">
        <v>22</v>
      </c>
      <c r="J11" s="33" t="s">
        <v>5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30" t="s">
        <v>25</v>
      </c>
      <c r="J12" s="131" t="str">
        <f>'Rekapitulace stavby'!AN8</f>
        <v>26. 3. 2018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28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30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30" t="s">
        <v>29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28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30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30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28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30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30" t="s">
        <v>29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28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28"/>
      <c r="J23" s="45"/>
      <c r="K23" s="49"/>
    </row>
    <row r="24" spans="2:11" s="6" customFormat="1" ht="16.5" customHeight="1">
      <c r="B24" s="132"/>
      <c r="C24" s="133"/>
      <c r="D24" s="133"/>
      <c r="E24" s="42" t="s">
        <v>5</v>
      </c>
      <c r="F24" s="42"/>
      <c r="G24" s="42"/>
      <c r="H24" s="42"/>
      <c r="I24" s="134"/>
      <c r="J24" s="133"/>
      <c r="K24" s="135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28"/>
      <c r="J25" s="45"/>
      <c r="K25" s="49"/>
    </row>
    <row r="26" spans="2:11" s="1" customFormat="1" ht="6.95" customHeight="1">
      <c r="B26" s="44"/>
      <c r="C26" s="45"/>
      <c r="D26" s="80"/>
      <c r="E26" s="80"/>
      <c r="F26" s="80"/>
      <c r="G26" s="80"/>
      <c r="H26" s="80"/>
      <c r="I26" s="136"/>
      <c r="J26" s="80"/>
      <c r="K26" s="137"/>
    </row>
    <row r="27" spans="2:11" s="1" customFormat="1" ht="25.4" customHeight="1">
      <c r="B27" s="44"/>
      <c r="C27" s="45"/>
      <c r="D27" s="138" t="s">
        <v>35</v>
      </c>
      <c r="E27" s="45"/>
      <c r="F27" s="45"/>
      <c r="G27" s="45"/>
      <c r="H27" s="45"/>
      <c r="I27" s="128"/>
      <c r="J27" s="139">
        <f>ROUND(J77,2)</f>
        <v>0</v>
      </c>
      <c r="K27" s="49"/>
    </row>
    <row r="28" spans="2:11" s="1" customFormat="1" ht="6.95" customHeight="1">
      <c r="B28" s="44"/>
      <c r="C28" s="45"/>
      <c r="D28" s="80"/>
      <c r="E28" s="80"/>
      <c r="F28" s="80"/>
      <c r="G28" s="80"/>
      <c r="H28" s="80"/>
      <c r="I28" s="136"/>
      <c r="J28" s="80"/>
      <c r="K28" s="137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40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41">
        <f>ROUND(SUM(BE77:BE92),2)</f>
        <v>0</v>
      </c>
      <c r="G30" s="45"/>
      <c r="H30" s="45"/>
      <c r="I30" s="142">
        <v>0.21</v>
      </c>
      <c r="J30" s="141">
        <f>ROUND(ROUND((SUM(BE77:BE92)),2)*I30,2)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41">
        <f>ROUND(SUM(BF77:BF92),2)</f>
        <v>0</v>
      </c>
      <c r="G31" s="45"/>
      <c r="H31" s="45"/>
      <c r="I31" s="142">
        <v>0.15</v>
      </c>
      <c r="J31" s="141">
        <f>ROUND(ROUND((SUM(BF77:BF92)),2)*I31,2)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41">
        <f>ROUND(SUM(BG77:BG92),2)</f>
        <v>0</v>
      </c>
      <c r="G32" s="45"/>
      <c r="H32" s="45"/>
      <c r="I32" s="142">
        <v>0.21</v>
      </c>
      <c r="J32" s="141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41">
        <f>ROUND(SUM(BH77:BH92),2)</f>
        <v>0</v>
      </c>
      <c r="G33" s="45"/>
      <c r="H33" s="45"/>
      <c r="I33" s="142">
        <v>0.15</v>
      </c>
      <c r="J33" s="141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41">
        <f>ROUND(SUM(BI77:BI92),2)</f>
        <v>0</v>
      </c>
      <c r="G34" s="45"/>
      <c r="H34" s="45"/>
      <c r="I34" s="142">
        <v>0</v>
      </c>
      <c r="J34" s="141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28"/>
      <c r="J35" s="45"/>
      <c r="K35" s="49"/>
    </row>
    <row r="36" spans="2:11" s="1" customFormat="1" ht="25.4" customHeight="1">
      <c r="B36" s="44"/>
      <c r="C36" s="143"/>
      <c r="D36" s="144" t="s">
        <v>45</v>
      </c>
      <c r="E36" s="86"/>
      <c r="F36" s="86"/>
      <c r="G36" s="145" t="s">
        <v>46</v>
      </c>
      <c r="H36" s="146" t="s">
        <v>47</v>
      </c>
      <c r="I36" s="147"/>
      <c r="J36" s="148">
        <f>SUM(J27:J34)</f>
        <v>0</v>
      </c>
      <c r="K36" s="149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50"/>
      <c r="J37" s="66"/>
      <c r="K37" s="67"/>
    </row>
    <row r="41" spans="2:11" s="1" customFormat="1" ht="6.95" customHeight="1">
      <c r="B41" s="68"/>
      <c r="C41" s="69"/>
      <c r="D41" s="69"/>
      <c r="E41" s="69"/>
      <c r="F41" s="69"/>
      <c r="G41" s="69"/>
      <c r="H41" s="69"/>
      <c r="I41" s="151"/>
      <c r="J41" s="69"/>
      <c r="K41" s="152"/>
    </row>
    <row r="42" spans="2:11" s="1" customFormat="1" ht="36.95" customHeight="1">
      <c r="B42" s="44"/>
      <c r="C42" s="28" t="s">
        <v>91</v>
      </c>
      <c r="D42" s="45"/>
      <c r="E42" s="45"/>
      <c r="F42" s="45"/>
      <c r="G42" s="45"/>
      <c r="H42" s="45"/>
      <c r="I42" s="128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28"/>
      <c r="J43" s="45"/>
      <c r="K43" s="49"/>
    </row>
    <row r="44" spans="2:11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28"/>
      <c r="J44" s="45"/>
      <c r="K44" s="49"/>
    </row>
    <row r="45" spans="2:11" s="1" customFormat="1" ht="16.5" customHeight="1">
      <c r="B45" s="44"/>
      <c r="C45" s="45"/>
      <c r="D45" s="45"/>
      <c r="E45" s="127" t="str">
        <f>E7</f>
        <v>Propustek Červené Janovice III/0172 km 0,715</v>
      </c>
      <c r="F45" s="38"/>
      <c r="G45" s="38"/>
      <c r="H45" s="38"/>
      <c r="I45" s="128"/>
      <c r="J45" s="45"/>
      <c r="K45" s="49"/>
    </row>
    <row r="46" spans="2:11" s="1" customFormat="1" ht="14.4" customHeight="1">
      <c r="B46" s="44"/>
      <c r="C46" s="38" t="s">
        <v>89</v>
      </c>
      <c r="D46" s="45"/>
      <c r="E46" s="45"/>
      <c r="F46" s="45"/>
      <c r="G46" s="45"/>
      <c r="H46" s="45"/>
      <c r="I46" s="128"/>
      <c r="J46" s="45"/>
      <c r="K46" s="49"/>
    </row>
    <row r="47" spans="2:11" s="1" customFormat="1" ht="17.25" customHeight="1">
      <c r="B47" s="44"/>
      <c r="C47" s="45"/>
      <c r="D47" s="45"/>
      <c r="E47" s="129" t="str">
        <f>E9</f>
        <v>00 - Vedlejší rozpočtové náklady</v>
      </c>
      <c r="F47" s="45"/>
      <c r="G47" s="45"/>
      <c r="H47" s="45"/>
      <c r="I47" s="128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28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30" t="s">
        <v>25</v>
      </c>
      <c r="J49" s="131" t="str">
        <f>IF(J12="","",J12)</f>
        <v>26. 3. 2018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28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30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28"/>
      <c r="J52" s="153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28"/>
      <c r="J53" s="45"/>
      <c r="K53" s="49"/>
    </row>
    <row r="54" spans="2:11" s="1" customFormat="1" ht="29.25" customHeight="1">
      <c r="B54" s="44"/>
      <c r="C54" s="154" t="s">
        <v>92</v>
      </c>
      <c r="D54" s="143"/>
      <c r="E54" s="143"/>
      <c r="F54" s="143"/>
      <c r="G54" s="143"/>
      <c r="H54" s="143"/>
      <c r="I54" s="155"/>
      <c r="J54" s="156" t="s">
        <v>93</v>
      </c>
      <c r="K54" s="157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28"/>
      <c r="J55" s="45"/>
      <c r="K55" s="49"/>
    </row>
    <row r="56" spans="2:47" s="1" customFormat="1" ht="29.25" customHeight="1">
      <c r="B56" s="44"/>
      <c r="C56" s="158" t="s">
        <v>94</v>
      </c>
      <c r="D56" s="45"/>
      <c r="E56" s="45"/>
      <c r="F56" s="45"/>
      <c r="G56" s="45"/>
      <c r="H56" s="45"/>
      <c r="I56" s="128"/>
      <c r="J56" s="139">
        <f>J77</f>
        <v>0</v>
      </c>
      <c r="K56" s="49"/>
      <c r="AU56" s="22" t="s">
        <v>95</v>
      </c>
    </row>
    <row r="57" spans="2:11" s="7" customFormat="1" ht="24.95" customHeight="1">
      <c r="B57" s="159"/>
      <c r="C57" s="160"/>
      <c r="D57" s="161" t="s">
        <v>102</v>
      </c>
      <c r="E57" s="162"/>
      <c r="F57" s="162"/>
      <c r="G57" s="162"/>
      <c r="H57" s="162"/>
      <c r="I57" s="163"/>
      <c r="J57" s="164">
        <f>J78</f>
        <v>0</v>
      </c>
      <c r="K57" s="165"/>
    </row>
    <row r="58" spans="2:11" s="1" customFormat="1" ht="21.8" customHeight="1">
      <c r="B58" s="44"/>
      <c r="C58" s="45"/>
      <c r="D58" s="45"/>
      <c r="E58" s="45"/>
      <c r="F58" s="45"/>
      <c r="G58" s="45"/>
      <c r="H58" s="45"/>
      <c r="I58" s="128"/>
      <c r="J58" s="45"/>
      <c r="K58" s="49"/>
    </row>
    <row r="59" spans="2:11" s="1" customFormat="1" ht="6.95" customHeight="1">
      <c r="B59" s="65"/>
      <c r="C59" s="66"/>
      <c r="D59" s="66"/>
      <c r="E59" s="66"/>
      <c r="F59" s="66"/>
      <c r="G59" s="66"/>
      <c r="H59" s="66"/>
      <c r="I59" s="150"/>
      <c r="J59" s="66"/>
      <c r="K59" s="67"/>
    </row>
    <row r="63" spans="2:12" s="1" customFormat="1" ht="6.95" customHeight="1">
      <c r="B63" s="68"/>
      <c r="C63" s="69"/>
      <c r="D63" s="69"/>
      <c r="E63" s="69"/>
      <c r="F63" s="69"/>
      <c r="G63" s="69"/>
      <c r="H63" s="69"/>
      <c r="I63" s="151"/>
      <c r="J63" s="69"/>
      <c r="K63" s="69"/>
      <c r="L63" s="44"/>
    </row>
    <row r="64" spans="2:12" s="1" customFormat="1" ht="36.95" customHeight="1">
      <c r="B64" s="44"/>
      <c r="C64" s="70" t="s">
        <v>103</v>
      </c>
      <c r="L64" s="44"/>
    </row>
    <row r="65" spans="2:12" s="1" customFormat="1" ht="6.95" customHeight="1">
      <c r="B65" s="44"/>
      <c r="L65" s="44"/>
    </row>
    <row r="66" spans="2:12" s="1" customFormat="1" ht="14.4" customHeight="1">
      <c r="B66" s="44"/>
      <c r="C66" s="72" t="s">
        <v>19</v>
      </c>
      <c r="L66" s="44"/>
    </row>
    <row r="67" spans="2:12" s="1" customFormat="1" ht="16.5" customHeight="1">
      <c r="B67" s="44"/>
      <c r="E67" s="173" t="str">
        <f>E7</f>
        <v>Propustek Červené Janovice III/0172 km 0,715</v>
      </c>
      <c r="F67" s="72"/>
      <c r="G67" s="72"/>
      <c r="H67" s="72"/>
      <c r="L67" s="44"/>
    </row>
    <row r="68" spans="2:12" s="1" customFormat="1" ht="14.4" customHeight="1">
      <c r="B68" s="44"/>
      <c r="C68" s="72" t="s">
        <v>89</v>
      </c>
      <c r="L68" s="44"/>
    </row>
    <row r="69" spans="2:12" s="1" customFormat="1" ht="17.25" customHeight="1">
      <c r="B69" s="44"/>
      <c r="E69" s="75" t="str">
        <f>E9</f>
        <v>00 - Vedlejší rozpočtové náklady</v>
      </c>
      <c r="F69" s="1"/>
      <c r="G69" s="1"/>
      <c r="H69" s="1"/>
      <c r="L69" s="44"/>
    </row>
    <row r="70" spans="2:12" s="1" customFormat="1" ht="6.95" customHeight="1">
      <c r="B70" s="44"/>
      <c r="L70" s="44"/>
    </row>
    <row r="71" spans="2:12" s="1" customFormat="1" ht="18" customHeight="1">
      <c r="B71" s="44"/>
      <c r="C71" s="72" t="s">
        <v>23</v>
      </c>
      <c r="F71" s="174" t="str">
        <f>F12</f>
        <v xml:space="preserve"> </v>
      </c>
      <c r="I71" s="175" t="s">
        <v>25</v>
      </c>
      <c r="J71" s="77" t="str">
        <f>IF(J12="","",J12)</f>
        <v>26. 3. 2018</v>
      </c>
      <c r="L71" s="44"/>
    </row>
    <row r="72" spans="2:12" s="1" customFormat="1" ht="6.95" customHeight="1">
      <c r="B72" s="44"/>
      <c r="L72" s="44"/>
    </row>
    <row r="73" spans="2:12" s="1" customFormat="1" ht="13.5">
      <c r="B73" s="44"/>
      <c r="C73" s="72" t="s">
        <v>27</v>
      </c>
      <c r="F73" s="174" t="str">
        <f>E15</f>
        <v xml:space="preserve"> </v>
      </c>
      <c r="I73" s="175" t="s">
        <v>32</v>
      </c>
      <c r="J73" s="174" t="str">
        <f>E21</f>
        <v xml:space="preserve"> </v>
      </c>
      <c r="L73" s="44"/>
    </row>
    <row r="74" spans="2:12" s="1" customFormat="1" ht="14.4" customHeight="1">
      <c r="B74" s="44"/>
      <c r="C74" s="72" t="s">
        <v>30</v>
      </c>
      <c r="F74" s="174" t="str">
        <f>IF(E18="","",E18)</f>
        <v/>
      </c>
      <c r="L74" s="44"/>
    </row>
    <row r="75" spans="2:12" s="1" customFormat="1" ht="10.3" customHeight="1">
      <c r="B75" s="44"/>
      <c r="L75" s="44"/>
    </row>
    <row r="76" spans="2:20" s="9" customFormat="1" ht="29.25" customHeight="1">
      <c r="B76" s="176"/>
      <c r="C76" s="177" t="s">
        <v>104</v>
      </c>
      <c r="D76" s="178" t="s">
        <v>54</v>
      </c>
      <c r="E76" s="178" t="s">
        <v>50</v>
      </c>
      <c r="F76" s="178" t="s">
        <v>105</v>
      </c>
      <c r="G76" s="178" t="s">
        <v>106</v>
      </c>
      <c r="H76" s="178" t="s">
        <v>107</v>
      </c>
      <c r="I76" s="179" t="s">
        <v>108</v>
      </c>
      <c r="J76" s="178" t="s">
        <v>93</v>
      </c>
      <c r="K76" s="180" t="s">
        <v>109</v>
      </c>
      <c r="L76" s="176"/>
      <c r="M76" s="90" t="s">
        <v>110</v>
      </c>
      <c r="N76" s="91" t="s">
        <v>39</v>
      </c>
      <c r="O76" s="91" t="s">
        <v>111</v>
      </c>
      <c r="P76" s="91" t="s">
        <v>112</v>
      </c>
      <c r="Q76" s="91" t="s">
        <v>113</v>
      </c>
      <c r="R76" s="91" t="s">
        <v>114</v>
      </c>
      <c r="S76" s="91" t="s">
        <v>115</v>
      </c>
      <c r="T76" s="92" t="s">
        <v>116</v>
      </c>
    </row>
    <row r="77" spans="2:63" s="1" customFormat="1" ht="29.25" customHeight="1">
      <c r="B77" s="44"/>
      <c r="C77" s="94" t="s">
        <v>94</v>
      </c>
      <c r="J77" s="181">
        <f>BK77</f>
        <v>0</v>
      </c>
      <c r="L77" s="44"/>
      <c r="M77" s="93"/>
      <c r="N77" s="80"/>
      <c r="O77" s="80"/>
      <c r="P77" s="182">
        <f>P78</f>
        <v>0</v>
      </c>
      <c r="Q77" s="80"/>
      <c r="R77" s="182">
        <f>R78</f>
        <v>0</v>
      </c>
      <c r="S77" s="80"/>
      <c r="T77" s="183">
        <f>T78</f>
        <v>0</v>
      </c>
      <c r="AT77" s="22" t="s">
        <v>68</v>
      </c>
      <c r="AU77" s="22" t="s">
        <v>95</v>
      </c>
      <c r="BK77" s="184">
        <f>BK78</f>
        <v>0</v>
      </c>
    </row>
    <row r="78" spans="2:63" s="10" customFormat="1" ht="37.4" customHeight="1">
      <c r="B78" s="185"/>
      <c r="D78" s="186" t="s">
        <v>68</v>
      </c>
      <c r="E78" s="187" t="s">
        <v>289</v>
      </c>
      <c r="F78" s="187" t="s">
        <v>290</v>
      </c>
      <c r="I78" s="188"/>
      <c r="J78" s="189">
        <f>BK78</f>
        <v>0</v>
      </c>
      <c r="L78" s="185"/>
      <c r="M78" s="190"/>
      <c r="N78" s="191"/>
      <c r="O78" s="191"/>
      <c r="P78" s="192">
        <f>SUM(P79:P92)</f>
        <v>0</v>
      </c>
      <c r="Q78" s="191"/>
      <c r="R78" s="192">
        <f>SUM(R79:R92)</f>
        <v>0</v>
      </c>
      <c r="S78" s="191"/>
      <c r="T78" s="193">
        <f>SUM(T79:T92)</f>
        <v>0</v>
      </c>
      <c r="AR78" s="186" t="s">
        <v>126</v>
      </c>
      <c r="AT78" s="194" t="s">
        <v>68</v>
      </c>
      <c r="AU78" s="194" t="s">
        <v>69</v>
      </c>
      <c r="AY78" s="186" t="s">
        <v>119</v>
      </c>
      <c r="BK78" s="195">
        <f>SUM(BK79:BK92)</f>
        <v>0</v>
      </c>
    </row>
    <row r="79" spans="2:65" s="1" customFormat="1" ht="16.5" customHeight="1">
      <c r="B79" s="198"/>
      <c r="C79" s="199" t="s">
        <v>77</v>
      </c>
      <c r="D79" s="199" t="s">
        <v>121</v>
      </c>
      <c r="E79" s="200" t="s">
        <v>310</v>
      </c>
      <c r="F79" s="201" t="s">
        <v>311</v>
      </c>
      <c r="G79" s="202" t="s">
        <v>312</v>
      </c>
      <c r="H79" s="203">
        <v>1</v>
      </c>
      <c r="I79" s="204"/>
      <c r="J79" s="205">
        <f>ROUND(I79*H79,2)</f>
        <v>0</v>
      </c>
      <c r="K79" s="201" t="s">
        <v>125</v>
      </c>
      <c r="L79" s="44"/>
      <c r="M79" s="206" t="s">
        <v>5</v>
      </c>
      <c r="N79" s="207" t="s">
        <v>40</v>
      </c>
      <c r="O79" s="45"/>
      <c r="P79" s="208">
        <f>O79*H79</f>
        <v>0</v>
      </c>
      <c r="Q79" s="208">
        <v>0</v>
      </c>
      <c r="R79" s="208">
        <f>Q79*H79</f>
        <v>0</v>
      </c>
      <c r="S79" s="208">
        <v>0</v>
      </c>
      <c r="T79" s="209">
        <f>S79*H79</f>
        <v>0</v>
      </c>
      <c r="AR79" s="22" t="s">
        <v>295</v>
      </c>
      <c r="AT79" s="22" t="s">
        <v>121</v>
      </c>
      <c r="AU79" s="22" t="s">
        <v>77</v>
      </c>
      <c r="AY79" s="22" t="s">
        <v>119</v>
      </c>
      <c r="BE79" s="210">
        <f>IF(N79="základní",J79,0)</f>
        <v>0</v>
      </c>
      <c r="BF79" s="210">
        <f>IF(N79="snížená",J79,0)</f>
        <v>0</v>
      </c>
      <c r="BG79" s="210">
        <f>IF(N79="zákl. přenesená",J79,0)</f>
        <v>0</v>
      </c>
      <c r="BH79" s="210">
        <f>IF(N79="sníž. přenesená",J79,0)</f>
        <v>0</v>
      </c>
      <c r="BI79" s="210">
        <f>IF(N79="nulová",J79,0)</f>
        <v>0</v>
      </c>
      <c r="BJ79" s="22" t="s">
        <v>77</v>
      </c>
      <c r="BK79" s="210">
        <f>ROUND(I79*H79,2)</f>
        <v>0</v>
      </c>
      <c r="BL79" s="22" t="s">
        <v>295</v>
      </c>
      <c r="BM79" s="22" t="s">
        <v>313</v>
      </c>
    </row>
    <row r="80" spans="2:47" s="1" customFormat="1" ht="13.5">
      <c r="B80" s="44"/>
      <c r="D80" s="211" t="s">
        <v>128</v>
      </c>
      <c r="F80" s="212" t="s">
        <v>314</v>
      </c>
      <c r="I80" s="213"/>
      <c r="L80" s="44"/>
      <c r="M80" s="214"/>
      <c r="N80" s="45"/>
      <c r="O80" s="45"/>
      <c r="P80" s="45"/>
      <c r="Q80" s="45"/>
      <c r="R80" s="45"/>
      <c r="S80" s="45"/>
      <c r="T80" s="83"/>
      <c r="AT80" s="22" t="s">
        <v>128</v>
      </c>
      <c r="AU80" s="22" t="s">
        <v>77</v>
      </c>
    </row>
    <row r="81" spans="2:47" s="1" customFormat="1" ht="13.5">
      <c r="B81" s="44"/>
      <c r="D81" s="211" t="s">
        <v>130</v>
      </c>
      <c r="F81" s="215" t="s">
        <v>315</v>
      </c>
      <c r="I81" s="213"/>
      <c r="L81" s="44"/>
      <c r="M81" s="214"/>
      <c r="N81" s="45"/>
      <c r="O81" s="45"/>
      <c r="P81" s="45"/>
      <c r="Q81" s="45"/>
      <c r="R81" s="45"/>
      <c r="S81" s="45"/>
      <c r="T81" s="83"/>
      <c r="AT81" s="22" t="s">
        <v>130</v>
      </c>
      <c r="AU81" s="22" t="s">
        <v>77</v>
      </c>
    </row>
    <row r="82" spans="2:65" s="1" customFormat="1" ht="16.5" customHeight="1">
      <c r="B82" s="198"/>
      <c r="C82" s="199" t="s">
        <v>79</v>
      </c>
      <c r="D82" s="199" t="s">
        <v>121</v>
      </c>
      <c r="E82" s="200" t="s">
        <v>316</v>
      </c>
      <c r="F82" s="201" t="s">
        <v>317</v>
      </c>
      <c r="G82" s="202" t="s">
        <v>318</v>
      </c>
      <c r="H82" s="203">
        <v>1</v>
      </c>
      <c r="I82" s="204"/>
      <c r="J82" s="205">
        <f>ROUND(I82*H82,2)</f>
        <v>0</v>
      </c>
      <c r="K82" s="201" t="s">
        <v>319</v>
      </c>
      <c r="L82" s="44"/>
      <c r="M82" s="206" t="s">
        <v>5</v>
      </c>
      <c r="N82" s="207" t="s">
        <v>40</v>
      </c>
      <c r="O82" s="45"/>
      <c r="P82" s="208">
        <f>O82*H82</f>
        <v>0</v>
      </c>
      <c r="Q82" s="208">
        <v>0</v>
      </c>
      <c r="R82" s="208">
        <f>Q82*H82</f>
        <v>0</v>
      </c>
      <c r="S82" s="208">
        <v>0</v>
      </c>
      <c r="T82" s="209">
        <f>S82*H82</f>
        <v>0</v>
      </c>
      <c r="AR82" s="22" t="s">
        <v>295</v>
      </c>
      <c r="AT82" s="22" t="s">
        <v>121</v>
      </c>
      <c r="AU82" s="22" t="s">
        <v>77</v>
      </c>
      <c r="AY82" s="22" t="s">
        <v>119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22" t="s">
        <v>77</v>
      </c>
      <c r="BK82" s="210">
        <f>ROUND(I82*H82,2)</f>
        <v>0</v>
      </c>
      <c r="BL82" s="22" t="s">
        <v>295</v>
      </c>
      <c r="BM82" s="22" t="s">
        <v>320</v>
      </c>
    </row>
    <row r="83" spans="2:47" s="1" customFormat="1" ht="13.5">
      <c r="B83" s="44"/>
      <c r="D83" s="211" t="s">
        <v>128</v>
      </c>
      <c r="F83" s="212" t="s">
        <v>317</v>
      </c>
      <c r="I83" s="213"/>
      <c r="L83" s="44"/>
      <c r="M83" s="214"/>
      <c r="N83" s="45"/>
      <c r="O83" s="45"/>
      <c r="P83" s="45"/>
      <c r="Q83" s="45"/>
      <c r="R83" s="45"/>
      <c r="S83" s="45"/>
      <c r="T83" s="83"/>
      <c r="AT83" s="22" t="s">
        <v>128</v>
      </c>
      <c r="AU83" s="22" t="s">
        <v>77</v>
      </c>
    </row>
    <row r="84" spans="2:65" s="1" customFormat="1" ht="16.5" customHeight="1">
      <c r="B84" s="198"/>
      <c r="C84" s="199" t="s">
        <v>142</v>
      </c>
      <c r="D84" s="199" t="s">
        <v>121</v>
      </c>
      <c r="E84" s="200" t="s">
        <v>321</v>
      </c>
      <c r="F84" s="201" t="s">
        <v>322</v>
      </c>
      <c r="G84" s="202" t="s">
        <v>312</v>
      </c>
      <c r="H84" s="203">
        <v>1</v>
      </c>
      <c r="I84" s="204"/>
      <c r="J84" s="205">
        <f>ROUND(I84*H84,2)</f>
        <v>0</v>
      </c>
      <c r="K84" s="201" t="s">
        <v>319</v>
      </c>
      <c r="L84" s="44"/>
      <c r="M84" s="206" t="s">
        <v>5</v>
      </c>
      <c r="N84" s="207" t="s">
        <v>40</v>
      </c>
      <c r="O84" s="45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AR84" s="22" t="s">
        <v>295</v>
      </c>
      <c r="AT84" s="22" t="s">
        <v>121</v>
      </c>
      <c r="AU84" s="22" t="s">
        <v>77</v>
      </c>
      <c r="AY84" s="22" t="s">
        <v>119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22" t="s">
        <v>77</v>
      </c>
      <c r="BK84" s="210">
        <f>ROUND(I84*H84,2)</f>
        <v>0</v>
      </c>
      <c r="BL84" s="22" t="s">
        <v>295</v>
      </c>
      <c r="BM84" s="22" t="s">
        <v>323</v>
      </c>
    </row>
    <row r="85" spans="2:47" s="1" customFormat="1" ht="13.5">
      <c r="B85" s="44"/>
      <c r="D85" s="211" t="s">
        <v>128</v>
      </c>
      <c r="F85" s="212" t="s">
        <v>322</v>
      </c>
      <c r="I85" s="213"/>
      <c r="L85" s="44"/>
      <c r="M85" s="214"/>
      <c r="N85" s="45"/>
      <c r="O85" s="45"/>
      <c r="P85" s="45"/>
      <c r="Q85" s="45"/>
      <c r="R85" s="45"/>
      <c r="S85" s="45"/>
      <c r="T85" s="83"/>
      <c r="AT85" s="22" t="s">
        <v>128</v>
      </c>
      <c r="AU85" s="22" t="s">
        <v>77</v>
      </c>
    </row>
    <row r="86" spans="2:65" s="1" customFormat="1" ht="16.5" customHeight="1">
      <c r="B86" s="198"/>
      <c r="C86" s="199" t="s">
        <v>126</v>
      </c>
      <c r="D86" s="199" t="s">
        <v>121</v>
      </c>
      <c r="E86" s="200" t="s">
        <v>324</v>
      </c>
      <c r="F86" s="201" t="s">
        <v>325</v>
      </c>
      <c r="G86" s="202" t="s">
        <v>312</v>
      </c>
      <c r="H86" s="203">
        <v>1</v>
      </c>
      <c r="I86" s="204"/>
      <c r="J86" s="205">
        <f>ROUND(I86*H86,2)</f>
        <v>0</v>
      </c>
      <c r="K86" s="201" t="s">
        <v>5</v>
      </c>
      <c r="L86" s="44"/>
      <c r="M86" s="206" t="s">
        <v>5</v>
      </c>
      <c r="N86" s="207" t="s">
        <v>40</v>
      </c>
      <c r="O86" s="45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2" t="s">
        <v>295</v>
      </c>
      <c r="AT86" s="22" t="s">
        <v>121</v>
      </c>
      <c r="AU86" s="22" t="s">
        <v>77</v>
      </c>
      <c r="AY86" s="22" t="s">
        <v>119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2" t="s">
        <v>77</v>
      </c>
      <c r="BK86" s="210">
        <f>ROUND(I86*H86,2)</f>
        <v>0</v>
      </c>
      <c r="BL86" s="22" t="s">
        <v>295</v>
      </c>
      <c r="BM86" s="22" t="s">
        <v>326</v>
      </c>
    </row>
    <row r="87" spans="2:47" s="1" customFormat="1" ht="13.5">
      <c r="B87" s="44"/>
      <c r="D87" s="211" t="s">
        <v>128</v>
      </c>
      <c r="F87" s="212" t="s">
        <v>322</v>
      </c>
      <c r="I87" s="213"/>
      <c r="L87" s="44"/>
      <c r="M87" s="214"/>
      <c r="N87" s="45"/>
      <c r="O87" s="45"/>
      <c r="P87" s="45"/>
      <c r="Q87" s="45"/>
      <c r="R87" s="45"/>
      <c r="S87" s="45"/>
      <c r="T87" s="83"/>
      <c r="AT87" s="22" t="s">
        <v>128</v>
      </c>
      <c r="AU87" s="22" t="s">
        <v>77</v>
      </c>
    </row>
    <row r="88" spans="2:65" s="1" customFormat="1" ht="16.5" customHeight="1">
      <c r="B88" s="198"/>
      <c r="C88" s="199" t="s">
        <v>153</v>
      </c>
      <c r="D88" s="199" t="s">
        <v>121</v>
      </c>
      <c r="E88" s="200" t="s">
        <v>327</v>
      </c>
      <c r="F88" s="201" t="s">
        <v>328</v>
      </c>
      <c r="G88" s="202" t="s">
        <v>312</v>
      </c>
      <c r="H88" s="203">
        <v>1</v>
      </c>
      <c r="I88" s="204"/>
      <c r="J88" s="205">
        <f>ROUND(I88*H88,2)</f>
        <v>0</v>
      </c>
      <c r="K88" s="201" t="s">
        <v>125</v>
      </c>
      <c r="L88" s="44"/>
      <c r="M88" s="206" t="s">
        <v>5</v>
      </c>
      <c r="N88" s="207" t="s">
        <v>40</v>
      </c>
      <c r="O88" s="45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2" t="s">
        <v>295</v>
      </c>
      <c r="AT88" s="22" t="s">
        <v>121</v>
      </c>
      <c r="AU88" s="22" t="s">
        <v>77</v>
      </c>
      <c r="AY88" s="22" t="s">
        <v>119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2" t="s">
        <v>77</v>
      </c>
      <c r="BK88" s="210">
        <f>ROUND(I88*H88,2)</f>
        <v>0</v>
      </c>
      <c r="BL88" s="22" t="s">
        <v>295</v>
      </c>
      <c r="BM88" s="22" t="s">
        <v>329</v>
      </c>
    </row>
    <row r="89" spans="2:47" s="1" customFormat="1" ht="13.5">
      <c r="B89" s="44"/>
      <c r="D89" s="211" t="s">
        <v>128</v>
      </c>
      <c r="F89" s="212" t="s">
        <v>328</v>
      </c>
      <c r="I89" s="213"/>
      <c r="L89" s="44"/>
      <c r="M89" s="214"/>
      <c r="N89" s="45"/>
      <c r="O89" s="45"/>
      <c r="P89" s="45"/>
      <c r="Q89" s="45"/>
      <c r="R89" s="45"/>
      <c r="S89" s="45"/>
      <c r="T89" s="83"/>
      <c r="AT89" s="22" t="s">
        <v>128</v>
      </c>
      <c r="AU89" s="22" t="s">
        <v>77</v>
      </c>
    </row>
    <row r="90" spans="2:47" s="1" customFormat="1" ht="13.5">
      <c r="B90" s="44"/>
      <c r="D90" s="211" t="s">
        <v>130</v>
      </c>
      <c r="F90" s="215" t="s">
        <v>330</v>
      </c>
      <c r="I90" s="213"/>
      <c r="L90" s="44"/>
      <c r="M90" s="214"/>
      <c r="N90" s="45"/>
      <c r="O90" s="45"/>
      <c r="P90" s="45"/>
      <c r="Q90" s="45"/>
      <c r="R90" s="45"/>
      <c r="S90" s="45"/>
      <c r="T90" s="83"/>
      <c r="AT90" s="22" t="s">
        <v>130</v>
      </c>
      <c r="AU90" s="22" t="s">
        <v>77</v>
      </c>
    </row>
    <row r="91" spans="2:65" s="1" customFormat="1" ht="16.5" customHeight="1">
      <c r="B91" s="198"/>
      <c r="C91" s="199" t="s">
        <v>160</v>
      </c>
      <c r="D91" s="199" t="s">
        <v>121</v>
      </c>
      <c r="E91" s="200" t="s">
        <v>331</v>
      </c>
      <c r="F91" s="201" t="s">
        <v>332</v>
      </c>
      <c r="G91" s="202" t="s">
        <v>312</v>
      </c>
      <c r="H91" s="203">
        <v>1</v>
      </c>
      <c r="I91" s="204"/>
      <c r="J91" s="205">
        <f>ROUND(I91*H91,2)</f>
        <v>0</v>
      </c>
      <c r="K91" s="201" t="s">
        <v>333</v>
      </c>
      <c r="L91" s="44"/>
      <c r="M91" s="206" t="s">
        <v>5</v>
      </c>
      <c r="N91" s="207" t="s">
        <v>40</v>
      </c>
      <c r="O91" s="45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2" t="s">
        <v>295</v>
      </c>
      <c r="AT91" s="22" t="s">
        <v>121</v>
      </c>
      <c r="AU91" s="22" t="s">
        <v>77</v>
      </c>
      <c r="AY91" s="22" t="s">
        <v>119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2" t="s">
        <v>77</v>
      </c>
      <c r="BK91" s="210">
        <f>ROUND(I91*H91,2)</f>
        <v>0</v>
      </c>
      <c r="BL91" s="22" t="s">
        <v>295</v>
      </c>
      <c r="BM91" s="22" t="s">
        <v>334</v>
      </c>
    </row>
    <row r="92" spans="2:47" s="1" customFormat="1" ht="13.5">
      <c r="B92" s="44"/>
      <c r="D92" s="211" t="s">
        <v>128</v>
      </c>
      <c r="F92" s="212" t="s">
        <v>335</v>
      </c>
      <c r="I92" s="213"/>
      <c r="L92" s="44"/>
      <c r="M92" s="227"/>
      <c r="N92" s="228"/>
      <c r="O92" s="228"/>
      <c r="P92" s="228"/>
      <c r="Q92" s="228"/>
      <c r="R92" s="228"/>
      <c r="S92" s="228"/>
      <c r="T92" s="229"/>
      <c r="AT92" s="22" t="s">
        <v>128</v>
      </c>
      <c r="AU92" s="22" t="s">
        <v>77</v>
      </c>
    </row>
    <row r="93" spans="2:12" s="1" customFormat="1" ht="6.95" customHeight="1">
      <c r="B93" s="65"/>
      <c r="C93" s="66"/>
      <c r="D93" s="66"/>
      <c r="E93" s="66"/>
      <c r="F93" s="66"/>
      <c r="G93" s="66"/>
      <c r="H93" s="66"/>
      <c r="I93" s="150"/>
      <c r="J93" s="66"/>
      <c r="K93" s="66"/>
      <c r="L93" s="44"/>
    </row>
  </sheetData>
  <autoFilter ref="C76:K92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2" customFormat="1" ht="45" customHeight="1">
      <c r="B3" s="234"/>
      <c r="C3" s="235" t="s">
        <v>336</v>
      </c>
      <c r="D3" s="235"/>
      <c r="E3" s="235"/>
      <c r="F3" s="235"/>
      <c r="G3" s="235"/>
      <c r="H3" s="235"/>
      <c r="I3" s="235"/>
      <c r="J3" s="235"/>
      <c r="K3" s="236"/>
    </row>
    <row r="4" spans="2:11" ht="25.5" customHeight="1">
      <c r="B4" s="237"/>
      <c r="C4" s="238" t="s">
        <v>337</v>
      </c>
      <c r="D4" s="238"/>
      <c r="E4" s="238"/>
      <c r="F4" s="238"/>
      <c r="G4" s="238"/>
      <c r="H4" s="238"/>
      <c r="I4" s="238"/>
      <c r="J4" s="238"/>
      <c r="K4" s="239"/>
    </row>
    <row r="5" spans="2:1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7"/>
      <c r="C6" s="241" t="s">
        <v>338</v>
      </c>
      <c r="D6" s="241"/>
      <c r="E6" s="241"/>
      <c r="F6" s="241"/>
      <c r="G6" s="241"/>
      <c r="H6" s="241"/>
      <c r="I6" s="241"/>
      <c r="J6" s="241"/>
      <c r="K6" s="239"/>
    </row>
    <row r="7" spans="2:11" ht="15" customHeight="1">
      <c r="B7" s="242"/>
      <c r="C7" s="241" t="s">
        <v>339</v>
      </c>
      <c r="D7" s="241"/>
      <c r="E7" s="241"/>
      <c r="F7" s="241"/>
      <c r="G7" s="241"/>
      <c r="H7" s="241"/>
      <c r="I7" s="241"/>
      <c r="J7" s="241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241" t="s">
        <v>340</v>
      </c>
      <c r="D9" s="241"/>
      <c r="E9" s="241"/>
      <c r="F9" s="241"/>
      <c r="G9" s="241"/>
      <c r="H9" s="241"/>
      <c r="I9" s="241"/>
      <c r="J9" s="241"/>
      <c r="K9" s="239"/>
    </row>
    <row r="10" spans="2:11" ht="15" customHeight="1">
      <c r="B10" s="242"/>
      <c r="C10" s="241"/>
      <c r="D10" s="241" t="s">
        <v>341</v>
      </c>
      <c r="E10" s="241"/>
      <c r="F10" s="241"/>
      <c r="G10" s="241"/>
      <c r="H10" s="241"/>
      <c r="I10" s="241"/>
      <c r="J10" s="241"/>
      <c r="K10" s="239"/>
    </row>
    <row r="11" spans="2:11" ht="15" customHeight="1">
      <c r="B11" s="242"/>
      <c r="C11" s="243"/>
      <c r="D11" s="241" t="s">
        <v>342</v>
      </c>
      <c r="E11" s="241"/>
      <c r="F11" s="241"/>
      <c r="G11" s="241"/>
      <c r="H11" s="241"/>
      <c r="I11" s="241"/>
      <c r="J11" s="241"/>
      <c r="K11" s="239"/>
    </row>
    <row r="12" spans="2:11" ht="12.75" customHeight="1">
      <c r="B12" s="242"/>
      <c r="C12" s="243"/>
      <c r="D12" s="243"/>
      <c r="E12" s="243"/>
      <c r="F12" s="243"/>
      <c r="G12" s="243"/>
      <c r="H12" s="243"/>
      <c r="I12" s="243"/>
      <c r="J12" s="243"/>
      <c r="K12" s="239"/>
    </row>
    <row r="13" spans="2:11" ht="15" customHeight="1">
      <c r="B13" s="242"/>
      <c r="C13" s="243"/>
      <c r="D13" s="241" t="s">
        <v>343</v>
      </c>
      <c r="E13" s="241"/>
      <c r="F13" s="241"/>
      <c r="G13" s="241"/>
      <c r="H13" s="241"/>
      <c r="I13" s="241"/>
      <c r="J13" s="241"/>
      <c r="K13" s="239"/>
    </row>
    <row r="14" spans="2:11" ht="15" customHeight="1">
      <c r="B14" s="242"/>
      <c r="C14" s="243"/>
      <c r="D14" s="241" t="s">
        <v>344</v>
      </c>
      <c r="E14" s="241"/>
      <c r="F14" s="241"/>
      <c r="G14" s="241"/>
      <c r="H14" s="241"/>
      <c r="I14" s="241"/>
      <c r="J14" s="241"/>
      <c r="K14" s="239"/>
    </row>
    <row r="15" spans="2:11" ht="15" customHeight="1">
      <c r="B15" s="242"/>
      <c r="C15" s="243"/>
      <c r="D15" s="241" t="s">
        <v>345</v>
      </c>
      <c r="E15" s="241"/>
      <c r="F15" s="241"/>
      <c r="G15" s="241"/>
      <c r="H15" s="241"/>
      <c r="I15" s="241"/>
      <c r="J15" s="241"/>
      <c r="K15" s="239"/>
    </row>
    <row r="16" spans="2:11" ht="15" customHeight="1">
      <c r="B16" s="242"/>
      <c r="C16" s="243"/>
      <c r="D16" s="243"/>
      <c r="E16" s="244" t="s">
        <v>76</v>
      </c>
      <c r="F16" s="241" t="s">
        <v>346</v>
      </c>
      <c r="G16" s="241"/>
      <c r="H16" s="241"/>
      <c r="I16" s="241"/>
      <c r="J16" s="241"/>
      <c r="K16" s="239"/>
    </row>
    <row r="17" spans="2:11" ht="15" customHeight="1">
      <c r="B17" s="242"/>
      <c r="C17" s="243"/>
      <c r="D17" s="243"/>
      <c r="E17" s="244" t="s">
        <v>347</v>
      </c>
      <c r="F17" s="241" t="s">
        <v>348</v>
      </c>
      <c r="G17" s="241"/>
      <c r="H17" s="241"/>
      <c r="I17" s="241"/>
      <c r="J17" s="241"/>
      <c r="K17" s="239"/>
    </row>
    <row r="18" spans="2:11" ht="15" customHeight="1">
      <c r="B18" s="242"/>
      <c r="C18" s="243"/>
      <c r="D18" s="243"/>
      <c r="E18" s="244" t="s">
        <v>349</v>
      </c>
      <c r="F18" s="241" t="s">
        <v>350</v>
      </c>
      <c r="G18" s="241"/>
      <c r="H18" s="241"/>
      <c r="I18" s="241"/>
      <c r="J18" s="241"/>
      <c r="K18" s="239"/>
    </row>
    <row r="19" spans="2:11" ht="15" customHeight="1">
      <c r="B19" s="242"/>
      <c r="C19" s="243"/>
      <c r="D19" s="243"/>
      <c r="E19" s="244" t="s">
        <v>351</v>
      </c>
      <c r="F19" s="241" t="s">
        <v>352</v>
      </c>
      <c r="G19" s="241"/>
      <c r="H19" s="241"/>
      <c r="I19" s="241"/>
      <c r="J19" s="241"/>
      <c r="K19" s="239"/>
    </row>
    <row r="20" spans="2:11" ht="15" customHeight="1">
      <c r="B20" s="242"/>
      <c r="C20" s="243"/>
      <c r="D20" s="243"/>
      <c r="E20" s="244" t="s">
        <v>289</v>
      </c>
      <c r="F20" s="241" t="s">
        <v>290</v>
      </c>
      <c r="G20" s="241"/>
      <c r="H20" s="241"/>
      <c r="I20" s="241"/>
      <c r="J20" s="241"/>
      <c r="K20" s="239"/>
    </row>
    <row r="21" spans="2:11" ht="15" customHeight="1">
      <c r="B21" s="242"/>
      <c r="C21" s="243"/>
      <c r="D21" s="243"/>
      <c r="E21" s="244" t="s">
        <v>353</v>
      </c>
      <c r="F21" s="241" t="s">
        <v>354</v>
      </c>
      <c r="G21" s="241"/>
      <c r="H21" s="241"/>
      <c r="I21" s="241"/>
      <c r="J21" s="241"/>
      <c r="K21" s="239"/>
    </row>
    <row r="22" spans="2:11" ht="12.75" customHeight="1">
      <c r="B22" s="242"/>
      <c r="C22" s="243"/>
      <c r="D22" s="243"/>
      <c r="E22" s="243"/>
      <c r="F22" s="243"/>
      <c r="G22" s="243"/>
      <c r="H22" s="243"/>
      <c r="I22" s="243"/>
      <c r="J22" s="243"/>
      <c r="K22" s="239"/>
    </row>
    <row r="23" spans="2:11" ht="15" customHeight="1">
      <c r="B23" s="242"/>
      <c r="C23" s="241" t="s">
        <v>355</v>
      </c>
      <c r="D23" s="241"/>
      <c r="E23" s="241"/>
      <c r="F23" s="241"/>
      <c r="G23" s="241"/>
      <c r="H23" s="241"/>
      <c r="I23" s="241"/>
      <c r="J23" s="241"/>
      <c r="K23" s="239"/>
    </row>
    <row r="24" spans="2:11" ht="15" customHeight="1">
      <c r="B24" s="242"/>
      <c r="C24" s="241" t="s">
        <v>356</v>
      </c>
      <c r="D24" s="241"/>
      <c r="E24" s="241"/>
      <c r="F24" s="241"/>
      <c r="G24" s="241"/>
      <c r="H24" s="241"/>
      <c r="I24" s="241"/>
      <c r="J24" s="241"/>
      <c r="K24" s="239"/>
    </row>
    <row r="25" spans="2:11" ht="15" customHeight="1">
      <c r="B25" s="242"/>
      <c r="C25" s="241"/>
      <c r="D25" s="241" t="s">
        <v>357</v>
      </c>
      <c r="E25" s="241"/>
      <c r="F25" s="241"/>
      <c r="G25" s="241"/>
      <c r="H25" s="241"/>
      <c r="I25" s="241"/>
      <c r="J25" s="241"/>
      <c r="K25" s="239"/>
    </row>
    <row r="26" spans="2:11" ht="15" customHeight="1">
      <c r="B26" s="242"/>
      <c r="C26" s="243"/>
      <c r="D26" s="241" t="s">
        <v>358</v>
      </c>
      <c r="E26" s="241"/>
      <c r="F26" s="241"/>
      <c r="G26" s="241"/>
      <c r="H26" s="241"/>
      <c r="I26" s="241"/>
      <c r="J26" s="241"/>
      <c r="K26" s="239"/>
    </row>
    <row r="27" spans="2:11" ht="12.75" customHeight="1">
      <c r="B27" s="242"/>
      <c r="C27" s="243"/>
      <c r="D27" s="243"/>
      <c r="E27" s="243"/>
      <c r="F27" s="243"/>
      <c r="G27" s="243"/>
      <c r="H27" s="243"/>
      <c r="I27" s="243"/>
      <c r="J27" s="243"/>
      <c r="K27" s="239"/>
    </row>
    <row r="28" spans="2:11" ht="15" customHeight="1">
      <c r="B28" s="242"/>
      <c r="C28" s="243"/>
      <c r="D28" s="241" t="s">
        <v>359</v>
      </c>
      <c r="E28" s="241"/>
      <c r="F28" s="241"/>
      <c r="G28" s="241"/>
      <c r="H28" s="241"/>
      <c r="I28" s="241"/>
      <c r="J28" s="241"/>
      <c r="K28" s="239"/>
    </row>
    <row r="29" spans="2:11" ht="15" customHeight="1">
      <c r="B29" s="242"/>
      <c r="C29" s="243"/>
      <c r="D29" s="241" t="s">
        <v>360</v>
      </c>
      <c r="E29" s="241"/>
      <c r="F29" s="241"/>
      <c r="G29" s="241"/>
      <c r="H29" s="241"/>
      <c r="I29" s="241"/>
      <c r="J29" s="241"/>
      <c r="K29" s="239"/>
    </row>
    <row r="30" spans="2:11" ht="12.75" customHeight="1">
      <c r="B30" s="242"/>
      <c r="C30" s="243"/>
      <c r="D30" s="243"/>
      <c r="E30" s="243"/>
      <c r="F30" s="243"/>
      <c r="G30" s="243"/>
      <c r="H30" s="243"/>
      <c r="I30" s="243"/>
      <c r="J30" s="243"/>
      <c r="K30" s="239"/>
    </row>
    <row r="31" spans="2:11" ht="15" customHeight="1">
      <c r="B31" s="242"/>
      <c r="C31" s="243"/>
      <c r="D31" s="241" t="s">
        <v>361</v>
      </c>
      <c r="E31" s="241"/>
      <c r="F31" s="241"/>
      <c r="G31" s="241"/>
      <c r="H31" s="241"/>
      <c r="I31" s="241"/>
      <c r="J31" s="241"/>
      <c r="K31" s="239"/>
    </row>
    <row r="32" spans="2:11" ht="15" customHeight="1">
      <c r="B32" s="242"/>
      <c r="C32" s="243"/>
      <c r="D32" s="241" t="s">
        <v>362</v>
      </c>
      <c r="E32" s="241"/>
      <c r="F32" s="241"/>
      <c r="G32" s="241"/>
      <c r="H32" s="241"/>
      <c r="I32" s="241"/>
      <c r="J32" s="241"/>
      <c r="K32" s="239"/>
    </row>
    <row r="33" spans="2:11" ht="15" customHeight="1">
      <c r="B33" s="242"/>
      <c r="C33" s="243"/>
      <c r="D33" s="241" t="s">
        <v>363</v>
      </c>
      <c r="E33" s="241"/>
      <c r="F33" s="241"/>
      <c r="G33" s="241"/>
      <c r="H33" s="241"/>
      <c r="I33" s="241"/>
      <c r="J33" s="241"/>
      <c r="K33" s="239"/>
    </row>
    <row r="34" spans="2:11" ht="15" customHeight="1">
      <c r="B34" s="242"/>
      <c r="C34" s="243"/>
      <c r="D34" s="241"/>
      <c r="E34" s="245" t="s">
        <v>104</v>
      </c>
      <c r="F34" s="241"/>
      <c r="G34" s="241" t="s">
        <v>364</v>
      </c>
      <c r="H34" s="241"/>
      <c r="I34" s="241"/>
      <c r="J34" s="241"/>
      <c r="K34" s="239"/>
    </row>
    <row r="35" spans="2:11" ht="30.75" customHeight="1">
      <c r="B35" s="242"/>
      <c r="C35" s="243"/>
      <c r="D35" s="241"/>
      <c r="E35" s="245" t="s">
        <v>365</v>
      </c>
      <c r="F35" s="241"/>
      <c r="G35" s="241" t="s">
        <v>366</v>
      </c>
      <c r="H35" s="241"/>
      <c r="I35" s="241"/>
      <c r="J35" s="241"/>
      <c r="K35" s="239"/>
    </row>
    <row r="36" spans="2:11" ht="15" customHeight="1">
      <c r="B36" s="242"/>
      <c r="C36" s="243"/>
      <c r="D36" s="241"/>
      <c r="E36" s="245" t="s">
        <v>50</v>
      </c>
      <c r="F36" s="241"/>
      <c r="G36" s="241" t="s">
        <v>367</v>
      </c>
      <c r="H36" s="241"/>
      <c r="I36" s="241"/>
      <c r="J36" s="241"/>
      <c r="K36" s="239"/>
    </row>
    <row r="37" spans="2:11" ht="15" customHeight="1">
      <c r="B37" s="242"/>
      <c r="C37" s="243"/>
      <c r="D37" s="241"/>
      <c r="E37" s="245" t="s">
        <v>105</v>
      </c>
      <c r="F37" s="241"/>
      <c r="G37" s="241" t="s">
        <v>368</v>
      </c>
      <c r="H37" s="241"/>
      <c r="I37" s="241"/>
      <c r="J37" s="241"/>
      <c r="K37" s="239"/>
    </row>
    <row r="38" spans="2:11" ht="15" customHeight="1">
      <c r="B38" s="242"/>
      <c r="C38" s="243"/>
      <c r="D38" s="241"/>
      <c r="E38" s="245" t="s">
        <v>106</v>
      </c>
      <c r="F38" s="241"/>
      <c r="G38" s="241" t="s">
        <v>369</v>
      </c>
      <c r="H38" s="241"/>
      <c r="I38" s="241"/>
      <c r="J38" s="241"/>
      <c r="K38" s="239"/>
    </row>
    <row r="39" spans="2:11" ht="15" customHeight="1">
      <c r="B39" s="242"/>
      <c r="C39" s="243"/>
      <c r="D39" s="241"/>
      <c r="E39" s="245" t="s">
        <v>107</v>
      </c>
      <c r="F39" s="241"/>
      <c r="G39" s="241" t="s">
        <v>370</v>
      </c>
      <c r="H39" s="241"/>
      <c r="I39" s="241"/>
      <c r="J39" s="241"/>
      <c r="K39" s="239"/>
    </row>
    <row r="40" spans="2:11" ht="15" customHeight="1">
      <c r="B40" s="242"/>
      <c r="C40" s="243"/>
      <c r="D40" s="241"/>
      <c r="E40" s="245" t="s">
        <v>371</v>
      </c>
      <c r="F40" s="241"/>
      <c r="G40" s="241" t="s">
        <v>372</v>
      </c>
      <c r="H40" s="241"/>
      <c r="I40" s="241"/>
      <c r="J40" s="241"/>
      <c r="K40" s="239"/>
    </row>
    <row r="41" spans="2:11" ht="15" customHeight="1">
      <c r="B41" s="242"/>
      <c r="C41" s="243"/>
      <c r="D41" s="241"/>
      <c r="E41" s="245"/>
      <c r="F41" s="241"/>
      <c r="G41" s="241" t="s">
        <v>373</v>
      </c>
      <c r="H41" s="241"/>
      <c r="I41" s="241"/>
      <c r="J41" s="241"/>
      <c r="K41" s="239"/>
    </row>
    <row r="42" spans="2:11" ht="15" customHeight="1">
      <c r="B42" s="242"/>
      <c r="C42" s="243"/>
      <c r="D42" s="241"/>
      <c r="E42" s="245" t="s">
        <v>374</v>
      </c>
      <c r="F42" s="241"/>
      <c r="G42" s="241" t="s">
        <v>375</v>
      </c>
      <c r="H42" s="241"/>
      <c r="I42" s="241"/>
      <c r="J42" s="241"/>
      <c r="K42" s="239"/>
    </row>
    <row r="43" spans="2:11" ht="15" customHeight="1">
      <c r="B43" s="242"/>
      <c r="C43" s="243"/>
      <c r="D43" s="241"/>
      <c r="E43" s="245" t="s">
        <v>109</v>
      </c>
      <c r="F43" s="241"/>
      <c r="G43" s="241" t="s">
        <v>376</v>
      </c>
      <c r="H43" s="241"/>
      <c r="I43" s="241"/>
      <c r="J43" s="241"/>
      <c r="K43" s="239"/>
    </row>
    <row r="44" spans="2:11" ht="12.75" customHeight="1">
      <c r="B44" s="242"/>
      <c r="C44" s="243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3"/>
      <c r="D45" s="241" t="s">
        <v>377</v>
      </c>
      <c r="E45" s="241"/>
      <c r="F45" s="241"/>
      <c r="G45" s="241"/>
      <c r="H45" s="241"/>
      <c r="I45" s="241"/>
      <c r="J45" s="241"/>
      <c r="K45" s="239"/>
    </row>
    <row r="46" spans="2:11" ht="15" customHeight="1">
      <c r="B46" s="242"/>
      <c r="C46" s="243"/>
      <c r="D46" s="243"/>
      <c r="E46" s="241" t="s">
        <v>378</v>
      </c>
      <c r="F46" s="241"/>
      <c r="G46" s="241"/>
      <c r="H46" s="241"/>
      <c r="I46" s="241"/>
      <c r="J46" s="241"/>
      <c r="K46" s="239"/>
    </row>
    <row r="47" spans="2:11" ht="15" customHeight="1">
      <c r="B47" s="242"/>
      <c r="C47" s="243"/>
      <c r="D47" s="243"/>
      <c r="E47" s="241" t="s">
        <v>379</v>
      </c>
      <c r="F47" s="241"/>
      <c r="G47" s="241"/>
      <c r="H47" s="241"/>
      <c r="I47" s="241"/>
      <c r="J47" s="241"/>
      <c r="K47" s="239"/>
    </row>
    <row r="48" spans="2:11" ht="15" customHeight="1">
      <c r="B48" s="242"/>
      <c r="C48" s="243"/>
      <c r="D48" s="243"/>
      <c r="E48" s="241" t="s">
        <v>380</v>
      </c>
      <c r="F48" s="241"/>
      <c r="G48" s="241"/>
      <c r="H48" s="241"/>
      <c r="I48" s="241"/>
      <c r="J48" s="241"/>
      <c r="K48" s="239"/>
    </row>
    <row r="49" spans="2:11" ht="15" customHeight="1">
      <c r="B49" s="242"/>
      <c r="C49" s="243"/>
      <c r="D49" s="241" t="s">
        <v>381</v>
      </c>
      <c r="E49" s="241"/>
      <c r="F49" s="241"/>
      <c r="G49" s="241"/>
      <c r="H49" s="241"/>
      <c r="I49" s="241"/>
      <c r="J49" s="241"/>
      <c r="K49" s="239"/>
    </row>
    <row r="50" spans="2:11" ht="25.5" customHeight="1">
      <c r="B50" s="237"/>
      <c r="C50" s="238" t="s">
        <v>382</v>
      </c>
      <c r="D50" s="238"/>
      <c r="E50" s="238"/>
      <c r="F50" s="238"/>
      <c r="G50" s="238"/>
      <c r="H50" s="238"/>
      <c r="I50" s="238"/>
      <c r="J50" s="238"/>
      <c r="K50" s="239"/>
    </row>
    <row r="51" spans="2:11" ht="5.25" customHeight="1">
      <c r="B51" s="237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7"/>
      <c r="C52" s="241" t="s">
        <v>383</v>
      </c>
      <c r="D52" s="241"/>
      <c r="E52" s="241"/>
      <c r="F52" s="241"/>
      <c r="G52" s="241"/>
      <c r="H52" s="241"/>
      <c r="I52" s="241"/>
      <c r="J52" s="241"/>
      <c r="K52" s="239"/>
    </row>
    <row r="53" spans="2:11" ht="15" customHeight="1">
      <c r="B53" s="237"/>
      <c r="C53" s="241" t="s">
        <v>384</v>
      </c>
      <c r="D53" s="241"/>
      <c r="E53" s="241"/>
      <c r="F53" s="241"/>
      <c r="G53" s="241"/>
      <c r="H53" s="241"/>
      <c r="I53" s="241"/>
      <c r="J53" s="241"/>
      <c r="K53" s="239"/>
    </row>
    <row r="54" spans="2:11" ht="12.75" customHeight="1">
      <c r="B54" s="237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7"/>
      <c r="C55" s="241" t="s">
        <v>385</v>
      </c>
      <c r="D55" s="241"/>
      <c r="E55" s="241"/>
      <c r="F55" s="241"/>
      <c r="G55" s="241"/>
      <c r="H55" s="241"/>
      <c r="I55" s="241"/>
      <c r="J55" s="241"/>
      <c r="K55" s="239"/>
    </row>
    <row r="56" spans="2:11" ht="15" customHeight="1">
      <c r="B56" s="237"/>
      <c r="C56" s="243"/>
      <c r="D56" s="241" t="s">
        <v>386</v>
      </c>
      <c r="E56" s="241"/>
      <c r="F56" s="241"/>
      <c r="G56" s="241"/>
      <c r="H56" s="241"/>
      <c r="I56" s="241"/>
      <c r="J56" s="241"/>
      <c r="K56" s="239"/>
    </row>
    <row r="57" spans="2:11" ht="15" customHeight="1">
      <c r="B57" s="237"/>
      <c r="C57" s="243"/>
      <c r="D57" s="241" t="s">
        <v>387</v>
      </c>
      <c r="E57" s="241"/>
      <c r="F57" s="241"/>
      <c r="G57" s="241"/>
      <c r="H57" s="241"/>
      <c r="I57" s="241"/>
      <c r="J57" s="241"/>
      <c r="K57" s="239"/>
    </row>
    <row r="58" spans="2:11" ht="15" customHeight="1">
      <c r="B58" s="237"/>
      <c r="C58" s="243"/>
      <c r="D58" s="241" t="s">
        <v>388</v>
      </c>
      <c r="E58" s="241"/>
      <c r="F58" s="241"/>
      <c r="G58" s="241"/>
      <c r="H58" s="241"/>
      <c r="I58" s="241"/>
      <c r="J58" s="241"/>
      <c r="K58" s="239"/>
    </row>
    <row r="59" spans="2:11" ht="15" customHeight="1">
      <c r="B59" s="237"/>
      <c r="C59" s="243"/>
      <c r="D59" s="241" t="s">
        <v>389</v>
      </c>
      <c r="E59" s="241"/>
      <c r="F59" s="241"/>
      <c r="G59" s="241"/>
      <c r="H59" s="241"/>
      <c r="I59" s="241"/>
      <c r="J59" s="241"/>
      <c r="K59" s="239"/>
    </row>
    <row r="60" spans="2:11" ht="15" customHeight="1">
      <c r="B60" s="237"/>
      <c r="C60" s="243"/>
      <c r="D60" s="246" t="s">
        <v>390</v>
      </c>
      <c r="E60" s="246"/>
      <c r="F60" s="246"/>
      <c r="G60" s="246"/>
      <c r="H60" s="246"/>
      <c r="I60" s="246"/>
      <c r="J60" s="246"/>
      <c r="K60" s="239"/>
    </row>
    <row r="61" spans="2:11" ht="15" customHeight="1">
      <c r="B61" s="237"/>
      <c r="C61" s="243"/>
      <c r="D61" s="241" t="s">
        <v>391</v>
      </c>
      <c r="E61" s="241"/>
      <c r="F61" s="241"/>
      <c r="G61" s="241"/>
      <c r="H61" s="241"/>
      <c r="I61" s="241"/>
      <c r="J61" s="241"/>
      <c r="K61" s="239"/>
    </row>
    <row r="62" spans="2:11" ht="12.75" customHeight="1">
      <c r="B62" s="237"/>
      <c r="C62" s="243"/>
      <c r="D62" s="243"/>
      <c r="E62" s="247"/>
      <c r="F62" s="243"/>
      <c r="G62" s="243"/>
      <c r="H62" s="243"/>
      <c r="I62" s="243"/>
      <c r="J62" s="243"/>
      <c r="K62" s="239"/>
    </row>
    <row r="63" spans="2:11" ht="15" customHeight="1">
      <c r="B63" s="237"/>
      <c r="C63" s="243"/>
      <c r="D63" s="241" t="s">
        <v>392</v>
      </c>
      <c r="E63" s="241"/>
      <c r="F63" s="241"/>
      <c r="G63" s="241"/>
      <c r="H63" s="241"/>
      <c r="I63" s="241"/>
      <c r="J63" s="241"/>
      <c r="K63" s="239"/>
    </row>
    <row r="64" spans="2:11" ht="15" customHeight="1">
      <c r="B64" s="237"/>
      <c r="C64" s="243"/>
      <c r="D64" s="246" t="s">
        <v>393</v>
      </c>
      <c r="E64" s="246"/>
      <c r="F64" s="246"/>
      <c r="G64" s="246"/>
      <c r="H64" s="246"/>
      <c r="I64" s="246"/>
      <c r="J64" s="246"/>
      <c r="K64" s="239"/>
    </row>
    <row r="65" spans="2:11" ht="15" customHeight="1">
      <c r="B65" s="237"/>
      <c r="C65" s="243"/>
      <c r="D65" s="241" t="s">
        <v>394</v>
      </c>
      <c r="E65" s="241"/>
      <c r="F65" s="241"/>
      <c r="G65" s="241"/>
      <c r="H65" s="241"/>
      <c r="I65" s="241"/>
      <c r="J65" s="241"/>
      <c r="K65" s="239"/>
    </row>
    <row r="66" spans="2:11" ht="15" customHeight="1">
      <c r="B66" s="237"/>
      <c r="C66" s="243"/>
      <c r="D66" s="241" t="s">
        <v>395</v>
      </c>
      <c r="E66" s="241"/>
      <c r="F66" s="241"/>
      <c r="G66" s="241"/>
      <c r="H66" s="241"/>
      <c r="I66" s="241"/>
      <c r="J66" s="241"/>
      <c r="K66" s="239"/>
    </row>
    <row r="67" spans="2:11" ht="15" customHeight="1">
      <c r="B67" s="237"/>
      <c r="C67" s="243"/>
      <c r="D67" s="241" t="s">
        <v>396</v>
      </c>
      <c r="E67" s="241"/>
      <c r="F67" s="241"/>
      <c r="G67" s="241"/>
      <c r="H67" s="241"/>
      <c r="I67" s="241"/>
      <c r="J67" s="241"/>
      <c r="K67" s="239"/>
    </row>
    <row r="68" spans="2:11" ht="15" customHeight="1">
      <c r="B68" s="237"/>
      <c r="C68" s="243"/>
      <c r="D68" s="241" t="s">
        <v>397</v>
      </c>
      <c r="E68" s="241"/>
      <c r="F68" s="241"/>
      <c r="G68" s="241"/>
      <c r="H68" s="241"/>
      <c r="I68" s="241"/>
      <c r="J68" s="241"/>
      <c r="K68" s="239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257" t="s">
        <v>87</v>
      </c>
      <c r="D73" s="257"/>
      <c r="E73" s="257"/>
      <c r="F73" s="257"/>
      <c r="G73" s="257"/>
      <c r="H73" s="257"/>
      <c r="I73" s="257"/>
      <c r="J73" s="257"/>
      <c r="K73" s="258"/>
    </row>
    <row r="74" spans="2:11" ht="17.25" customHeight="1">
      <c r="B74" s="256"/>
      <c r="C74" s="259" t="s">
        <v>398</v>
      </c>
      <c r="D74" s="259"/>
      <c r="E74" s="259"/>
      <c r="F74" s="259" t="s">
        <v>399</v>
      </c>
      <c r="G74" s="260"/>
      <c r="H74" s="259" t="s">
        <v>105</v>
      </c>
      <c r="I74" s="259" t="s">
        <v>54</v>
      </c>
      <c r="J74" s="259" t="s">
        <v>400</v>
      </c>
      <c r="K74" s="258"/>
    </row>
    <row r="75" spans="2:11" ht="17.25" customHeight="1">
      <c r="B75" s="256"/>
      <c r="C75" s="261" t="s">
        <v>401</v>
      </c>
      <c r="D75" s="261"/>
      <c r="E75" s="261"/>
      <c r="F75" s="262" t="s">
        <v>402</v>
      </c>
      <c r="G75" s="263"/>
      <c r="H75" s="261"/>
      <c r="I75" s="261"/>
      <c r="J75" s="261" t="s">
        <v>403</v>
      </c>
      <c r="K75" s="258"/>
    </row>
    <row r="76" spans="2:11" ht="5.25" customHeight="1">
      <c r="B76" s="256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6"/>
      <c r="C77" s="245" t="s">
        <v>50</v>
      </c>
      <c r="D77" s="264"/>
      <c r="E77" s="264"/>
      <c r="F77" s="266" t="s">
        <v>404</v>
      </c>
      <c r="G77" s="265"/>
      <c r="H77" s="245" t="s">
        <v>405</v>
      </c>
      <c r="I77" s="245" t="s">
        <v>406</v>
      </c>
      <c r="J77" s="245">
        <v>20</v>
      </c>
      <c r="K77" s="258"/>
    </row>
    <row r="78" spans="2:11" ht="15" customHeight="1">
      <c r="B78" s="256"/>
      <c r="C78" s="245" t="s">
        <v>407</v>
      </c>
      <c r="D78" s="245"/>
      <c r="E78" s="245"/>
      <c r="F78" s="266" t="s">
        <v>404</v>
      </c>
      <c r="G78" s="265"/>
      <c r="H78" s="245" t="s">
        <v>408</v>
      </c>
      <c r="I78" s="245" t="s">
        <v>406</v>
      </c>
      <c r="J78" s="245">
        <v>120</v>
      </c>
      <c r="K78" s="258"/>
    </row>
    <row r="79" spans="2:11" ht="15" customHeight="1">
      <c r="B79" s="267"/>
      <c r="C79" s="245" t="s">
        <v>409</v>
      </c>
      <c r="D79" s="245"/>
      <c r="E79" s="245"/>
      <c r="F79" s="266" t="s">
        <v>410</v>
      </c>
      <c r="G79" s="265"/>
      <c r="H79" s="245" t="s">
        <v>411</v>
      </c>
      <c r="I79" s="245" t="s">
        <v>406</v>
      </c>
      <c r="J79" s="245">
        <v>50</v>
      </c>
      <c r="K79" s="258"/>
    </row>
    <row r="80" spans="2:11" ht="15" customHeight="1">
      <c r="B80" s="267"/>
      <c r="C80" s="245" t="s">
        <v>412</v>
      </c>
      <c r="D80" s="245"/>
      <c r="E80" s="245"/>
      <c r="F80" s="266" t="s">
        <v>404</v>
      </c>
      <c r="G80" s="265"/>
      <c r="H80" s="245" t="s">
        <v>413</v>
      </c>
      <c r="I80" s="245" t="s">
        <v>414</v>
      </c>
      <c r="J80" s="245"/>
      <c r="K80" s="258"/>
    </row>
    <row r="81" spans="2:11" ht="15" customHeight="1">
      <c r="B81" s="267"/>
      <c r="C81" s="268" t="s">
        <v>415</v>
      </c>
      <c r="D81" s="268"/>
      <c r="E81" s="268"/>
      <c r="F81" s="269" t="s">
        <v>410</v>
      </c>
      <c r="G81" s="268"/>
      <c r="H81" s="268" t="s">
        <v>416</v>
      </c>
      <c r="I81" s="268" t="s">
        <v>406</v>
      </c>
      <c r="J81" s="268">
        <v>15</v>
      </c>
      <c r="K81" s="258"/>
    </row>
    <row r="82" spans="2:11" ht="15" customHeight="1">
      <c r="B82" s="267"/>
      <c r="C82" s="268" t="s">
        <v>417</v>
      </c>
      <c r="D82" s="268"/>
      <c r="E82" s="268"/>
      <c r="F82" s="269" t="s">
        <v>410</v>
      </c>
      <c r="G82" s="268"/>
      <c r="H82" s="268" t="s">
        <v>418</v>
      </c>
      <c r="I82" s="268" t="s">
        <v>406</v>
      </c>
      <c r="J82" s="268">
        <v>15</v>
      </c>
      <c r="K82" s="258"/>
    </row>
    <row r="83" spans="2:11" ht="15" customHeight="1">
      <c r="B83" s="267"/>
      <c r="C83" s="268" t="s">
        <v>419</v>
      </c>
      <c r="D83" s="268"/>
      <c r="E83" s="268"/>
      <c r="F83" s="269" t="s">
        <v>410</v>
      </c>
      <c r="G83" s="268"/>
      <c r="H83" s="268" t="s">
        <v>420</v>
      </c>
      <c r="I83" s="268" t="s">
        <v>406</v>
      </c>
      <c r="J83" s="268">
        <v>20</v>
      </c>
      <c r="K83" s="258"/>
    </row>
    <row r="84" spans="2:11" ht="15" customHeight="1">
      <c r="B84" s="267"/>
      <c r="C84" s="268" t="s">
        <v>421</v>
      </c>
      <c r="D84" s="268"/>
      <c r="E84" s="268"/>
      <c r="F84" s="269" t="s">
        <v>410</v>
      </c>
      <c r="G84" s="268"/>
      <c r="H84" s="268" t="s">
        <v>422</v>
      </c>
      <c r="I84" s="268" t="s">
        <v>406</v>
      </c>
      <c r="J84" s="268">
        <v>20</v>
      </c>
      <c r="K84" s="258"/>
    </row>
    <row r="85" spans="2:11" ht="15" customHeight="1">
      <c r="B85" s="267"/>
      <c r="C85" s="245" t="s">
        <v>423</v>
      </c>
      <c r="D85" s="245"/>
      <c r="E85" s="245"/>
      <c r="F85" s="266" t="s">
        <v>410</v>
      </c>
      <c r="G85" s="265"/>
      <c r="H85" s="245" t="s">
        <v>424</v>
      </c>
      <c r="I85" s="245" t="s">
        <v>406</v>
      </c>
      <c r="J85" s="245">
        <v>50</v>
      </c>
      <c r="K85" s="258"/>
    </row>
    <row r="86" spans="2:11" ht="15" customHeight="1">
      <c r="B86" s="267"/>
      <c r="C86" s="245" t="s">
        <v>425</v>
      </c>
      <c r="D86" s="245"/>
      <c r="E86" s="245"/>
      <c r="F86" s="266" t="s">
        <v>410</v>
      </c>
      <c r="G86" s="265"/>
      <c r="H86" s="245" t="s">
        <v>426</v>
      </c>
      <c r="I86" s="245" t="s">
        <v>406</v>
      </c>
      <c r="J86" s="245">
        <v>20</v>
      </c>
      <c r="K86" s="258"/>
    </row>
    <row r="87" spans="2:11" ht="15" customHeight="1">
      <c r="B87" s="267"/>
      <c r="C87" s="245" t="s">
        <v>427</v>
      </c>
      <c r="D87" s="245"/>
      <c r="E87" s="245"/>
      <c r="F87" s="266" t="s">
        <v>410</v>
      </c>
      <c r="G87" s="265"/>
      <c r="H87" s="245" t="s">
        <v>428</v>
      </c>
      <c r="I87" s="245" t="s">
        <v>406</v>
      </c>
      <c r="J87" s="245">
        <v>20</v>
      </c>
      <c r="K87" s="258"/>
    </row>
    <row r="88" spans="2:11" ht="15" customHeight="1">
      <c r="B88" s="267"/>
      <c r="C88" s="245" t="s">
        <v>429</v>
      </c>
      <c r="D88" s="245"/>
      <c r="E88" s="245"/>
      <c r="F88" s="266" t="s">
        <v>410</v>
      </c>
      <c r="G88" s="265"/>
      <c r="H88" s="245" t="s">
        <v>430</v>
      </c>
      <c r="I88" s="245" t="s">
        <v>406</v>
      </c>
      <c r="J88" s="245">
        <v>50</v>
      </c>
      <c r="K88" s="258"/>
    </row>
    <row r="89" spans="2:11" ht="15" customHeight="1">
      <c r="B89" s="267"/>
      <c r="C89" s="245" t="s">
        <v>431</v>
      </c>
      <c r="D89" s="245"/>
      <c r="E89" s="245"/>
      <c r="F89" s="266" t="s">
        <v>410</v>
      </c>
      <c r="G89" s="265"/>
      <c r="H89" s="245" t="s">
        <v>431</v>
      </c>
      <c r="I89" s="245" t="s">
        <v>406</v>
      </c>
      <c r="J89" s="245">
        <v>50</v>
      </c>
      <c r="K89" s="258"/>
    </row>
    <row r="90" spans="2:11" ht="15" customHeight="1">
      <c r="B90" s="267"/>
      <c r="C90" s="245" t="s">
        <v>110</v>
      </c>
      <c r="D90" s="245"/>
      <c r="E90" s="245"/>
      <c r="F90" s="266" t="s">
        <v>410</v>
      </c>
      <c r="G90" s="265"/>
      <c r="H90" s="245" t="s">
        <v>432</v>
      </c>
      <c r="I90" s="245" t="s">
        <v>406</v>
      </c>
      <c r="J90" s="245">
        <v>255</v>
      </c>
      <c r="K90" s="258"/>
    </row>
    <row r="91" spans="2:11" ht="15" customHeight="1">
      <c r="B91" s="267"/>
      <c r="C91" s="245" t="s">
        <v>433</v>
      </c>
      <c r="D91" s="245"/>
      <c r="E91" s="245"/>
      <c r="F91" s="266" t="s">
        <v>404</v>
      </c>
      <c r="G91" s="265"/>
      <c r="H91" s="245" t="s">
        <v>434</v>
      </c>
      <c r="I91" s="245" t="s">
        <v>435</v>
      </c>
      <c r="J91" s="245"/>
      <c r="K91" s="258"/>
    </row>
    <row r="92" spans="2:11" ht="15" customHeight="1">
      <c r="B92" s="267"/>
      <c r="C92" s="245" t="s">
        <v>436</v>
      </c>
      <c r="D92" s="245"/>
      <c r="E92" s="245"/>
      <c r="F92" s="266" t="s">
        <v>404</v>
      </c>
      <c r="G92" s="265"/>
      <c r="H92" s="245" t="s">
        <v>437</v>
      </c>
      <c r="I92" s="245" t="s">
        <v>438</v>
      </c>
      <c r="J92" s="245"/>
      <c r="K92" s="258"/>
    </row>
    <row r="93" spans="2:11" ht="15" customHeight="1">
      <c r="B93" s="267"/>
      <c r="C93" s="245" t="s">
        <v>439</v>
      </c>
      <c r="D93" s="245"/>
      <c r="E93" s="245"/>
      <c r="F93" s="266" t="s">
        <v>404</v>
      </c>
      <c r="G93" s="265"/>
      <c r="H93" s="245" t="s">
        <v>439</v>
      </c>
      <c r="I93" s="245" t="s">
        <v>438</v>
      </c>
      <c r="J93" s="245"/>
      <c r="K93" s="258"/>
    </row>
    <row r="94" spans="2:11" ht="15" customHeight="1">
      <c r="B94" s="267"/>
      <c r="C94" s="245" t="s">
        <v>35</v>
      </c>
      <c r="D94" s="245"/>
      <c r="E94" s="245"/>
      <c r="F94" s="266" t="s">
        <v>404</v>
      </c>
      <c r="G94" s="265"/>
      <c r="H94" s="245" t="s">
        <v>440</v>
      </c>
      <c r="I94" s="245" t="s">
        <v>438</v>
      </c>
      <c r="J94" s="245"/>
      <c r="K94" s="258"/>
    </row>
    <row r="95" spans="2:11" ht="15" customHeight="1">
      <c r="B95" s="267"/>
      <c r="C95" s="245" t="s">
        <v>45</v>
      </c>
      <c r="D95" s="245"/>
      <c r="E95" s="245"/>
      <c r="F95" s="266" t="s">
        <v>404</v>
      </c>
      <c r="G95" s="265"/>
      <c r="H95" s="245" t="s">
        <v>441</v>
      </c>
      <c r="I95" s="245" t="s">
        <v>438</v>
      </c>
      <c r="J95" s="245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257" t="s">
        <v>442</v>
      </c>
      <c r="D100" s="257"/>
      <c r="E100" s="257"/>
      <c r="F100" s="257"/>
      <c r="G100" s="257"/>
      <c r="H100" s="257"/>
      <c r="I100" s="257"/>
      <c r="J100" s="257"/>
      <c r="K100" s="258"/>
    </row>
    <row r="101" spans="2:11" ht="17.25" customHeight="1">
      <c r="B101" s="256"/>
      <c r="C101" s="259" t="s">
        <v>398</v>
      </c>
      <c r="D101" s="259"/>
      <c r="E101" s="259"/>
      <c r="F101" s="259" t="s">
        <v>399</v>
      </c>
      <c r="G101" s="260"/>
      <c r="H101" s="259" t="s">
        <v>105</v>
      </c>
      <c r="I101" s="259" t="s">
        <v>54</v>
      </c>
      <c r="J101" s="259" t="s">
        <v>400</v>
      </c>
      <c r="K101" s="258"/>
    </row>
    <row r="102" spans="2:11" ht="17.25" customHeight="1">
      <c r="B102" s="256"/>
      <c r="C102" s="261" t="s">
        <v>401</v>
      </c>
      <c r="D102" s="261"/>
      <c r="E102" s="261"/>
      <c r="F102" s="262" t="s">
        <v>402</v>
      </c>
      <c r="G102" s="263"/>
      <c r="H102" s="261"/>
      <c r="I102" s="261"/>
      <c r="J102" s="261" t="s">
        <v>403</v>
      </c>
      <c r="K102" s="258"/>
    </row>
    <row r="103" spans="2:11" ht="5.25" customHeight="1">
      <c r="B103" s="256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6"/>
      <c r="C104" s="245" t="s">
        <v>50</v>
      </c>
      <c r="D104" s="264"/>
      <c r="E104" s="264"/>
      <c r="F104" s="266" t="s">
        <v>404</v>
      </c>
      <c r="G104" s="275"/>
      <c r="H104" s="245" t="s">
        <v>443</v>
      </c>
      <c r="I104" s="245" t="s">
        <v>406</v>
      </c>
      <c r="J104" s="245">
        <v>20</v>
      </c>
      <c r="K104" s="258"/>
    </row>
    <row r="105" spans="2:11" ht="15" customHeight="1">
      <c r="B105" s="256"/>
      <c r="C105" s="245" t="s">
        <v>407</v>
      </c>
      <c r="D105" s="245"/>
      <c r="E105" s="245"/>
      <c r="F105" s="266" t="s">
        <v>404</v>
      </c>
      <c r="G105" s="245"/>
      <c r="H105" s="245" t="s">
        <v>443</v>
      </c>
      <c r="I105" s="245" t="s">
        <v>406</v>
      </c>
      <c r="J105" s="245">
        <v>120</v>
      </c>
      <c r="K105" s="258"/>
    </row>
    <row r="106" spans="2:11" ht="15" customHeight="1">
      <c r="B106" s="267"/>
      <c r="C106" s="245" t="s">
        <v>409</v>
      </c>
      <c r="D106" s="245"/>
      <c r="E106" s="245"/>
      <c r="F106" s="266" t="s">
        <v>410</v>
      </c>
      <c r="G106" s="245"/>
      <c r="H106" s="245" t="s">
        <v>443</v>
      </c>
      <c r="I106" s="245" t="s">
        <v>406</v>
      </c>
      <c r="J106" s="245">
        <v>50</v>
      </c>
      <c r="K106" s="258"/>
    </row>
    <row r="107" spans="2:11" ht="15" customHeight="1">
      <c r="B107" s="267"/>
      <c r="C107" s="245" t="s">
        <v>412</v>
      </c>
      <c r="D107" s="245"/>
      <c r="E107" s="245"/>
      <c r="F107" s="266" t="s">
        <v>404</v>
      </c>
      <c r="G107" s="245"/>
      <c r="H107" s="245" t="s">
        <v>443</v>
      </c>
      <c r="I107" s="245" t="s">
        <v>414</v>
      </c>
      <c r="J107" s="245"/>
      <c r="K107" s="258"/>
    </row>
    <row r="108" spans="2:11" ht="15" customHeight="1">
      <c r="B108" s="267"/>
      <c r="C108" s="245" t="s">
        <v>423</v>
      </c>
      <c r="D108" s="245"/>
      <c r="E108" s="245"/>
      <c r="F108" s="266" t="s">
        <v>410</v>
      </c>
      <c r="G108" s="245"/>
      <c r="H108" s="245" t="s">
        <v>443</v>
      </c>
      <c r="I108" s="245" t="s">
        <v>406</v>
      </c>
      <c r="J108" s="245">
        <v>50</v>
      </c>
      <c r="K108" s="258"/>
    </row>
    <row r="109" spans="2:11" ht="15" customHeight="1">
      <c r="B109" s="267"/>
      <c r="C109" s="245" t="s">
        <v>431</v>
      </c>
      <c r="D109" s="245"/>
      <c r="E109" s="245"/>
      <c r="F109" s="266" t="s">
        <v>410</v>
      </c>
      <c r="G109" s="245"/>
      <c r="H109" s="245" t="s">
        <v>443</v>
      </c>
      <c r="I109" s="245" t="s">
        <v>406</v>
      </c>
      <c r="J109" s="245">
        <v>50</v>
      </c>
      <c r="K109" s="258"/>
    </row>
    <row r="110" spans="2:11" ht="15" customHeight="1">
      <c r="B110" s="267"/>
      <c r="C110" s="245" t="s">
        <v>429</v>
      </c>
      <c r="D110" s="245"/>
      <c r="E110" s="245"/>
      <c r="F110" s="266" t="s">
        <v>410</v>
      </c>
      <c r="G110" s="245"/>
      <c r="H110" s="245" t="s">
        <v>443</v>
      </c>
      <c r="I110" s="245" t="s">
        <v>406</v>
      </c>
      <c r="J110" s="245">
        <v>50</v>
      </c>
      <c r="K110" s="258"/>
    </row>
    <row r="111" spans="2:11" ht="15" customHeight="1">
      <c r="B111" s="267"/>
      <c r="C111" s="245" t="s">
        <v>50</v>
      </c>
      <c r="D111" s="245"/>
      <c r="E111" s="245"/>
      <c r="F111" s="266" t="s">
        <v>404</v>
      </c>
      <c r="G111" s="245"/>
      <c r="H111" s="245" t="s">
        <v>444</v>
      </c>
      <c r="I111" s="245" t="s">
        <v>406</v>
      </c>
      <c r="J111" s="245">
        <v>20</v>
      </c>
      <c r="K111" s="258"/>
    </row>
    <row r="112" spans="2:11" ht="15" customHeight="1">
      <c r="B112" s="267"/>
      <c r="C112" s="245" t="s">
        <v>445</v>
      </c>
      <c r="D112" s="245"/>
      <c r="E112" s="245"/>
      <c r="F112" s="266" t="s">
        <v>404</v>
      </c>
      <c r="G112" s="245"/>
      <c r="H112" s="245" t="s">
        <v>446</v>
      </c>
      <c r="I112" s="245" t="s">
        <v>406</v>
      </c>
      <c r="J112" s="245">
        <v>120</v>
      </c>
      <c r="K112" s="258"/>
    </row>
    <row r="113" spans="2:11" ht="15" customHeight="1">
      <c r="B113" s="267"/>
      <c r="C113" s="245" t="s">
        <v>35</v>
      </c>
      <c r="D113" s="245"/>
      <c r="E113" s="245"/>
      <c r="F113" s="266" t="s">
        <v>404</v>
      </c>
      <c r="G113" s="245"/>
      <c r="H113" s="245" t="s">
        <v>447</v>
      </c>
      <c r="I113" s="245" t="s">
        <v>438</v>
      </c>
      <c r="J113" s="245"/>
      <c r="K113" s="258"/>
    </row>
    <row r="114" spans="2:11" ht="15" customHeight="1">
      <c r="B114" s="267"/>
      <c r="C114" s="245" t="s">
        <v>45</v>
      </c>
      <c r="D114" s="245"/>
      <c r="E114" s="245"/>
      <c r="F114" s="266" t="s">
        <v>404</v>
      </c>
      <c r="G114" s="245"/>
      <c r="H114" s="245" t="s">
        <v>448</v>
      </c>
      <c r="I114" s="245" t="s">
        <v>438</v>
      </c>
      <c r="J114" s="245"/>
      <c r="K114" s="258"/>
    </row>
    <row r="115" spans="2:11" ht="15" customHeight="1">
      <c r="B115" s="267"/>
      <c r="C115" s="245" t="s">
        <v>54</v>
      </c>
      <c r="D115" s="245"/>
      <c r="E115" s="245"/>
      <c r="F115" s="266" t="s">
        <v>404</v>
      </c>
      <c r="G115" s="245"/>
      <c r="H115" s="245" t="s">
        <v>449</v>
      </c>
      <c r="I115" s="245" t="s">
        <v>450</v>
      </c>
      <c r="J115" s="245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1"/>
      <c r="D117" s="241"/>
      <c r="E117" s="241"/>
      <c r="F117" s="278"/>
      <c r="G117" s="241"/>
      <c r="H117" s="241"/>
      <c r="I117" s="241"/>
      <c r="J117" s="241"/>
      <c r="K117" s="277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235" t="s">
        <v>451</v>
      </c>
      <c r="D120" s="235"/>
      <c r="E120" s="235"/>
      <c r="F120" s="235"/>
      <c r="G120" s="235"/>
      <c r="H120" s="235"/>
      <c r="I120" s="235"/>
      <c r="J120" s="235"/>
      <c r="K120" s="283"/>
    </row>
    <row r="121" spans="2:11" ht="17.25" customHeight="1">
      <c r="B121" s="284"/>
      <c r="C121" s="259" t="s">
        <v>398</v>
      </c>
      <c r="D121" s="259"/>
      <c r="E121" s="259"/>
      <c r="F121" s="259" t="s">
        <v>399</v>
      </c>
      <c r="G121" s="260"/>
      <c r="H121" s="259" t="s">
        <v>105</v>
      </c>
      <c r="I121" s="259" t="s">
        <v>54</v>
      </c>
      <c r="J121" s="259" t="s">
        <v>400</v>
      </c>
      <c r="K121" s="285"/>
    </row>
    <row r="122" spans="2:11" ht="17.25" customHeight="1">
      <c r="B122" s="284"/>
      <c r="C122" s="261" t="s">
        <v>401</v>
      </c>
      <c r="D122" s="261"/>
      <c r="E122" s="261"/>
      <c r="F122" s="262" t="s">
        <v>402</v>
      </c>
      <c r="G122" s="263"/>
      <c r="H122" s="261"/>
      <c r="I122" s="261"/>
      <c r="J122" s="261" t="s">
        <v>403</v>
      </c>
      <c r="K122" s="285"/>
    </row>
    <row r="123" spans="2:11" ht="5.25" customHeight="1">
      <c r="B123" s="286"/>
      <c r="C123" s="264"/>
      <c r="D123" s="264"/>
      <c r="E123" s="264"/>
      <c r="F123" s="264"/>
      <c r="G123" s="245"/>
      <c r="H123" s="264"/>
      <c r="I123" s="264"/>
      <c r="J123" s="264"/>
      <c r="K123" s="287"/>
    </row>
    <row r="124" spans="2:11" ht="15" customHeight="1">
      <c r="B124" s="286"/>
      <c r="C124" s="245" t="s">
        <v>407</v>
      </c>
      <c r="D124" s="264"/>
      <c r="E124" s="264"/>
      <c r="F124" s="266" t="s">
        <v>404</v>
      </c>
      <c r="G124" s="245"/>
      <c r="H124" s="245" t="s">
        <v>443</v>
      </c>
      <c r="I124" s="245" t="s">
        <v>406</v>
      </c>
      <c r="J124" s="245">
        <v>120</v>
      </c>
      <c r="K124" s="288"/>
    </row>
    <row r="125" spans="2:11" ht="15" customHeight="1">
      <c r="B125" s="286"/>
      <c r="C125" s="245" t="s">
        <v>452</v>
      </c>
      <c r="D125" s="245"/>
      <c r="E125" s="245"/>
      <c r="F125" s="266" t="s">
        <v>404</v>
      </c>
      <c r="G125" s="245"/>
      <c r="H125" s="245" t="s">
        <v>453</v>
      </c>
      <c r="I125" s="245" t="s">
        <v>406</v>
      </c>
      <c r="J125" s="245" t="s">
        <v>454</v>
      </c>
      <c r="K125" s="288"/>
    </row>
    <row r="126" spans="2:11" ht="15" customHeight="1">
      <c r="B126" s="286"/>
      <c r="C126" s="245" t="s">
        <v>353</v>
      </c>
      <c r="D126" s="245"/>
      <c r="E126" s="245"/>
      <c r="F126" s="266" t="s">
        <v>404</v>
      </c>
      <c r="G126" s="245"/>
      <c r="H126" s="245" t="s">
        <v>455</v>
      </c>
      <c r="I126" s="245" t="s">
        <v>406</v>
      </c>
      <c r="J126" s="245" t="s">
        <v>454</v>
      </c>
      <c r="K126" s="288"/>
    </row>
    <row r="127" spans="2:11" ht="15" customHeight="1">
      <c r="B127" s="286"/>
      <c r="C127" s="245" t="s">
        <v>415</v>
      </c>
      <c r="D127" s="245"/>
      <c r="E127" s="245"/>
      <c r="F127" s="266" t="s">
        <v>410</v>
      </c>
      <c r="G127" s="245"/>
      <c r="H127" s="245" t="s">
        <v>416</v>
      </c>
      <c r="I127" s="245" t="s">
        <v>406</v>
      </c>
      <c r="J127" s="245">
        <v>15</v>
      </c>
      <c r="K127" s="288"/>
    </row>
    <row r="128" spans="2:11" ht="15" customHeight="1">
      <c r="B128" s="286"/>
      <c r="C128" s="268" t="s">
        <v>417</v>
      </c>
      <c r="D128" s="268"/>
      <c r="E128" s="268"/>
      <c r="F128" s="269" t="s">
        <v>410</v>
      </c>
      <c r="G128" s="268"/>
      <c r="H128" s="268" t="s">
        <v>418</v>
      </c>
      <c r="I128" s="268" t="s">
        <v>406</v>
      </c>
      <c r="J128" s="268">
        <v>15</v>
      </c>
      <c r="K128" s="288"/>
    </row>
    <row r="129" spans="2:11" ht="15" customHeight="1">
      <c r="B129" s="286"/>
      <c r="C129" s="268" t="s">
        <v>419</v>
      </c>
      <c r="D129" s="268"/>
      <c r="E129" s="268"/>
      <c r="F129" s="269" t="s">
        <v>410</v>
      </c>
      <c r="G129" s="268"/>
      <c r="H129" s="268" t="s">
        <v>420</v>
      </c>
      <c r="I129" s="268" t="s">
        <v>406</v>
      </c>
      <c r="J129" s="268">
        <v>20</v>
      </c>
      <c r="K129" s="288"/>
    </row>
    <row r="130" spans="2:11" ht="15" customHeight="1">
      <c r="B130" s="286"/>
      <c r="C130" s="268" t="s">
        <v>421</v>
      </c>
      <c r="D130" s="268"/>
      <c r="E130" s="268"/>
      <c r="F130" s="269" t="s">
        <v>410</v>
      </c>
      <c r="G130" s="268"/>
      <c r="H130" s="268" t="s">
        <v>422</v>
      </c>
      <c r="I130" s="268" t="s">
        <v>406</v>
      </c>
      <c r="J130" s="268">
        <v>20</v>
      </c>
      <c r="K130" s="288"/>
    </row>
    <row r="131" spans="2:11" ht="15" customHeight="1">
      <c r="B131" s="286"/>
      <c r="C131" s="245" t="s">
        <v>409</v>
      </c>
      <c r="D131" s="245"/>
      <c r="E131" s="245"/>
      <c r="F131" s="266" t="s">
        <v>410</v>
      </c>
      <c r="G131" s="245"/>
      <c r="H131" s="245" t="s">
        <v>443</v>
      </c>
      <c r="I131" s="245" t="s">
        <v>406</v>
      </c>
      <c r="J131" s="245">
        <v>50</v>
      </c>
      <c r="K131" s="288"/>
    </row>
    <row r="132" spans="2:11" ht="15" customHeight="1">
      <c r="B132" s="286"/>
      <c r="C132" s="245" t="s">
        <v>423</v>
      </c>
      <c r="D132" s="245"/>
      <c r="E132" s="245"/>
      <c r="F132" s="266" t="s">
        <v>410</v>
      </c>
      <c r="G132" s="245"/>
      <c r="H132" s="245" t="s">
        <v>443</v>
      </c>
      <c r="I132" s="245" t="s">
        <v>406</v>
      </c>
      <c r="J132" s="245">
        <v>50</v>
      </c>
      <c r="K132" s="288"/>
    </row>
    <row r="133" spans="2:11" ht="15" customHeight="1">
      <c r="B133" s="286"/>
      <c r="C133" s="245" t="s">
        <v>429</v>
      </c>
      <c r="D133" s="245"/>
      <c r="E133" s="245"/>
      <c r="F133" s="266" t="s">
        <v>410</v>
      </c>
      <c r="G133" s="245"/>
      <c r="H133" s="245" t="s">
        <v>443</v>
      </c>
      <c r="I133" s="245" t="s">
        <v>406</v>
      </c>
      <c r="J133" s="245">
        <v>50</v>
      </c>
      <c r="K133" s="288"/>
    </row>
    <row r="134" spans="2:11" ht="15" customHeight="1">
      <c r="B134" s="286"/>
      <c r="C134" s="245" t="s">
        <v>431</v>
      </c>
      <c r="D134" s="245"/>
      <c r="E134" s="245"/>
      <c r="F134" s="266" t="s">
        <v>410</v>
      </c>
      <c r="G134" s="245"/>
      <c r="H134" s="245" t="s">
        <v>443</v>
      </c>
      <c r="I134" s="245" t="s">
        <v>406</v>
      </c>
      <c r="J134" s="245">
        <v>50</v>
      </c>
      <c r="K134" s="288"/>
    </row>
    <row r="135" spans="2:11" ht="15" customHeight="1">
      <c r="B135" s="286"/>
      <c r="C135" s="245" t="s">
        <v>110</v>
      </c>
      <c r="D135" s="245"/>
      <c r="E135" s="245"/>
      <c r="F135" s="266" t="s">
        <v>410</v>
      </c>
      <c r="G135" s="245"/>
      <c r="H135" s="245" t="s">
        <v>456</v>
      </c>
      <c r="I135" s="245" t="s">
        <v>406</v>
      </c>
      <c r="J135" s="245">
        <v>255</v>
      </c>
      <c r="K135" s="288"/>
    </row>
    <row r="136" spans="2:11" ht="15" customHeight="1">
      <c r="B136" s="286"/>
      <c r="C136" s="245" t="s">
        <v>433</v>
      </c>
      <c r="D136" s="245"/>
      <c r="E136" s="245"/>
      <c r="F136" s="266" t="s">
        <v>404</v>
      </c>
      <c r="G136" s="245"/>
      <c r="H136" s="245" t="s">
        <v>457</v>
      </c>
      <c r="I136" s="245" t="s">
        <v>435</v>
      </c>
      <c r="J136" s="245"/>
      <c r="K136" s="288"/>
    </row>
    <row r="137" spans="2:11" ht="15" customHeight="1">
      <c r="B137" s="286"/>
      <c r="C137" s="245" t="s">
        <v>436</v>
      </c>
      <c r="D137" s="245"/>
      <c r="E137" s="245"/>
      <c r="F137" s="266" t="s">
        <v>404</v>
      </c>
      <c r="G137" s="245"/>
      <c r="H137" s="245" t="s">
        <v>458</v>
      </c>
      <c r="I137" s="245" t="s">
        <v>438</v>
      </c>
      <c r="J137" s="245"/>
      <c r="K137" s="288"/>
    </row>
    <row r="138" spans="2:11" ht="15" customHeight="1">
      <c r="B138" s="286"/>
      <c r="C138" s="245" t="s">
        <v>439</v>
      </c>
      <c r="D138" s="245"/>
      <c r="E138" s="245"/>
      <c r="F138" s="266" t="s">
        <v>404</v>
      </c>
      <c r="G138" s="245"/>
      <c r="H138" s="245" t="s">
        <v>439</v>
      </c>
      <c r="I138" s="245" t="s">
        <v>438</v>
      </c>
      <c r="J138" s="245"/>
      <c r="K138" s="288"/>
    </row>
    <row r="139" spans="2:11" ht="15" customHeight="1">
      <c r="B139" s="286"/>
      <c r="C139" s="245" t="s">
        <v>35</v>
      </c>
      <c r="D139" s="245"/>
      <c r="E139" s="245"/>
      <c r="F139" s="266" t="s">
        <v>404</v>
      </c>
      <c r="G139" s="245"/>
      <c r="H139" s="245" t="s">
        <v>459</v>
      </c>
      <c r="I139" s="245" t="s">
        <v>438</v>
      </c>
      <c r="J139" s="245"/>
      <c r="K139" s="288"/>
    </row>
    <row r="140" spans="2:11" ht="15" customHeight="1">
      <c r="B140" s="286"/>
      <c r="C140" s="245" t="s">
        <v>460</v>
      </c>
      <c r="D140" s="245"/>
      <c r="E140" s="245"/>
      <c r="F140" s="266" t="s">
        <v>404</v>
      </c>
      <c r="G140" s="245"/>
      <c r="H140" s="245" t="s">
        <v>461</v>
      </c>
      <c r="I140" s="245" t="s">
        <v>438</v>
      </c>
      <c r="J140" s="245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1"/>
      <c r="C142" s="241"/>
      <c r="D142" s="241"/>
      <c r="E142" s="241"/>
      <c r="F142" s="278"/>
      <c r="G142" s="241"/>
      <c r="H142" s="241"/>
      <c r="I142" s="241"/>
      <c r="J142" s="241"/>
      <c r="K142" s="241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257" t="s">
        <v>462</v>
      </c>
      <c r="D145" s="257"/>
      <c r="E145" s="257"/>
      <c r="F145" s="257"/>
      <c r="G145" s="257"/>
      <c r="H145" s="257"/>
      <c r="I145" s="257"/>
      <c r="J145" s="257"/>
      <c r="K145" s="258"/>
    </row>
    <row r="146" spans="2:11" ht="17.25" customHeight="1">
      <c r="B146" s="256"/>
      <c r="C146" s="259" t="s">
        <v>398</v>
      </c>
      <c r="D146" s="259"/>
      <c r="E146" s="259"/>
      <c r="F146" s="259" t="s">
        <v>399</v>
      </c>
      <c r="G146" s="260"/>
      <c r="H146" s="259" t="s">
        <v>105</v>
      </c>
      <c r="I146" s="259" t="s">
        <v>54</v>
      </c>
      <c r="J146" s="259" t="s">
        <v>400</v>
      </c>
      <c r="K146" s="258"/>
    </row>
    <row r="147" spans="2:11" ht="17.25" customHeight="1">
      <c r="B147" s="256"/>
      <c r="C147" s="261" t="s">
        <v>401</v>
      </c>
      <c r="D147" s="261"/>
      <c r="E147" s="261"/>
      <c r="F147" s="262" t="s">
        <v>402</v>
      </c>
      <c r="G147" s="263"/>
      <c r="H147" s="261"/>
      <c r="I147" s="261"/>
      <c r="J147" s="261" t="s">
        <v>403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407</v>
      </c>
      <c r="D149" s="245"/>
      <c r="E149" s="245"/>
      <c r="F149" s="293" t="s">
        <v>404</v>
      </c>
      <c r="G149" s="245"/>
      <c r="H149" s="292" t="s">
        <v>443</v>
      </c>
      <c r="I149" s="292" t="s">
        <v>406</v>
      </c>
      <c r="J149" s="292">
        <v>120</v>
      </c>
      <c r="K149" s="288"/>
    </row>
    <row r="150" spans="2:11" ht="15" customHeight="1">
      <c r="B150" s="267"/>
      <c r="C150" s="292" t="s">
        <v>452</v>
      </c>
      <c r="D150" s="245"/>
      <c r="E150" s="245"/>
      <c r="F150" s="293" t="s">
        <v>404</v>
      </c>
      <c r="G150" s="245"/>
      <c r="H150" s="292" t="s">
        <v>463</v>
      </c>
      <c r="I150" s="292" t="s">
        <v>406</v>
      </c>
      <c r="J150" s="292" t="s">
        <v>454</v>
      </c>
      <c r="K150" s="288"/>
    </row>
    <row r="151" spans="2:11" ht="15" customHeight="1">
      <c r="B151" s="267"/>
      <c r="C151" s="292" t="s">
        <v>353</v>
      </c>
      <c r="D151" s="245"/>
      <c r="E151" s="245"/>
      <c r="F151" s="293" t="s">
        <v>404</v>
      </c>
      <c r="G151" s="245"/>
      <c r="H151" s="292" t="s">
        <v>464</v>
      </c>
      <c r="I151" s="292" t="s">
        <v>406</v>
      </c>
      <c r="J151" s="292" t="s">
        <v>454</v>
      </c>
      <c r="K151" s="288"/>
    </row>
    <row r="152" spans="2:11" ht="15" customHeight="1">
      <c r="B152" s="267"/>
      <c r="C152" s="292" t="s">
        <v>409</v>
      </c>
      <c r="D152" s="245"/>
      <c r="E152" s="245"/>
      <c r="F152" s="293" t="s">
        <v>410</v>
      </c>
      <c r="G152" s="245"/>
      <c r="H152" s="292" t="s">
        <v>443</v>
      </c>
      <c r="I152" s="292" t="s">
        <v>406</v>
      </c>
      <c r="J152" s="292">
        <v>50</v>
      </c>
      <c r="K152" s="288"/>
    </row>
    <row r="153" spans="2:11" ht="15" customHeight="1">
      <c r="B153" s="267"/>
      <c r="C153" s="292" t="s">
        <v>412</v>
      </c>
      <c r="D153" s="245"/>
      <c r="E153" s="245"/>
      <c r="F153" s="293" t="s">
        <v>404</v>
      </c>
      <c r="G153" s="245"/>
      <c r="H153" s="292" t="s">
        <v>443</v>
      </c>
      <c r="I153" s="292" t="s">
        <v>414</v>
      </c>
      <c r="J153" s="292"/>
      <c r="K153" s="288"/>
    </row>
    <row r="154" spans="2:11" ht="15" customHeight="1">
      <c r="B154" s="267"/>
      <c r="C154" s="292" t="s">
        <v>423</v>
      </c>
      <c r="D154" s="245"/>
      <c r="E154" s="245"/>
      <c r="F154" s="293" t="s">
        <v>410</v>
      </c>
      <c r="G154" s="245"/>
      <c r="H154" s="292" t="s">
        <v>443</v>
      </c>
      <c r="I154" s="292" t="s">
        <v>406</v>
      </c>
      <c r="J154" s="292">
        <v>50</v>
      </c>
      <c r="K154" s="288"/>
    </row>
    <row r="155" spans="2:11" ht="15" customHeight="1">
      <c r="B155" s="267"/>
      <c r="C155" s="292" t="s">
        <v>431</v>
      </c>
      <c r="D155" s="245"/>
      <c r="E155" s="245"/>
      <c r="F155" s="293" t="s">
        <v>410</v>
      </c>
      <c r="G155" s="245"/>
      <c r="H155" s="292" t="s">
        <v>443</v>
      </c>
      <c r="I155" s="292" t="s">
        <v>406</v>
      </c>
      <c r="J155" s="292">
        <v>50</v>
      </c>
      <c r="K155" s="288"/>
    </row>
    <row r="156" spans="2:11" ht="15" customHeight="1">
      <c r="B156" s="267"/>
      <c r="C156" s="292" t="s">
        <v>429</v>
      </c>
      <c r="D156" s="245"/>
      <c r="E156" s="245"/>
      <c r="F156" s="293" t="s">
        <v>410</v>
      </c>
      <c r="G156" s="245"/>
      <c r="H156" s="292" t="s">
        <v>443</v>
      </c>
      <c r="I156" s="292" t="s">
        <v>406</v>
      </c>
      <c r="J156" s="292">
        <v>50</v>
      </c>
      <c r="K156" s="288"/>
    </row>
    <row r="157" spans="2:11" ht="15" customHeight="1">
      <c r="B157" s="267"/>
      <c r="C157" s="292" t="s">
        <v>92</v>
      </c>
      <c r="D157" s="245"/>
      <c r="E157" s="245"/>
      <c r="F157" s="293" t="s">
        <v>404</v>
      </c>
      <c r="G157" s="245"/>
      <c r="H157" s="292" t="s">
        <v>465</v>
      </c>
      <c r="I157" s="292" t="s">
        <v>406</v>
      </c>
      <c r="J157" s="292" t="s">
        <v>466</v>
      </c>
      <c r="K157" s="288"/>
    </row>
    <row r="158" spans="2:11" ht="15" customHeight="1">
      <c r="B158" s="267"/>
      <c r="C158" s="292" t="s">
        <v>467</v>
      </c>
      <c r="D158" s="245"/>
      <c r="E158" s="245"/>
      <c r="F158" s="293" t="s">
        <v>404</v>
      </c>
      <c r="G158" s="245"/>
      <c r="H158" s="292" t="s">
        <v>468</v>
      </c>
      <c r="I158" s="292" t="s">
        <v>438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1"/>
      <c r="C160" s="245"/>
      <c r="D160" s="245"/>
      <c r="E160" s="245"/>
      <c r="F160" s="266"/>
      <c r="G160" s="245"/>
      <c r="H160" s="245"/>
      <c r="I160" s="245"/>
      <c r="J160" s="245"/>
      <c r="K160" s="241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235" t="s">
        <v>469</v>
      </c>
      <c r="D163" s="235"/>
      <c r="E163" s="235"/>
      <c r="F163" s="235"/>
      <c r="G163" s="235"/>
      <c r="H163" s="235"/>
      <c r="I163" s="235"/>
      <c r="J163" s="235"/>
      <c r="K163" s="236"/>
    </row>
    <row r="164" spans="2:11" ht="17.25" customHeight="1">
      <c r="B164" s="234"/>
      <c r="C164" s="259" t="s">
        <v>398</v>
      </c>
      <c r="D164" s="259"/>
      <c r="E164" s="259"/>
      <c r="F164" s="259" t="s">
        <v>399</v>
      </c>
      <c r="G164" s="296"/>
      <c r="H164" s="297" t="s">
        <v>105</v>
      </c>
      <c r="I164" s="297" t="s">
        <v>54</v>
      </c>
      <c r="J164" s="259" t="s">
        <v>400</v>
      </c>
      <c r="K164" s="236"/>
    </row>
    <row r="165" spans="2:11" ht="17.25" customHeight="1">
      <c r="B165" s="237"/>
      <c r="C165" s="261" t="s">
        <v>401</v>
      </c>
      <c r="D165" s="261"/>
      <c r="E165" s="261"/>
      <c r="F165" s="262" t="s">
        <v>402</v>
      </c>
      <c r="G165" s="298"/>
      <c r="H165" s="299"/>
      <c r="I165" s="299"/>
      <c r="J165" s="261" t="s">
        <v>403</v>
      </c>
      <c r="K165" s="239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5" t="s">
        <v>407</v>
      </c>
      <c r="D167" s="245"/>
      <c r="E167" s="245"/>
      <c r="F167" s="266" t="s">
        <v>404</v>
      </c>
      <c r="G167" s="245"/>
      <c r="H167" s="245" t="s">
        <v>443</v>
      </c>
      <c r="I167" s="245" t="s">
        <v>406</v>
      </c>
      <c r="J167" s="245">
        <v>120</v>
      </c>
      <c r="K167" s="288"/>
    </row>
    <row r="168" spans="2:11" ht="15" customHeight="1">
      <c r="B168" s="267"/>
      <c r="C168" s="245" t="s">
        <v>452</v>
      </c>
      <c r="D168" s="245"/>
      <c r="E168" s="245"/>
      <c r="F168" s="266" t="s">
        <v>404</v>
      </c>
      <c r="G168" s="245"/>
      <c r="H168" s="245" t="s">
        <v>453</v>
      </c>
      <c r="I168" s="245" t="s">
        <v>406</v>
      </c>
      <c r="J168" s="245" t="s">
        <v>454</v>
      </c>
      <c r="K168" s="288"/>
    </row>
    <row r="169" spans="2:11" ht="15" customHeight="1">
      <c r="B169" s="267"/>
      <c r="C169" s="245" t="s">
        <v>353</v>
      </c>
      <c r="D169" s="245"/>
      <c r="E169" s="245"/>
      <c r="F169" s="266" t="s">
        <v>404</v>
      </c>
      <c r="G169" s="245"/>
      <c r="H169" s="245" t="s">
        <v>470</v>
      </c>
      <c r="I169" s="245" t="s">
        <v>406</v>
      </c>
      <c r="J169" s="245" t="s">
        <v>454</v>
      </c>
      <c r="K169" s="288"/>
    </row>
    <row r="170" spans="2:11" ht="15" customHeight="1">
      <c r="B170" s="267"/>
      <c r="C170" s="245" t="s">
        <v>409</v>
      </c>
      <c r="D170" s="245"/>
      <c r="E170" s="245"/>
      <c r="F170" s="266" t="s">
        <v>410</v>
      </c>
      <c r="G170" s="245"/>
      <c r="H170" s="245" t="s">
        <v>470</v>
      </c>
      <c r="I170" s="245" t="s">
        <v>406</v>
      </c>
      <c r="J170" s="245">
        <v>50</v>
      </c>
      <c r="K170" s="288"/>
    </row>
    <row r="171" spans="2:11" ht="15" customHeight="1">
      <c r="B171" s="267"/>
      <c r="C171" s="245" t="s">
        <v>412</v>
      </c>
      <c r="D171" s="245"/>
      <c r="E171" s="245"/>
      <c r="F171" s="266" t="s">
        <v>404</v>
      </c>
      <c r="G171" s="245"/>
      <c r="H171" s="245" t="s">
        <v>470</v>
      </c>
      <c r="I171" s="245" t="s">
        <v>414</v>
      </c>
      <c r="J171" s="245"/>
      <c r="K171" s="288"/>
    </row>
    <row r="172" spans="2:11" ht="15" customHeight="1">
      <c r="B172" s="267"/>
      <c r="C172" s="245" t="s">
        <v>423</v>
      </c>
      <c r="D172" s="245"/>
      <c r="E172" s="245"/>
      <c r="F172" s="266" t="s">
        <v>410</v>
      </c>
      <c r="G172" s="245"/>
      <c r="H172" s="245" t="s">
        <v>470</v>
      </c>
      <c r="I172" s="245" t="s">
        <v>406</v>
      </c>
      <c r="J172" s="245">
        <v>50</v>
      </c>
      <c r="K172" s="288"/>
    </row>
    <row r="173" spans="2:11" ht="15" customHeight="1">
      <c r="B173" s="267"/>
      <c r="C173" s="245" t="s">
        <v>431</v>
      </c>
      <c r="D173" s="245"/>
      <c r="E173" s="245"/>
      <c r="F173" s="266" t="s">
        <v>410</v>
      </c>
      <c r="G173" s="245"/>
      <c r="H173" s="245" t="s">
        <v>470</v>
      </c>
      <c r="I173" s="245" t="s">
        <v>406</v>
      </c>
      <c r="J173" s="245">
        <v>50</v>
      </c>
      <c r="K173" s="288"/>
    </row>
    <row r="174" spans="2:11" ht="15" customHeight="1">
      <c r="B174" s="267"/>
      <c r="C174" s="245" t="s">
        <v>429</v>
      </c>
      <c r="D174" s="245"/>
      <c r="E174" s="245"/>
      <c r="F174" s="266" t="s">
        <v>410</v>
      </c>
      <c r="G174" s="245"/>
      <c r="H174" s="245" t="s">
        <v>470</v>
      </c>
      <c r="I174" s="245" t="s">
        <v>406</v>
      </c>
      <c r="J174" s="245">
        <v>50</v>
      </c>
      <c r="K174" s="288"/>
    </row>
    <row r="175" spans="2:11" ht="15" customHeight="1">
      <c r="B175" s="267"/>
      <c r="C175" s="245" t="s">
        <v>104</v>
      </c>
      <c r="D175" s="245"/>
      <c r="E175" s="245"/>
      <c r="F175" s="266" t="s">
        <v>404</v>
      </c>
      <c r="G175" s="245"/>
      <c r="H175" s="245" t="s">
        <v>471</v>
      </c>
      <c r="I175" s="245" t="s">
        <v>472</v>
      </c>
      <c r="J175" s="245"/>
      <c r="K175" s="288"/>
    </row>
    <row r="176" spans="2:11" ht="15" customHeight="1">
      <c r="B176" s="267"/>
      <c r="C176" s="245" t="s">
        <v>54</v>
      </c>
      <c r="D176" s="245"/>
      <c r="E176" s="245"/>
      <c r="F176" s="266" t="s">
        <v>404</v>
      </c>
      <c r="G176" s="245"/>
      <c r="H176" s="245" t="s">
        <v>473</v>
      </c>
      <c r="I176" s="245" t="s">
        <v>474</v>
      </c>
      <c r="J176" s="245">
        <v>1</v>
      </c>
      <c r="K176" s="288"/>
    </row>
    <row r="177" spans="2:11" ht="15" customHeight="1">
      <c r="B177" s="267"/>
      <c r="C177" s="245" t="s">
        <v>50</v>
      </c>
      <c r="D177" s="245"/>
      <c r="E177" s="245"/>
      <c r="F177" s="266" t="s">
        <v>404</v>
      </c>
      <c r="G177" s="245"/>
      <c r="H177" s="245" t="s">
        <v>475</v>
      </c>
      <c r="I177" s="245" t="s">
        <v>406</v>
      </c>
      <c r="J177" s="245">
        <v>20</v>
      </c>
      <c r="K177" s="288"/>
    </row>
    <row r="178" spans="2:11" ht="15" customHeight="1">
      <c r="B178" s="267"/>
      <c r="C178" s="245" t="s">
        <v>105</v>
      </c>
      <c r="D178" s="245"/>
      <c r="E178" s="245"/>
      <c r="F178" s="266" t="s">
        <v>404</v>
      </c>
      <c r="G178" s="245"/>
      <c r="H178" s="245" t="s">
        <v>476</v>
      </c>
      <c r="I178" s="245" t="s">
        <v>406</v>
      </c>
      <c r="J178" s="245">
        <v>255</v>
      </c>
      <c r="K178" s="288"/>
    </row>
    <row r="179" spans="2:11" ht="15" customHeight="1">
      <c r="B179" s="267"/>
      <c r="C179" s="245" t="s">
        <v>106</v>
      </c>
      <c r="D179" s="245"/>
      <c r="E179" s="245"/>
      <c r="F179" s="266" t="s">
        <v>404</v>
      </c>
      <c r="G179" s="245"/>
      <c r="H179" s="245" t="s">
        <v>369</v>
      </c>
      <c r="I179" s="245" t="s">
        <v>406</v>
      </c>
      <c r="J179" s="245">
        <v>10</v>
      </c>
      <c r="K179" s="288"/>
    </row>
    <row r="180" spans="2:11" ht="15" customHeight="1">
      <c r="B180" s="267"/>
      <c r="C180" s="245" t="s">
        <v>107</v>
      </c>
      <c r="D180" s="245"/>
      <c r="E180" s="245"/>
      <c r="F180" s="266" t="s">
        <v>404</v>
      </c>
      <c r="G180" s="245"/>
      <c r="H180" s="245" t="s">
        <v>477</v>
      </c>
      <c r="I180" s="245" t="s">
        <v>438</v>
      </c>
      <c r="J180" s="245"/>
      <c r="K180" s="288"/>
    </row>
    <row r="181" spans="2:11" ht="15" customHeight="1">
      <c r="B181" s="267"/>
      <c r="C181" s="245" t="s">
        <v>478</v>
      </c>
      <c r="D181" s="245"/>
      <c r="E181" s="245"/>
      <c r="F181" s="266" t="s">
        <v>404</v>
      </c>
      <c r="G181" s="245"/>
      <c r="H181" s="245" t="s">
        <v>479</v>
      </c>
      <c r="I181" s="245" t="s">
        <v>438</v>
      </c>
      <c r="J181" s="245"/>
      <c r="K181" s="288"/>
    </row>
    <row r="182" spans="2:11" ht="15" customHeight="1">
      <c r="B182" s="267"/>
      <c r="C182" s="245" t="s">
        <v>467</v>
      </c>
      <c r="D182" s="245"/>
      <c r="E182" s="245"/>
      <c r="F182" s="266" t="s">
        <v>404</v>
      </c>
      <c r="G182" s="245"/>
      <c r="H182" s="245" t="s">
        <v>480</v>
      </c>
      <c r="I182" s="245" t="s">
        <v>438</v>
      </c>
      <c r="J182" s="245"/>
      <c r="K182" s="288"/>
    </row>
    <row r="183" spans="2:11" ht="15" customHeight="1">
      <c r="B183" s="267"/>
      <c r="C183" s="245" t="s">
        <v>109</v>
      </c>
      <c r="D183" s="245"/>
      <c r="E183" s="245"/>
      <c r="F183" s="266" t="s">
        <v>410</v>
      </c>
      <c r="G183" s="245"/>
      <c r="H183" s="245" t="s">
        <v>481</v>
      </c>
      <c r="I183" s="245" t="s">
        <v>406</v>
      </c>
      <c r="J183" s="245">
        <v>50</v>
      </c>
      <c r="K183" s="288"/>
    </row>
    <row r="184" spans="2:11" ht="15" customHeight="1">
      <c r="B184" s="267"/>
      <c r="C184" s="245" t="s">
        <v>482</v>
      </c>
      <c r="D184" s="245"/>
      <c r="E184" s="245"/>
      <c r="F184" s="266" t="s">
        <v>410</v>
      </c>
      <c r="G184" s="245"/>
      <c r="H184" s="245" t="s">
        <v>483</v>
      </c>
      <c r="I184" s="245" t="s">
        <v>484</v>
      </c>
      <c r="J184" s="245"/>
      <c r="K184" s="288"/>
    </row>
    <row r="185" spans="2:11" ht="15" customHeight="1">
      <c r="B185" s="267"/>
      <c r="C185" s="245" t="s">
        <v>485</v>
      </c>
      <c r="D185" s="245"/>
      <c r="E185" s="245"/>
      <c r="F185" s="266" t="s">
        <v>410</v>
      </c>
      <c r="G185" s="245"/>
      <c r="H185" s="245" t="s">
        <v>486</v>
      </c>
      <c r="I185" s="245" t="s">
        <v>484</v>
      </c>
      <c r="J185" s="245"/>
      <c r="K185" s="288"/>
    </row>
    <row r="186" spans="2:11" ht="15" customHeight="1">
      <c r="B186" s="267"/>
      <c r="C186" s="245" t="s">
        <v>487</v>
      </c>
      <c r="D186" s="245"/>
      <c r="E186" s="245"/>
      <c r="F186" s="266" t="s">
        <v>410</v>
      </c>
      <c r="G186" s="245"/>
      <c r="H186" s="245" t="s">
        <v>488</v>
      </c>
      <c r="I186" s="245" t="s">
        <v>484</v>
      </c>
      <c r="J186" s="245"/>
      <c r="K186" s="288"/>
    </row>
    <row r="187" spans="2:11" ht="15" customHeight="1">
      <c r="B187" s="267"/>
      <c r="C187" s="300" t="s">
        <v>489</v>
      </c>
      <c r="D187" s="245"/>
      <c r="E187" s="245"/>
      <c r="F187" s="266" t="s">
        <v>410</v>
      </c>
      <c r="G187" s="245"/>
      <c r="H187" s="245" t="s">
        <v>490</v>
      </c>
      <c r="I187" s="245" t="s">
        <v>491</v>
      </c>
      <c r="J187" s="301" t="s">
        <v>492</v>
      </c>
      <c r="K187" s="288"/>
    </row>
    <row r="188" spans="2:11" ht="15" customHeight="1">
      <c r="B188" s="267"/>
      <c r="C188" s="251" t="s">
        <v>39</v>
      </c>
      <c r="D188" s="245"/>
      <c r="E188" s="245"/>
      <c r="F188" s="266" t="s">
        <v>404</v>
      </c>
      <c r="G188" s="245"/>
      <c r="H188" s="241" t="s">
        <v>493</v>
      </c>
      <c r="I188" s="245" t="s">
        <v>494</v>
      </c>
      <c r="J188" s="245"/>
      <c r="K188" s="288"/>
    </row>
    <row r="189" spans="2:11" ht="15" customHeight="1">
      <c r="B189" s="267"/>
      <c r="C189" s="251" t="s">
        <v>495</v>
      </c>
      <c r="D189" s="245"/>
      <c r="E189" s="245"/>
      <c r="F189" s="266" t="s">
        <v>404</v>
      </c>
      <c r="G189" s="245"/>
      <c r="H189" s="245" t="s">
        <v>496</v>
      </c>
      <c r="I189" s="245" t="s">
        <v>438</v>
      </c>
      <c r="J189" s="245"/>
      <c r="K189" s="288"/>
    </row>
    <row r="190" spans="2:11" ht="15" customHeight="1">
      <c r="B190" s="267"/>
      <c r="C190" s="251" t="s">
        <v>497</v>
      </c>
      <c r="D190" s="245"/>
      <c r="E190" s="245"/>
      <c r="F190" s="266" t="s">
        <v>404</v>
      </c>
      <c r="G190" s="245"/>
      <c r="H190" s="245" t="s">
        <v>498</v>
      </c>
      <c r="I190" s="245" t="s">
        <v>438</v>
      </c>
      <c r="J190" s="245"/>
      <c r="K190" s="288"/>
    </row>
    <row r="191" spans="2:11" ht="15" customHeight="1">
      <c r="B191" s="267"/>
      <c r="C191" s="251" t="s">
        <v>499</v>
      </c>
      <c r="D191" s="245"/>
      <c r="E191" s="245"/>
      <c r="F191" s="266" t="s">
        <v>410</v>
      </c>
      <c r="G191" s="245"/>
      <c r="H191" s="245" t="s">
        <v>500</v>
      </c>
      <c r="I191" s="245" t="s">
        <v>438</v>
      </c>
      <c r="J191" s="245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1"/>
      <c r="C193" s="245"/>
      <c r="D193" s="245"/>
      <c r="E193" s="245"/>
      <c r="F193" s="266"/>
      <c r="G193" s="245"/>
      <c r="H193" s="245"/>
      <c r="I193" s="245"/>
      <c r="J193" s="245"/>
      <c r="K193" s="241"/>
    </row>
    <row r="194" spans="2:11" ht="18.75" customHeight="1">
      <c r="B194" s="241"/>
      <c r="C194" s="245"/>
      <c r="D194" s="245"/>
      <c r="E194" s="245"/>
      <c r="F194" s="266"/>
      <c r="G194" s="245"/>
      <c r="H194" s="245"/>
      <c r="I194" s="245"/>
      <c r="J194" s="245"/>
      <c r="K194" s="241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235" t="s">
        <v>501</v>
      </c>
      <c r="D197" s="235"/>
      <c r="E197" s="235"/>
      <c r="F197" s="235"/>
      <c r="G197" s="235"/>
      <c r="H197" s="235"/>
      <c r="I197" s="235"/>
      <c r="J197" s="235"/>
      <c r="K197" s="236"/>
    </row>
    <row r="198" spans="2:11" ht="25.5" customHeight="1">
      <c r="B198" s="234"/>
      <c r="C198" s="303" t="s">
        <v>502</v>
      </c>
      <c r="D198" s="303"/>
      <c r="E198" s="303"/>
      <c r="F198" s="303" t="s">
        <v>503</v>
      </c>
      <c r="G198" s="304"/>
      <c r="H198" s="303" t="s">
        <v>504</v>
      </c>
      <c r="I198" s="303"/>
      <c r="J198" s="303"/>
      <c r="K198" s="236"/>
    </row>
    <row r="199" spans="2:11" ht="5.25" customHeight="1">
      <c r="B199" s="267"/>
      <c r="C199" s="264"/>
      <c r="D199" s="264"/>
      <c r="E199" s="264"/>
      <c r="F199" s="264"/>
      <c r="G199" s="245"/>
      <c r="H199" s="264"/>
      <c r="I199" s="264"/>
      <c r="J199" s="264"/>
      <c r="K199" s="288"/>
    </row>
    <row r="200" spans="2:11" ht="15" customHeight="1">
      <c r="B200" s="267"/>
      <c r="C200" s="245" t="s">
        <v>494</v>
      </c>
      <c r="D200" s="245"/>
      <c r="E200" s="245"/>
      <c r="F200" s="266" t="s">
        <v>40</v>
      </c>
      <c r="G200" s="245"/>
      <c r="H200" s="245" t="s">
        <v>505</v>
      </c>
      <c r="I200" s="245"/>
      <c r="J200" s="245"/>
      <c r="K200" s="288"/>
    </row>
    <row r="201" spans="2:11" ht="15" customHeight="1">
      <c r="B201" s="267"/>
      <c r="C201" s="273"/>
      <c r="D201" s="245"/>
      <c r="E201" s="245"/>
      <c r="F201" s="266" t="s">
        <v>41</v>
      </c>
      <c r="G201" s="245"/>
      <c r="H201" s="245" t="s">
        <v>506</v>
      </c>
      <c r="I201" s="245"/>
      <c r="J201" s="245"/>
      <c r="K201" s="288"/>
    </row>
    <row r="202" spans="2:11" ht="15" customHeight="1">
      <c r="B202" s="267"/>
      <c r="C202" s="273"/>
      <c r="D202" s="245"/>
      <c r="E202" s="245"/>
      <c r="F202" s="266" t="s">
        <v>44</v>
      </c>
      <c r="G202" s="245"/>
      <c r="H202" s="245" t="s">
        <v>507</v>
      </c>
      <c r="I202" s="245"/>
      <c r="J202" s="245"/>
      <c r="K202" s="288"/>
    </row>
    <row r="203" spans="2:11" ht="15" customHeight="1">
      <c r="B203" s="267"/>
      <c r="C203" s="245"/>
      <c r="D203" s="245"/>
      <c r="E203" s="245"/>
      <c r="F203" s="266" t="s">
        <v>42</v>
      </c>
      <c r="G203" s="245"/>
      <c r="H203" s="245" t="s">
        <v>508</v>
      </c>
      <c r="I203" s="245"/>
      <c r="J203" s="245"/>
      <c r="K203" s="288"/>
    </row>
    <row r="204" spans="2:11" ht="15" customHeight="1">
      <c r="B204" s="267"/>
      <c r="C204" s="245"/>
      <c r="D204" s="245"/>
      <c r="E204" s="245"/>
      <c r="F204" s="266" t="s">
        <v>43</v>
      </c>
      <c r="G204" s="245"/>
      <c r="H204" s="245" t="s">
        <v>509</v>
      </c>
      <c r="I204" s="245"/>
      <c r="J204" s="245"/>
      <c r="K204" s="288"/>
    </row>
    <row r="205" spans="2:11" ht="15" customHeight="1">
      <c r="B205" s="267"/>
      <c r="C205" s="245"/>
      <c r="D205" s="245"/>
      <c r="E205" s="245"/>
      <c r="F205" s="266"/>
      <c r="G205" s="245"/>
      <c r="H205" s="245"/>
      <c r="I205" s="245"/>
      <c r="J205" s="245"/>
      <c r="K205" s="288"/>
    </row>
    <row r="206" spans="2:11" ht="15" customHeight="1">
      <c r="B206" s="267"/>
      <c r="C206" s="245" t="s">
        <v>450</v>
      </c>
      <c r="D206" s="245"/>
      <c r="E206" s="245"/>
      <c r="F206" s="266" t="s">
        <v>76</v>
      </c>
      <c r="G206" s="245"/>
      <c r="H206" s="245" t="s">
        <v>510</v>
      </c>
      <c r="I206" s="245"/>
      <c r="J206" s="245"/>
      <c r="K206" s="288"/>
    </row>
    <row r="207" spans="2:11" ht="15" customHeight="1">
      <c r="B207" s="267"/>
      <c r="C207" s="273"/>
      <c r="D207" s="245"/>
      <c r="E207" s="245"/>
      <c r="F207" s="266" t="s">
        <v>349</v>
      </c>
      <c r="G207" s="245"/>
      <c r="H207" s="245" t="s">
        <v>350</v>
      </c>
      <c r="I207" s="245"/>
      <c r="J207" s="245"/>
      <c r="K207" s="288"/>
    </row>
    <row r="208" spans="2:11" ht="15" customHeight="1">
      <c r="B208" s="267"/>
      <c r="C208" s="245"/>
      <c r="D208" s="245"/>
      <c r="E208" s="245"/>
      <c r="F208" s="266" t="s">
        <v>347</v>
      </c>
      <c r="G208" s="245"/>
      <c r="H208" s="245" t="s">
        <v>511</v>
      </c>
      <c r="I208" s="245"/>
      <c r="J208" s="245"/>
      <c r="K208" s="288"/>
    </row>
    <row r="209" spans="2:11" ht="15" customHeight="1">
      <c r="B209" s="305"/>
      <c r="C209" s="273"/>
      <c r="D209" s="273"/>
      <c r="E209" s="273"/>
      <c r="F209" s="266" t="s">
        <v>351</v>
      </c>
      <c r="G209" s="251"/>
      <c r="H209" s="292" t="s">
        <v>352</v>
      </c>
      <c r="I209" s="292"/>
      <c r="J209" s="292"/>
      <c r="K209" s="306"/>
    </row>
    <row r="210" spans="2:11" ht="15" customHeight="1">
      <c r="B210" s="305"/>
      <c r="C210" s="273"/>
      <c r="D210" s="273"/>
      <c r="E210" s="273"/>
      <c r="F210" s="266" t="s">
        <v>289</v>
      </c>
      <c r="G210" s="251"/>
      <c r="H210" s="292" t="s">
        <v>512</v>
      </c>
      <c r="I210" s="292"/>
      <c r="J210" s="292"/>
      <c r="K210" s="306"/>
    </row>
    <row r="211" spans="2:11" ht="15" customHeight="1">
      <c r="B211" s="305"/>
      <c r="C211" s="273"/>
      <c r="D211" s="273"/>
      <c r="E211" s="273"/>
      <c r="F211" s="307"/>
      <c r="G211" s="251"/>
      <c r="H211" s="308"/>
      <c r="I211" s="308"/>
      <c r="J211" s="308"/>
      <c r="K211" s="306"/>
    </row>
    <row r="212" spans="2:11" ht="15" customHeight="1">
      <c r="B212" s="305"/>
      <c r="C212" s="245" t="s">
        <v>474</v>
      </c>
      <c r="D212" s="273"/>
      <c r="E212" s="273"/>
      <c r="F212" s="266">
        <v>1</v>
      </c>
      <c r="G212" s="251"/>
      <c r="H212" s="292" t="s">
        <v>513</v>
      </c>
      <c r="I212" s="292"/>
      <c r="J212" s="292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1"/>
      <c r="H213" s="292" t="s">
        <v>514</v>
      </c>
      <c r="I213" s="292"/>
      <c r="J213" s="292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1"/>
      <c r="H214" s="292" t="s">
        <v>515</v>
      </c>
      <c r="I214" s="292"/>
      <c r="J214" s="292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1"/>
      <c r="H215" s="292" t="s">
        <v>516</v>
      </c>
      <c r="I215" s="292"/>
      <c r="J215" s="292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2019-06-25T10:49:13Z</dcterms:created>
  <dcterms:modified xsi:type="dcterms:W3CDTF">2019-06-25T10:49:19Z</dcterms:modified>
  <cp:category/>
  <cp:version/>
  <cp:contentType/>
  <cp:contentStatus/>
</cp:coreProperties>
</file>