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70" windowWidth="16785" windowHeight="11190" firstSheet="1" activeTab="4"/>
  </bookViews>
  <sheets>
    <sheet name="Rekapitulace stavby" sheetId="1" r:id="rId1"/>
    <sheet name=" II-125 Kbílek " sheetId="2" r:id="rId2"/>
    <sheet name=" II-328 Kolín - Se..." sheetId="3" r:id="rId3"/>
    <sheet name=" II-174 Březnice" sheetId="4" r:id="rId4"/>
    <sheet name=" křiž. I-2 x III-1..." sheetId="5" r:id="rId5"/>
    <sheet name=" II-111 Zalíbená" sheetId="6" r:id="rId6"/>
  </sheets>
  <definedNames>
    <definedName name="_xlnm._FilterDatabase" localSheetId="5" hidden="1">' II-111 Zalíbená'!$C$118:$K$126</definedName>
    <definedName name="_xlnm._FilterDatabase" localSheetId="1" hidden="1">' II-125 Kbílek '!$C$118:$K$131</definedName>
    <definedName name="_xlnm._FilterDatabase" localSheetId="3" hidden="1">' II-174 Březnice'!$C$118:$K$130</definedName>
    <definedName name="_xlnm._FilterDatabase" localSheetId="2" hidden="1">' II-328 Kolín - Se...'!$C$118:$K$126</definedName>
    <definedName name="_xlnm._FilterDatabase" localSheetId="4" hidden="1">' křiž. I-2 x III-1...'!$C$119:$K$145</definedName>
    <definedName name="_xlnm.Print_Area" localSheetId="5">' II-111 Zalíbená'!$C$4:$J$76,' II-111 Zalíbená'!$C$82:$J$100,' II-111 Zalíbená'!$C$106:$K$126</definedName>
    <definedName name="_xlnm.Print_Area" localSheetId="1">' II-125 Kbílek '!$C$4:$J$76,' II-125 Kbílek '!$C$82:$J$100,' II-125 Kbílek '!$C$106:$K$131</definedName>
    <definedName name="_xlnm.Print_Area" localSheetId="3">' II-174 Březnice'!$C$4:$J$76,' II-174 Březnice'!$C$82:$J$100,' II-174 Březnice'!$C$106:$K$130</definedName>
    <definedName name="_xlnm.Print_Area" localSheetId="2">' II-328 Kolín - Se...'!$C$4:$J$76,' II-328 Kolín - Se...'!$C$82:$J$100,' II-328 Kolín - Se...'!$C$106:$K$126</definedName>
    <definedName name="_xlnm.Print_Area" localSheetId="4">' křiž. I-2 x III-1...'!$C$4:$J$76,' křiž. I-2 x III-1...'!$C$82:$J$101,' křiž. I-2 x III-1...'!$C$107:$K$145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 II-125 Kbílek '!$118:$118</definedName>
    <definedName name="_xlnm.Print_Titles" localSheetId="2">' II-328 Kolín - Se...'!$118:$118</definedName>
    <definedName name="_xlnm.Print_Titles" localSheetId="3">' II-174 Březnice'!$118:$118</definedName>
    <definedName name="_xlnm.Print_Titles" localSheetId="4">' křiž. I-2 x III-1...'!$119:$119</definedName>
    <definedName name="_xlnm.Print_Titles" localSheetId="5">' II-111 Zalíbená'!$118:$118</definedName>
  </definedNames>
  <calcPr calcId="145621"/>
</workbook>
</file>

<file path=xl/sharedStrings.xml><?xml version="1.0" encoding="utf-8"?>
<sst xmlns="http://schemas.openxmlformats.org/spreadsheetml/2006/main" count="1363" uniqueCount="211">
  <si>
    <t>Export Komplet</t>
  </si>
  <si>
    <t/>
  </si>
  <si>
    <t>2.0</t>
  </si>
  <si>
    <t>False</t>
  </si>
  <si>
    <t>{834318d9-73b4-46a5-bc31-293a4b441641}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</si>
  <si>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</si>
  <si>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</si>
  <si>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</si>
  <si>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</si>
  <si>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</si>
  <si>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</si>
  <si>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</si>
  <si>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</si>
  <si>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</si>
  <si>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</si>
  <si>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</si>
  <si>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</si>
  <si>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</si>
  <si>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</si>
  <si>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</si>
  <si>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</si>
  <si>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</si>
  <si>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</si>
  <si>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</si>
  <si>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</si>
  <si>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</si>
  <si>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</si>
  <si>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</si>
  <si>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</si>
  <si>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</si>
  <si>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</si>
  <si>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</si>
  <si>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</si>
  <si>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</si>
  <si>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</si>
  <si>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</si>
  <si>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</si>
  <si>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</si>
  <si>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</si>
  <si>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</si>
  <si>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</si>
  <si>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</si>
  <si>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</si>
  <si>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</si>
  <si>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</si>
  <si>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</si>
  <si>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</si>
  <si>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</si>
  <si>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</si>
  <si>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</si>
  <si>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</si>
  <si>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</si>
  <si>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</si>
  <si>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</si>
  <si>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</si>
  <si>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</si>
  <si>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</si>
  <si>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</si>
  <si>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</si>
  <si>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</si>
  <si>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</si>
  <si>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</si>
  <si>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</si>
  <si>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</si>
  <si>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</si>
  <si>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</si>
  <si>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</si>
  <si>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</si>
  <si>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</si>
  <si>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</si>
  <si>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</si>
  <si>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II/125 Kbílek instalace B4</t>
  </si>
  <si>
    <t>STA</t>
  </si>
  <si>
    <t>1</t>
  </si>
  <si>
    <t>{5112bc7f-6ff0-4986-a537-0a05da539f18}</t>
  </si>
  <si>
    <t>2</t>
  </si>
  <si>
    <t>II/328 Kolín - Sendražice</t>
  </si>
  <si>
    <t>{dd144822-9cc2-4d4b-92d4-ba7f3616ce03}</t>
  </si>
  <si>
    <t>II/174 Březnice</t>
  </si>
  <si>
    <t>{2ab50bde-b0b3-4b11-8258-d8165c6b3558}</t>
  </si>
  <si>
    <t>křiž. I/2 x III/12550</t>
  </si>
  <si>
    <t>{73ba5a7f-9cef-491a-846f-925d82a81651}</t>
  </si>
  <si>
    <t>II/111 Zalíbená</t>
  </si>
  <si>
    <t>{ef601e72-132b-4a51-9285-cb61a17a4825}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</si>
  <si>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</si>
  <si>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</si>
  <si>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</si>
  <si>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</si>
  <si>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</si>
  <si>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</si>
  <si>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</si>
  <si>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</si>
  <si>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</si>
  <si>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</si>
  <si>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</si>
  <si>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</si>
  <si>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</si>
  <si>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</si>
  <si>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</si>
  <si>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</si>
  <si>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</si>
  <si>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</si>
  <si>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</si>
  <si>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</si>
  <si>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</si>
  <si>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</si>
  <si>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</si>
  <si>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</si>
  <si>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</si>
  <si>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</si>
  <si>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</si>
  <si>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</si>
  <si>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</si>
  <si>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914131</t>
  </si>
  <si>
    <t>DOPRAVNÍ ZNAČKY ZÁKLADNÍ VELIKOSTI OCELOVÉ FÓLIE TŘ 2 - DODÁVKA A MONTÁŽ</t>
  </si>
  <si>
    <t>KUS</t>
  </si>
  <si>
    <t>OTSKP 2018</t>
  </si>
  <si>
    <t>4</t>
  </si>
  <si>
    <t>1839946508</t>
  </si>
  <si>
    <t>VV</t>
  </si>
  <si>
    <t>"B4" 3</t>
  </si>
  <si>
    <t>"E13" 5</t>
  </si>
  <si>
    <t>"B24a" 2</t>
  </si>
  <si>
    <t>"E9" 2</t>
  </si>
  <si>
    <t>"E7a" 1</t>
  </si>
  <si>
    <t>Součet</t>
  </si>
  <si>
    <t>914921</t>
  </si>
  <si>
    <t>SLOUPKY A STOJKY DOPRAVNÍCH ZNAČEK Z OCEL TRUBEK DO PATKY - DODÁVKA A MONTÁŽ</t>
  </si>
  <si>
    <t>-441763559</t>
  </si>
  <si>
    <t>OST</t>
  </si>
  <si>
    <t>Ostatní</t>
  </si>
  <si>
    <t>3</t>
  </si>
  <si>
    <t>02720</t>
  </si>
  <si>
    <t>POMOC PRÁCE ZŘÍZ NEBO ZAJIŠŤ REGULACI A OCHRANU DOPRAVY</t>
  </si>
  <si>
    <t>KPL</t>
  </si>
  <si>
    <t>512</t>
  </si>
  <si>
    <t>-1267834199</t>
  </si>
  <si>
    <t>912A8</t>
  </si>
  <si>
    <t>BALISETY Z PLASTICKÝCH HMOT</t>
  </si>
  <si>
    <t>342324087</t>
  </si>
  <si>
    <t>915111</t>
  </si>
  <si>
    <t>VODOROVNÉ DOPRAVNÍ ZNAČENÍ BARVOU HLADKÉ - DODÁVKA A POKLÁDKA</t>
  </si>
  <si>
    <t>M2</t>
  </si>
  <si>
    <t>-369821041</t>
  </si>
  <si>
    <t>"V13a" 9</t>
  </si>
  <si>
    <t>-330334437</t>
  </si>
  <si>
    <t>914231</t>
  </si>
  <si>
    <t>DOPRAVNÍ ZNAČKY ZVĚTŠENÉ VELIKOSTI OCELOVÉ FÓLIE TŘ 2 - DODÁVKA A MONTÁŽ</t>
  </si>
  <si>
    <t>-1347293986</t>
  </si>
  <si>
    <t>"A12 zvýrazněná" 2</t>
  </si>
  <si>
    <t>-1549897963</t>
  </si>
  <si>
    <t>915114</t>
  </si>
  <si>
    <t>VODOR DOPRAV ZNAČ BARVOU HLADKÉ - ODSTRANĚNÍ BROUŠENÍM</t>
  </si>
  <si>
    <t>394455707</t>
  </si>
  <si>
    <t>91551</t>
  </si>
  <si>
    <t>VODOROVNÉ DOPRAVNÍ ZNAČENÍ - PŘEDEM PŘIPRAVENÉ SYMBOLY</t>
  </si>
  <si>
    <t>854021722</t>
  </si>
  <si>
    <t>"A12a" 2</t>
  </si>
  <si>
    <t>5</t>
  </si>
  <si>
    <t>93808</t>
  </si>
  <si>
    <t>OČIŠTĚNÍ VOZOVEK ZAMETENÍM</t>
  </si>
  <si>
    <t>952622469</t>
  </si>
  <si>
    <t>6</t>
  </si>
  <si>
    <t>-984400227</t>
  </si>
  <si>
    <t xml:space="preserve">    5 - Komunikace pozemní</t>
  </si>
  <si>
    <t>Komunikace pozemní</t>
  </si>
  <si>
    <t>57280AR</t>
  </si>
  <si>
    <t>BEZPEČNOSTNÍ PROTISMYKOVÁ ÚPRAVA POVRCHU VOZOVKY - BAREVNÉ PROVEDENÍ DLE TP 213</t>
  </si>
  <si>
    <t>-989717838</t>
  </si>
  <si>
    <t>-309764022</t>
  </si>
  <si>
    <t>"P3, P4, E3a" 6</t>
  </si>
  <si>
    <t>914133</t>
  </si>
  <si>
    <t>DOPRAVNÍ ZNAČKY ZÁKLADNÍ VELIKOSTI OCELOVÉ FÓLIE TŘ 2 - DEMONTÁŽ</t>
  </si>
  <si>
    <t>-850077075</t>
  </si>
  <si>
    <t>-215914370</t>
  </si>
  <si>
    <t>"P6 zvýrazněná" 2</t>
  </si>
  <si>
    <t>-1031129234</t>
  </si>
  <si>
    <t>914923</t>
  </si>
  <si>
    <t>SLOUPKY A STOJKY DZ Z OCEL TRUBEK DO PATKY DEMONTÁŽ</t>
  </si>
  <si>
    <t>-21502609</t>
  </si>
  <si>
    <t>7</t>
  </si>
  <si>
    <t>-37673453</t>
  </si>
  <si>
    <t>"0,125x300m + V13ax30m+V5x20m+V4x200m" 127,5</t>
  </si>
  <si>
    <t>"optisko-psychologická brzda: (0,35*3)*10=10,500*2= 21,000"  21</t>
  </si>
  <si>
    <t>8</t>
  </si>
  <si>
    <t>915211</t>
  </si>
  <si>
    <t>VODOROVNÉ DOPRAVNÍ ZNAČENÍ PLASTEM HLADKÉ - DODÁVKA A POKLÁDKA</t>
  </si>
  <si>
    <t>-1789107445</t>
  </si>
  <si>
    <t>"nápis STOP 4x" 8</t>
  </si>
  <si>
    <t>-338686381</t>
  </si>
  <si>
    <t>10</t>
  </si>
  <si>
    <t>91552</t>
  </si>
  <si>
    <t>VODOR DOPRAV ZNAČ - PÍSMENA</t>
  </si>
  <si>
    <t>566077173</t>
  </si>
  <si>
    <t>11</t>
  </si>
  <si>
    <t>227806008</t>
  </si>
  <si>
    <t>12</t>
  </si>
  <si>
    <t>1482380404</t>
  </si>
  <si>
    <t>-2024270262</t>
  </si>
  <si>
    <t>"P2, B20a, IS3c, B20a, B21a" 5</t>
  </si>
  <si>
    <t>52016365</t>
  </si>
  <si>
    <t>-979978919</t>
  </si>
  <si>
    <t>Realizace místních úprav provozu na silnicích II. a III. třídy ve Středočeském kraji na základě stanovení dle §77 odst.1 písm. c) zákona č.361/2000 Sb.</t>
  </si>
  <si>
    <t>Krajská správa a údržba silnic Středočeského kraje,příspěvková organizace</t>
  </si>
  <si>
    <t xml:space="preserve"> II/125 Kbílek </t>
  </si>
  <si>
    <t xml:space="preserve"> II/328 Kolín - Sendražice</t>
  </si>
  <si>
    <t xml:space="preserve"> II/174 Březnice</t>
  </si>
  <si>
    <t>křiž. III/12550 a I/2</t>
  </si>
  <si>
    <t xml:space="preserve">                                                         REKAPITULACE STAVEBNÍCH PRACÍ</t>
  </si>
  <si>
    <t xml:space="preserve">Datum a podpis: </t>
  </si>
  <si>
    <t xml:space="preserve">Zpracovatel: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</si>
</sst>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23" fillId="0" borderId="0" xfId="0" applyFont="1"/>
    <xf numFmtId="0" fontId="5" fillId="0" borderId="0" xfId="0" applyFont="1"/>
    <xf numFmtId="0" fontId="34" fillId="0" borderId="0" xfId="0" applyFont="1"/>
    <xf numFmtId="0" fontId="25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3" borderId="2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 topLeftCell="A118">
      <selection activeCell="AI84" sqref="AI8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179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208</v>
      </c>
      <c r="AR4" s="18"/>
      <c r="AS4" s="20" t="s">
        <v>9</v>
      </c>
      <c r="BS4" s="15" t="s">
        <v>10</v>
      </c>
    </row>
    <row r="5" spans="2:71" ht="12" customHeight="1">
      <c r="B5" s="18"/>
      <c r="D5" s="21" t="s">
        <v>11</v>
      </c>
      <c r="K5" s="189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8"/>
      <c r="BS5" s="15" t="s">
        <v>6</v>
      </c>
    </row>
    <row r="6" spans="2:71" ht="36.95" customHeight="1">
      <c r="B6" s="18"/>
      <c r="D6" s="23" t="s">
        <v>12</v>
      </c>
      <c r="K6" s="190" t="s">
        <v>202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8"/>
      <c r="BS6" s="15" t="s">
        <v>6</v>
      </c>
    </row>
    <row r="7" spans="2:71" ht="12" customHeight="1">
      <c r="B7" s="18"/>
      <c r="D7" s="24" t="s">
        <v>13</v>
      </c>
      <c r="K7" s="22" t="s">
        <v>1</v>
      </c>
      <c r="AK7" s="24" t="s">
        <v>14</v>
      </c>
      <c r="AN7" s="22" t="s">
        <v>1</v>
      </c>
      <c r="AR7" s="18"/>
      <c r="BS7" s="15" t="s">
        <v>6</v>
      </c>
    </row>
    <row r="8" spans="2:71" ht="12" customHeight="1">
      <c r="B8" s="18"/>
      <c r="D8" s="24" t="s">
        <v>15</v>
      </c>
      <c r="K8" s="22" t="s">
        <v>16</v>
      </c>
      <c r="AK8" s="24" t="s">
        <v>17</v>
      </c>
      <c r="AN8" s="22"/>
      <c r="AR8" s="18"/>
      <c r="BS8" s="15" t="s">
        <v>6</v>
      </c>
    </row>
    <row r="9" spans="2:71" ht="14.45" customHeight="1">
      <c r="B9" s="18"/>
      <c r="AR9" s="18"/>
      <c r="BS9" s="15" t="s">
        <v>6</v>
      </c>
    </row>
    <row r="10" spans="2:71" ht="12" customHeight="1">
      <c r="B10" s="18"/>
      <c r="D10" s="24" t="s">
        <v>18</v>
      </c>
      <c r="K10" s="163" t="s">
        <v>203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K10" s="24" t="s">
        <v>19</v>
      </c>
      <c r="AN10" s="22" t="s">
        <v>1</v>
      </c>
      <c r="AR10" s="18"/>
      <c r="BS10" s="15" t="s">
        <v>6</v>
      </c>
    </row>
    <row r="11" spans="2:71" ht="18.4" customHeight="1">
      <c r="B11" s="18"/>
      <c r="E11" s="22" t="s">
        <v>16</v>
      </c>
      <c r="AK11" s="24" t="s">
        <v>20</v>
      </c>
      <c r="AN11" s="22" t="s">
        <v>1</v>
      </c>
      <c r="AR11" s="18"/>
      <c r="BS11" s="15" t="s">
        <v>6</v>
      </c>
    </row>
    <row r="12" spans="2:71" ht="6.95" customHeight="1">
      <c r="B12" s="18"/>
      <c r="AR12" s="18"/>
      <c r="BS12" s="15" t="s">
        <v>6</v>
      </c>
    </row>
    <row r="13" spans="2:71" ht="12" customHeight="1">
      <c r="B13" s="18"/>
      <c r="D13" s="24" t="s">
        <v>21</v>
      </c>
      <c r="AK13" s="24" t="s">
        <v>19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16</v>
      </c>
      <c r="AK14" s="24" t="s">
        <v>20</v>
      </c>
      <c r="AN14" s="22" t="s">
        <v>1</v>
      </c>
      <c r="AR14" s="18"/>
      <c r="BS14" s="15" t="s">
        <v>6</v>
      </c>
    </row>
    <row r="15" spans="2:71" ht="6.95" customHeight="1">
      <c r="B15" s="18"/>
      <c r="AR15" s="18"/>
      <c r="BS15" s="15" t="s">
        <v>3</v>
      </c>
    </row>
    <row r="16" spans="2:71" ht="12" customHeight="1">
      <c r="B16" s="18"/>
      <c r="D16" s="24" t="s">
        <v>22</v>
      </c>
      <c r="AK16" s="24" t="s">
        <v>19</v>
      </c>
      <c r="AN16" s="22" t="s">
        <v>1</v>
      </c>
      <c r="AR16" s="18"/>
      <c r="BS16" s="15" t="s">
        <v>3</v>
      </c>
    </row>
    <row r="17" spans="2:71" ht="18.4" customHeight="1">
      <c r="B17" s="18"/>
      <c r="E17" s="22" t="s">
        <v>16</v>
      </c>
      <c r="AK17" s="24" t="s">
        <v>20</v>
      </c>
      <c r="AN17" s="22" t="s">
        <v>1</v>
      </c>
      <c r="AR17" s="18"/>
      <c r="BS17" s="15" t="s">
        <v>23</v>
      </c>
    </row>
    <row r="18" spans="2:71" ht="6.95" customHeight="1">
      <c r="B18" s="18"/>
      <c r="AR18" s="18"/>
      <c r="BS18" s="15" t="s">
        <v>6</v>
      </c>
    </row>
    <row r="19" spans="2:71" ht="12" customHeight="1">
      <c r="B19" s="18"/>
      <c r="D19" s="24" t="s">
        <v>24</v>
      </c>
      <c r="K19" s="164"/>
      <c r="AK19" s="24" t="s">
        <v>19</v>
      </c>
      <c r="AN19" s="22" t="s">
        <v>1</v>
      </c>
      <c r="AR19" s="18"/>
      <c r="BS19" s="15" t="s">
        <v>6</v>
      </c>
    </row>
    <row r="20" spans="2:71" ht="18.4" customHeight="1">
      <c r="B20" s="18"/>
      <c r="E20" s="22" t="s">
        <v>16</v>
      </c>
      <c r="AK20" s="24" t="s">
        <v>20</v>
      </c>
      <c r="AN20" s="22" t="s">
        <v>1</v>
      </c>
      <c r="AR20" s="18"/>
      <c r="BS20" s="15" t="s">
        <v>23</v>
      </c>
    </row>
    <row r="21" spans="2:44" ht="6.95" customHeight="1">
      <c r="B21" s="18"/>
      <c r="AR21" s="18"/>
    </row>
    <row r="22" spans="2:44" ht="12" customHeight="1">
      <c r="B22" s="18"/>
      <c r="D22" s="24" t="s">
        <v>25</v>
      </c>
      <c r="AR22" s="18"/>
    </row>
    <row r="23" spans="2:44" ht="16.5" customHeight="1">
      <c r="B23" s="18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8"/>
    </row>
    <row r="24" spans="2:44" ht="6.95" customHeight="1">
      <c r="B24" s="18"/>
      <c r="AR24" s="18"/>
    </row>
    <row r="25" spans="2:44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2:44" s="1" customFormat="1" ht="25.9" customHeight="1">
      <c r="B26" s="27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2">
        <f>ROUND(AG94,2)</f>
        <v>0</v>
      </c>
      <c r="AL26" s="183"/>
      <c r="AM26" s="183"/>
      <c r="AN26" s="183"/>
      <c r="AO26" s="183"/>
      <c r="AR26" s="27"/>
    </row>
    <row r="27" spans="2:44" s="1" customFormat="1" ht="6.95" customHeight="1">
      <c r="B27" s="27"/>
      <c r="AR27" s="27"/>
    </row>
    <row r="28" spans="2:44" s="1" customFormat="1" ht="12.75">
      <c r="B28" s="27"/>
      <c r="L28" s="184" t="s">
        <v>27</v>
      </c>
      <c r="M28" s="184"/>
      <c r="N28" s="184"/>
      <c r="O28" s="184"/>
      <c r="P28" s="184"/>
      <c r="W28" s="184" t="s">
        <v>28</v>
      </c>
      <c r="X28" s="184"/>
      <c r="Y28" s="184"/>
      <c r="Z28" s="184"/>
      <c r="AA28" s="184"/>
      <c r="AB28" s="184"/>
      <c r="AC28" s="184"/>
      <c r="AD28" s="184"/>
      <c r="AE28" s="184"/>
      <c r="AK28" s="184" t="s">
        <v>29</v>
      </c>
      <c r="AL28" s="184"/>
      <c r="AM28" s="184"/>
      <c r="AN28" s="184"/>
      <c r="AO28" s="184"/>
      <c r="AR28" s="27"/>
    </row>
    <row r="29" spans="2:44" s="2" customFormat="1" ht="14.45" customHeight="1">
      <c r="B29" s="31"/>
      <c r="D29" s="24" t="s">
        <v>30</v>
      </c>
      <c r="F29" s="24" t="s">
        <v>31</v>
      </c>
      <c r="L29" s="191">
        <v>0.21</v>
      </c>
      <c r="M29" s="178"/>
      <c r="N29" s="178"/>
      <c r="O29" s="178"/>
      <c r="P29" s="178"/>
      <c r="W29" s="177">
        <f>ROUND(AZ94,2)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ROUND(AV94,2)</f>
        <v>0</v>
      </c>
      <c r="AL29" s="178"/>
      <c r="AM29" s="178"/>
      <c r="AN29" s="178"/>
      <c r="AO29" s="178"/>
      <c r="AR29" s="31"/>
    </row>
    <row r="30" spans="2:44" s="2" customFormat="1" ht="14.45" customHeight="1">
      <c r="B30" s="31"/>
      <c r="F30" s="24" t="s">
        <v>32</v>
      </c>
      <c r="L30" s="191">
        <v>0.15</v>
      </c>
      <c r="M30" s="178"/>
      <c r="N30" s="178"/>
      <c r="O30" s="178"/>
      <c r="P30" s="178"/>
      <c r="W30" s="177">
        <f>ROUND(BA94,2)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ROUND(AW94,2)</f>
        <v>0</v>
      </c>
      <c r="AL30" s="178"/>
      <c r="AM30" s="178"/>
      <c r="AN30" s="178"/>
      <c r="AO30" s="178"/>
      <c r="AR30" s="31"/>
    </row>
    <row r="31" spans="2:44" s="2" customFormat="1" ht="14.45" customHeight="1" hidden="1">
      <c r="B31" s="31"/>
      <c r="F31" s="24" t="s">
        <v>33</v>
      </c>
      <c r="L31" s="191">
        <v>0.21</v>
      </c>
      <c r="M31" s="178"/>
      <c r="N31" s="178"/>
      <c r="O31" s="178"/>
      <c r="P31" s="178"/>
      <c r="W31" s="177">
        <f>ROUND(BB94,2)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31"/>
    </row>
    <row r="32" spans="2:44" s="2" customFormat="1" ht="14.45" customHeight="1" hidden="1">
      <c r="B32" s="31"/>
      <c r="F32" s="24" t="s">
        <v>34</v>
      </c>
      <c r="L32" s="191">
        <v>0.15</v>
      </c>
      <c r="M32" s="178"/>
      <c r="N32" s="178"/>
      <c r="O32" s="178"/>
      <c r="P32" s="178"/>
      <c r="W32" s="177">
        <f>ROUND(BC94,2)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31"/>
    </row>
    <row r="33" spans="2:44" s="2" customFormat="1" ht="14.45" customHeight="1" hidden="1">
      <c r="B33" s="31"/>
      <c r="F33" s="24" t="s">
        <v>35</v>
      </c>
      <c r="L33" s="191">
        <v>0</v>
      </c>
      <c r="M33" s="178"/>
      <c r="N33" s="178"/>
      <c r="O33" s="178"/>
      <c r="P33" s="178"/>
      <c r="W33" s="177">
        <f>ROUND(BD94,2)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31"/>
    </row>
    <row r="34" spans="2:44" s="1" customFormat="1" ht="6.95" customHeight="1">
      <c r="B34" s="27"/>
      <c r="AR34" s="27"/>
    </row>
    <row r="35" spans="2:44" s="1" customFormat="1" ht="25.9" customHeight="1"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66" t="s">
        <v>38</v>
      </c>
      <c r="Y35" s="167"/>
      <c r="Z35" s="167"/>
      <c r="AA35" s="167"/>
      <c r="AB35" s="167"/>
      <c r="AC35" s="34"/>
      <c r="AD35" s="34"/>
      <c r="AE35" s="34"/>
      <c r="AF35" s="34"/>
      <c r="AG35" s="34"/>
      <c r="AH35" s="34"/>
      <c r="AI35" s="34"/>
      <c r="AJ35" s="34"/>
      <c r="AK35" s="168">
        <f>SUM(AK26:AK33)</f>
        <v>0</v>
      </c>
      <c r="AL35" s="167"/>
      <c r="AM35" s="167"/>
      <c r="AN35" s="167"/>
      <c r="AO35" s="169"/>
      <c r="AP35" s="32"/>
      <c r="AQ35" s="32"/>
      <c r="AR35" s="27"/>
    </row>
    <row r="36" spans="2:44" s="1" customFormat="1" ht="6.95" customHeight="1">
      <c r="B36" s="27"/>
      <c r="AR36" s="27"/>
    </row>
    <row r="37" spans="2:44" s="1" customFormat="1" ht="14.45" customHeight="1">
      <c r="B37" s="27"/>
      <c r="AR37" s="27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27"/>
      <c r="D49" s="36" t="s">
        <v>39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40</v>
      </c>
      <c r="AI49" s="37"/>
      <c r="AJ49" s="37"/>
      <c r="AK49" s="37"/>
      <c r="AL49" s="37"/>
      <c r="AM49" s="37"/>
      <c r="AN49" s="37"/>
      <c r="AO49" s="37"/>
      <c r="AR49" s="2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27"/>
      <c r="D60" s="38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209</v>
      </c>
      <c r="AI60" s="29"/>
      <c r="AJ60" s="29"/>
      <c r="AK60" s="29"/>
      <c r="AL60" s="29"/>
      <c r="AM60" s="38" t="s">
        <v>42</v>
      </c>
      <c r="AN60" s="29"/>
      <c r="AO60" s="29"/>
      <c r="AR60" s="27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27"/>
      <c r="D64" s="36" t="s">
        <v>43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6" t="s">
        <v>44</v>
      </c>
      <c r="AI64" s="37"/>
      <c r="AJ64" s="37"/>
      <c r="AK64" s="37"/>
      <c r="AL64" s="37"/>
      <c r="AM64" s="37"/>
      <c r="AN64" s="37"/>
      <c r="AO64" s="37"/>
      <c r="AR64" s="27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27"/>
      <c r="D75" s="38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41</v>
      </c>
      <c r="AI75" s="29"/>
      <c r="AJ75" s="29"/>
      <c r="AK75" s="29"/>
      <c r="AL75" s="29"/>
      <c r="AM75" s="38" t="s">
        <v>42</v>
      </c>
      <c r="AN75" s="29"/>
      <c r="AO75" s="29"/>
      <c r="AR75" s="27"/>
    </row>
    <row r="76" spans="2:44" s="1" customFormat="1" ht="12">
      <c r="B76" s="27"/>
      <c r="AR76" s="27"/>
    </row>
    <row r="77" spans="2:44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7"/>
    </row>
    <row r="81" spans="2:44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7"/>
    </row>
    <row r="82" spans="2:44" s="1" customFormat="1" ht="24.95" customHeight="1">
      <c r="B82" s="27"/>
      <c r="C82" s="19" t="s">
        <v>45</v>
      </c>
      <c r="AR82" s="27"/>
    </row>
    <row r="83" spans="2:44" s="1" customFormat="1" ht="6.95" customHeight="1">
      <c r="B83" s="27"/>
      <c r="AR83" s="27"/>
    </row>
    <row r="84" spans="2:44" s="3" customFormat="1" ht="12" customHeight="1">
      <c r="B84" s="43"/>
      <c r="C84" s="24" t="s">
        <v>11</v>
      </c>
      <c r="AR84" s="43"/>
    </row>
    <row r="85" spans="2:44" s="4" customFormat="1" ht="36.95" customHeight="1">
      <c r="B85" s="44"/>
      <c r="C85" s="45" t="s">
        <v>12</v>
      </c>
      <c r="L85" s="172" t="str">
        <f>K6</f>
        <v>Realizace místních úprav provozu na silnicích II. a III. třídy ve Středočeském kraji na základě stanovení dle §77 odst.1 písm. c) zákona č.361/2000 Sb.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R85" s="44"/>
    </row>
    <row r="86" spans="2:44" s="1" customFormat="1" ht="6.95" customHeight="1">
      <c r="B86" s="27"/>
      <c r="AR86" s="27"/>
    </row>
    <row r="87" spans="2:44" s="1" customFormat="1" ht="12" customHeight="1">
      <c r="B87" s="27"/>
      <c r="C87" s="24" t="s">
        <v>15</v>
      </c>
      <c r="L87" s="46" t="str">
        <f>IF(K8="","",K8)</f>
        <v xml:space="preserve"> </v>
      </c>
      <c r="AI87" s="24" t="s">
        <v>17</v>
      </c>
      <c r="AM87" s="174" t="str">
        <f>IF(AN8="","",AN8)</f>
        <v/>
      </c>
      <c r="AN87" s="174"/>
      <c r="AR87" s="27"/>
    </row>
    <row r="88" spans="2:44" s="1" customFormat="1" ht="6.95" customHeight="1">
      <c r="B88" s="27"/>
      <c r="AR88" s="27"/>
    </row>
    <row r="89" spans="2:56" s="1" customFormat="1" ht="15.2" customHeight="1">
      <c r="B89" s="27"/>
      <c r="C89" s="24" t="s">
        <v>18</v>
      </c>
      <c r="L89" s="3" t="str">
        <f>IF(E11="","",E11)</f>
        <v xml:space="preserve"> </v>
      </c>
      <c r="AI89" s="24" t="s">
        <v>22</v>
      </c>
      <c r="AM89" s="196" t="str">
        <f>IF(E17="","",E17)</f>
        <v xml:space="preserve"> </v>
      </c>
      <c r="AN89" s="197"/>
      <c r="AO89" s="197"/>
      <c r="AP89" s="197"/>
      <c r="AR89" s="27"/>
      <c r="AS89" s="192" t="s">
        <v>46</v>
      </c>
      <c r="AT89" s="193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2:56" s="1" customFormat="1" ht="15.2" customHeight="1">
      <c r="B90" s="27"/>
      <c r="C90" s="24" t="s">
        <v>21</v>
      </c>
      <c r="L90" s="3" t="str">
        <f>IF(E14="","",E14)</f>
        <v xml:space="preserve"> </v>
      </c>
      <c r="AI90" s="199" t="s">
        <v>210</v>
      </c>
      <c r="AJ90" s="199"/>
      <c r="AK90" s="199"/>
      <c r="AL90" s="199"/>
      <c r="AM90" s="199"/>
      <c r="AN90" s="199"/>
      <c r="AO90" s="199"/>
      <c r="AP90" s="199"/>
      <c r="AR90" s="27"/>
      <c r="AS90" s="194"/>
      <c r="AT90" s="195"/>
      <c r="AU90" s="50"/>
      <c r="AV90" s="50"/>
      <c r="AW90" s="50"/>
      <c r="AX90" s="50"/>
      <c r="AY90" s="50"/>
      <c r="AZ90" s="50"/>
      <c r="BA90" s="50"/>
      <c r="BB90" s="50"/>
      <c r="BC90" s="50"/>
      <c r="BD90" s="51"/>
    </row>
    <row r="91" spans="2:56" s="1" customFormat="1" ht="10.9" customHeight="1">
      <c r="B91" s="27"/>
      <c r="AR91" s="27"/>
      <c r="AS91" s="194"/>
      <c r="AT91" s="195"/>
      <c r="AU91" s="50"/>
      <c r="AV91" s="50"/>
      <c r="AW91" s="50"/>
      <c r="AX91" s="50"/>
      <c r="AY91" s="50"/>
      <c r="AZ91" s="50"/>
      <c r="BA91" s="50"/>
      <c r="BB91" s="50"/>
      <c r="BC91" s="50"/>
      <c r="BD91" s="51"/>
    </row>
    <row r="92" spans="2:56" s="1" customFormat="1" ht="29.25" customHeight="1">
      <c r="B92" s="27"/>
      <c r="C92" s="170" t="s">
        <v>47</v>
      </c>
      <c r="D92" s="171"/>
      <c r="E92" s="171"/>
      <c r="F92" s="171"/>
      <c r="G92" s="171"/>
      <c r="H92" s="52"/>
      <c r="I92" s="175" t="s">
        <v>48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6" t="s">
        <v>49</v>
      </c>
      <c r="AH92" s="171"/>
      <c r="AI92" s="171"/>
      <c r="AJ92" s="171"/>
      <c r="AK92" s="171"/>
      <c r="AL92" s="171"/>
      <c r="AM92" s="171"/>
      <c r="AN92" s="175" t="s">
        <v>50</v>
      </c>
      <c r="AO92" s="171"/>
      <c r="AP92" s="198"/>
      <c r="AQ92" s="53" t="s">
        <v>51</v>
      </c>
      <c r="AR92" s="27"/>
      <c r="AS92" s="54" t="s">
        <v>52</v>
      </c>
      <c r="AT92" s="55" t="s">
        <v>53</v>
      </c>
      <c r="AU92" s="55" t="s">
        <v>54</v>
      </c>
      <c r="AV92" s="55" t="s">
        <v>55</v>
      </c>
      <c r="AW92" s="55" t="s">
        <v>56</v>
      </c>
      <c r="AX92" s="55" t="s">
        <v>57</v>
      </c>
      <c r="AY92" s="55" t="s">
        <v>58</v>
      </c>
      <c r="AZ92" s="55" t="s">
        <v>59</v>
      </c>
      <c r="BA92" s="55" t="s">
        <v>60</v>
      </c>
      <c r="BB92" s="55" t="s">
        <v>61</v>
      </c>
      <c r="BC92" s="55" t="s">
        <v>62</v>
      </c>
      <c r="BD92" s="56" t="s">
        <v>63</v>
      </c>
    </row>
    <row r="93" spans="2:56" s="1" customFormat="1" ht="10.9" customHeight="1">
      <c r="B93" s="27"/>
      <c r="AR93" s="27"/>
      <c r="AS93" s="5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</row>
    <row r="94" spans="2:90" s="5" customFormat="1" ht="32.45" customHeight="1">
      <c r="B94" s="58"/>
      <c r="C94" s="59" t="s">
        <v>64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187">
        <f>ROUND(SUM(AG95:AG99),2)</f>
        <v>0</v>
      </c>
      <c r="AH94" s="187"/>
      <c r="AI94" s="187"/>
      <c r="AJ94" s="187"/>
      <c r="AK94" s="187"/>
      <c r="AL94" s="187"/>
      <c r="AM94" s="187"/>
      <c r="AN94" s="188">
        <f aca="true" t="shared" si="0" ref="AN94:AN99">SUM(AG94,AT94)</f>
        <v>0</v>
      </c>
      <c r="AO94" s="188"/>
      <c r="AP94" s="188"/>
      <c r="AQ94" s="62" t="s">
        <v>1</v>
      </c>
      <c r="AR94" s="58"/>
      <c r="AS94" s="63">
        <f>ROUND(SUM(AS95:AS99),2)</f>
        <v>0</v>
      </c>
      <c r="AT94" s="64">
        <f aca="true" t="shared" si="1" ref="AT94:AT99">ROUND(SUM(AV94:AW94),2)</f>
        <v>0</v>
      </c>
      <c r="AU94" s="65">
        <f>ROUND(SUM(AU95:AU99),5)</f>
        <v>0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ROUND(SUM(AZ95:AZ99),2)</f>
        <v>0</v>
      </c>
      <c r="BA94" s="64">
        <f>ROUND(SUM(BA95:BA99),2)</f>
        <v>0</v>
      </c>
      <c r="BB94" s="64">
        <f>ROUND(SUM(BB95:BB99),2)</f>
        <v>0</v>
      </c>
      <c r="BC94" s="64">
        <f>ROUND(SUM(BC95:BC99),2)</f>
        <v>0</v>
      </c>
      <c r="BD94" s="66">
        <f>ROUND(SUM(BD95:BD99),2)</f>
        <v>0</v>
      </c>
      <c r="BS94" s="67" t="s">
        <v>65</v>
      </c>
      <c r="BT94" s="67" t="s">
        <v>66</v>
      </c>
      <c r="BU94" s="68" t="s">
        <v>67</v>
      </c>
      <c r="BV94" s="67" t="s">
        <v>68</v>
      </c>
      <c r="BW94" s="67" t="s">
        <v>4</v>
      </c>
      <c r="BX94" s="67" t="s">
        <v>69</v>
      </c>
      <c r="CL94" s="67" t="s">
        <v>1</v>
      </c>
    </row>
    <row r="95" spans="1:91" s="6" customFormat="1" ht="16.5" customHeight="1">
      <c r="A95" s="69" t="s">
        <v>70</v>
      </c>
      <c r="B95" s="70"/>
      <c r="C95" s="71"/>
      <c r="D95" s="165"/>
      <c r="E95" s="165"/>
      <c r="F95" s="165"/>
      <c r="G95" s="165"/>
      <c r="H95" s="165"/>
      <c r="I95" s="72"/>
      <c r="J95" s="165" t="s">
        <v>71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85">
        <f>' II-125 Kbílek '!J30</f>
        <v>0</v>
      </c>
      <c r="AH95" s="186"/>
      <c r="AI95" s="186"/>
      <c r="AJ95" s="186"/>
      <c r="AK95" s="186"/>
      <c r="AL95" s="186"/>
      <c r="AM95" s="186"/>
      <c r="AN95" s="185">
        <f t="shared" si="0"/>
        <v>0</v>
      </c>
      <c r="AO95" s="186"/>
      <c r="AP95" s="186"/>
      <c r="AQ95" s="73" t="s">
        <v>72</v>
      </c>
      <c r="AR95" s="70"/>
      <c r="AS95" s="74">
        <v>0</v>
      </c>
      <c r="AT95" s="75">
        <f t="shared" si="1"/>
        <v>0</v>
      </c>
      <c r="AU95" s="76">
        <f>' II-125 Kbílek '!P119</f>
        <v>0</v>
      </c>
      <c r="AV95" s="75">
        <f>' II-125 Kbílek '!J33</f>
        <v>0</v>
      </c>
      <c r="AW95" s="75">
        <f>' II-125 Kbílek '!J34</f>
        <v>0</v>
      </c>
      <c r="AX95" s="75">
        <f>' II-125 Kbílek '!J35</f>
        <v>0</v>
      </c>
      <c r="AY95" s="75">
        <f>' II-125 Kbílek '!J36</f>
        <v>0</v>
      </c>
      <c r="AZ95" s="75">
        <f>' II-125 Kbílek '!F33</f>
        <v>0</v>
      </c>
      <c r="BA95" s="75">
        <f>' II-125 Kbílek '!F34</f>
        <v>0</v>
      </c>
      <c r="BB95" s="75">
        <f>' II-125 Kbílek '!F35</f>
        <v>0</v>
      </c>
      <c r="BC95" s="75">
        <f>' II-125 Kbílek '!F36</f>
        <v>0</v>
      </c>
      <c r="BD95" s="77">
        <f>' II-125 Kbílek '!F37</f>
        <v>0</v>
      </c>
      <c r="BT95" s="78" t="s">
        <v>73</v>
      </c>
      <c r="BV95" s="78" t="s">
        <v>68</v>
      </c>
      <c r="BW95" s="78" t="s">
        <v>74</v>
      </c>
      <c r="BX95" s="78" t="s">
        <v>4</v>
      </c>
      <c r="CL95" s="78" t="s">
        <v>1</v>
      </c>
      <c r="CM95" s="78" t="s">
        <v>75</v>
      </c>
    </row>
    <row r="96" spans="1:91" s="6" customFormat="1" ht="16.5" customHeight="1">
      <c r="A96" s="69" t="s">
        <v>70</v>
      </c>
      <c r="B96" s="70"/>
      <c r="C96" s="71"/>
      <c r="D96" s="165"/>
      <c r="E96" s="165"/>
      <c r="F96" s="165"/>
      <c r="G96" s="165"/>
      <c r="H96" s="165"/>
      <c r="I96" s="72"/>
      <c r="J96" s="165" t="s">
        <v>76</v>
      </c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85">
        <f>' II-328 Kolín - Se...'!J30</f>
        <v>0</v>
      </c>
      <c r="AH96" s="186"/>
      <c r="AI96" s="186"/>
      <c r="AJ96" s="186"/>
      <c r="AK96" s="186"/>
      <c r="AL96" s="186"/>
      <c r="AM96" s="186"/>
      <c r="AN96" s="185">
        <f t="shared" si="0"/>
        <v>0</v>
      </c>
      <c r="AO96" s="186"/>
      <c r="AP96" s="186"/>
      <c r="AQ96" s="73" t="s">
        <v>72</v>
      </c>
      <c r="AR96" s="70"/>
      <c r="AS96" s="74">
        <v>0</v>
      </c>
      <c r="AT96" s="75">
        <f t="shared" si="1"/>
        <v>0</v>
      </c>
      <c r="AU96" s="76">
        <f>' II-328 Kolín - Se...'!P119</f>
        <v>0</v>
      </c>
      <c r="AV96" s="75">
        <f>' II-328 Kolín - Se...'!J33</f>
        <v>0</v>
      </c>
      <c r="AW96" s="75">
        <f>' II-328 Kolín - Se...'!J34</f>
        <v>0</v>
      </c>
      <c r="AX96" s="75">
        <f>' II-328 Kolín - Se...'!J35</f>
        <v>0</v>
      </c>
      <c r="AY96" s="75">
        <f>' II-328 Kolín - Se...'!J36</f>
        <v>0</v>
      </c>
      <c r="AZ96" s="75">
        <f>' II-328 Kolín - Se...'!F33</f>
        <v>0</v>
      </c>
      <c r="BA96" s="75">
        <f>' II-328 Kolín - Se...'!F34</f>
        <v>0</v>
      </c>
      <c r="BB96" s="75">
        <f>' II-328 Kolín - Se...'!F35</f>
        <v>0</v>
      </c>
      <c r="BC96" s="75">
        <f>' II-328 Kolín - Se...'!F36</f>
        <v>0</v>
      </c>
      <c r="BD96" s="77">
        <f>' II-328 Kolín - Se...'!F37</f>
        <v>0</v>
      </c>
      <c r="BT96" s="78" t="s">
        <v>73</v>
      </c>
      <c r="BV96" s="78" t="s">
        <v>68</v>
      </c>
      <c r="BW96" s="78" t="s">
        <v>77</v>
      </c>
      <c r="BX96" s="78" t="s">
        <v>4</v>
      </c>
      <c r="CL96" s="78" t="s">
        <v>1</v>
      </c>
      <c r="CM96" s="78" t="s">
        <v>75</v>
      </c>
    </row>
    <row r="97" spans="1:91" s="6" customFormat="1" ht="16.5" customHeight="1">
      <c r="A97" s="69" t="s">
        <v>70</v>
      </c>
      <c r="B97" s="70"/>
      <c r="C97" s="71"/>
      <c r="D97" s="165"/>
      <c r="E97" s="165"/>
      <c r="F97" s="165"/>
      <c r="G97" s="165"/>
      <c r="H97" s="165"/>
      <c r="I97" s="72"/>
      <c r="J97" s="165" t="s">
        <v>78</v>
      </c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85">
        <f>' II-174 Březnice'!J30</f>
        <v>0</v>
      </c>
      <c r="AH97" s="186"/>
      <c r="AI97" s="186"/>
      <c r="AJ97" s="186"/>
      <c r="AK97" s="186"/>
      <c r="AL97" s="186"/>
      <c r="AM97" s="186"/>
      <c r="AN97" s="185">
        <f t="shared" si="0"/>
        <v>0</v>
      </c>
      <c r="AO97" s="186"/>
      <c r="AP97" s="186"/>
      <c r="AQ97" s="73" t="s">
        <v>72</v>
      </c>
      <c r="AR97" s="70"/>
      <c r="AS97" s="74">
        <v>0</v>
      </c>
      <c r="AT97" s="75">
        <f t="shared" si="1"/>
        <v>0</v>
      </c>
      <c r="AU97" s="76">
        <f>' II-174 Březnice'!P119</f>
        <v>0</v>
      </c>
      <c r="AV97" s="75">
        <f>' II-174 Březnice'!J33</f>
        <v>0</v>
      </c>
      <c r="AW97" s="75">
        <f>' II-174 Březnice'!J34</f>
        <v>0</v>
      </c>
      <c r="AX97" s="75">
        <f>' II-174 Březnice'!J35</f>
        <v>0</v>
      </c>
      <c r="AY97" s="75">
        <f>' II-174 Březnice'!J36</f>
        <v>0</v>
      </c>
      <c r="AZ97" s="75">
        <f>' II-174 Březnice'!F33</f>
        <v>0</v>
      </c>
      <c r="BA97" s="75">
        <f>' II-174 Březnice'!F34</f>
        <v>0</v>
      </c>
      <c r="BB97" s="75">
        <f>' II-174 Březnice'!F35</f>
        <v>0</v>
      </c>
      <c r="BC97" s="75">
        <f>' II-174 Březnice'!F36</f>
        <v>0</v>
      </c>
      <c r="BD97" s="77">
        <f>' II-174 Březnice'!F37</f>
        <v>0</v>
      </c>
      <c r="BT97" s="78" t="s">
        <v>73</v>
      </c>
      <c r="BV97" s="78" t="s">
        <v>68</v>
      </c>
      <c r="BW97" s="78" t="s">
        <v>79</v>
      </c>
      <c r="BX97" s="78" t="s">
        <v>4</v>
      </c>
      <c r="CL97" s="78" t="s">
        <v>1</v>
      </c>
      <c r="CM97" s="78" t="s">
        <v>75</v>
      </c>
    </row>
    <row r="98" spans="1:91" s="6" customFormat="1" ht="16.5" customHeight="1">
      <c r="A98" s="69" t="s">
        <v>70</v>
      </c>
      <c r="B98" s="70"/>
      <c r="C98" s="71"/>
      <c r="D98" s="165"/>
      <c r="E98" s="165"/>
      <c r="F98" s="165"/>
      <c r="G98" s="165"/>
      <c r="H98" s="165"/>
      <c r="I98" s="72"/>
      <c r="J98" s="165" t="s">
        <v>80</v>
      </c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85">
        <f>' křiž. I-2 x III-1...'!J30</f>
        <v>0</v>
      </c>
      <c r="AH98" s="186"/>
      <c r="AI98" s="186"/>
      <c r="AJ98" s="186"/>
      <c r="AK98" s="186"/>
      <c r="AL98" s="186"/>
      <c r="AM98" s="186"/>
      <c r="AN98" s="185">
        <f t="shared" si="0"/>
        <v>0</v>
      </c>
      <c r="AO98" s="186"/>
      <c r="AP98" s="186"/>
      <c r="AQ98" s="73" t="s">
        <v>72</v>
      </c>
      <c r="AR98" s="70"/>
      <c r="AS98" s="74">
        <v>0</v>
      </c>
      <c r="AT98" s="75">
        <f t="shared" si="1"/>
        <v>0</v>
      </c>
      <c r="AU98" s="76">
        <f>' křiž. I-2 x III-1...'!P120</f>
        <v>0</v>
      </c>
      <c r="AV98" s="75">
        <f>' křiž. I-2 x III-1...'!J33</f>
        <v>0</v>
      </c>
      <c r="AW98" s="75">
        <f>' křiž. I-2 x III-1...'!J34</f>
        <v>0</v>
      </c>
      <c r="AX98" s="75">
        <f>' křiž. I-2 x III-1...'!J35</f>
        <v>0</v>
      </c>
      <c r="AY98" s="75">
        <f>' křiž. I-2 x III-1...'!J36</f>
        <v>0</v>
      </c>
      <c r="AZ98" s="75">
        <f>' křiž. I-2 x III-1...'!F33</f>
        <v>0</v>
      </c>
      <c r="BA98" s="75">
        <f>' křiž. I-2 x III-1...'!F34</f>
        <v>0</v>
      </c>
      <c r="BB98" s="75">
        <f>' křiž. I-2 x III-1...'!F35</f>
        <v>0</v>
      </c>
      <c r="BC98" s="75">
        <f>' křiž. I-2 x III-1...'!F36</f>
        <v>0</v>
      </c>
      <c r="BD98" s="77">
        <f>' křiž. I-2 x III-1...'!F37</f>
        <v>0</v>
      </c>
      <c r="BT98" s="78" t="s">
        <v>73</v>
      </c>
      <c r="BV98" s="78" t="s">
        <v>68</v>
      </c>
      <c r="BW98" s="78" t="s">
        <v>81</v>
      </c>
      <c r="BX98" s="78" t="s">
        <v>4</v>
      </c>
      <c r="CL98" s="78" t="s">
        <v>1</v>
      </c>
      <c r="CM98" s="78" t="s">
        <v>75</v>
      </c>
    </row>
    <row r="99" spans="1:91" s="6" customFormat="1" ht="16.5" customHeight="1">
      <c r="A99" s="69" t="s">
        <v>70</v>
      </c>
      <c r="B99" s="70"/>
      <c r="C99" s="71"/>
      <c r="D99" s="165"/>
      <c r="E99" s="165"/>
      <c r="F99" s="165"/>
      <c r="G99" s="165"/>
      <c r="H99" s="165"/>
      <c r="I99" s="72"/>
      <c r="J99" s="165" t="s">
        <v>82</v>
      </c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85">
        <f>' II-111 Zalíbená'!J30</f>
        <v>0</v>
      </c>
      <c r="AH99" s="186"/>
      <c r="AI99" s="186"/>
      <c r="AJ99" s="186"/>
      <c r="AK99" s="186"/>
      <c r="AL99" s="186"/>
      <c r="AM99" s="186"/>
      <c r="AN99" s="185">
        <f t="shared" si="0"/>
        <v>0</v>
      </c>
      <c r="AO99" s="186"/>
      <c r="AP99" s="186"/>
      <c r="AQ99" s="73" t="s">
        <v>72</v>
      </c>
      <c r="AR99" s="70"/>
      <c r="AS99" s="79">
        <v>0</v>
      </c>
      <c r="AT99" s="80">
        <f t="shared" si="1"/>
        <v>0</v>
      </c>
      <c r="AU99" s="81">
        <f>' II-111 Zalíbená'!P119</f>
        <v>0</v>
      </c>
      <c r="AV99" s="80">
        <f>' II-111 Zalíbená'!J33</f>
        <v>0</v>
      </c>
      <c r="AW99" s="80">
        <f>' II-111 Zalíbená'!J34</f>
        <v>0</v>
      </c>
      <c r="AX99" s="80">
        <f>' II-111 Zalíbená'!J35</f>
        <v>0</v>
      </c>
      <c r="AY99" s="80">
        <f>' II-111 Zalíbená'!J36</f>
        <v>0</v>
      </c>
      <c r="AZ99" s="80">
        <f>' II-111 Zalíbená'!F33</f>
        <v>0</v>
      </c>
      <c r="BA99" s="80">
        <f>' II-111 Zalíbená'!F34</f>
        <v>0</v>
      </c>
      <c r="BB99" s="80">
        <f>' II-111 Zalíbená'!F35</f>
        <v>0</v>
      </c>
      <c r="BC99" s="80">
        <f>' II-111 Zalíbená'!F36</f>
        <v>0</v>
      </c>
      <c r="BD99" s="82">
        <f>' II-111 Zalíbená'!F37</f>
        <v>0</v>
      </c>
      <c r="BT99" s="78" t="s">
        <v>73</v>
      </c>
      <c r="BV99" s="78" t="s">
        <v>68</v>
      </c>
      <c r="BW99" s="78" t="s">
        <v>83</v>
      </c>
      <c r="BX99" s="78" t="s">
        <v>4</v>
      </c>
      <c r="CL99" s="78" t="s">
        <v>1</v>
      </c>
      <c r="CM99" s="78" t="s">
        <v>75</v>
      </c>
    </row>
    <row r="100" spans="2:44" s="1" customFormat="1" ht="30" customHeight="1">
      <c r="B100" s="27"/>
      <c r="AR100" s="27"/>
    </row>
    <row r="101" spans="2:44" s="1" customFormat="1" ht="6.9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27"/>
    </row>
  </sheetData>
  <mergeCells count="56">
    <mergeCell ref="AS89:AT91"/>
    <mergeCell ref="AM89:AP89"/>
    <mergeCell ref="AN92:AP92"/>
    <mergeCell ref="AN95:AP95"/>
    <mergeCell ref="AG95:AM95"/>
    <mergeCell ref="AI90:AP90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K5:AO5"/>
    <mergeCell ref="K6:AO6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AR2:BE2"/>
    <mergeCell ref="E23:AN23"/>
    <mergeCell ref="AK26:AO26"/>
    <mergeCell ref="L28:P28"/>
    <mergeCell ref="W28:AE28"/>
    <mergeCell ref="AK28:AO28"/>
    <mergeCell ref="W29:AE29"/>
    <mergeCell ref="W32:AE32"/>
    <mergeCell ref="W30:AE30"/>
    <mergeCell ref="W31:AE31"/>
    <mergeCell ref="W33:AE33"/>
    <mergeCell ref="X35:AB35"/>
    <mergeCell ref="AK35:AO35"/>
    <mergeCell ref="C92:G92"/>
    <mergeCell ref="L85:AO85"/>
    <mergeCell ref="AM87:AN87"/>
    <mergeCell ref="I92:AF92"/>
    <mergeCell ref="AG92:AM92"/>
    <mergeCell ref="D98:H98"/>
    <mergeCell ref="J98:AF98"/>
    <mergeCell ref="D99:H99"/>
    <mergeCell ref="J99:AF99"/>
    <mergeCell ref="D95:H95"/>
    <mergeCell ref="J95:AF95"/>
    <mergeCell ref="D96:H96"/>
    <mergeCell ref="J96:AF96"/>
    <mergeCell ref="D97:H97"/>
    <mergeCell ref="J97:AF97"/>
  </mergeCells>
  <hyperlinks>
    <hyperlink ref="A95" location="'040-1 - II-125 Kbílek ins...'!C2" display="/"/>
    <hyperlink ref="A96" location="'040-2 - II-328 Kolín - Se...'!C2" display="/"/>
    <hyperlink ref="A97" location="'040-3 - II-174 Březnice'!C2" display="/"/>
    <hyperlink ref="A98" location="'040-4 - křiž. I-2 x III-1...'!C2" display="/"/>
    <hyperlink ref="A99" location="'040-5 - II-111 Zalíbená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2"/>
  <sheetViews>
    <sheetView showGridLines="0" workbookViewId="0" topLeftCell="A80">
      <selection activeCell="I131" sqref="I13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3"/>
    </row>
    <row r="2" spans="12:46" ht="36.95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5" t="s">
        <v>74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2:46" ht="24.95" customHeight="1">
      <c r="B4" s="18"/>
      <c r="D4" s="19" t="s">
        <v>84</v>
      </c>
      <c r="L4" s="18"/>
      <c r="M4" s="84" t="s">
        <v>9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4" t="s">
        <v>12</v>
      </c>
      <c r="L6" s="18"/>
    </row>
    <row r="7" spans="2:12" ht="16.5" customHeight="1">
      <c r="B7" s="18"/>
      <c r="E7" s="201" t="str">
        <f>'Rekapitulace stavby'!K6</f>
        <v>Realizace místních úprav provozu na silnicích II. a III. třídy ve Středočeském kraji na základě stanovení dle §77 odst.1 písm. c) zákona č.361/2000 Sb.</v>
      </c>
      <c r="F7" s="199"/>
      <c r="G7" s="199"/>
      <c r="H7" s="199"/>
      <c r="L7" s="18"/>
    </row>
    <row r="8" spans="2:12" s="1" customFormat="1" ht="12" customHeight="1">
      <c r="B8" s="27"/>
      <c r="D8" s="24" t="s">
        <v>85</v>
      </c>
      <c r="L8" s="27"/>
    </row>
    <row r="9" spans="2:12" s="1" customFormat="1" ht="36.95" customHeight="1">
      <c r="B9" s="27"/>
      <c r="E9" s="172" t="s">
        <v>204</v>
      </c>
      <c r="F9" s="200"/>
      <c r="G9" s="200"/>
      <c r="H9" s="200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13</v>
      </c>
      <c r="F11" s="22" t="s">
        <v>1</v>
      </c>
      <c r="I11" s="24" t="s">
        <v>14</v>
      </c>
      <c r="J11" s="22" t="s">
        <v>1</v>
      </c>
      <c r="L11" s="27"/>
    </row>
    <row r="12" spans="2:12" s="1" customFormat="1" ht="12" customHeight="1">
      <c r="B12" s="27"/>
      <c r="D12" s="24" t="s">
        <v>15</v>
      </c>
      <c r="F12" s="22" t="s">
        <v>16</v>
      </c>
      <c r="I12" s="24" t="s">
        <v>17</v>
      </c>
      <c r="J12" s="47">
        <f>'Rekapitulace stavby'!AN8</f>
        <v>0</v>
      </c>
      <c r="L12" s="27"/>
    </row>
    <row r="13" spans="2:12" s="1" customFormat="1" ht="10.9" customHeight="1">
      <c r="B13" s="27"/>
      <c r="L13" s="27"/>
    </row>
    <row r="14" spans="2:12" s="1" customFormat="1" ht="12" customHeight="1">
      <c r="B14" s="27"/>
      <c r="D14" s="24" t="s">
        <v>18</v>
      </c>
      <c r="I14" s="24" t="s">
        <v>19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20</v>
      </c>
      <c r="J15" s="22" t="str">
        <f>IF('Rekapitulace stavby'!AN11="","",'Rekapitulace stavby'!AN11)</f>
        <v/>
      </c>
      <c r="L15" s="27"/>
    </row>
    <row r="16" spans="2:12" s="1" customFormat="1" ht="6.95" customHeight="1">
      <c r="B16" s="27"/>
      <c r="L16" s="27"/>
    </row>
    <row r="17" spans="2:12" s="1" customFormat="1" ht="12" customHeight="1">
      <c r="B17" s="27"/>
      <c r="D17" s="24" t="s">
        <v>21</v>
      </c>
      <c r="I17" s="24" t="s">
        <v>19</v>
      </c>
      <c r="J17" s="22" t="str">
        <f>'Rekapitulace stavby'!AN13</f>
        <v/>
      </c>
      <c r="L17" s="27"/>
    </row>
    <row r="18" spans="2:12" s="1" customFormat="1" ht="18" customHeight="1">
      <c r="B18" s="27"/>
      <c r="E18" s="189" t="str">
        <f>'Rekapitulace stavby'!E14</f>
        <v xml:space="preserve"> </v>
      </c>
      <c r="F18" s="189"/>
      <c r="G18" s="189"/>
      <c r="H18" s="189"/>
      <c r="I18" s="24" t="s">
        <v>20</v>
      </c>
      <c r="J18" s="22" t="str">
        <f>'Rekapitulace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4" t="s">
        <v>22</v>
      </c>
      <c r="I20" s="24" t="s">
        <v>19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20</v>
      </c>
      <c r="J21" s="22" t="str">
        <f>IF('Rekapitulace stavby'!AN17="","",'Rekapitulace stavby'!AN17)</f>
        <v/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4" t="s">
        <v>24</v>
      </c>
      <c r="I23" s="24" t="s">
        <v>19</v>
      </c>
      <c r="J23" s="22" t="str">
        <f>IF('Rekapitulace stavby'!AN19="","",'Rekapitulace stavby'!AN19)</f>
        <v/>
      </c>
      <c r="L23" s="27"/>
    </row>
    <row r="24" spans="2:12" s="1" customFormat="1" ht="18" customHeight="1">
      <c r="B24" s="27"/>
      <c r="E24" s="22" t="str">
        <f>IF('Rekapitulace stavby'!E20="","",'Rekapitulace stavby'!E20)</f>
        <v xml:space="preserve"> </v>
      </c>
      <c r="I24" s="24" t="s">
        <v>20</v>
      </c>
      <c r="J24" s="22" t="str">
        <f>IF('Rekapitulace stavby'!AN20="","",'Rekapitulace stavby'!AN20)</f>
        <v/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4" t="s">
        <v>25</v>
      </c>
      <c r="L26" s="27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6" t="s">
        <v>26</v>
      </c>
      <c r="J30" s="61">
        <f>ROUND(J119,2)</f>
        <v>0</v>
      </c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F32" s="30" t="s">
        <v>28</v>
      </c>
      <c r="I32" s="30" t="s">
        <v>27</v>
      </c>
      <c r="J32" s="30" t="s">
        <v>29</v>
      </c>
      <c r="L32" s="27"/>
    </row>
    <row r="33" spans="2:12" s="1" customFormat="1" ht="14.45" customHeight="1">
      <c r="B33" s="27"/>
      <c r="D33" s="87" t="s">
        <v>30</v>
      </c>
      <c r="E33" s="24" t="s">
        <v>31</v>
      </c>
      <c r="F33" s="88">
        <f>ROUND((SUM(BE119:BE131)),2)</f>
        <v>0</v>
      </c>
      <c r="I33" s="89">
        <v>0.21</v>
      </c>
      <c r="J33" s="88">
        <f>ROUND(((SUM(BE119:BE131))*I33),2)</f>
        <v>0</v>
      </c>
      <c r="L33" s="27"/>
    </row>
    <row r="34" spans="2:12" s="1" customFormat="1" ht="14.45" customHeight="1">
      <c r="B34" s="27"/>
      <c r="E34" s="24" t="s">
        <v>32</v>
      </c>
      <c r="F34" s="88">
        <f>ROUND((SUM(BF119:BF131)),2)</f>
        <v>0</v>
      </c>
      <c r="I34" s="89">
        <v>0.15</v>
      </c>
      <c r="J34" s="88">
        <f>ROUND(((SUM(BF119:BF131))*I34),2)</f>
        <v>0</v>
      </c>
      <c r="L34" s="27"/>
    </row>
    <row r="35" spans="2:12" s="1" customFormat="1" ht="14.45" customHeight="1" hidden="1">
      <c r="B35" s="27"/>
      <c r="E35" s="24" t="s">
        <v>33</v>
      </c>
      <c r="F35" s="88">
        <f>ROUND((SUM(BG119:BG131)),2)</f>
        <v>0</v>
      </c>
      <c r="I35" s="89">
        <v>0.21</v>
      </c>
      <c r="J35" s="88">
        <f>0</f>
        <v>0</v>
      </c>
      <c r="L35" s="27"/>
    </row>
    <row r="36" spans="2:12" s="1" customFormat="1" ht="14.45" customHeight="1" hidden="1">
      <c r="B36" s="27"/>
      <c r="E36" s="24" t="s">
        <v>34</v>
      </c>
      <c r="F36" s="88">
        <f>ROUND((SUM(BH119:BH131)),2)</f>
        <v>0</v>
      </c>
      <c r="I36" s="89">
        <v>0.15</v>
      </c>
      <c r="J36" s="88">
        <f>0</f>
        <v>0</v>
      </c>
      <c r="L36" s="27"/>
    </row>
    <row r="37" spans="2:12" s="1" customFormat="1" ht="14.45" customHeight="1" hidden="1">
      <c r="B37" s="27"/>
      <c r="E37" s="24" t="s">
        <v>35</v>
      </c>
      <c r="F37" s="88">
        <f>ROUND((SUM(BI119:BI131)),2)</f>
        <v>0</v>
      </c>
      <c r="I37" s="89">
        <v>0</v>
      </c>
      <c r="J37" s="88">
        <f>0</f>
        <v>0</v>
      </c>
      <c r="L37" s="27"/>
    </row>
    <row r="38" spans="2:12" s="1" customFormat="1" ht="6.95" customHeight="1">
      <c r="B38" s="27"/>
      <c r="L38" s="27"/>
    </row>
    <row r="39" spans="2:12" s="1" customFormat="1" ht="25.35" customHeight="1">
      <c r="B39" s="27"/>
      <c r="C39" s="90"/>
      <c r="D39" s="91" t="s">
        <v>36</v>
      </c>
      <c r="E39" s="52"/>
      <c r="F39" s="52"/>
      <c r="G39" s="92" t="s">
        <v>37</v>
      </c>
      <c r="H39" s="93" t="s">
        <v>38</v>
      </c>
      <c r="I39" s="52"/>
      <c r="J39" s="94">
        <f>SUM(J30:J37)</f>
        <v>0</v>
      </c>
      <c r="K39" s="95"/>
      <c r="L39" s="27"/>
    </row>
    <row r="40" spans="2:12" s="1" customFormat="1" ht="14.45" customHeight="1">
      <c r="B40" s="27"/>
      <c r="L40" s="27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39</v>
      </c>
      <c r="E50" s="37"/>
      <c r="F50" s="37"/>
      <c r="G50" s="36" t="s">
        <v>40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27"/>
      <c r="D61" s="38" t="s">
        <v>41</v>
      </c>
      <c r="E61" s="29"/>
      <c r="F61" s="96" t="s">
        <v>42</v>
      </c>
      <c r="G61" s="38" t="s">
        <v>41</v>
      </c>
      <c r="H61" s="29"/>
      <c r="I61" s="29"/>
      <c r="J61" s="97" t="s">
        <v>42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27"/>
      <c r="D65" s="36" t="s">
        <v>43</v>
      </c>
      <c r="E65" s="37"/>
      <c r="F65" s="37"/>
      <c r="G65" s="36" t="s">
        <v>44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27"/>
      <c r="D76" s="38" t="s">
        <v>41</v>
      </c>
      <c r="E76" s="29"/>
      <c r="F76" s="96" t="s">
        <v>42</v>
      </c>
      <c r="G76" s="38" t="s">
        <v>41</v>
      </c>
      <c r="H76" s="29"/>
      <c r="I76" s="29"/>
      <c r="J76" s="97" t="s">
        <v>42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86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12</v>
      </c>
      <c r="L84" s="27"/>
    </row>
    <row r="85" spans="2:12" s="1" customFormat="1" ht="16.5" customHeight="1">
      <c r="B85" s="27"/>
      <c r="E85" s="201" t="str">
        <f>E7</f>
        <v>Realizace místních úprav provozu na silnicích II. a III. třídy ve Středočeském kraji na základě stanovení dle §77 odst.1 písm. c) zákona č.361/2000 Sb.</v>
      </c>
      <c r="F85" s="199"/>
      <c r="G85" s="199"/>
      <c r="H85" s="199"/>
      <c r="L85" s="27"/>
    </row>
    <row r="86" spans="2:12" s="1" customFormat="1" ht="12" customHeight="1">
      <c r="B86" s="27"/>
      <c r="C86" s="24" t="s">
        <v>85</v>
      </c>
      <c r="L86" s="27"/>
    </row>
    <row r="87" spans="2:12" s="1" customFormat="1" ht="16.5" customHeight="1">
      <c r="B87" s="27"/>
      <c r="E87" s="172" t="str">
        <f>E9</f>
        <v xml:space="preserve"> II/125 Kbílek </v>
      </c>
      <c r="F87" s="200"/>
      <c r="G87" s="200"/>
      <c r="H87" s="200"/>
      <c r="L87" s="27"/>
    </row>
    <row r="88" spans="2:12" s="1" customFormat="1" ht="6.95" customHeight="1">
      <c r="B88" s="27"/>
      <c r="L88" s="27"/>
    </row>
    <row r="89" spans="2:12" s="1" customFormat="1" ht="12" customHeight="1">
      <c r="B89" s="27"/>
      <c r="C89" s="24" t="s">
        <v>15</v>
      </c>
      <c r="F89" s="22" t="str">
        <f>F12</f>
        <v xml:space="preserve"> </v>
      </c>
      <c r="I89" s="24" t="s">
        <v>17</v>
      </c>
      <c r="J89" s="47">
        <f>IF(J12="","",J12)</f>
        <v>0</v>
      </c>
      <c r="L89" s="27"/>
    </row>
    <row r="90" spans="2:12" s="1" customFormat="1" ht="6.95" customHeight="1">
      <c r="B90" s="27"/>
      <c r="L90" s="27"/>
    </row>
    <row r="91" spans="2:12" s="1" customFormat="1" ht="15.2" customHeight="1">
      <c r="B91" s="27"/>
      <c r="C91" s="24" t="s">
        <v>18</v>
      </c>
      <c r="F91" s="22" t="str">
        <f>E15</f>
        <v xml:space="preserve"> </v>
      </c>
      <c r="I91" s="24" t="s">
        <v>22</v>
      </c>
      <c r="J91" s="25" t="str">
        <f>E21</f>
        <v xml:space="preserve"> </v>
      </c>
      <c r="L91" s="27"/>
    </row>
    <row r="92" spans="2:12" s="1" customFormat="1" ht="15.2" customHeight="1">
      <c r="B92" s="27"/>
      <c r="C92" s="24" t="s">
        <v>21</v>
      </c>
      <c r="F92" s="22" t="str">
        <f>IF(E18="","",E18)</f>
        <v xml:space="preserve"> </v>
      </c>
      <c r="I92" s="24" t="s">
        <v>24</v>
      </c>
      <c r="J92" s="25" t="str">
        <f>E24</f>
        <v xml:space="preserve"> 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8" t="s">
        <v>87</v>
      </c>
      <c r="D94" s="90"/>
      <c r="E94" s="90"/>
      <c r="F94" s="90"/>
      <c r="G94" s="90"/>
      <c r="H94" s="90"/>
      <c r="I94" s="90"/>
      <c r="J94" s="99" t="s">
        <v>88</v>
      </c>
      <c r="K94" s="90"/>
      <c r="L94" s="27"/>
    </row>
    <row r="95" spans="2:12" s="1" customFormat="1" ht="10.35" customHeight="1">
      <c r="B95" s="27"/>
      <c r="L95" s="27"/>
    </row>
    <row r="96" spans="2:47" s="1" customFormat="1" ht="22.9" customHeight="1">
      <c r="B96" s="27"/>
      <c r="C96" s="100" t="s">
        <v>89</v>
      </c>
      <c r="J96" s="61">
        <f>J119</f>
        <v>0</v>
      </c>
      <c r="L96" s="27"/>
      <c r="AU96" s="15" t="s">
        <v>90</v>
      </c>
    </row>
    <row r="97" spans="2:12" s="8" customFormat="1" ht="24.95" customHeight="1">
      <c r="B97" s="101"/>
      <c r="D97" s="102" t="s">
        <v>91</v>
      </c>
      <c r="E97" s="103"/>
      <c r="F97" s="103"/>
      <c r="G97" s="103"/>
      <c r="H97" s="103"/>
      <c r="I97" s="103"/>
      <c r="J97" s="104">
        <f>J120</f>
        <v>0</v>
      </c>
      <c r="L97" s="101"/>
    </row>
    <row r="98" spans="2:12" s="9" customFormat="1" ht="19.9" customHeight="1">
      <c r="B98" s="105"/>
      <c r="D98" s="106" t="s">
        <v>92</v>
      </c>
      <c r="E98" s="107"/>
      <c r="F98" s="107"/>
      <c r="G98" s="107"/>
      <c r="H98" s="107"/>
      <c r="I98" s="107"/>
      <c r="J98" s="108">
        <f>J121</f>
        <v>0</v>
      </c>
      <c r="L98" s="105"/>
    </row>
    <row r="99" spans="2:12" s="8" customFormat="1" ht="24.95" customHeight="1">
      <c r="B99" s="101"/>
      <c r="D99" s="102" t="s">
        <v>93</v>
      </c>
      <c r="E99" s="103"/>
      <c r="F99" s="103"/>
      <c r="G99" s="103"/>
      <c r="H99" s="103"/>
      <c r="I99" s="103"/>
      <c r="J99" s="104">
        <f>J130</f>
        <v>0</v>
      </c>
      <c r="L99" s="101"/>
    </row>
    <row r="100" spans="2:12" s="1" customFormat="1" ht="21.75" customHeight="1">
      <c r="B100" s="27"/>
      <c r="L100" s="27"/>
    </row>
    <row r="101" spans="2:12" s="1" customFormat="1" ht="6.9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27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27"/>
    </row>
    <row r="106" spans="2:12" s="1" customFormat="1" ht="24.95" customHeight="1">
      <c r="B106" s="27"/>
      <c r="C106" s="19" t="s">
        <v>94</v>
      </c>
      <c r="L106" s="27"/>
    </row>
    <row r="107" spans="2:12" s="1" customFormat="1" ht="6.95" customHeight="1">
      <c r="B107" s="27"/>
      <c r="L107" s="27"/>
    </row>
    <row r="108" spans="2:12" s="1" customFormat="1" ht="12" customHeight="1">
      <c r="B108" s="27"/>
      <c r="C108" s="24" t="s">
        <v>12</v>
      </c>
      <c r="L108" s="27"/>
    </row>
    <row r="109" spans="2:12" s="1" customFormat="1" ht="16.5" customHeight="1">
      <c r="B109" s="27"/>
      <c r="E109" s="201" t="str">
        <f>E7</f>
        <v>Realizace místních úprav provozu na silnicích II. a III. třídy ve Středočeském kraji na základě stanovení dle §77 odst.1 písm. c) zákona č.361/2000 Sb.</v>
      </c>
      <c r="F109" s="199"/>
      <c r="G109" s="199"/>
      <c r="H109" s="199"/>
      <c r="L109" s="27"/>
    </row>
    <row r="110" spans="2:12" s="1" customFormat="1" ht="12" customHeight="1">
      <c r="B110" s="27"/>
      <c r="C110" s="24" t="s">
        <v>85</v>
      </c>
      <c r="L110" s="27"/>
    </row>
    <row r="111" spans="2:12" s="1" customFormat="1" ht="16.5" customHeight="1">
      <c r="B111" s="27"/>
      <c r="E111" s="172" t="str">
        <f>E9</f>
        <v xml:space="preserve"> II/125 Kbílek </v>
      </c>
      <c r="F111" s="200"/>
      <c r="G111" s="200"/>
      <c r="H111" s="200"/>
      <c r="L111" s="27"/>
    </row>
    <row r="112" spans="2:12" s="1" customFormat="1" ht="6.95" customHeight="1">
      <c r="B112" s="27"/>
      <c r="L112" s="27"/>
    </row>
    <row r="113" spans="2:12" s="1" customFormat="1" ht="12" customHeight="1">
      <c r="B113" s="27"/>
      <c r="C113" s="24" t="s">
        <v>15</v>
      </c>
      <c r="F113" s="22" t="str">
        <f>F12</f>
        <v xml:space="preserve"> </v>
      </c>
      <c r="I113" s="24" t="s">
        <v>17</v>
      </c>
      <c r="J113" s="47">
        <f>IF(J12="","",J12)</f>
        <v>0</v>
      </c>
      <c r="L113" s="27"/>
    </row>
    <row r="114" spans="2:12" s="1" customFormat="1" ht="6.95" customHeight="1">
      <c r="B114" s="27"/>
      <c r="L114" s="27"/>
    </row>
    <row r="115" spans="2:12" s="1" customFormat="1" ht="15.2" customHeight="1">
      <c r="B115" s="27"/>
      <c r="C115" s="24" t="s">
        <v>18</v>
      </c>
      <c r="F115" s="22" t="str">
        <f>E15</f>
        <v xml:space="preserve"> </v>
      </c>
      <c r="I115" s="24" t="s">
        <v>22</v>
      </c>
      <c r="J115" s="25" t="str">
        <f>E21</f>
        <v xml:space="preserve"> </v>
      </c>
      <c r="L115" s="27"/>
    </row>
    <row r="116" spans="2:12" s="1" customFormat="1" ht="15.2" customHeight="1">
      <c r="B116" s="27"/>
      <c r="C116" s="24" t="s">
        <v>21</v>
      </c>
      <c r="F116" s="22" t="str">
        <f>IF(E18="","",E18)</f>
        <v xml:space="preserve"> </v>
      </c>
      <c r="I116" s="24" t="s">
        <v>24</v>
      </c>
      <c r="J116" s="25" t="str">
        <f>E24</f>
        <v xml:space="preserve"> </v>
      </c>
      <c r="L116" s="27"/>
    </row>
    <row r="117" spans="2:12" s="1" customFormat="1" ht="10.35" customHeight="1">
      <c r="B117" s="27"/>
      <c r="L117" s="27"/>
    </row>
    <row r="118" spans="2:20" s="10" customFormat="1" ht="29.25" customHeight="1">
      <c r="B118" s="109"/>
      <c r="C118" s="110" t="s">
        <v>95</v>
      </c>
      <c r="D118" s="111" t="s">
        <v>51</v>
      </c>
      <c r="E118" s="111" t="s">
        <v>47</v>
      </c>
      <c r="F118" s="111" t="s">
        <v>48</v>
      </c>
      <c r="G118" s="111" t="s">
        <v>96</v>
      </c>
      <c r="H118" s="111" t="s">
        <v>97</v>
      </c>
      <c r="I118" s="111" t="s">
        <v>98</v>
      </c>
      <c r="J118" s="112" t="s">
        <v>88</v>
      </c>
      <c r="K118" s="113" t="s">
        <v>99</v>
      </c>
      <c r="L118" s="109"/>
      <c r="M118" s="54" t="s">
        <v>1</v>
      </c>
      <c r="N118" s="55" t="s">
        <v>30</v>
      </c>
      <c r="O118" s="55" t="s">
        <v>100</v>
      </c>
      <c r="P118" s="55" t="s">
        <v>101</v>
      </c>
      <c r="Q118" s="55" t="s">
        <v>102</v>
      </c>
      <c r="R118" s="55" t="s">
        <v>103</v>
      </c>
      <c r="S118" s="55" t="s">
        <v>104</v>
      </c>
      <c r="T118" s="56" t="s">
        <v>105</v>
      </c>
    </row>
    <row r="119" spans="2:63" s="1" customFormat="1" ht="22.9" customHeight="1">
      <c r="B119" s="27"/>
      <c r="C119" s="59" t="s">
        <v>106</v>
      </c>
      <c r="J119" s="114">
        <f>BK119</f>
        <v>0</v>
      </c>
      <c r="L119" s="27"/>
      <c r="M119" s="57"/>
      <c r="N119" s="48"/>
      <c r="O119" s="48"/>
      <c r="P119" s="115">
        <f>P120+P130</f>
        <v>0</v>
      </c>
      <c r="Q119" s="48"/>
      <c r="R119" s="115">
        <f>R120+R130</f>
        <v>0</v>
      </c>
      <c r="S119" s="48"/>
      <c r="T119" s="116">
        <f>T120+T130</f>
        <v>0</v>
      </c>
      <c r="AT119" s="15" t="s">
        <v>65</v>
      </c>
      <c r="AU119" s="15" t="s">
        <v>90</v>
      </c>
      <c r="BK119" s="117">
        <f>BK120+BK130</f>
        <v>0</v>
      </c>
    </row>
    <row r="120" spans="2:63" s="11" customFormat="1" ht="25.9" customHeight="1">
      <c r="B120" s="118"/>
      <c r="D120" s="119" t="s">
        <v>65</v>
      </c>
      <c r="E120" s="120" t="s">
        <v>107</v>
      </c>
      <c r="F120" s="120" t="s">
        <v>108</v>
      </c>
      <c r="J120" s="121">
        <f>BK120</f>
        <v>0</v>
      </c>
      <c r="L120" s="118"/>
      <c r="M120" s="122"/>
      <c r="N120" s="123"/>
      <c r="O120" s="123"/>
      <c r="P120" s="124">
        <f>P121</f>
        <v>0</v>
      </c>
      <c r="Q120" s="123"/>
      <c r="R120" s="124">
        <f>R121</f>
        <v>0</v>
      </c>
      <c r="S120" s="123"/>
      <c r="T120" s="125">
        <f>T121</f>
        <v>0</v>
      </c>
      <c r="AR120" s="119" t="s">
        <v>73</v>
      </c>
      <c r="AT120" s="126" t="s">
        <v>65</v>
      </c>
      <c r="AU120" s="126" t="s">
        <v>66</v>
      </c>
      <c r="AY120" s="119" t="s">
        <v>109</v>
      </c>
      <c r="BK120" s="127">
        <f>BK121</f>
        <v>0</v>
      </c>
    </row>
    <row r="121" spans="2:63" s="11" customFormat="1" ht="22.9" customHeight="1">
      <c r="B121" s="118"/>
      <c r="D121" s="119" t="s">
        <v>65</v>
      </c>
      <c r="E121" s="128" t="s">
        <v>110</v>
      </c>
      <c r="F121" s="128" t="s">
        <v>111</v>
      </c>
      <c r="J121" s="129">
        <f>BK121</f>
        <v>0</v>
      </c>
      <c r="L121" s="118"/>
      <c r="M121" s="122"/>
      <c r="N121" s="123"/>
      <c r="O121" s="123"/>
      <c r="P121" s="124">
        <f>SUM(P122:P129)</f>
        <v>0</v>
      </c>
      <c r="Q121" s="123"/>
      <c r="R121" s="124">
        <f>SUM(R122:R129)</f>
        <v>0</v>
      </c>
      <c r="S121" s="123"/>
      <c r="T121" s="125">
        <f>SUM(T122:T129)</f>
        <v>0</v>
      </c>
      <c r="AR121" s="119" t="s">
        <v>73</v>
      </c>
      <c r="AT121" s="126" t="s">
        <v>65</v>
      </c>
      <c r="AU121" s="126" t="s">
        <v>73</v>
      </c>
      <c r="AY121" s="119" t="s">
        <v>109</v>
      </c>
      <c r="BK121" s="127">
        <f>SUM(BK122:BK129)</f>
        <v>0</v>
      </c>
    </row>
    <row r="122" spans="2:65" s="1" customFormat="1" ht="24" customHeight="1">
      <c r="B122" s="130"/>
      <c r="C122" s="131" t="s">
        <v>73</v>
      </c>
      <c r="D122" s="131" t="s">
        <v>112</v>
      </c>
      <c r="E122" s="132" t="s">
        <v>113</v>
      </c>
      <c r="F122" s="133" t="s">
        <v>114</v>
      </c>
      <c r="G122" s="134" t="s">
        <v>115</v>
      </c>
      <c r="H122" s="135">
        <v>13</v>
      </c>
      <c r="I122" s="136"/>
      <c r="J122" s="136">
        <f>ROUND(I122*H122,2)</f>
        <v>0</v>
      </c>
      <c r="K122" s="133" t="s">
        <v>116</v>
      </c>
      <c r="L122" s="27"/>
      <c r="M122" s="137" t="s">
        <v>1</v>
      </c>
      <c r="N122" s="138" t="s">
        <v>31</v>
      </c>
      <c r="O122" s="139">
        <v>0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117</v>
      </c>
      <c r="AT122" s="141" t="s">
        <v>112</v>
      </c>
      <c r="AU122" s="141" t="s">
        <v>75</v>
      </c>
      <c r="AY122" s="15" t="s">
        <v>109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5" t="s">
        <v>73</v>
      </c>
      <c r="BK122" s="142">
        <f>ROUND(I122*H122,2)</f>
        <v>0</v>
      </c>
      <c r="BL122" s="15" t="s">
        <v>117</v>
      </c>
      <c r="BM122" s="141" t="s">
        <v>118</v>
      </c>
    </row>
    <row r="123" spans="2:51" s="12" customFormat="1" ht="12">
      <c r="B123" s="143"/>
      <c r="D123" s="144" t="s">
        <v>119</v>
      </c>
      <c r="E123" s="145" t="s">
        <v>1</v>
      </c>
      <c r="F123" s="146" t="s">
        <v>120</v>
      </c>
      <c r="H123" s="147">
        <v>3</v>
      </c>
      <c r="L123" s="143"/>
      <c r="M123" s="148"/>
      <c r="N123" s="149"/>
      <c r="O123" s="149"/>
      <c r="P123" s="149"/>
      <c r="Q123" s="149"/>
      <c r="R123" s="149"/>
      <c r="S123" s="149"/>
      <c r="T123" s="150"/>
      <c r="AT123" s="145" t="s">
        <v>119</v>
      </c>
      <c r="AU123" s="145" t="s">
        <v>75</v>
      </c>
      <c r="AV123" s="12" t="s">
        <v>75</v>
      </c>
      <c r="AW123" s="12" t="s">
        <v>23</v>
      </c>
      <c r="AX123" s="12" t="s">
        <v>66</v>
      </c>
      <c r="AY123" s="145" t="s">
        <v>109</v>
      </c>
    </row>
    <row r="124" spans="2:51" s="12" customFormat="1" ht="12">
      <c r="B124" s="143"/>
      <c r="D124" s="144" t="s">
        <v>119</v>
      </c>
      <c r="E124" s="145" t="s">
        <v>1</v>
      </c>
      <c r="F124" s="146" t="s">
        <v>121</v>
      </c>
      <c r="H124" s="147">
        <v>5</v>
      </c>
      <c r="L124" s="143"/>
      <c r="M124" s="148"/>
      <c r="N124" s="149"/>
      <c r="O124" s="149"/>
      <c r="P124" s="149"/>
      <c r="Q124" s="149"/>
      <c r="R124" s="149"/>
      <c r="S124" s="149"/>
      <c r="T124" s="150"/>
      <c r="AT124" s="145" t="s">
        <v>119</v>
      </c>
      <c r="AU124" s="145" t="s">
        <v>75</v>
      </c>
      <c r="AV124" s="12" t="s">
        <v>75</v>
      </c>
      <c r="AW124" s="12" t="s">
        <v>23</v>
      </c>
      <c r="AX124" s="12" t="s">
        <v>66</v>
      </c>
      <c r="AY124" s="145" t="s">
        <v>109</v>
      </c>
    </row>
    <row r="125" spans="2:51" s="12" customFormat="1" ht="12">
      <c r="B125" s="143"/>
      <c r="D125" s="144" t="s">
        <v>119</v>
      </c>
      <c r="E125" s="145" t="s">
        <v>1</v>
      </c>
      <c r="F125" s="146" t="s">
        <v>122</v>
      </c>
      <c r="H125" s="147">
        <v>2</v>
      </c>
      <c r="L125" s="143"/>
      <c r="M125" s="148"/>
      <c r="N125" s="149"/>
      <c r="O125" s="149"/>
      <c r="P125" s="149"/>
      <c r="Q125" s="149"/>
      <c r="R125" s="149"/>
      <c r="S125" s="149"/>
      <c r="T125" s="150"/>
      <c r="AT125" s="145" t="s">
        <v>119</v>
      </c>
      <c r="AU125" s="145" t="s">
        <v>75</v>
      </c>
      <c r="AV125" s="12" t="s">
        <v>75</v>
      </c>
      <c r="AW125" s="12" t="s">
        <v>23</v>
      </c>
      <c r="AX125" s="12" t="s">
        <v>66</v>
      </c>
      <c r="AY125" s="145" t="s">
        <v>109</v>
      </c>
    </row>
    <row r="126" spans="2:51" s="12" customFormat="1" ht="12">
      <c r="B126" s="143"/>
      <c r="D126" s="144" t="s">
        <v>119</v>
      </c>
      <c r="E126" s="145" t="s">
        <v>1</v>
      </c>
      <c r="F126" s="146" t="s">
        <v>123</v>
      </c>
      <c r="H126" s="147">
        <v>2</v>
      </c>
      <c r="L126" s="143"/>
      <c r="M126" s="148"/>
      <c r="N126" s="149"/>
      <c r="O126" s="149"/>
      <c r="P126" s="149"/>
      <c r="Q126" s="149"/>
      <c r="R126" s="149"/>
      <c r="S126" s="149"/>
      <c r="T126" s="150"/>
      <c r="AT126" s="145" t="s">
        <v>119</v>
      </c>
      <c r="AU126" s="145" t="s">
        <v>75</v>
      </c>
      <c r="AV126" s="12" t="s">
        <v>75</v>
      </c>
      <c r="AW126" s="12" t="s">
        <v>23</v>
      </c>
      <c r="AX126" s="12" t="s">
        <v>66</v>
      </c>
      <c r="AY126" s="145" t="s">
        <v>109</v>
      </c>
    </row>
    <row r="127" spans="2:51" s="12" customFormat="1" ht="12">
      <c r="B127" s="143"/>
      <c r="D127" s="144" t="s">
        <v>119</v>
      </c>
      <c r="E127" s="145" t="s">
        <v>1</v>
      </c>
      <c r="F127" s="146" t="s">
        <v>124</v>
      </c>
      <c r="H127" s="147">
        <v>1</v>
      </c>
      <c r="L127" s="143"/>
      <c r="M127" s="148"/>
      <c r="N127" s="149"/>
      <c r="O127" s="149"/>
      <c r="P127" s="149"/>
      <c r="Q127" s="149"/>
      <c r="R127" s="149"/>
      <c r="S127" s="149"/>
      <c r="T127" s="150"/>
      <c r="AT127" s="145" t="s">
        <v>119</v>
      </c>
      <c r="AU127" s="145" t="s">
        <v>75</v>
      </c>
      <c r="AV127" s="12" t="s">
        <v>75</v>
      </c>
      <c r="AW127" s="12" t="s">
        <v>23</v>
      </c>
      <c r="AX127" s="12" t="s">
        <v>66</v>
      </c>
      <c r="AY127" s="145" t="s">
        <v>109</v>
      </c>
    </row>
    <row r="128" spans="2:51" s="13" customFormat="1" ht="12">
      <c r="B128" s="151"/>
      <c r="D128" s="144" t="s">
        <v>119</v>
      </c>
      <c r="E128" s="152" t="s">
        <v>1</v>
      </c>
      <c r="F128" s="153" t="s">
        <v>125</v>
      </c>
      <c r="H128" s="154">
        <v>13</v>
      </c>
      <c r="L128" s="151"/>
      <c r="M128" s="155"/>
      <c r="N128" s="156"/>
      <c r="O128" s="156"/>
      <c r="P128" s="156"/>
      <c r="Q128" s="156"/>
      <c r="R128" s="156"/>
      <c r="S128" s="156"/>
      <c r="T128" s="157"/>
      <c r="AT128" s="152" t="s">
        <v>119</v>
      </c>
      <c r="AU128" s="152" t="s">
        <v>75</v>
      </c>
      <c r="AV128" s="13" t="s">
        <v>117</v>
      </c>
      <c r="AW128" s="13" t="s">
        <v>23</v>
      </c>
      <c r="AX128" s="13" t="s">
        <v>73</v>
      </c>
      <c r="AY128" s="152" t="s">
        <v>109</v>
      </c>
    </row>
    <row r="129" spans="2:65" s="1" customFormat="1" ht="24" customHeight="1">
      <c r="B129" s="130"/>
      <c r="C129" s="131" t="s">
        <v>75</v>
      </c>
      <c r="D129" s="131" t="s">
        <v>112</v>
      </c>
      <c r="E129" s="132" t="s">
        <v>126</v>
      </c>
      <c r="F129" s="133" t="s">
        <v>127</v>
      </c>
      <c r="G129" s="134" t="s">
        <v>115</v>
      </c>
      <c r="H129" s="135">
        <v>5</v>
      </c>
      <c r="I129" s="136"/>
      <c r="J129" s="136">
        <f>ROUND(I129*H129,2)</f>
        <v>0</v>
      </c>
      <c r="K129" s="133" t="s">
        <v>116</v>
      </c>
      <c r="L129" s="27"/>
      <c r="M129" s="137" t="s">
        <v>1</v>
      </c>
      <c r="N129" s="138" t="s">
        <v>31</v>
      </c>
      <c r="O129" s="139">
        <v>0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117</v>
      </c>
      <c r="AT129" s="141" t="s">
        <v>112</v>
      </c>
      <c r="AU129" s="141" t="s">
        <v>75</v>
      </c>
      <c r="AY129" s="15" t="s">
        <v>109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5" t="s">
        <v>73</v>
      </c>
      <c r="BK129" s="142">
        <f>ROUND(I129*H129,2)</f>
        <v>0</v>
      </c>
      <c r="BL129" s="15" t="s">
        <v>117</v>
      </c>
      <c r="BM129" s="141" t="s">
        <v>128</v>
      </c>
    </row>
    <row r="130" spans="2:63" s="11" customFormat="1" ht="25.9" customHeight="1">
      <c r="B130" s="118"/>
      <c r="D130" s="119" t="s">
        <v>65</v>
      </c>
      <c r="E130" s="120" t="s">
        <v>129</v>
      </c>
      <c r="F130" s="120" t="s">
        <v>130</v>
      </c>
      <c r="J130" s="121">
        <f>BK130</f>
        <v>0</v>
      </c>
      <c r="L130" s="118"/>
      <c r="M130" s="122"/>
      <c r="N130" s="123"/>
      <c r="O130" s="123"/>
      <c r="P130" s="124">
        <f>P131</f>
        <v>0</v>
      </c>
      <c r="Q130" s="123"/>
      <c r="R130" s="124">
        <f>R131</f>
        <v>0</v>
      </c>
      <c r="S130" s="123"/>
      <c r="T130" s="125">
        <f>T131</f>
        <v>0</v>
      </c>
      <c r="AR130" s="119" t="s">
        <v>117</v>
      </c>
      <c r="AT130" s="126" t="s">
        <v>65</v>
      </c>
      <c r="AU130" s="126" t="s">
        <v>66</v>
      </c>
      <c r="AY130" s="119" t="s">
        <v>109</v>
      </c>
      <c r="BK130" s="127">
        <f>BK131</f>
        <v>0</v>
      </c>
    </row>
    <row r="131" spans="2:65" s="1" customFormat="1" ht="24" customHeight="1">
      <c r="B131" s="130"/>
      <c r="C131" s="131" t="s">
        <v>131</v>
      </c>
      <c r="D131" s="131" t="s">
        <v>112</v>
      </c>
      <c r="E131" s="132" t="s">
        <v>132</v>
      </c>
      <c r="F131" s="133" t="s">
        <v>133</v>
      </c>
      <c r="G131" s="134" t="s">
        <v>134</v>
      </c>
      <c r="H131" s="135">
        <v>1</v>
      </c>
      <c r="I131" s="136"/>
      <c r="J131" s="136">
        <f>ROUND(I131*H131,2)</f>
        <v>0</v>
      </c>
      <c r="K131" s="133" t="s">
        <v>116</v>
      </c>
      <c r="L131" s="27"/>
      <c r="M131" s="158" t="s">
        <v>1</v>
      </c>
      <c r="N131" s="159" t="s">
        <v>31</v>
      </c>
      <c r="O131" s="160">
        <v>0</v>
      </c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AR131" s="141" t="s">
        <v>135</v>
      </c>
      <c r="AT131" s="141" t="s">
        <v>112</v>
      </c>
      <c r="AU131" s="141" t="s">
        <v>73</v>
      </c>
      <c r="AY131" s="15" t="s">
        <v>109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5" t="s">
        <v>73</v>
      </c>
      <c r="BK131" s="142">
        <f>ROUND(I131*H131,2)</f>
        <v>0</v>
      </c>
      <c r="BL131" s="15" t="s">
        <v>135</v>
      </c>
      <c r="BM131" s="141" t="s">
        <v>136</v>
      </c>
    </row>
    <row r="132" spans="2:12" s="1" customFormat="1" ht="6.95" customHeight="1"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27"/>
    </row>
  </sheetData>
  <autoFilter ref="C118:K13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7"/>
  <sheetViews>
    <sheetView showGridLines="0" workbookViewId="0" topLeftCell="A110">
      <selection activeCell="I137" sqref="I13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3"/>
    </row>
    <row r="2" spans="12:46" ht="36.95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5" t="s">
        <v>77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2:46" ht="24.95" customHeight="1">
      <c r="B4" s="18"/>
      <c r="D4" s="19" t="s">
        <v>84</v>
      </c>
      <c r="L4" s="18"/>
      <c r="M4" s="84" t="s">
        <v>9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4" t="s">
        <v>12</v>
      </c>
      <c r="L6" s="18"/>
    </row>
    <row r="7" spans="2:12" ht="16.5" customHeight="1">
      <c r="B7" s="18"/>
      <c r="E7" s="201" t="str">
        <f>'Rekapitulace stavby'!K6</f>
        <v>Realizace místních úprav provozu na silnicích II. a III. třídy ve Středočeském kraji na základě stanovení dle §77 odst.1 písm. c) zákona č.361/2000 Sb.</v>
      </c>
      <c r="F7" s="199"/>
      <c r="G7" s="199"/>
      <c r="H7" s="199"/>
      <c r="L7" s="18"/>
    </row>
    <row r="8" spans="2:12" s="1" customFormat="1" ht="12" customHeight="1">
      <c r="B8" s="27"/>
      <c r="D8" s="24" t="s">
        <v>85</v>
      </c>
      <c r="L8" s="27"/>
    </row>
    <row r="9" spans="2:12" s="1" customFormat="1" ht="36.95" customHeight="1">
      <c r="B9" s="27"/>
      <c r="E9" s="172" t="s">
        <v>205</v>
      </c>
      <c r="F9" s="200"/>
      <c r="G9" s="200"/>
      <c r="H9" s="200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13</v>
      </c>
      <c r="F11" s="22" t="s">
        <v>1</v>
      </c>
      <c r="I11" s="24" t="s">
        <v>14</v>
      </c>
      <c r="J11" s="22" t="s">
        <v>1</v>
      </c>
      <c r="L11" s="27"/>
    </row>
    <row r="12" spans="2:12" s="1" customFormat="1" ht="12" customHeight="1">
      <c r="B12" s="27"/>
      <c r="D12" s="24" t="s">
        <v>15</v>
      </c>
      <c r="F12" s="22" t="s">
        <v>16</v>
      </c>
      <c r="I12" s="24" t="s">
        <v>17</v>
      </c>
      <c r="J12" s="47">
        <f>'Rekapitulace stavby'!AN8</f>
        <v>0</v>
      </c>
      <c r="L12" s="27"/>
    </row>
    <row r="13" spans="2:12" s="1" customFormat="1" ht="10.9" customHeight="1">
      <c r="B13" s="27"/>
      <c r="L13" s="27"/>
    </row>
    <row r="14" spans="2:12" s="1" customFormat="1" ht="12" customHeight="1">
      <c r="B14" s="27"/>
      <c r="D14" s="24" t="s">
        <v>18</v>
      </c>
      <c r="I14" s="24" t="s">
        <v>19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20</v>
      </c>
      <c r="J15" s="22" t="str">
        <f>IF('Rekapitulace stavby'!AN11="","",'Rekapitulace stavby'!AN11)</f>
        <v/>
      </c>
      <c r="L15" s="27"/>
    </row>
    <row r="16" spans="2:12" s="1" customFormat="1" ht="6.95" customHeight="1">
      <c r="B16" s="27"/>
      <c r="L16" s="27"/>
    </row>
    <row r="17" spans="2:12" s="1" customFormat="1" ht="12" customHeight="1">
      <c r="B17" s="27"/>
      <c r="D17" s="24" t="s">
        <v>21</v>
      </c>
      <c r="I17" s="24" t="s">
        <v>19</v>
      </c>
      <c r="J17" s="22" t="str">
        <f>'Rekapitulace stavby'!AN13</f>
        <v/>
      </c>
      <c r="L17" s="27"/>
    </row>
    <row r="18" spans="2:12" s="1" customFormat="1" ht="18" customHeight="1">
      <c r="B18" s="27"/>
      <c r="E18" s="189" t="str">
        <f>'Rekapitulace stavby'!E14</f>
        <v xml:space="preserve"> </v>
      </c>
      <c r="F18" s="189"/>
      <c r="G18" s="189"/>
      <c r="H18" s="189"/>
      <c r="I18" s="24" t="s">
        <v>20</v>
      </c>
      <c r="J18" s="22" t="str">
        <f>'Rekapitulace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4" t="s">
        <v>22</v>
      </c>
      <c r="I20" s="24" t="s">
        <v>19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20</v>
      </c>
      <c r="J21" s="22" t="str">
        <f>IF('Rekapitulace stavby'!AN17="","",'Rekapitulace stavby'!AN17)</f>
        <v/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4" t="s">
        <v>24</v>
      </c>
      <c r="I23" s="24" t="s">
        <v>19</v>
      </c>
      <c r="J23" s="22" t="str">
        <f>IF('Rekapitulace stavby'!AN19="","",'Rekapitulace stavby'!AN19)</f>
        <v/>
      </c>
      <c r="L23" s="27"/>
    </row>
    <row r="24" spans="2:12" s="1" customFormat="1" ht="18" customHeight="1">
      <c r="B24" s="27"/>
      <c r="E24" s="22" t="str">
        <f>IF('Rekapitulace stavby'!E20="","",'Rekapitulace stavby'!E20)</f>
        <v xml:space="preserve"> </v>
      </c>
      <c r="I24" s="24" t="s">
        <v>20</v>
      </c>
      <c r="J24" s="22" t="str">
        <f>IF('Rekapitulace stavby'!AN20="","",'Rekapitulace stavby'!AN20)</f>
        <v/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4" t="s">
        <v>25</v>
      </c>
      <c r="L26" s="27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6" t="s">
        <v>26</v>
      </c>
      <c r="J30" s="61">
        <f>ROUND(J119,2)</f>
        <v>0</v>
      </c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F32" s="30" t="s">
        <v>28</v>
      </c>
      <c r="I32" s="30" t="s">
        <v>27</v>
      </c>
      <c r="J32" s="30" t="s">
        <v>29</v>
      </c>
      <c r="L32" s="27"/>
    </row>
    <row r="33" spans="2:12" s="1" customFormat="1" ht="14.45" customHeight="1">
      <c r="B33" s="27"/>
      <c r="D33" s="87" t="s">
        <v>30</v>
      </c>
      <c r="E33" s="24" t="s">
        <v>31</v>
      </c>
      <c r="F33" s="88">
        <f>ROUND((SUM(BE119:BE126)),2)</f>
        <v>0</v>
      </c>
      <c r="I33" s="89">
        <v>0.21</v>
      </c>
      <c r="J33" s="88">
        <f>ROUND(((SUM(BE119:BE126))*I33),2)</f>
        <v>0</v>
      </c>
      <c r="L33" s="27"/>
    </row>
    <row r="34" spans="2:12" s="1" customFormat="1" ht="14.45" customHeight="1">
      <c r="B34" s="27"/>
      <c r="E34" s="24" t="s">
        <v>32</v>
      </c>
      <c r="F34" s="88">
        <f>ROUND((SUM(BF119:BF126)),2)</f>
        <v>0</v>
      </c>
      <c r="I34" s="89">
        <v>0.15</v>
      </c>
      <c r="J34" s="88">
        <f>ROUND(((SUM(BF119:BF126))*I34),2)</f>
        <v>0</v>
      </c>
      <c r="L34" s="27"/>
    </row>
    <row r="35" spans="2:12" s="1" customFormat="1" ht="14.45" customHeight="1" hidden="1">
      <c r="B35" s="27"/>
      <c r="E35" s="24" t="s">
        <v>33</v>
      </c>
      <c r="F35" s="88">
        <f>ROUND((SUM(BG119:BG126)),2)</f>
        <v>0</v>
      </c>
      <c r="I35" s="89">
        <v>0.21</v>
      </c>
      <c r="J35" s="88">
        <f>0</f>
        <v>0</v>
      </c>
      <c r="L35" s="27"/>
    </row>
    <row r="36" spans="2:12" s="1" customFormat="1" ht="14.45" customHeight="1" hidden="1">
      <c r="B36" s="27"/>
      <c r="E36" s="24" t="s">
        <v>34</v>
      </c>
      <c r="F36" s="88">
        <f>ROUND((SUM(BH119:BH126)),2)</f>
        <v>0</v>
      </c>
      <c r="I36" s="89">
        <v>0.15</v>
      </c>
      <c r="J36" s="88">
        <f>0</f>
        <v>0</v>
      </c>
      <c r="L36" s="27"/>
    </row>
    <row r="37" spans="2:12" s="1" customFormat="1" ht="14.45" customHeight="1" hidden="1">
      <c r="B37" s="27"/>
      <c r="E37" s="24" t="s">
        <v>35</v>
      </c>
      <c r="F37" s="88">
        <f>ROUND((SUM(BI119:BI126)),2)</f>
        <v>0</v>
      </c>
      <c r="I37" s="89">
        <v>0</v>
      </c>
      <c r="J37" s="88">
        <f>0</f>
        <v>0</v>
      </c>
      <c r="L37" s="27"/>
    </row>
    <row r="38" spans="2:12" s="1" customFormat="1" ht="6.95" customHeight="1">
      <c r="B38" s="27"/>
      <c r="L38" s="27"/>
    </row>
    <row r="39" spans="2:12" s="1" customFormat="1" ht="25.35" customHeight="1">
      <c r="B39" s="27"/>
      <c r="C39" s="90"/>
      <c r="D39" s="91" t="s">
        <v>36</v>
      </c>
      <c r="E39" s="52"/>
      <c r="F39" s="52"/>
      <c r="G39" s="92" t="s">
        <v>37</v>
      </c>
      <c r="H39" s="93" t="s">
        <v>38</v>
      </c>
      <c r="I39" s="52"/>
      <c r="J39" s="94">
        <f>SUM(J30:J37)</f>
        <v>0</v>
      </c>
      <c r="K39" s="95"/>
      <c r="L39" s="27"/>
    </row>
    <row r="40" spans="2:12" s="1" customFormat="1" ht="14.45" customHeight="1">
      <c r="B40" s="27"/>
      <c r="L40" s="27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39</v>
      </c>
      <c r="E50" s="37"/>
      <c r="F50" s="37"/>
      <c r="G50" s="36" t="s">
        <v>40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27"/>
      <c r="D61" s="38" t="s">
        <v>41</v>
      </c>
      <c r="E61" s="29"/>
      <c r="F61" s="96" t="s">
        <v>42</v>
      </c>
      <c r="G61" s="38" t="s">
        <v>41</v>
      </c>
      <c r="H61" s="29"/>
      <c r="I61" s="29"/>
      <c r="J61" s="97" t="s">
        <v>42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27"/>
      <c r="D65" s="36" t="s">
        <v>43</v>
      </c>
      <c r="E65" s="37"/>
      <c r="F65" s="37"/>
      <c r="G65" s="36" t="s">
        <v>44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27"/>
      <c r="D76" s="38" t="s">
        <v>41</v>
      </c>
      <c r="E76" s="29"/>
      <c r="F76" s="96" t="s">
        <v>42</v>
      </c>
      <c r="G76" s="38" t="s">
        <v>41</v>
      </c>
      <c r="H76" s="29"/>
      <c r="I76" s="29"/>
      <c r="J76" s="97" t="s">
        <v>42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86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12</v>
      </c>
      <c r="L84" s="27"/>
    </row>
    <row r="85" spans="2:12" s="1" customFormat="1" ht="16.5" customHeight="1">
      <c r="B85" s="27"/>
      <c r="E85" s="201" t="str">
        <f>E7</f>
        <v>Realizace místních úprav provozu na silnicích II. a III. třídy ve Středočeském kraji na základě stanovení dle §77 odst.1 písm. c) zákona č.361/2000 Sb.</v>
      </c>
      <c r="F85" s="199"/>
      <c r="G85" s="199"/>
      <c r="H85" s="199"/>
      <c r="L85" s="27"/>
    </row>
    <row r="86" spans="2:12" s="1" customFormat="1" ht="12" customHeight="1">
      <c r="B86" s="27"/>
      <c r="C86" s="24" t="s">
        <v>85</v>
      </c>
      <c r="L86" s="27"/>
    </row>
    <row r="87" spans="2:12" s="1" customFormat="1" ht="16.5" customHeight="1">
      <c r="B87" s="27"/>
      <c r="E87" s="172" t="str">
        <f>E9</f>
        <v xml:space="preserve"> II/328 Kolín - Sendražice</v>
      </c>
      <c r="F87" s="200"/>
      <c r="G87" s="200"/>
      <c r="H87" s="200"/>
      <c r="L87" s="27"/>
    </row>
    <row r="88" spans="2:12" s="1" customFormat="1" ht="6.95" customHeight="1">
      <c r="B88" s="27"/>
      <c r="L88" s="27"/>
    </row>
    <row r="89" spans="2:12" s="1" customFormat="1" ht="12" customHeight="1">
      <c r="B89" s="27"/>
      <c r="C89" s="24" t="s">
        <v>15</v>
      </c>
      <c r="F89" s="22" t="str">
        <f>F12</f>
        <v xml:space="preserve"> </v>
      </c>
      <c r="I89" s="24" t="s">
        <v>17</v>
      </c>
      <c r="J89" s="47">
        <f>IF(J12="","",J12)</f>
        <v>0</v>
      </c>
      <c r="L89" s="27"/>
    </row>
    <row r="90" spans="2:12" s="1" customFormat="1" ht="6.95" customHeight="1">
      <c r="B90" s="27"/>
      <c r="L90" s="27"/>
    </row>
    <row r="91" spans="2:12" s="1" customFormat="1" ht="15.2" customHeight="1">
      <c r="B91" s="27"/>
      <c r="C91" s="24" t="s">
        <v>18</v>
      </c>
      <c r="F91" s="22" t="str">
        <f>E15</f>
        <v xml:space="preserve"> </v>
      </c>
      <c r="I91" s="24" t="s">
        <v>22</v>
      </c>
      <c r="J91" s="25" t="str">
        <f>E21</f>
        <v xml:space="preserve"> </v>
      </c>
      <c r="L91" s="27"/>
    </row>
    <row r="92" spans="2:12" s="1" customFormat="1" ht="15.2" customHeight="1">
      <c r="B92" s="27"/>
      <c r="C92" s="24" t="s">
        <v>21</v>
      </c>
      <c r="F92" s="22" t="str">
        <f>IF(E18="","",E18)</f>
        <v xml:space="preserve"> </v>
      </c>
      <c r="I92" s="24" t="s">
        <v>24</v>
      </c>
      <c r="J92" s="25" t="str">
        <f>E24</f>
        <v xml:space="preserve"> 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8" t="s">
        <v>87</v>
      </c>
      <c r="D94" s="90"/>
      <c r="E94" s="90"/>
      <c r="F94" s="90"/>
      <c r="G94" s="90"/>
      <c r="H94" s="90"/>
      <c r="I94" s="90"/>
      <c r="J94" s="99" t="s">
        <v>88</v>
      </c>
      <c r="K94" s="90"/>
      <c r="L94" s="27"/>
    </row>
    <row r="95" spans="2:12" s="1" customFormat="1" ht="10.35" customHeight="1">
      <c r="B95" s="27"/>
      <c r="L95" s="27"/>
    </row>
    <row r="96" spans="2:47" s="1" customFormat="1" ht="22.9" customHeight="1">
      <c r="B96" s="27"/>
      <c r="C96" s="100" t="s">
        <v>89</v>
      </c>
      <c r="J96" s="61">
        <f>J119</f>
        <v>0</v>
      </c>
      <c r="L96" s="27"/>
      <c r="AU96" s="15" t="s">
        <v>90</v>
      </c>
    </row>
    <row r="97" spans="2:12" s="8" customFormat="1" ht="24.95" customHeight="1">
      <c r="B97" s="101"/>
      <c r="D97" s="102" t="s">
        <v>91</v>
      </c>
      <c r="E97" s="103"/>
      <c r="F97" s="103"/>
      <c r="G97" s="103"/>
      <c r="H97" s="103"/>
      <c r="I97" s="103"/>
      <c r="J97" s="104">
        <f>J120</f>
        <v>0</v>
      </c>
      <c r="L97" s="101"/>
    </row>
    <row r="98" spans="2:12" s="9" customFormat="1" ht="19.9" customHeight="1">
      <c r="B98" s="105"/>
      <c r="D98" s="106" t="s">
        <v>92</v>
      </c>
      <c r="E98" s="107"/>
      <c r="F98" s="107"/>
      <c r="G98" s="107"/>
      <c r="H98" s="107"/>
      <c r="I98" s="107"/>
      <c r="J98" s="108">
        <f>J121</f>
        <v>0</v>
      </c>
      <c r="L98" s="105"/>
    </row>
    <row r="99" spans="2:12" s="8" customFormat="1" ht="24.95" customHeight="1">
      <c r="B99" s="101"/>
      <c r="D99" s="102" t="s">
        <v>93</v>
      </c>
      <c r="E99" s="103"/>
      <c r="F99" s="103"/>
      <c r="G99" s="103"/>
      <c r="H99" s="103"/>
      <c r="I99" s="103"/>
      <c r="J99" s="104">
        <f>J125</f>
        <v>0</v>
      </c>
      <c r="L99" s="101"/>
    </row>
    <row r="100" spans="2:12" s="1" customFormat="1" ht="21.75" customHeight="1">
      <c r="B100" s="27"/>
      <c r="L100" s="27"/>
    </row>
    <row r="101" spans="2:12" s="1" customFormat="1" ht="6.9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27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27"/>
    </row>
    <row r="106" spans="2:12" s="1" customFormat="1" ht="24.95" customHeight="1">
      <c r="B106" s="27"/>
      <c r="C106" s="19" t="s">
        <v>94</v>
      </c>
      <c r="L106" s="27"/>
    </row>
    <row r="107" spans="2:12" s="1" customFormat="1" ht="6.95" customHeight="1">
      <c r="B107" s="27"/>
      <c r="L107" s="27"/>
    </row>
    <row r="108" spans="2:12" s="1" customFormat="1" ht="12" customHeight="1">
      <c r="B108" s="27"/>
      <c r="C108" s="24" t="s">
        <v>12</v>
      </c>
      <c r="L108" s="27"/>
    </row>
    <row r="109" spans="2:12" s="1" customFormat="1" ht="16.5" customHeight="1">
      <c r="B109" s="27"/>
      <c r="E109" s="201" t="str">
        <f>E7</f>
        <v>Realizace místních úprav provozu na silnicích II. a III. třídy ve Středočeském kraji na základě stanovení dle §77 odst.1 písm. c) zákona č.361/2000 Sb.</v>
      </c>
      <c r="F109" s="199"/>
      <c r="G109" s="199"/>
      <c r="H109" s="199"/>
      <c r="L109" s="27"/>
    </row>
    <row r="110" spans="2:12" s="1" customFormat="1" ht="12" customHeight="1">
      <c r="B110" s="27"/>
      <c r="C110" s="24" t="s">
        <v>85</v>
      </c>
      <c r="L110" s="27"/>
    </row>
    <row r="111" spans="2:12" s="1" customFormat="1" ht="16.5" customHeight="1">
      <c r="B111" s="27"/>
      <c r="E111" s="172" t="str">
        <f>E9</f>
        <v xml:space="preserve"> II/328 Kolín - Sendražice</v>
      </c>
      <c r="F111" s="200"/>
      <c r="G111" s="200"/>
      <c r="H111" s="200"/>
      <c r="L111" s="27"/>
    </row>
    <row r="112" spans="2:12" s="1" customFormat="1" ht="6.95" customHeight="1">
      <c r="B112" s="27"/>
      <c r="L112" s="27"/>
    </row>
    <row r="113" spans="2:12" s="1" customFormat="1" ht="12" customHeight="1">
      <c r="B113" s="27"/>
      <c r="C113" s="24" t="s">
        <v>15</v>
      </c>
      <c r="F113" s="22" t="str">
        <f>F12</f>
        <v xml:space="preserve"> </v>
      </c>
      <c r="I113" s="24" t="s">
        <v>17</v>
      </c>
      <c r="J113" s="47">
        <f>IF(J12="","",J12)</f>
        <v>0</v>
      </c>
      <c r="L113" s="27"/>
    </row>
    <row r="114" spans="2:12" s="1" customFormat="1" ht="6.95" customHeight="1">
      <c r="B114" s="27"/>
      <c r="L114" s="27"/>
    </row>
    <row r="115" spans="2:12" s="1" customFormat="1" ht="15.2" customHeight="1">
      <c r="B115" s="27"/>
      <c r="C115" s="24" t="s">
        <v>18</v>
      </c>
      <c r="F115" s="22" t="str">
        <f>E15</f>
        <v xml:space="preserve"> </v>
      </c>
      <c r="I115" s="24" t="s">
        <v>22</v>
      </c>
      <c r="J115" s="25" t="str">
        <f>E21</f>
        <v xml:space="preserve"> </v>
      </c>
      <c r="L115" s="27"/>
    </row>
    <row r="116" spans="2:12" s="1" customFormat="1" ht="15.2" customHeight="1">
      <c r="B116" s="27"/>
      <c r="C116" s="24" t="s">
        <v>21</v>
      </c>
      <c r="F116" s="22" t="str">
        <f>IF(E18="","",E18)</f>
        <v xml:space="preserve"> </v>
      </c>
      <c r="I116" s="24" t="s">
        <v>24</v>
      </c>
      <c r="J116" s="25" t="str">
        <f>E24</f>
        <v xml:space="preserve"> </v>
      </c>
      <c r="L116" s="27"/>
    </row>
    <row r="117" spans="2:12" s="1" customFormat="1" ht="10.35" customHeight="1">
      <c r="B117" s="27"/>
      <c r="L117" s="27"/>
    </row>
    <row r="118" spans="2:20" s="10" customFormat="1" ht="29.25" customHeight="1">
      <c r="B118" s="109"/>
      <c r="C118" s="110" t="s">
        <v>95</v>
      </c>
      <c r="D118" s="111" t="s">
        <v>51</v>
      </c>
      <c r="E118" s="111" t="s">
        <v>47</v>
      </c>
      <c r="F118" s="111" t="s">
        <v>48</v>
      </c>
      <c r="G118" s="111" t="s">
        <v>96</v>
      </c>
      <c r="H118" s="111" t="s">
        <v>97</v>
      </c>
      <c r="I118" s="111" t="s">
        <v>98</v>
      </c>
      <c r="J118" s="112" t="s">
        <v>88</v>
      </c>
      <c r="K118" s="113" t="s">
        <v>99</v>
      </c>
      <c r="L118" s="109"/>
      <c r="M118" s="54" t="s">
        <v>1</v>
      </c>
      <c r="N118" s="55" t="s">
        <v>30</v>
      </c>
      <c r="O118" s="55" t="s">
        <v>100</v>
      </c>
      <c r="P118" s="55" t="s">
        <v>101</v>
      </c>
      <c r="Q118" s="55" t="s">
        <v>102</v>
      </c>
      <c r="R118" s="55" t="s">
        <v>103</v>
      </c>
      <c r="S118" s="55" t="s">
        <v>104</v>
      </c>
      <c r="T118" s="56" t="s">
        <v>105</v>
      </c>
    </row>
    <row r="119" spans="2:63" s="1" customFormat="1" ht="22.9" customHeight="1">
      <c r="B119" s="27"/>
      <c r="C119" s="59" t="s">
        <v>106</v>
      </c>
      <c r="J119" s="114">
        <f>BK119</f>
        <v>0</v>
      </c>
      <c r="L119" s="27"/>
      <c r="M119" s="57"/>
      <c r="N119" s="48"/>
      <c r="O119" s="48"/>
      <c r="P119" s="115">
        <f>P120+P125</f>
        <v>0</v>
      </c>
      <c r="Q119" s="48"/>
      <c r="R119" s="115">
        <f>R120+R125</f>
        <v>0</v>
      </c>
      <c r="S119" s="48"/>
      <c r="T119" s="116">
        <f>T120+T125</f>
        <v>0</v>
      </c>
      <c r="AT119" s="15" t="s">
        <v>65</v>
      </c>
      <c r="AU119" s="15" t="s">
        <v>90</v>
      </c>
      <c r="BK119" s="117">
        <f>BK120+BK125</f>
        <v>0</v>
      </c>
    </row>
    <row r="120" spans="2:63" s="11" customFormat="1" ht="25.9" customHeight="1">
      <c r="B120" s="118"/>
      <c r="D120" s="119" t="s">
        <v>65</v>
      </c>
      <c r="E120" s="120" t="s">
        <v>107</v>
      </c>
      <c r="F120" s="120" t="s">
        <v>108</v>
      </c>
      <c r="J120" s="121">
        <f>BK120</f>
        <v>0</v>
      </c>
      <c r="L120" s="118"/>
      <c r="M120" s="122"/>
      <c r="N120" s="123"/>
      <c r="O120" s="123"/>
      <c r="P120" s="124">
        <f>P121</f>
        <v>0</v>
      </c>
      <c r="Q120" s="123"/>
      <c r="R120" s="124">
        <f>R121</f>
        <v>0</v>
      </c>
      <c r="S120" s="123"/>
      <c r="T120" s="125">
        <f>T121</f>
        <v>0</v>
      </c>
      <c r="AR120" s="119" t="s">
        <v>73</v>
      </c>
      <c r="AT120" s="126" t="s">
        <v>65</v>
      </c>
      <c r="AU120" s="126" t="s">
        <v>66</v>
      </c>
      <c r="AY120" s="119" t="s">
        <v>109</v>
      </c>
      <c r="BK120" s="127">
        <f>BK121</f>
        <v>0</v>
      </c>
    </row>
    <row r="121" spans="2:63" s="11" customFormat="1" ht="22.9" customHeight="1">
      <c r="B121" s="118"/>
      <c r="D121" s="119" t="s">
        <v>65</v>
      </c>
      <c r="E121" s="128" t="s">
        <v>110</v>
      </c>
      <c r="F121" s="128" t="s">
        <v>111</v>
      </c>
      <c r="J121" s="129">
        <f>BK121</f>
        <v>0</v>
      </c>
      <c r="L121" s="118"/>
      <c r="M121" s="122"/>
      <c r="N121" s="123"/>
      <c r="O121" s="123"/>
      <c r="P121" s="124">
        <f>SUM(P122:P124)</f>
        <v>0</v>
      </c>
      <c r="Q121" s="123"/>
      <c r="R121" s="124">
        <f>SUM(R122:R124)</f>
        <v>0</v>
      </c>
      <c r="S121" s="123"/>
      <c r="T121" s="125">
        <f>SUM(T122:T124)</f>
        <v>0</v>
      </c>
      <c r="AR121" s="119" t="s">
        <v>73</v>
      </c>
      <c r="AT121" s="126" t="s">
        <v>65</v>
      </c>
      <c r="AU121" s="126" t="s">
        <v>73</v>
      </c>
      <c r="AY121" s="119" t="s">
        <v>109</v>
      </c>
      <c r="BK121" s="127">
        <f>SUM(BK122:BK124)</f>
        <v>0</v>
      </c>
    </row>
    <row r="122" spans="2:65" s="1" customFormat="1" ht="16.5" customHeight="1">
      <c r="B122" s="130"/>
      <c r="C122" s="131" t="s">
        <v>73</v>
      </c>
      <c r="D122" s="131" t="s">
        <v>112</v>
      </c>
      <c r="E122" s="132" t="s">
        <v>137</v>
      </c>
      <c r="F122" s="133" t="s">
        <v>138</v>
      </c>
      <c r="G122" s="134" t="s">
        <v>115</v>
      </c>
      <c r="H122" s="135">
        <v>3</v>
      </c>
      <c r="I122" s="136"/>
      <c r="J122" s="136">
        <f>ROUND(I122*H122,2)</f>
        <v>0</v>
      </c>
      <c r="K122" s="133" t="s">
        <v>116</v>
      </c>
      <c r="L122" s="27"/>
      <c r="M122" s="137" t="s">
        <v>1</v>
      </c>
      <c r="N122" s="138" t="s">
        <v>31</v>
      </c>
      <c r="O122" s="139">
        <v>0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117</v>
      </c>
      <c r="AT122" s="141" t="s">
        <v>112</v>
      </c>
      <c r="AU122" s="141" t="s">
        <v>75</v>
      </c>
      <c r="AY122" s="15" t="s">
        <v>109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5" t="s">
        <v>73</v>
      </c>
      <c r="BK122" s="142">
        <f>ROUND(I122*H122,2)</f>
        <v>0</v>
      </c>
      <c r="BL122" s="15" t="s">
        <v>117</v>
      </c>
      <c r="BM122" s="141" t="s">
        <v>139</v>
      </c>
    </row>
    <row r="123" spans="2:65" s="1" customFormat="1" ht="24" customHeight="1">
      <c r="B123" s="130"/>
      <c r="C123" s="131" t="s">
        <v>75</v>
      </c>
      <c r="D123" s="131" t="s">
        <v>112</v>
      </c>
      <c r="E123" s="132" t="s">
        <v>140</v>
      </c>
      <c r="F123" s="133" t="s">
        <v>141</v>
      </c>
      <c r="G123" s="134" t="s">
        <v>142</v>
      </c>
      <c r="H123" s="135">
        <v>9</v>
      </c>
      <c r="I123" s="136"/>
      <c r="J123" s="136">
        <f>ROUND(I123*H123,2)</f>
        <v>0</v>
      </c>
      <c r="K123" s="133" t="s">
        <v>116</v>
      </c>
      <c r="L123" s="27"/>
      <c r="M123" s="137" t="s">
        <v>1</v>
      </c>
      <c r="N123" s="138" t="s">
        <v>31</v>
      </c>
      <c r="O123" s="139">
        <v>0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117</v>
      </c>
      <c r="AT123" s="141" t="s">
        <v>112</v>
      </c>
      <c r="AU123" s="141" t="s">
        <v>75</v>
      </c>
      <c r="AY123" s="15" t="s">
        <v>109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5" t="s">
        <v>73</v>
      </c>
      <c r="BK123" s="142">
        <f>ROUND(I123*H123,2)</f>
        <v>0</v>
      </c>
      <c r="BL123" s="15" t="s">
        <v>117</v>
      </c>
      <c r="BM123" s="141" t="s">
        <v>143</v>
      </c>
    </row>
    <row r="124" spans="2:51" s="12" customFormat="1" ht="12">
      <c r="B124" s="143"/>
      <c r="D124" s="144" t="s">
        <v>119</v>
      </c>
      <c r="E124" s="145" t="s">
        <v>1</v>
      </c>
      <c r="F124" s="146" t="s">
        <v>144</v>
      </c>
      <c r="H124" s="147">
        <v>9</v>
      </c>
      <c r="L124" s="143"/>
      <c r="M124" s="148"/>
      <c r="N124" s="149"/>
      <c r="O124" s="149"/>
      <c r="P124" s="149"/>
      <c r="Q124" s="149"/>
      <c r="R124" s="149"/>
      <c r="S124" s="149"/>
      <c r="T124" s="150"/>
      <c r="AT124" s="145" t="s">
        <v>119</v>
      </c>
      <c r="AU124" s="145" t="s">
        <v>75</v>
      </c>
      <c r="AV124" s="12" t="s">
        <v>75</v>
      </c>
      <c r="AW124" s="12" t="s">
        <v>23</v>
      </c>
      <c r="AX124" s="12" t="s">
        <v>73</v>
      </c>
      <c r="AY124" s="145" t="s">
        <v>109</v>
      </c>
    </row>
    <row r="125" spans="2:63" s="11" customFormat="1" ht="25.9" customHeight="1">
      <c r="B125" s="118"/>
      <c r="D125" s="119" t="s">
        <v>65</v>
      </c>
      <c r="E125" s="120" t="s">
        <v>129</v>
      </c>
      <c r="F125" s="120" t="s">
        <v>130</v>
      </c>
      <c r="J125" s="121">
        <f>BK125</f>
        <v>0</v>
      </c>
      <c r="L125" s="118"/>
      <c r="M125" s="122"/>
      <c r="N125" s="123"/>
      <c r="O125" s="123"/>
      <c r="P125" s="124">
        <f>P126</f>
        <v>0</v>
      </c>
      <c r="Q125" s="123"/>
      <c r="R125" s="124">
        <f>R126</f>
        <v>0</v>
      </c>
      <c r="S125" s="123"/>
      <c r="T125" s="125">
        <f>T126</f>
        <v>0</v>
      </c>
      <c r="AR125" s="119" t="s">
        <v>117</v>
      </c>
      <c r="AT125" s="126" t="s">
        <v>65</v>
      </c>
      <c r="AU125" s="126" t="s">
        <v>66</v>
      </c>
      <c r="AY125" s="119" t="s">
        <v>109</v>
      </c>
      <c r="BK125" s="127">
        <f>BK126</f>
        <v>0</v>
      </c>
    </row>
    <row r="126" spans="2:65" s="1" customFormat="1" ht="24" customHeight="1">
      <c r="B126" s="130"/>
      <c r="C126" s="131" t="s">
        <v>131</v>
      </c>
      <c r="D126" s="131" t="s">
        <v>112</v>
      </c>
      <c r="E126" s="132" t="s">
        <v>132</v>
      </c>
      <c r="F126" s="133" t="s">
        <v>133</v>
      </c>
      <c r="G126" s="134" t="s">
        <v>134</v>
      </c>
      <c r="H126" s="135">
        <v>1</v>
      </c>
      <c r="I126" s="136"/>
      <c r="J126" s="136">
        <f>ROUND(I126*H126,2)</f>
        <v>0</v>
      </c>
      <c r="K126" s="133" t="s">
        <v>116</v>
      </c>
      <c r="L126" s="27"/>
      <c r="M126" s="158" t="s">
        <v>1</v>
      </c>
      <c r="N126" s="159" t="s">
        <v>31</v>
      </c>
      <c r="O126" s="160">
        <v>0</v>
      </c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AR126" s="141" t="s">
        <v>135</v>
      </c>
      <c r="AT126" s="141" t="s">
        <v>112</v>
      </c>
      <c r="AU126" s="141" t="s">
        <v>73</v>
      </c>
      <c r="AY126" s="15" t="s">
        <v>109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73</v>
      </c>
      <c r="BK126" s="142">
        <f>ROUND(I126*H126,2)</f>
        <v>0</v>
      </c>
      <c r="BL126" s="15" t="s">
        <v>135</v>
      </c>
      <c r="BM126" s="141" t="s">
        <v>145</v>
      </c>
    </row>
    <row r="127" spans="2:12" s="1" customFormat="1" ht="6.95" customHeight="1"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27"/>
    </row>
  </sheetData>
  <autoFilter ref="C118:K12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1"/>
  <sheetViews>
    <sheetView showGridLines="0" workbookViewId="0" topLeftCell="A104">
      <selection activeCell="V123" sqref="V12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3"/>
    </row>
    <row r="2" spans="12:46" ht="36.95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5" t="s">
        <v>79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2:46" ht="24.95" customHeight="1">
      <c r="B4" s="18"/>
      <c r="D4" s="19" t="s">
        <v>84</v>
      </c>
      <c r="L4" s="18"/>
      <c r="M4" s="84" t="s">
        <v>9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4" t="s">
        <v>12</v>
      </c>
      <c r="L6" s="18"/>
    </row>
    <row r="7" spans="2:12" ht="16.5" customHeight="1">
      <c r="B7" s="18"/>
      <c r="E7" s="201" t="str">
        <f>'Rekapitulace stavby'!K6</f>
        <v>Realizace místních úprav provozu na silnicích II. a III. třídy ve Středočeském kraji na základě stanovení dle §77 odst.1 písm. c) zákona č.361/2000 Sb.</v>
      </c>
      <c r="F7" s="199"/>
      <c r="G7" s="199"/>
      <c r="H7" s="199"/>
      <c r="L7" s="18"/>
    </row>
    <row r="8" spans="2:12" s="1" customFormat="1" ht="12" customHeight="1">
      <c r="B8" s="27"/>
      <c r="D8" s="24" t="s">
        <v>85</v>
      </c>
      <c r="L8" s="27"/>
    </row>
    <row r="9" spans="2:12" s="1" customFormat="1" ht="36.95" customHeight="1">
      <c r="B9" s="27"/>
      <c r="E9" s="172" t="s">
        <v>206</v>
      </c>
      <c r="F9" s="200"/>
      <c r="G9" s="200"/>
      <c r="H9" s="200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13</v>
      </c>
      <c r="F11" s="22" t="s">
        <v>1</v>
      </c>
      <c r="I11" s="24" t="s">
        <v>14</v>
      </c>
      <c r="J11" s="22" t="s">
        <v>1</v>
      </c>
      <c r="L11" s="27"/>
    </row>
    <row r="12" spans="2:12" s="1" customFormat="1" ht="12" customHeight="1">
      <c r="B12" s="27"/>
      <c r="D12" s="24" t="s">
        <v>15</v>
      </c>
      <c r="F12" s="22" t="s">
        <v>16</v>
      </c>
      <c r="I12" s="24" t="s">
        <v>17</v>
      </c>
      <c r="J12" s="47">
        <f>'Rekapitulace stavby'!AN8</f>
        <v>0</v>
      </c>
      <c r="L12" s="27"/>
    </row>
    <row r="13" spans="2:12" s="1" customFormat="1" ht="10.9" customHeight="1">
      <c r="B13" s="27"/>
      <c r="L13" s="27"/>
    </row>
    <row r="14" spans="2:12" s="1" customFormat="1" ht="12" customHeight="1">
      <c r="B14" s="27"/>
      <c r="D14" s="24" t="s">
        <v>18</v>
      </c>
      <c r="I14" s="24" t="s">
        <v>19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20</v>
      </c>
      <c r="J15" s="22" t="str">
        <f>IF('Rekapitulace stavby'!AN11="","",'Rekapitulace stavby'!AN11)</f>
        <v/>
      </c>
      <c r="L15" s="27"/>
    </row>
    <row r="16" spans="2:12" s="1" customFormat="1" ht="6.95" customHeight="1">
      <c r="B16" s="27"/>
      <c r="L16" s="27"/>
    </row>
    <row r="17" spans="2:12" s="1" customFormat="1" ht="12" customHeight="1">
      <c r="B17" s="27"/>
      <c r="D17" s="24" t="s">
        <v>21</v>
      </c>
      <c r="I17" s="24" t="s">
        <v>19</v>
      </c>
      <c r="J17" s="22" t="str">
        <f>'Rekapitulace stavby'!AN13</f>
        <v/>
      </c>
      <c r="L17" s="27"/>
    </row>
    <row r="18" spans="2:12" s="1" customFormat="1" ht="18" customHeight="1">
      <c r="B18" s="27"/>
      <c r="E18" s="189" t="str">
        <f>'Rekapitulace stavby'!E14</f>
        <v xml:space="preserve"> </v>
      </c>
      <c r="F18" s="189"/>
      <c r="G18" s="189"/>
      <c r="H18" s="189"/>
      <c r="I18" s="24" t="s">
        <v>20</v>
      </c>
      <c r="J18" s="22" t="str">
        <f>'Rekapitulace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4" t="s">
        <v>22</v>
      </c>
      <c r="I20" s="24" t="s">
        <v>19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20</v>
      </c>
      <c r="J21" s="22" t="str">
        <f>IF('Rekapitulace stavby'!AN17="","",'Rekapitulace stavby'!AN17)</f>
        <v/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4" t="s">
        <v>24</v>
      </c>
      <c r="I23" s="24" t="s">
        <v>19</v>
      </c>
      <c r="J23" s="22" t="str">
        <f>IF('Rekapitulace stavby'!AN19="","",'Rekapitulace stavby'!AN19)</f>
        <v/>
      </c>
      <c r="L23" s="27"/>
    </row>
    <row r="24" spans="2:12" s="1" customFormat="1" ht="18" customHeight="1">
      <c r="B24" s="27"/>
      <c r="E24" s="22" t="str">
        <f>IF('Rekapitulace stavby'!E20="","",'Rekapitulace stavby'!E20)</f>
        <v xml:space="preserve"> </v>
      </c>
      <c r="I24" s="24" t="s">
        <v>20</v>
      </c>
      <c r="J24" s="22" t="str">
        <f>IF('Rekapitulace stavby'!AN20="","",'Rekapitulace stavby'!AN20)</f>
        <v/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4" t="s">
        <v>25</v>
      </c>
      <c r="L26" s="27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6" t="s">
        <v>26</v>
      </c>
      <c r="J30" s="61">
        <f>ROUND(J119,2)</f>
        <v>0</v>
      </c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F32" s="30" t="s">
        <v>28</v>
      </c>
      <c r="I32" s="30" t="s">
        <v>27</v>
      </c>
      <c r="J32" s="30" t="s">
        <v>29</v>
      </c>
      <c r="L32" s="27"/>
    </row>
    <row r="33" spans="2:12" s="1" customFormat="1" ht="14.45" customHeight="1">
      <c r="B33" s="27"/>
      <c r="D33" s="87" t="s">
        <v>30</v>
      </c>
      <c r="E33" s="24" t="s">
        <v>31</v>
      </c>
      <c r="F33" s="88">
        <f>ROUND((SUM(BE119:BE130)),2)</f>
        <v>0</v>
      </c>
      <c r="I33" s="89">
        <v>0.21</v>
      </c>
      <c r="J33" s="88">
        <f>ROUND(((SUM(BE119:BE130))*I33),2)</f>
        <v>0</v>
      </c>
      <c r="L33" s="27"/>
    </row>
    <row r="34" spans="2:12" s="1" customFormat="1" ht="14.45" customHeight="1">
      <c r="B34" s="27"/>
      <c r="E34" s="24" t="s">
        <v>32</v>
      </c>
      <c r="F34" s="88">
        <f>ROUND((SUM(BF119:BF130)),2)</f>
        <v>0</v>
      </c>
      <c r="I34" s="89">
        <v>0.15</v>
      </c>
      <c r="J34" s="88">
        <f>ROUND(((SUM(BF119:BF130))*I34),2)</f>
        <v>0</v>
      </c>
      <c r="L34" s="27"/>
    </row>
    <row r="35" spans="2:12" s="1" customFormat="1" ht="14.45" customHeight="1" hidden="1">
      <c r="B35" s="27"/>
      <c r="E35" s="24" t="s">
        <v>33</v>
      </c>
      <c r="F35" s="88">
        <f>ROUND((SUM(BG119:BG130)),2)</f>
        <v>0</v>
      </c>
      <c r="I35" s="89">
        <v>0.21</v>
      </c>
      <c r="J35" s="88">
        <f>0</f>
        <v>0</v>
      </c>
      <c r="L35" s="27"/>
    </row>
    <row r="36" spans="2:12" s="1" customFormat="1" ht="14.45" customHeight="1" hidden="1">
      <c r="B36" s="27"/>
      <c r="E36" s="24" t="s">
        <v>34</v>
      </c>
      <c r="F36" s="88">
        <f>ROUND((SUM(BH119:BH130)),2)</f>
        <v>0</v>
      </c>
      <c r="I36" s="89">
        <v>0.15</v>
      </c>
      <c r="J36" s="88">
        <f>0</f>
        <v>0</v>
      </c>
      <c r="L36" s="27"/>
    </row>
    <row r="37" spans="2:12" s="1" customFormat="1" ht="14.45" customHeight="1" hidden="1">
      <c r="B37" s="27"/>
      <c r="E37" s="24" t="s">
        <v>35</v>
      </c>
      <c r="F37" s="88">
        <f>ROUND((SUM(BI119:BI130)),2)</f>
        <v>0</v>
      </c>
      <c r="I37" s="89">
        <v>0</v>
      </c>
      <c r="J37" s="88">
        <f>0</f>
        <v>0</v>
      </c>
      <c r="L37" s="27"/>
    </row>
    <row r="38" spans="2:12" s="1" customFormat="1" ht="6.95" customHeight="1">
      <c r="B38" s="27"/>
      <c r="L38" s="27"/>
    </row>
    <row r="39" spans="2:12" s="1" customFormat="1" ht="25.35" customHeight="1">
      <c r="B39" s="27"/>
      <c r="C39" s="90"/>
      <c r="D39" s="91" t="s">
        <v>36</v>
      </c>
      <c r="E39" s="52"/>
      <c r="F39" s="52"/>
      <c r="G39" s="92" t="s">
        <v>37</v>
      </c>
      <c r="H39" s="93" t="s">
        <v>38</v>
      </c>
      <c r="I39" s="52"/>
      <c r="J39" s="94">
        <f>SUM(J30:J37)</f>
        <v>0</v>
      </c>
      <c r="K39" s="95"/>
      <c r="L39" s="27"/>
    </row>
    <row r="40" spans="2:12" s="1" customFormat="1" ht="14.45" customHeight="1">
      <c r="B40" s="27"/>
      <c r="L40" s="27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39</v>
      </c>
      <c r="E50" s="37"/>
      <c r="F50" s="37"/>
      <c r="G50" s="36" t="s">
        <v>40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27"/>
      <c r="D61" s="38" t="s">
        <v>41</v>
      </c>
      <c r="E61" s="29"/>
      <c r="F61" s="96" t="s">
        <v>42</v>
      </c>
      <c r="G61" s="38" t="s">
        <v>41</v>
      </c>
      <c r="H61" s="29"/>
      <c r="I61" s="29"/>
      <c r="J61" s="97" t="s">
        <v>42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27"/>
      <c r="D65" s="36" t="s">
        <v>43</v>
      </c>
      <c r="E65" s="37"/>
      <c r="F65" s="37"/>
      <c r="G65" s="36" t="s">
        <v>44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27"/>
      <c r="D76" s="38" t="s">
        <v>41</v>
      </c>
      <c r="E76" s="29"/>
      <c r="F76" s="96" t="s">
        <v>42</v>
      </c>
      <c r="G76" s="38" t="s">
        <v>41</v>
      </c>
      <c r="H76" s="29"/>
      <c r="I76" s="29"/>
      <c r="J76" s="97" t="s">
        <v>42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86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12</v>
      </c>
      <c r="L84" s="27"/>
    </row>
    <row r="85" spans="2:12" s="1" customFormat="1" ht="16.5" customHeight="1">
      <c r="B85" s="27"/>
      <c r="E85" s="201" t="str">
        <f>E7</f>
        <v>Realizace místních úprav provozu na silnicích II. a III. třídy ve Středočeském kraji na základě stanovení dle §77 odst.1 písm. c) zákona č.361/2000 Sb.</v>
      </c>
      <c r="F85" s="199"/>
      <c r="G85" s="199"/>
      <c r="H85" s="199"/>
      <c r="L85" s="27"/>
    </row>
    <row r="86" spans="2:12" s="1" customFormat="1" ht="12" customHeight="1">
      <c r="B86" s="27"/>
      <c r="C86" s="24" t="s">
        <v>85</v>
      </c>
      <c r="L86" s="27"/>
    </row>
    <row r="87" spans="2:12" s="1" customFormat="1" ht="16.5" customHeight="1">
      <c r="B87" s="27"/>
      <c r="E87" s="172" t="str">
        <f>E9</f>
        <v xml:space="preserve"> II/174 Březnice</v>
      </c>
      <c r="F87" s="200"/>
      <c r="G87" s="200"/>
      <c r="H87" s="200"/>
      <c r="L87" s="27"/>
    </row>
    <row r="88" spans="2:12" s="1" customFormat="1" ht="6.95" customHeight="1">
      <c r="B88" s="27"/>
      <c r="L88" s="27"/>
    </row>
    <row r="89" spans="2:12" s="1" customFormat="1" ht="12" customHeight="1">
      <c r="B89" s="27"/>
      <c r="C89" s="24" t="s">
        <v>15</v>
      </c>
      <c r="F89" s="22" t="str">
        <f>F12</f>
        <v xml:space="preserve"> </v>
      </c>
      <c r="I89" s="24" t="s">
        <v>17</v>
      </c>
      <c r="J89" s="47">
        <f>IF(J12="","",J12)</f>
        <v>0</v>
      </c>
      <c r="L89" s="27"/>
    </row>
    <row r="90" spans="2:12" s="1" customFormat="1" ht="6.95" customHeight="1">
      <c r="B90" s="27"/>
      <c r="L90" s="27"/>
    </row>
    <row r="91" spans="2:12" s="1" customFormat="1" ht="15.2" customHeight="1">
      <c r="B91" s="27"/>
      <c r="C91" s="24" t="s">
        <v>18</v>
      </c>
      <c r="F91" s="22" t="str">
        <f>E15</f>
        <v xml:space="preserve"> </v>
      </c>
      <c r="I91" s="24" t="s">
        <v>22</v>
      </c>
      <c r="J91" s="25" t="str">
        <f>E21</f>
        <v xml:space="preserve"> </v>
      </c>
      <c r="L91" s="27"/>
    </row>
    <row r="92" spans="2:12" s="1" customFormat="1" ht="15.2" customHeight="1">
      <c r="B92" s="27"/>
      <c r="C92" s="24" t="s">
        <v>21</v>
      </c>
      <c r="F92" s="22" t="str">
        <f>IF(E18="","",E18)</f>
        <v xml:space="preserve"> </v>
      </c>
      <c r="I92" s="24" t="s">
        <v>24</v>
      </c>
      <c r="J92" s="25" t="str">
        <f>E24</f>
        <v xml:space="preserve"> 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8" t="s">
        <v>87</v>
      </c>
      <c r="D94" s="90"/>
      <c r="E94" s="90"/>
      <c r="F94" s="90"/>
      <c r="G94" s="90"/>
      <c r="H94" s="90"/>
      <c r="I94" s="90"/>
      <c r="J94" s="99" t="s">
        <v>88</v>
      </c>
      <c r="K94" s="90"/>
      <c r="L94" s="27"/>
    </row>
    <row r="95" spans="2:12" s="1" customFormat="1" ht="10.35" customHeight="1">
      <c r="B95" s="27"/>
      <c r="L95" s="27"/>
    </row>
    <row r="96" spans="2:47" s="1" customFormat="1" ht="22.9" customHeight="1">
      <c r="B96" s="27"/>
      <c r="C96" s="100" t="s">
        <v>89</v>
      </c>
      <c r="J96" s="61">
        <f>J119</f>
        <v>0</v>
      </c>
      <c r="L96" s="27"/>
      <c r="AU96" s="15" t="s">
        <v>90</v>
      </c>
    </row>
    <row r="97" spans="2:12" s="8" customFormat="1" ht="24.95" customHeight="1">
      <c r="B97" s="101"/>
      <c r="D97" s="102" t="s">
        <v>91</v>
      </c>
      <c r="E97" s="103"/>
      <c r="F97" s="103"/>
      <c r="G97" s="103"/>
      <c r="H97" s="103"/>
      <c r="I97" s="103"/>
      <c r="J97" s="104">
        <f>J120</f>
        <v>0</v>
      </c>
      <c r="L97" s="101"/>
    </row>
    <row r="98" spans="2:12" s="9" customFormat="1" ht="19.9" customHeight="1">
      <c r="B98" s="105"/>
      <c r="D98" s="106" t="s">
        <v>92</v>
      </c>
      <c r="E98" s="107"/>
      <c r="F98" s="107"/>
      <c r="G98" s="107"/>
      <c r="H98" s="107"/>
      <c r="I98" s="107"/>
      <c r="J98" s="108">
        <f>J121</f>
        <v>0</v>
      </c>
      <c r="L98" s="105"/>
    </row>
    <row r="99" spans="2:12" s="8" customFormat="1" ht="24.95" customHeight="1">
      <c r="B99" s="101"/>
      <c r="D99" s="102" t="s">
        <v>93</v>
      </c>
      <c r="E99" s="103"/>
      <c r="F99" s="103"/>
      <c r="G99" s="103"/>
      <c r="H99" s="103"/>
      <c r="I99" s="103"/>
      <c r="J99" s="104">
        <f>J129</f>
        <v>0</v>
      </c>
      <c r="L99" s="101"/>
    </row>
    <row r="100" spans="2:12" s="1" customFormat="1" ht="21.75" customHeight="1">
      <c r="B100" s="27"/>
      <c r="L100" s="27"/>
    </row>
    <row r="101" spans="2:12" s="1" customFormat="1" ht="6.9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27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27"/>
    </row>
    <row r="106" spans="2:12" s="1" customFormat="1" ht="24.95" customHeight="1">
      <c r="B106" s="27"/>
      <c r="C106" s="19" t="s">
        <v>94</v>
      </c>
      <c r="L106" s="27"/>
    </row>
    <row r="107" spans="2:12" s="1" customFormat="1" ht="6.95" customHeight="1">
      <c r="B107" s="27"/>
      <c r="L107" s="27"/>
    </row>
    <row r="108" spans="2:12" s="1" customFormat="1" ht="12" customHeight="1">
      <c r="B108" s="27"/>
      <c r="C108" s="24" t="s">
        <v>12</v>
      </c>
      <c r="L108" s="27"/>
    </row>
    <row r="109" spans="2:12" s="1" customFormat="1" ht="16.5" customHeight="1">
      <c r="B109" s="27"/>
      <c r="E109" s="201" t="str">
        <f>E7</f>
        <v>Realizace místních úprav provozu na silnicích II. a III. třídy ve Středočeském kraji na základě stanovení dle §77 odst.1 písm. c) zákona č.361/2000 Sb.</v>
      </c>
      <c r="F109" s="199"/>
      <c r="G109" s="199"/>
      <c r="H109" s="199"/>
      <c r="L109" s="27"/>
    </row>
    <row r="110" spans="2:12" s="1" customFormat="1" ht="12" customHeight="1">
      <c r="B110" s="27"/>
      <c r="C110" s="24" t="s">
        <v>85</v>
      </c>
      <c r="L110" s="27"/>
    </row>
    <row r="111" spans="2:12" s="1" customFormat="1" ht="16.5" customHeight="1">
      <c r="B111" s="27"/>
      <c r="E111" s="172" t="str">
        <f>E9</f>
        <v xml:space="preserve"> II/174 Březnice</v>
      </c>
      <c r="F111" s="200"/>
      <c r="G111" s="200"/>
      <c r="H111" s="200"/>
      <c r="L111" s="27"/>
    </row>
    <row r="112" spans="2:12" s="1" customFormat="1" ht="6.95" customHeight="1">
      <c r="B112" s="27"/>
      <c r="L112" s="27"/>
    </row>
    <row r="113" spans="2:12" s="1" customFormat="1" ht="12" customHeight="1">
      <c r="B113" s="27"/>
      <c r="C113" s="24" t="s">
        <v>15</v>
      </c>
      <c r="F113" s="22" t="str">
        <f>F12</f>
        <v xml:space="preserve"> </v>
      </c>
      <c r="I113" s="24" t="s">
        <v>17</v>
      </c>
      <c r="J113" s="47">
        <f>IF(J12="","",J12)</f>
        <v>0</v>
      </c>
      <c r="L113" s="27"/>
    </row>
    <row r="114" spans="2:12" s="1" customFormat="1" ht="6.95" customHeight="1">
      <c r="B114" s="27"/>
      <c r="L114" s="27"/>
    </row>
    <row r="115" spans="2:12" s="1" customFormat="1" ht="15.2" customHeight="1">
      <c r="B115" s="27"/>
      <c r="C115" s="24" t="s">
        <v>18</v>
      </c>
      <c r="F115" s="22" t="str">
        <f>E15</f>
        <v xml:space="preserve"> </v>
      </c>
      <c r="I115" s="24" t="s">
        <v>22</v>
      </c>
      <c r="J115" s="25" t="str">
        <f>E21</f>
        <v xml:space="preserve"> </v>
      </c>
      <c r="L115" s="27"/>
    </row>
    <row r="116" spans="2:12" s="1" customFormat="1" ht="15.2" customHeight="1">
      <c r="B116" s="27"/>
      <c r="C116" s="24" t="s">
        <v>21</v>
      </c>
      <c r="F116" s="22" t="str">
        <f>IF(E18="","",E18)</f>
        <v xml:space="preserve"> </v>
      </c>
      <c r="I116" s="24" t="s">
        <v>24</v>
      </c>
      <c r="J116" s="25" t="str">
        <f>E24</f>
        <v xml:space="preserve"> </v>
      </c>
      <c r="L116" s="27"/>
    </row>
    <row r="117" spans="2:12" s="1" customFormat="1" ht="10.35" customHeight="1">
      <c r="B117" s="27"/>
      <c r="L117" s="27"/>
    </row>
    <row r="118" spans="2:20" s="10" customFormat="1" ht="29.25" customHeight="1">
      <c r="B118" s="109"/>
      <c r="C118" s="110" t="s">
        <v>95</v>
      </c>
      <c r="D118" s="111" t="s">
        <v>51</v>
      </c>
      <c r="E118" s="111" t="s">
        <v>47</v>
      </c>
      <c r="F118" s="111" t="s">
        <v>48</v>
      </c>
      <c r="G118" s="111" t="s">
        <v>96</v>
      </c>
      <c r="H118" s="111" t="s">
        <v>97</v>
      </c>
      <c r="I118" s="111" t="s">
        <v>98</v>
      </c>
      <c r="J118" s="112" t="s">
        <v>88</v>
      </c>
      <c r="K118" s="113" t="s">
        <v>99</v>
      </c>
      <c r="L118" s="109"/>
      <c r="M118" s="54" t="s">
        <v>1</v>
      </c>
      <c r="N118" s="55" t="s">
        <v>30</v>
      </c>
      <c r="O118" s="55" t="s">
        <v>100</v>
      </c>
      <c r="P118" s="55" t="s">
        <v>101</v>
      </c>
      <c r="Q118" s="55" t="s">
        <v>102</v>
      </c>
      <c r="R118" s="55" t="s">
        <v>103</v>
      </c>
      <c r="S118" s="55" t="s">
        <v>104</v>
      </c>
      <c r="T118" s="56" t="s">
        <v>105</v>
      </c>
    </row>
    <row r="119" spans="2:63" s="1" customFormat="1" ht="22.9" customHeight="1">
      <c r="B119" s="27"/>
      <c r="C119" s="59" t="s">
        <v>106</v>
      </c>
      <c r="J119" s="114">
        <f>BK119</f>
        <v>0</v>
      </c>
      <c r="L119" s="27"/>
      <c r="M119" s="57"/>
      <c r="N119" s="48"/>
      <c r="O119" s="48"/>
      <c r="P119" s="115">
        <f>P120+P129</f>
        <v>0</v>
      </c>
      <c r="Q119" s="48"/>
      <c r="R119" s="115">
        <f>R120+R129</f>
        <v>0</v>
      </c>
      <c r="S119" s="48"/>
      <c r="T119" s="116">
        <f>T120+T129</f>
        <v>0</v>
      </c>
      <c r="AT119" s="15" t="s">
        <v>65</v>
      </c>
      <c r="AU119" s="15" t="s">
        <v>90</v>
      </c>
      <c r="BK119" s="117">
        <f>BK120+BK129</f>
        <v>0</v>
      </c>
    </row>
    <row r="120" spans="2:63" s="11" customFormat="1" ht="25.9" customHeight="1">
      <c r="B120" s="118"/>
      <c r="D120" s="119" t="s">
        <v>65</v>
      </c>
      <c r="E120" s="120" t="s">
        <v>107</v>
      </c>
      <c r="F120" s="120" t="s">
        <v>108</v>
      </c>
      <c r="J120" s="121">
        <f>BK120</f>
        <v>0</v>
      </c>
      <c r="L120" s="118"/>
      <c r="M120" s="122"/>
      <c r="N120" s="123"/>
      <c r="O120" s="123"/>
      <c r="P120" s="124">
        <f>P121</f>
        <v>0</v>
      </c>
      <c r="Q120" s="123"/>
      <c r="R120" s="124">
        <f>R121</f>
        <v>0</v>
      </c>
      <c r="S120" s="123"/>
      <c r="T120" s="125">
        <f>T121</f>
        <v>0</v>
      </c>
      <c r="AR120" s="119" t="s">
        <v>73</v>
      </c>
      <c r="AT120" s="126" t="s">
        <v>65</v>
      </c>
      <c r="AU120" s="126" t="s">
        <v>66</v>
      </c>
      <c r="AY120" s="119" t="s">
        <v>109</v>
      </c>
      <c r="BK120" s="127">
        <f>BK121</f>
        <v>0</v>
      </c>
    </row>
    <row r="121" spans="2:63" s="11" customFormat="1" ht="22.9" customHeight="1">
      <c r="B121" s="118"/>
      <c r="D121" s="119" t="s">
        <v>65</v>
      </c>
      <c r="E121" s="128" t="s">
        <v>110</v>
      </c>
      <c r="F121" s="128" t="s">
        <v>111</v>
      </c>
      <c r="J121" s="129">
        <f>BK121</f>
        <v>0</v>
      </c>
      <c r="L121" s="118"/>
      <c r="M121" s="122"/>
      <c r="N121" s="123"/>
      <c r="O121" s="123"/>
      <c r="P121" s="124">
        <f>SUM(P122:P128)</f>
        <v>0</v>
      </c>
      <c r="Q121" s="123"/>
      <c r="R121" s="124">
        <f>SUM(R122:R128)</f>
        <v>0</v>
      </c>
      <c r="S121" s="123"/>
      <c r="T121" s="125">
        <f>SUM(T122:T128)</f>
        <v>0</v>
      </c>
      <c r="AR121" s="119" t="s">
        <v>73</v>
      </c>
      <c r="AT121" s="126" t="s">
        <v>65</v>
      </c>
      <c r="AU121" s="126" t="s">
        <v>73</v>
      </c>
      <c r="AY121" s="119" t="s">
        <v>109</v>
      </c>
      <c r="BK121" s="127">
        <f>SUM(BK122:BK128)</f>
        <v>0</v>
      </c>
    </row>
    <row r="122" spans="2:65" s="1" customFormat="1" ht="24" customHeight="1">
      <c r="B122" s="130"/>
      <c r="C122" s="131" t="s">
        <v>73</v>
      </c>
      <c r="D122" s="131" t="s">
        <v>112</v>
      </c>
      <c r="E122" s="132" t="s">
        <v>146</v>
      </c>
      <c r="F122" s="133" t="s">
        <v>147</v>
      </c>
      <c r="G122" s="134" t="s">
        <v>115</v>
      </c>
      <c r="H122" s="135">
        <v>2</v>
      </c>
      <c r="I122" s="136"/>
      <c r="J122" s="136">
        <f>ROUND(I122*H122,2)</f>
        <v>0</v>
      </c>
      <c r="K122" s="133" t="s">
        <v>116</v>
      </c>
      <c r="L122" s="27"/>
      <c r="M122" s="137" t="s">
        <v>1</v>
      </c>
      <c r="N122" s="138" t="s">
        <v>31</v>
      </c>
      <c r="O122" s="139">
        <v>0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117</v>
      </c>
      <c r="AT122" s="141" t="s">
        <v>112</v>
      </c>
      <c r="AU122" s="141" t="s">
        <v>75</v>
      </c>
      <c r="AY122" s="15" t="s">
        <v>109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5" t="s">
        <v>73</v>
      </c>
      <c r="BK122" s="142">
        <f>ROUND(I122*H122,2)</f>
        <v>0</v>
      </c>
      <c r="BL122" s="15" t="s">
        <v>117</v>
      </c>
      <c r="BM122" s="141" t="s">
        <v>148</v>
      </c>
    </row>
    <row r="123" spans="2:51" s="12" customFormat="1" ht="12">
      <c r="B123" s="143"/>
      <c r="D123" s="144" t="s">
        <v>119</v>
      </c>
      <c r="E123" s="145" t="s">
        <v>1</v>
      </c>
      <c r="F123" s="146" t="s">
        <v>149</v>
      </c>
      <c r="H123" s="147">
        <v>2</v>
      </c>
      <c r="L123" s="143"/>
      <c r="M123" s="148"/>
      <c r="N123" s="149"/>
      <c r="O123" s="149"/>
      <c r="P123" s="149"/>
      <c r="Q123" s="149"/>
      <c r="R123" s="149"/>
      <c r="S123" s="149"/>
      <c r="T123" s="150"/>
      <c r="AT123" s="145" t="s">
        <v>119</v>
      </c>
      <c r="AU123" s="145" t="s">
        <v>75</v>
      </c>
      <c r="AV123" s="12" t="s">
        <v>75</v>
      </c>
      <c r="AW123" s="12" t="s">
        <v>23</v>
      </c>
      <c r="AX123" s="12" t="s">
        <v>73</v>
      </c>
      <c r="AY123" s="145" t="s">
        <v>109</v>
      </c>
    </row>
    <row r="124" spans="2:65" s="1" customFormat="1" ht="24" customHeight="1">
      <c r="B124" s="130"/>
      <c r="C124" s="131" t="s">
        <v>75</v>
      </c>
      <c r="D124" s="131" t="s">
        <v>112</v>
      </c>
      <c r="E124" s="132" t="s">
        <v>126</v>
      </c>
      <c r="F124" s="133" t="s">
        <v>127</v>
      </c>
      <c r="G124" s="134" t="s">
        <v>115</v>
      </c>
      <c r="H124" s="135">
        <v>2</v>
      </c>
      <c r="I124" s="136"/>
      <c r="J124" s="136">
        <f>ROUND(I124*H124,2)</f>
        <v>0</v>
      </c>
      <c r="K124" s="133" t="s">
        <v>116</v>
      </c>
      <c r="L124" s="27"/>
      <c r="M124" s="137" t="s">
        <v>1</v>
      </c>
      <c r="N124" s="138" t="s">
        <v>31</v>
      </c>
      <c r="O124" s="139">
        <v>0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117</v>
      </c>
      <c r="AT124" s="141" t="s">
        <v>112</v>
      </c>
      <c r="AU124" s="141" t="s">
        <v>75</v>
      </c>
      <c r="AY124" s="15" t="s">
        <v>109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5" t="s">
        <v>73</v>
      </c>
      <c r="BK124" s="142">
        <f>ROUND(I124*H124,2)</f>
        <v>0</v>
      </c>
      <c r="BL124" s="15" t="s">
        <v>117</v>
      </c>
      <c r="BM124" s="141" t="s">
        <v>150</v>
      </c>
    </row>
    <row r="125" spans="2:65" s="1" customFormat="1" ht="24" customHeight="1">
      <c r="B125" s="130"/>
      <c r="C125" s="131" t="s">
        <v>131</v>
      </c>
      <c r="D125" s="131" t="s">
        <v>112</v>
      </c>
      <c r="E125" s="132" t="s">
        <v>151</v>
      </c>
      <c r="F125" s="133" t="s">
        <v>152</v>
      </c>
      <c r="G125" s="134" t="s">
        <v>142</v>
      </c>
      <c r="H125" s="135">
        <v>14</v>
      </c>
      <c r="I125" s="136"/>
      <c r="J125" s="136">
        <f>ROUND(I125*H125,2)</f>
        <v>0</v>
      </c>
      <c r="K125" s="133" t="s">
        <v>116</v>
      </c>
      <c r="L125" s="27"/>
      <c r="M125" s="137" t="s">
        <v>1</v>
      </c>
      <c r="N125" s="138" t="s">
        <v>31</v>
      </c>
      <c r="O125" s="139">
        <v>0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AR125" s="141" t="s">
        <v>117</v>
      </c>
      <c r="AT125" s="141" t="s">
        <v>112</v>
      </c>
      <c r="AU125" s="141" t="s">
        <v>75</v>
      </c>
      <c r="AY125" s="15" t="s">
        <v>109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5" t="s">
        <v>73</v>
      </c>
      <c r="BK125" s="142">
        <f>ROUND(I125*H125,2)</f>
        <v>0</v>
      </c>
      <c r="BL125" s="15" t="s">
        <v>117</v>
      </c>
      <c r="BM125" s="141" t="s">
        <v>153</v>
      </c>
    </row>
    <row r="126" spans="2:65" s="1" customFormat="1" ht="24" customHeight="1">
      <c r="B126" s="130"/>
      <c r="C126" s="131" t="s">
        <v>117</v>
      </c>
      <c r="D126" s="131" t="s">
        <v>112</v>
      </c>
      <c r="E126" s="132" t="s">
        <v>154</v>
      </c>
      <c r="F126" s="133" t="s">
        <v>155</v>
      </c>
      <c r="G126" s="134" t="s">
        <v>115</v>
      </c>
      <c r="H126" s="135">
        <v>2</v>
      </c>
      <c r="I126" s="136"/>
      <c r="J126" s="136">
        <f>ROUND(I126*H126,2)</f>
        <v>0</v>
      </c>
      <c r="K126" s="133" t="s">
        <v>116</v>
      </c>
      <c r="L126" s="27"/>
      <c r="M126" s="137" t="s">
        <v>1</v>
      </c>
      <c r="N126" s="138" t="s">
        <v>31</v>
      </c>
      <c r="O126" s="139">
        <v>0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117</v>
      </c>
      <c r="AT126" s="141" t="s">
        <v>112</v>
      </c>
      <c r="AU126" s="141" t="s">
        <v>75</v>
      </c>
      <c r="AY126" s="15" t="s">
        <v>109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73</v>
      </c>
      <c r="BK126" s="142">
        <f>ROUND(I126*H126,2)</f>
        <v>0</v>
      </c>
      <c r="BL126" s="15" t="s">
        <v>117</v>
      </c>
      <c r="BM126" s="141" t="s">
        <v>156</v>
      </c>
    </row>
    <row r="127" spans="2:51" s="12" customFormat="1" ht="12">
      <c r="B127" s="143"/>
      <c r="D127" s="144" t="s">
        <v>119</v>
      </c>
      <c r="E127" s="145" t="s">
        <v>1</v>
      </c>
      <c r="F127" s="146" t="s">
        <v>157</v>
      </c>
      <c r="H127" s="147">
        <v>2</v>
      </c>
      <c r="L127" s="143"/>
      <c r="M127" s="148"/>
      <c r="N127" s="149"/>
      <c r="O127" s="149"/>
      <c r="P127" s="149"/>
      <c r="Q127" s="149"/>
      <c r="R127" s="149"/>
      <c r="S127" s="149"/>
      <c r="T127" s="150"/>
      <c r="AT127" s="145" t="s">
        <v>119</v>
      </c>
      <c r="AU127" s="145" t="s">
        <v>75</v>
      </c>
      <c r="AV127" s="12" t="s">
        <v>75</v>
      </c>
      <c r="AW127" s="12" t="s">
        <v>23</v>
      </c>
      <c r="AX127" s="12" t="s">
        <v>73</v>
      </c>
      <c r="AY127" s="145" t="s">
        <v>109</v>
      </c>
    </row>
    <row r="128" spans="2:65" s="1" customFormat="1" ht="16.5" customHeight="1">
      <c r="B128" s="130"/>
      <c r="C128" s="131" t="s">
        <v>158</v>
      </c>
      <c r="D128" s="131" t="s">
        <v>112</v>
      </c>
      <c r="E128" s="132" t="s">
        <v>159</v>
      </c>
      <c r="F128" s="133" t="s">
        <v>160</v>
      </c>
      <c r="G128" s="134" t="s">
        <v>142</v>
      </c>
      <c r="H128" s="135">
        <v>28</v>
      </c>
      <c r="I128" s="136"/>
      <c r="J128" s="136">
        <f>ROUND(I128*H128,2)</f>
        <v>0</v>
      </c>
      <c r="K128" s="133" t="s">
        <v>116</v>
      </c>
      <c r="L128" s="27"/>
      <c r="M128" s="137" t="s">
        <v>1</v>
      </c>
      <c r="N128" s="138" t="s">
        <v>31</v>
      </c>
      <c r="O128" s="139">
        <v>0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117</v>
      </c>
      <c r="AT128" s="141" t="s">
        <v>112</v>
      </c>
      <c r="AU128" s="141" t="s">
        <v>75</v>
      </c>
      <c r="AY128" s="15" t="s">
        <v>109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5" t="s">
        <v>73</v>
      </c>
      <c r="BK128" s="142">
        <f>ROUND(I128*H128,2)</f>
        <v>0</v>
      </c>
      <c r="BL128" s="15" t="s">
        <v>117</v>
      </c>
      <c r="BM128" s="141" t="s">
        <v>161</v>
      </c>
    </row>
    <row r="129" spans="2:63" s="11" customFormat="1" ht="25.9" customHeight="1">
      <c r="B129" s="118"/>
      <c r="D129" s="119" t="s">
        <v>65</v>
      </c>
      <c r="E129" s="120" t="s">
        <v>129</v>
      </c>
      <c r="F129" s="120" t="s">
        <v>130</v>
      </c>
      <c r="J129" s="121">
        <f>BK129</f>
        <v>0</v>
      </c>
      <c r="L129" s="118"/>
      <c r="M129" s="122"/>
      <c r="N129" s="123"/>
      <c r="O129" s="123"/>
      <c r="P129" s="124">
        <f>P130</f>
        <v>0</v>
      </c>
      <c r="Q129" s="123"/>
      <c r="R129" s="124">
        <f>R130</f>
        <v>0</v>
      </c>
      <c r="S129" s="123"/>
      <c r="T129" s="125">
        <f>T130</f>
        <v>0</v>
      </c>
      <c r="AR129" s="119" t="s">
        <v>117</v>
      </c>
      <c r="AT129" s="126" t="s">
        <v>65</v>
      </c>
      <c r="AU129" s="126" t="s">
        <v>66</v>
      </c>
      <c r="AY129" s="119" t="s">
        <v>109</v>
      </c>
      <c r="BK129" s="127">
        <f>BK130</f>
        <v>0</v>
      </c>
    </row>
    <row r="130" spans="2:65" s="1" customFormat="1" ht="24" customHeight="1">
      <c r="B130" s="130"/>
      <c r="C130" s="131" t="s">
        <v>162</v>
      </c>
      <c r="D130" s="131" t="s">
        <v>112</v>
      </c>
      <c r="E130" s="132" t="s">
        <v>132</v>
      </c>
      <c r="F130" s="133" t="s">
        <v>133</v>
      </c>
      <c r="G130" s="134" t="s">
        <v>134</v>
      </c>
      <c r="H130" s="135">
        <v>1</v>
      </c>
      <c r="I130" s="136"/>
      <c r="J130" s="136">
        <f>ROUND(I130*H130,2)</f>
        <v>0</v>
      </c>
      <c r="K130" s="133" t="s">
        <v>116</v>
      </c>
      <c r="L130" s="27"/>
      <c r="M130" s="158" t="s">
        <v>1</v>
      </c>
      <c r="N130" s="159" t="s">
        <v>31</v>
      </c>
      <c r="O130" s="160">
        <v>0</v>
      </c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AR130" s="141" t="s">
        <v>135</v>
      </c>
      <c r="AT130" s="141" t="s">
        <v>112</v>
      </c>
      <c r="AU130" s="141" t="s">
        <v>73</v>
      </c>
      <c r="AY130" s="15" t="s">
        <v>109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5" t="s">
        <v>73</v>
      </c>
      <c r="BK130" s="142">
        <f>ROUND(I130*H130,2)</f>
        <v>0</v>
      </c>
      <c r="BL130" s="15" t="s">
        <v>135</v>
      </c>
      <c r="BM130" s="141" t="s">
        <v>163</v>
      </c>
    </row>
    <row r="131" spans="2:12" s="1" customFormat="1" ht="6.95" customHeight="1"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27"/>
    </row>
  </sheetData>
  <autoFilter ref="C118:K13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6"/>
  <sheetViews>
    <sheetView showGridLines="0" tabSelected="1" workbookViewId="0" topLeftCell="A128">
      <selection activeCell="I153" sqref="I15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3"/>
    </row>
    <row r="2" spans="12:46" ht="36.95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5" t="s">
        <v>81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2:46" ht="24.95" customHeight="1">
      <c r="B4" s="18"/>
      <c r="D4" s="19" t="s">
        <v>84</v>
      </c>
      <c r="L4" s="18"/>
      <c r="M4" s="84" t="s">
        <v>9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4" t="s">
        <v>12</v>
      </c>
      <c r="L6" s="18"/>
    </row>
    <row r="7" spans="2:12" ht="16.5" customHeight="1">
      <c r="B7" s="18"/>
      <c r="E7" s="201" t="str">
        <f>'Rekapitulace stavby'!K6</f>
        <v>Realizace místních úprav provozu na silnicích II. a III. třídy ve Středočeském kraji na základě stanovení dle §77 odst.1 písm. c) zákona č.361/2000 Sb.</v>
      </c>
      <c r="F7" s="199"/>
      <c r="G7" s="199"/>
      <c r="H7" s="199"/>
      <c r="L7" s="18"/>
    </row>
    <row r="8" spans="2:12" s="1" customFormat="1" ht="12" customHeight="1">
      <c r="B8" s="27"/>
      <c r="D8" s="24" t="s">
        <v>85</v>
      </c>
      <c r="L8" s="27"/>
    </row>
    <row r="9" spans="2:12" s="1" customFormat="1" ht="36.95" customHeight="1">
      <c r="B9" s="27"/>
      <c r="E9" s="172" t="s">
        <v>207</v>
      </c>
      <c r="F9" s="200"/>
      <c r="G9" s="200"/>
      <c r="H9" s="200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13</v>
      </c>
      <c r="F11" s="22" t="s">
        <v>1</v>
      </c>
      <c r="I11" s="24" t="s">
        <v>14</v>
      </c>
      <c r="J11" s="22" t="s">
        <v>1</v>
      </c>
      <c r="L11" s="27"/>
    </row>
    <row r="12" spans="2:12" s="1" customFormat="1" ht="12" customHeight="1">
      <c r="B12" s="27"/>
      <c r="D12" s="24" t="s">
        <v>15</v>
      </c>
      <c r="F12" s="22" t="s">
        <v>16</v>
      </c>
      <c r="I12" s="24" t="s">
        <v>17</v>
      </c>
      <c r="J12" s="47">
        <f>'Rekapitulace stavby'!AN8</f>
        <v>0</v>
      </c>
      <c r="L12" s="27"/>
    </row>
    <row r="13" spans="2:12" s="1" customFormat="1" ht="10.9" customHeight="1">
      <c r="B13" s="27"/>
      <c r="L13" s="27"/>
    </row>
    <row r="14" spans="2:12" s="1" customFormat="1" ht="12" customHeight="1">
      <c r="B14" s="27"/>
      <c r="D14" s="24" t="s">
        <v>18</v>
      </c>
      <c r="I14" s="24" t="s">
        <v>19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20</v>
      </c>
      <c r="J15" s="22" t="str">
        <f>IF('Rekapitulace stavby'!AN11="","",'Rekapitulace stavby'!AN11)</f>
        <v/>
      </c>
      <c r="L15" s="27"/>
    </row>
    <row r="16" spans="2:12" s="1" customFormat="1" ht="6.95" customHeight="1">
      <c r="B16" s="27"/>
      <c r="L16" s="27"/>
    </row>
    <row r="17" spans="2:12" s="1" customFormat="1" ht="12" customHeight="1">
      <c r="B17" s="27"/>
      <c r="D17" s="24" t="s">
        <v>21</v>
      </c>
      <c r="I17" s="24" t="s">
        <v>19</v>
      </c>
      <c r="J17" s="22" t="str">
        <f>'Rekapitulace stavby'!AN13</f>
        <v/>
      </c>
      <c r="L17" s="27"/>
    </row>
    <row r="18" spans="2:12" s="1" customFormat="1" ht="18" customHeight="1">
      <c r="B18" s="27"/>
      <c r="E18" s="189" t="str">
        <f>'Rekapitulace stavby'!E14</f>
        <v xml:space="preserve"> </v>
      </c>
      <c r="F18" s="189"/>
      <c r="G18" s="189"/>
      <c r="H18" s="189"/>
      <c r="I18" s="24" t="s">
        <v>20</v>
      </c>
      <c r="J18" s="22" t="str">
        <f>'Rekapitulace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4" t="s">
        <v>22</v>
      </c>
      <c r="I20" s="24" t="s">
        <v>19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20</v>
      </c>
      <c r="J21" s="22" t="str">
        <f>IF('Rekapitulace stavby'!AN17="","",'Rekapitulace stavby'!AN17)</f>
        <v/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4" t="s">
        <v>24</v>
      </c>
      <c r="I23" s="24" t="s">
        <v>19</v>
      </c>
      <c r="J23" s="22" t="str">
        <f>IF('Rekapitulace stavby'!AN19="","",'Rekapitulace stavby'!AN19)</f>
        <v/>
      </c>
      <c r="L23" s="27"/>
    </row>
    <row r="24" spans="2:12" s="1" customFormat="1" ht="18" customHeight="1">
      <c r="B24" s="27"/>
      <c r="E24" s="22" t="str">
        <f>IF('Rekapitulace stavby'!E20="","",'Rekapitulace stavby'!E20)</f>
        <v xml:space="preserve"> </v>
      </c>
      <c r="I24" s="24" t="s">
        <v>20</v>
      </c>
      <c r="J24" s="22" t="str">
        <f>IF('Rekapitulace stavby'!AN20="","",'Rekapitulace stavby'!AN20)</f>
        <v/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4" t="s">
        <v>25</v>
      </c>
      <c r="L26" s="27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6" t="s">
        <v>26</v>
      </c>
      <c r="J30" s="61">
        <f>ROUND(J120,2)</f>
        <v>0</v>
      </c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F32" s="30" t="s">
        <v>28</v>
      </c>
      <c r="I32" s="30" t="s">
        <v>27</v>
      </c>
      <c r="J32" s="30" t="s">
        <v>29</v>
      </c>
      <c r="L32" s="27"/>
    </row>
    <row r="33" spans="2:12" s="1" customFormat="1" ht="14.45" customHeight="1">
      <c r="B33" s="27"/>
      <c r="D33" s="87" t="s">
        <v>30</v>
      </c>
      <c r="E33" s="24" t="s">
        <v>31</v>
      </c>
      <c r="F33" s="88">
        <f>ROUND((SUM(BE120:BE145)),2)</f>
        <v>0</v>
      </c>
      <c r="I33" s="89">
        <v>0.21</v>
      </c>
      <c r="J33" s="88">
        <f>ROUND(((SUM(BE120:BE145))*I33),2)</f>
        <v>0</v>
      </c>
      <c r="L33" s="27"/>
    </row>
    <row r="34" spans="2:12" s="1" customFormat="1" ht="14.45" customHeight="1">
      <c r="B34" s="27"/>
      <c r="E34" s="24" t="s">
        <v>32</v>
      </c>
      <c r="F34" s="88">
        <f>ROUND((SUM(BF120:BF145)),2)</f>
        <v>0</v>
      </c>
      <c r="I34" s="89">
        <v>0.15</v>
      </c>
      <c r="J34" s="88">
        <f>ROUND(((SUM(BF120:BF145))*I34),2)</f>
        <v>0</v>
      </c>
      <c r="L34" s="27"/>
    </row>
    <row r="35" spans="2:12" s="1" customFormat="1" ht="14.45" customHeight="1" hidden="1">
      <c r="B35" s="27"/>
      <c r="E35" s="24" t="s">
        <v>33</v>
      </c>
      <c r="F35" s="88">
        <f>ROUND((SUM(BG120:BG145)),2)</f>
        <v>0</v>
      </c>
      <c r="I35" s="89">
        <v>0.21</v>
      </c>
      <c r="J35" s="88">
        <f>0</f>
        <v>0</v>
      </c>
      <c r="L35" s="27"/>
    </row>
    <row r="36" spans="2:12" s="1" customFormat="1" ht="14.45" customHeight="1" hidden="1">
      <c r="B36" s="27"/>
      <c r="E36" s="24" t="s">
        <v>34</v>
      </c>
      <c r="F36" s="88">
        <f>ROUND((SUM(BH120:BH145)),2)</f>
        <v>0</v>
      </c>
      <c r="I36" s="89">
        <v>0.15</v>
      </c>
      <c r="J36" s="88">
        <f>0</f>
        <v>0</v>
      </c>
      <c r="L36" s="27"/>
    </row>
    <row r="37" spans="2:12" s="1" customFormat="1" ht="14.45" customHeight="1" hidden="1">
      <c r="B37" s="27"/>
      <c r="E37" s="24" t="s">
        <v>35</v>
      </c>
      <c r="F37" s="88">
        <f>ROUND((SUM(BI120:BI145)),2)</f>
        <v>0</v>
      </c>
      <c r="I37" s="89">
        <v>0</v>
      </c>
      <c r="J37" s="88">
        <f>0</f>
        <v>0</v>
      </c>
      <c r="L37" s="27"/>
    </row>
    <row r="38" spans="2:12" s="1" customFormat="1" ht="6.95" customHeight="1">
      <c r="B38" s="27"/>
      <c r="L38" s="27"/>
    </row>
    <row r="39" spans="2:12" s="1" customFormat="1" ht="25.35" customHeight="1">
      <c r="B39" s="27"/>
      <c r="C39" s="90"/>
      <c r="D39" s="91" t="s">
        <v>36</v>
      </c>
      <c r="E39" s="52"/>
      <c r="F39" s="52"/>
      <c r="G39" s="92" t="s">
        <v>37</v>
      </c>
      <c r="H39" s="93" t="s">
        <v>38</v>
      </c>
      <c r="I39" s="52"/>
      <c r="J39" s="94">
        <f>SUM(J30:J37)</f>
        <v>0</v>
      </c>
      <c r="K39" s="95"/>
      <c r="L39" s="27"/>
    </row>
    <row r="40" spans="2:12" s="1" customFormat="1" ht="14.45" customHeight="1">
      <c r="B40" s="27"/>
      <c r="L40" s="27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39</v>
      </c>
      <c r="E50" s="37"/>
      <c r="F50" s="37"/>
      <c r="G50" s="36" t="s">
        <v>40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27"/>
      <c r="D61" s="38" t="s">
        <v>41</v>
      </c>
      <c r="E61" s="29"/>
      <c r="F61" s="96" t="s">
        <v>42</v>
      </c>
      <c r="G61" s="38" t="s">
        <v>41</v>
      </c>
      <c r="H61" s="29"/>
      <c r="I61" s="29"/>
      <c r="J61" s="97" t="s">
        <v>42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27"/>
      <c r="D65" s="36" t="s">
        <v>43</v>
      </c>
      <c r="E65" s="37"/>
      <c r="F65" s="37"/>
      <c r="G65" s="36" t="s">
        <v>44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27"/>
      <c r="D76" s="38" t="s">
        <v>41</v>
      </c>
      <c r="E76" s="29"/>
      <c r="F76" s="96" t="s">
        <v>42</v>
      </c>
      <c r="G76" s="38" t="s">
        <v>41</v>
      </c>
      <c r="H76" s="29"/>
      <c r="I76" s="29"/>
      <c r="J76" s="97" t="s">
        <v>42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86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12</v>
      </c>
      <c r="L84" s="27"/>
    </row>
    <row r="85" spans="2:12" s="1" customFormat="1" ht="16.5" customHeight="1">
      <c r="B85" s="27"/>
      <c r="E85" s="201" t="str">
        <f>E7</f>
        <v>Realizace místních úprav provozu na silnicích II. a III. třídy ve Středočeském kraji na základě stanovení dle §77 odst.1 písm. c) zákona č.361/2000 Sb.</v>
      </c>
      <c r="F85" s="199"/>
      <c r="G85" s="199"/>
      <c r="H85" s="199"/>
      <c r="L85" s="27"/>
    </row>
    <row r="86" spans="2:12" s="1" customFormat="1" ht="12" customHeight="1">
      <c r="B86" s="27"/>
      <c r="C86" s="24" t="s">
        <v>85</v>
      </c>
      <c r="L86" s="27"/>
    </row>
    <row r="87" spans="2:12" s="1" customFormat="1" ht="16.5" customHeight="1">
      <c r="B87" s="27"/>
      <c r="E87" s="172" t="str">
        <f>E9</f>
        <v>křiž. III/12550 a I/2</v>
      </c>
      <c r="F87" s="200"/>
      <c r="G87" s="200"/>
      <c r="H87" s="200"/>
      <c r="L87" s="27"/>
    </row>
    <row r="88" spans="2:12" s="1" customFormat="1" ht="6.95" customHeight="1">
      <c r="B88" s="27"/>
      <c r="L88" s="27"/>
    </row>
    <row r="89" spans="2:12" s="1" customFormat="1" ht="12" customHeight="1">
      <c r="B89" s="27"/>
      <c r="C89" s="24" t="s">
        <v>15</v>
      </c>
      <c r="F89" s="22" t="str">
        <f>F12</f>
        <v xml:space="preserve"> </v>
      </c>
      <c r="I89" s="24" t="s">
        <v>17</v>
      </c>
      <c r="J89" s="47">
        <f>IF(J12="","",J12)</f>
        <v>0</v>
      </c>
      <c r="L89" s="27"/>
    </row>
    <row r="90" spans="2:12" s="1" customFormat="1" ht="6.95" customHeight="1">
      <c r="B90" s="27"/>
      <c r="L90" s="27"/>
    </row>
    <row r="91" spans="2:12" s="1" customFormat="1" ht="15.2" customHeight="1">
      <c r="B91" s="27"/>
      <c r="C91" s="24" t="s">
        <v>18</v>
      </c>
      <c r="F91" s="22" t="str">
        <f>E15</f>
        <v xml:space="preserve"> </v>
      </c>
      <c r="I91" s="24" t="s">
        <v>22</v>
      </c>
      <c r="J91" s="25" t="str">
        <f>E21</f>
        <v xml:space="preserve"> </v>
      </c>
      <c r="L91" s="27"/>
    </row>
    <row r="92" spans="2:12" s="1" customFormat="1" ht="15.2" customHeight="1">
      <c r="B92" s="27"/>
      <c r="C92" s="24" t="s">
        <v>21</v>
      </c>
      <c r="F92" s="22" t="str">
        <f>IF(E18="","",E18)</f>
        <v xml:space="preserve"> </v>
      </c>
      <c r="I92" s="24" t="s">
        <v>24</v>
      </c>
      <c r="J92" s="25" t="str">
        <f>E24</f>
        <v xml:space="preserve"> 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8" t="s">
        <v>87</v>
      </c>
      <c r="D94" s="90"/>
      <c r="E94" s="90"/>
      <c r="F94" s="90"/>
      <c r="G94" s="90"/>
      <c r="H94" s="90"/>
      <c r="I94" s="90"/>
      <c r="J94" s="99" t="s">
        <v>88</v>
      </c>
      <c r="K94" s="90"/>
      <c r="L94" s="27"/>
    </row>
    <row r="95" spans="2:12" s="1" customFormat="1" ht="10.35" customHeight="1">
      <c r="B95" s="27"/>
      <c r="L95" s="27"/>
    </row>
    <row r="96" spans="2:47" s="1" customFormat="1" ht="22.9" customHeight="1">
      <c r="B96" s="27"/>
      <c r="C96" s="100" t="s">
        <v>89</v>
      </c>
      <c r="J96" s="61">
        <f>J120</f>
        <v>0</v>
      </c>
      <c r="L96" s="27"/>
      <c r="AU96" s="15" t="s">
        <v>90</v>
      </c>
    </row>
    <row r="97" spans="2:12" s="8" customFormat="1" ht="24.95" customHeight="1">
      <c r="B97" s="101"/>
      <c r="D97" s="102" t="s">
        <v>91</v>
      </c>
      <c r="E97" s="103"/>
      <c r="F97" s="103"/>
      <c r="G97" s="103"/>
      <c r="H97" s="103"/>
      <c r="I97" s="103"/>
      <c r="J97" s="104">
        <f>J121</f>
        <v>0</v>
      </c>
      <c r="L97" s="101"/>
    </row>
    <row r="98" spans="2:12" s="9" customFormat="1" ht="19.9" customHeight="1">
      <c r="B98" s="105"/>
      <c r="D98" s="106" t="s">
        <v>164</v>
      </c>
      <c r="E98" s="107"/>
      <c r="F98" s="107"/>
      <c r="G98" s="107"/>
      <c r="H98" s="107"/>
      <c r="I98" s="107"/>
      <c r="J98" s="108">
        <f>J122</f>
        <v>0</v>
      </c>
      <c r="L98" s="105"/>
    </row>
    <row r="99" spans="2:12" s="9" customFormat="1" ht="19.9" customHeight="1">
      <c r="B99" s="105"/>
      <c r="D99" s="106" t="s">
        <v>92</v>
      </c>
      <c r="E99" s="107"/>
      <c r="F99" s="107"/>
      <c r="G99" s="107"/>
      <c r="H99" s="107"/>
      <c r="I99" s="107"/>
      <c r="J99" s="108">
        <f>J124</f>
        <v>0</v>
      </c>
      <c r="L99" s="105"/>
    </row>
    <row r="100" spans="2:12" s="8" customFormat="1" ht="24.95" customHeight="1">
      <c r="B100" s="101"/>
      <c r="D100" s="102" t="s">
        <v>93</v>
      </c>
      <c r="E100" s="103"/>
      <c r="F100" s="103"/>
      <c r="G100" s="103"/>
      <c r="H100" s="103"/>
      <c r="I100" s="103"/>
      <c r="J100" s="104">
        <f>J144</f>
        <v>0</v>
      </c>
      <c r="L100" s="101"/>
    </row>
    <row r="101" spans="2:12" s="1" customFormat="1" ht="21.75" customHeight="1">
      <c r="B101" s="27"/>
      <c r="L101" s="27"/>
    </row>
    <row r="102" spans="2:12" s="1" customFormat="1" ht="6.9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27"/>
    </row>
    <row r="106" spans="2:12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7"/>
    </row>
    <row r="107" spans="2:12" s="1" customFormat="1" ht="24.95" customHeight="1">
      <c r="B107" s="27"/>
      <c r="C107" s="19" t="s">
        <v>94</v>
      </c>
      <c r="L107" s="27"/>
    </row>
    <row r="108" spans="2:12" s="1" customFormat="1" ht="6.95" customHeight="1">
      <c r="B108" s="27"/>
      <c r="L108" s="27"/>
    </row>
    <row r="109" spans="2:12" s="1" customFormat="1" ht="12" customHeight="1">
      <c r="B109" s="27"/>
      <c r="C109" s="24" t="s">
        <v>12</v>
      </c>
      <c r="L109" s="27"/>
    </row>
    <row r="110" spans="2:12" s="1" customFormat="1" ht="16.5" customHeight="1">
      <c r="B110" s="27"/>
      <c r="E110" s="201" t="str">
        <f>E7</f>
        <v>Realizace místních úprav provozu na silnicích II. a III. třídy ve Středočeském kraji na základě stanovení dle §77 odst.1 písm. c) zákona č.361/2000 Sb.</v>
      </c>
      <c r="F110" s="199"/>
      <c r="G110" s="199"/>
      <c r="H110" s="199"/>
      <c r="L110" s="27"/>
    </row>
    <row r="111" spans="2:12" s="1" customFormat="1" ht="12" customHeight="1">
      <c r="B111" s="27"/>
      <c r="C111" s="24" t="s">
        <v>85</v>
      </c>
      <c r="L111" s="27"/>
    </row>
    <row r="112" spans="2:12" s="1" customFormat="1" ht="16.5" customHeight="1">
      <c r="B112" s="27"/>
      <c r="E112" s="172" t="str">
        <f>E9</f>
        <v>křiž. III/12550 a I/2</v>
      </c>
      <c r="F112" s="200"/>
      <c r="G112" s="200"/>
      <c r="H112" s="200"/>
      <c r="L112" s="27"/>
    </row>
    <row r="113" spans="2:12" s="1" customFormat="1" ht="6.95" customHeight="1">
      <c r="B113" s="27"/>
      <c r="L113" s="27"/>
    </row>
    <row r="114" spans="2:12" s="1" customFormat="1" ht="12" customHeight="1">
      <c r="B114" s="27"/>
      <c r="C114" s="24" t="s">
        <v>15</v>
      </c>
      <c r="F114" s="22" t="str">
        <f>F12</f>
        <v xml:space="preserve"> </v>
      </c>
      <c r="I114" s="24" t="s">
        <v>17</v>
      </c>
      <c r="J114" s="47">
        <f>IF(J12="","",J12)</f>
        <v>0</v>
      </c>
      <c r="L114" s="27"/>
    </row>
    <row r="115" spans="2:12" s="1" customFormat="1" ht="6.95" customHeight="1">
      <c r="B115" s="27"/>
      <c r="L115" s="27"/>
    </row>
    <row r="116" spans="2:12" s="1" customFormat="1" ht="15.2" customHeight="1">
      <c r="B116" s="27"/>
      <c r="C116" s="24" t="s">
        <v>18</v>
      </c>
      <c r="F116" s="22" t="str">
        <f>E15</f>
        <v xml:space="preserve"> </v>
      </c>
      <c r="I116" s="24" t="s">
        <v>22</v>
      </c>
      <c r="J116" s="25" t="str">
        <f>E21</f>
        <v xml:space="preserve"> </v>
      </c>
      <c r="L116" s="27"/>
    </row>
    <row r="117" spans="2:12" s="1" customFormat="1" ht="15.2" customHeight="1">
      <c r="B117" s="27"/>
      <c r="C117" s="24" t="s">
        <v>21</v>
      </c>
      <c r="F117" s="22" t="str">
        <f>IF(E18="","",E18)</f>
        <v xml:space="preserve"> </v>
      </c>
      <c r="I117" s="24" t="s">
        <v>24</v>
      </c>
      <c r="J117" s="25" t="str">
        <f>E24</f>
        <v xml:space="preserve"> </v>
      </c>
      <c r="L117" s="27"/>
    </row>
    <row r="118" spans="2:12" s="1" customFormat="1" ht="10.35" customHeight="1">
      <c r="B118" s="27"/>
      <c r="L118" s="27"/>
    </row>
    <row r="119" spans="2:20" s="10" customFormat="1" ht="29.25" customHeight="1">
      <c r="B119" s="109"/>
      <c r="C119" s="110" t="s">
        <v>95</v>
      </c>
      <c r="D119" s="111" t="s">
        <v>51</v>
      </c>
      <c r="E119" s="111" t="s">
        <v>47</v>
      </c>
      <c r="F119" s="111" t="s">
        <v>48</v>
      </c>
      <c r="G119" s="111" t="s">
        <v>96</v>
      </c>
      <c r="H119" s="111" t="s">
        <v>97</v>
      </c>
      <c r="I119" s="111" t="s">
        <v>98</v>
      </c>
      <c r="J119" s="112" t="s">
        <v>88</v>
      </c>
      <c r="K119" s="113" t="s">
        <v>99</v>
      </c>
      <c r="L119" s="109"/>
      <c r="M119" s="54" t="s">
        <v>1</v>
      </c>
      <c r="N119" s="55" t="s">
        <v>30</v>
      </c>
      <c r="O119" s="55" t="s">
        <v>100</v>
      </c>
      <c r="P119" s="55" t="s">
        <v>101</v>
      </c>
      <c r="Q119" s="55" t="s">
        <v>102</v>
      </c>
      <c r="R119" s="55" t="s">
        <v>103</v>
      </c>
      <c r="S119" s="55" t="s">
        <v>104</v>
      </c>
      <c r="T119" s="56" t="s">
        <v>105</v>
      </c>
    </row>
    <row r="120" spans="2:63" s="1" customFormat="1" ht="22.9" customHeight="1">
      <c r="B120" s="27"/>
      <c r="C120" s="59" t="s">
        <v>106</v>
      </c>
      <c r="J120" s="114">
        <f>BK120</f>
        <v>0</v>
      </c>
      <c r="L120" s="27"/>
      <c r="M120" s="57"/>
      <c r="N120" s="48"/>
      <c r="O120" s="48"/>
      <c r="P120" s="115">
        <f>P121+P144</f>
        <v>0</v>
      </c>
      <c r="Q120" s="48"/>
      <c r="R120" s="115">
        <f>R121+R144</f>
        <v>0</v>
      </c>
      <c r="S120" s="48"/>
      <c r="T120" s="116">
        <f>T121+T144</f>
        <v>0</v>
      </c>
      <c r="AT120" s="15" t="s">
        <v>65</v>
      </c>
      <c r="AU120" s="15" t="s">
        <v>90</v>
      </c>
      <c r="BK120" s="117">
        <f>BK121+BK144</f>
        <v>0</v>
      </c>
    </row>
    <row r="121" spans="2:63" s="11" customFormat="1" ht="25.9" customHeight="1">
      <c r="B121" s="118"/>
      <c r="D121" s="119" t="s">
        <v>65</v>
      </c>
      <c r="E121" s="120" t="s">
        <v>107</v>
      </c>
      <c r="F121" s="120" t="s">
        <v>108</v>
      </c>
      <c r="J121" s="121">
        <f>BK121</f>
        <v>0</v>
      </c>
      <c r="L121" s="118"/>
      <c r="M121" s="122"/>
      <c r="N121" s="123"/>
      <c r="O121" s="123"/>
      <c r="P121" s="124">
        <f>P122+P124</f>
        <v>0</v>
      </c>
      <c r="Q121" s="123"/>
      <c r="R121" s="124">
        <f>R122+R124</f>
        <v>0</v>
      </c>
      <c r="S121" s="123"/>
      <c r="T121" s="125">
        <f>T122+T124</f>
        <v>0</v>
      </c>
      <c r="AR121" s="119" t="s">
        <v>73</v>
      </c>
      <c r="AT121" s="126" t="s">
        <v>65</v>
      </c>
      <c r="AU121" s="126" t="s">
        <v>66</v>
      </c>
      <c r="AY121" s="119" t="s">
        <v>109</v>
      </c>
      <c r="BK121" s="127">
        <f>BK122+BK124</f>
        <v>0</v>
      </c>
    </row>
    <row r="122" spans="2:63" s="11" customFormat="1" ht="22.9" customHeight="1">
      <c r="B122" s="118"/>
      <c r="D122" s="119" t="s">
        <v>65</v>
      </c>
      <c r="E122" s="128" t="s">
        <v>158</v>
      </c>
      <c r="F122" s="128" t="s">
        <v>165</v>
      </c>
      <c r="J122" s="129">
        <f>BK122</f>
        <v>0</v>
      </c>
      <c r="L122" s="118"/>
      <c r="M122" s="122"/>
      <c r="N122" s="123"/>
      <c r="O122" s="123"/>
      <c r="P122" s="124">
        <f>P123</f>
        <v>0</v>
      </c>
      <c r="Q122" s="123"/>
      <c r="R122" s="124">
        <f>R123</f>
        <v>0</v>
      </c>
      <c r="S122" s="123"/>
      <c r="T122" s="125">
        <f>T123</f>
        <v>0</v>
      </c>
      <c r="AR122" s="119" t="s">
        <v>73</v>
      </c>
      <c r="AT122" s="126" t="s">
        <v>65</v>
      </c>
      <c r="AU122" s="126" t="s">
        <v>73</v>
      </c>
      <c r="AY122" s="119" t="s">
        <v>109</v>
      </c>
      <c r="BK122" s="127">
        <f>BK123</f>
        <v>0</v>
      </c>
    </row>
    <row r="123" spans="2:65" s="1" customFormat="1" ht="36" customHeight="1">
      <c r="B123" s="130"/>
      <c r="C123" s="131" t="s">
        <v>73</v>
      </c>
      <c r="D123" s="131" t="s">
        <v>112</v>
      </c>
      <c r="E123" s="132" t="s">
        <v>166</v>
      </c>
      <c r="F123" s="133" t="s">
        <v>167</v>
      </c>
      <c r="G123" s="134" t="s">
        <v>142</v>
      </c>
      <c r="H123" s="135">
        <v>90</v>
      </c>
      <c r="I123" s="136"/>
      <c r="J123" s="136">
        <f>ROUND(I123*H123,2)</f>
        <v>0</v>
      </c>
      <c r="K123" s="133" t="s">
        <v>1</v>
      </c>
      <c r="L123" s="27"/>
      <c r="M123" s="137" t="s">
        <v>1</v>
      </c>
      <c r="N123" s="138" t="s">
        <v>31</v>
      </c>
      <c r="O123" s="139">
        <v>0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117</v>
      </c>
      <c r="AT123" s="141" t="s">
        <v>112</v>
      </c>
      <c r="AU123" s="141" t="s">
        <v>75</v>
      </c>
      <c r="AY123" s="15" t="s">
        <v>109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5" t="s">
        <v>73</v>
      </c>
      <c r="BK123" s="142">
        <f>ROUND(I123*H123,2)</f>
        <v>0</v>
      </c>
      <c r="BL123" s="15" t="s">
        <v>117</v>
      </c>
      <c r="BM123" s="141" t="s">
        <v>168</v>
      </c>
    </row>
    <row r="124" spans="2:63" s="11" customFormat="1" ht="22.9" customHeight="1">
      <c r="B124" s="118"/>
      <c r="D124" s="119" t="s">
        <v>65</v>
      </c>
      <c r="E124" s="128" t="s">
        <v>110</v>
      </c>
      <c r="F124" s="128" t="s">
        <v>111</v>
      </c>
      <c r="J124" s="129">
        <f>BK124</f>
        <v>0</v>
      </c>
      <c r="L124" s="118"/>
      <c r="M124" s="122"/>
      <c r="N124" s="123"/>
      <c r="O124" s="123"/>
      <c r="P124" s="124">
        <f>SUM(P125:P143)</f>
        <v>0</v>
      </c>
      <c r="Q124" s="123"/>
      <c r="R124" s="124">
        <f>SUM(R125:R143)</f>
        <v>0</v>
      </c>
      <c r="S124" s="123"/>
      <c r="T124" s="125">
        <f>SUM(T125:T143)</f>
        <v>0</v>
      </c>
      <c r="AR124" s="119" t="s">
        <v>73</v>
      </c>
      <c r="AT124" s="126" t="s">
        <v>65</v>
      </c>
      <c r="AU124" s="126" t="s">
        <v>73</v>
      </c>
      <c r="AY124" s="119" t="s">
        <v>109</v>
      </c>
      <c r="BK124" s="127">
        <f>SUM(BK125:BK143)</f>
        <v>0</v>
      </c>
    </row>
    <row r="125" spans="2:65" s="1" customFormat="1" ht="24" customHeight="1">
      <c r="B125" s="130"/>
      <c r="C125" s="131" t="s">
        <v>75</v>
      </c>
      <c r="D125" s="131" t="s">
        <v>112</v>
      </c>
      <c r="E125" s="132" t="s">
        <v>113</v>
      </c>
      <c r="F125" s="133" t="s">
        <v>114</v>
      </c>
      <c r="G125" s="134" t="s">
        <v>115</v>
      </c>
      <c r="H125" s="135">
        <v>6</v>
      </c>
      <c r="I125" s="136"/>
      <c r="J125" s="136">
        <f>ROUND(I125*H125,2)</f>
        <v>0</v>
      </c>
      <c r="K125" s="133" t="s">
        <v>116</v>
      </c>
      <c r="L125" s="27"/>
      <c r="M125" s="137" t="s">
        <v>1</v>
      </c>
      <c r="N125" s="138" t="s">
        <v>31</v>
      </c>
      <c r="O125" s="139">
        <v>0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AR125" s="141" t="s">
        <v>117</v>
      </c>
      <c r="AT125" s="141" t="s">
        <v>112</v>
      </c>
      <c r="AU125" s="141" t="s">
        <v>75</v>
      </c>
      <c r="AY125" s="15" t="s">
        <v>109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5" t="s">
        <v>73</v>
      </c>
      <c r="BK125" s="142">
        <f>ROUND(I125*H125,2)</f>
        <v>0</v>
      </c>
      <c r="BL125" s="15" t="s">
        <v>117</v>
      </c>
      <c r="BM125" s="141" t="s">
        <v>169</v>
      </c>
    </row>
    <row r="126" spans="2:51" s="12" customFormat="1" ht="12">
      <c r="B126" s="143"/>
      <c r="D126" s="144" t="s">
        <v>119</v>
      </c>
      <c r="E126" s="145" t="s">
        <v>1</v>
      </c>
      <c r="F126" s="146" t="s">
        <v>170</v>
      </c>
      <c r="H126" s="147">
        <v>6</v>
      </c>
      <c r="L126" s="143"/>
      <c r="M126" s="148"/>
      <c r="N126" s="149"/>
      <c r="O126" s="149"/>
      <c r="P126" s="149"/>
      <c r="Q126" s="149"/>
      <c r="R126" s="149"/>
      <c r="S126" s="149"/>
      <c r="T126" s="150"/>
      <c r="AT126" s="145" t="s">
        <v>119</v>
      </c>
      <c r="AU126" s="145" t="s">
        <v>75</v>
      </c>
      <c r="AV126" s="12" t="s">
        <v>75</v>
      </c>
      <c r="AW126" s="12" t="s">
        <v>23</v>
      </c>
      <c r="AX126" s="12" t="s">
        <v>73</v>
      </c>
      <c r="AY126" s="145" t="s">
        <v>109</v>
      </c>
    </row>
    <row r="127" spans="2:65" s="1" customFormat="1" ht="24" customHeight="1">
      <c r="B127" s="130"/>
      <c r="C127" s="131" t="s">
        <v>131</v>
      </c>
      <c r="D127" s="131" t="s">
        <v>112</v>
      </c>
      <c r="E127" s="132" t="s">
        <v>171</v>
      </c>
      <c r="F127" s="133" t="s">
        <v>172</v>
      </c>
      <c r="G127" s="134" t="s">
        <v>115</v>
      </c>
      <c r="H127" s="135">
        <v>4</v>
      </c>
      <c r="I127" s="136"/>
      <c r="J127" s="136">
        <f>ROUND(I127*H127,2)</f>
        <v>0</v>
      </c>
      <c r="K127" s="133" t="s">
        <v>116</v>
      </c>
      <c r="L127" s="27"/>
      <c r="M127" s="137" t="s">
        <v>1</v>
      </c>
      <c r="N127" s="138" t="s">
        <v>31</v>
      </c>
      <c r="O127" s="139">
        <v>0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41" t="s">
        <v>117</v>
      </c>
      <c r="AT127" s="141" t="s">
        <v>112</v>
      </c>
      <c r="AU127" s="141" t="s">
        <v>75</v>
      </c>
      <c r="AY127" s="15" t="s">
        <v>109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5" t="s">
        <v>73</v>
      </c>
      <c r="BK127" s="142">
        <f>ROUND(I127*H127,2)</f>
        <v>0</v>
      </c>
      <c r="BL127" s="15" t="s">
        <v>117</v>
      </c>
      <c r="BM127" s="141" t="s">
        <v>173</v>
      </c>
    </row>
    <row r="128" spans="2:65" s="1" customFormat="1" ht="24" customHeight="1">
      <c r="B128" s="130"/>
      <c r="C128" s="131" t="s">
        <v>117</v>
      </c>
      <c r="D128" s="131" t="s">
        <v>112</v>
      </c>
      <c r="E128" s="132" t="s">
        <v>146</v>
      </c>
      <c r="F128" s="133" t="s">
        <v>147</v>
      </c>
      <c r="G128" s="134" t="s">
        <v>115</v>
      </c>
      <c r="H128" s="135">
        <v>2</v>
      </c>
      <c r="I128" s="136"/>
      <c r="J128" s="136">
        <f>ROUND(I128*H128,2)</f>
        <v>0</v>
      </c>
      <c r="K128" s="133" t="s">
        <v>116</v>
      </c>
      <c r="L128" s="27"/>
      <c r="M128" s="137" t="s">
        <v>1</v>
      </c>
      <c r="N128" s="138" t="s">
        <v>31</v>
      </c>
      <c r="O128" s="139">
        <v>0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117</v>
      </c>
      <c r="AT128" s="141" t="s">
        <v>112</v>
      </c>
      <c r="AU128" s="141" t="s">
        <v>75</v>
      </c>
      <c r="AY128" s="15" t="s">
        <v>109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5" t="s">
        <v>73</v>
      </c>
      <c r="BK128" s="142">
        <f>ROUND(I128*H128,2)</f>
        <v>0</v>
      </c>
      <c r="BL128" s="15" t="s">
        <v>117</v>
      </c>
      <c r="BM128" s="141" t="s">
        <v>174</v>
      </c>
    </row>
    <row r="129" spans="2:51" s="12" customFormat="1" ht="12">
      <c r="B129" s="143"/>
      <c r="D129" s="144" t="s">
        <v>119</v>
      </c>
      <c r="E129" s="145" t="s">
        <v>1</v>
      </c>
      <c r="F129" s="146" t="s">
        <v>175</v>
      </c>
      <c r="H129" s="147">
        <v>2</v>
      </c>
      <c r="L129" s="143"/>
      <c r="M129" s="148"/>
      <c r="N129" s="149"/>
      <c r="O129" s="149"/>
      <c r="P129" s="149"/>
      <c r="Q129" s="149"/>
      <c r="R129" s="149"/>
      <c r="S129" s="149"/>
      <c r="T129" s="150"/>
      <c r="AT129" s="145" t="s">
        <v>119</v>
      </c>
      <c r="AU129" s="145" t="s">
        <v>75</v>
      </c>
      <c r="AV129" s="12" t="s">
        <v>75</v>
      </c>
      <c r="AW129" s="12" t="s">
        <v>23</v>
      </c>
      <c r="AX129" s="12" t="s">
        <v>73</v>
      </c>
      <c r="AY129" s="145" t="s">
        <v>109</v>
      </c>
    </row>
    <row r="130" spans="2:65" s="1" customFormat="1" ht="24" customHeight="1">
      <c r="B130" s="130"/>
      <c r="C130" s="131" t="s">
        <v>158</v>
      </c>
      <c r="D130" s="131" t="s">
        <v>112</v>
      </c>
      <c r="E130" s="132" t="s">
        <v>126</v>
      </c>
      <c r="F130" s="133" t="s">
        <v>127</v>
      </c>
      <c r="G130" s="134" t="s">
        <v>115</v>
      </c>
      <c r="H130" s="135">
        <v>6</v>
      </c>
      <c r="I130" s="136"/>
      <c r="J130" s="136">
        <f>ROUND(I130*H130,2)</f>
        <v>0</v>
      </c>
      <c r="K130" s="133" t="s">
        <v>116</v>
      </c>
      <c r="L130" s="27"/>
      <c r="M130" s="137" t="s">
        <v>1</v>
      </c>
      <c r="N130" s="138" t="s">
        <v>31</v>
      </c>
      <c r="O130" s="139">
        <v>0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117</v>
      </c>
      <c r="AT130" s="141" t="s">
        <v>112</v>
      </c>
      <c r="AU130" s="141" t="s">
        <v>75</v>
      </c>
      <c r="AY130" s="15" t="s">
        <v>109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5" t="s">
        <v>73</v>
      </c>
      <c r="BK130" s="142">
        <f>ROUND(I130*H130,2)</f>
        <v>0</v>
      </c>
      <c r="BL130" s="15" t="s">
        <v>117</v>
      </c>
      <c r="BM130" s="141" t="s">
        <v>176</v>
      </c>
    </row>
    <row r="131" spans="2:65" s="1" customFormat="1" ht="24" customHeight="1">
      <c r="B131" s="130"/>
      <c r="C131" s="131" t="s">
        <v>162</v>
      </c>
      <c r="D131" s="131" t="s">
        <v>112</v>
      </c>
      <c r="E131" s="132" t="s">
        <v>177</v>
      </c>
      <c r="F131" s="133" t="s">
        <v>178</v>
      </c>
      <c r="G131" s="134" t="s">
        <v>115</v>
      </c>
      <c r="H131" s="135">
        <v>4</v>
      </c>
      <c r="I131" s="136"/>
      <c r="J131" s="136">
        <f>ROUND(I131*H131,2)</f>
        <v>0</v>
      </c>
      <c r="K131" s="133" t="s">
        <v>116</v>
      </c>
      <c r="L131" s="27"/>
      <c r="M131" s="137" t="s">
        <v>1</v>
      </c>
      <c r="N131" s="138" t="s">
        <v>31</v>
      </c>
      <c r="O131" s="139">
        <v>0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117</v>
      </c>
      <c r="AT131" s="141" t="s">
        <v>112</v>
      </c>
      <c r="AU131" s="141" t="s">
        <v>75</v>
      </c>
      <c r="AY131" s="15" t="s">
        <v>109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5" t="s">
        <v>73</v>
      </c>
      <c r="BK131" s="142">
        <f>ROUND(I131*H131,2)</f>
        <v>0</v>
      </c>
      <c r="BL131" s="15" t="s">
        <v>117</v>
      </c>
      <c r="BM131" s="141" t="s">
        <v>179</v>
      </c>
    </row>
    <row r="132" spans="2:65" s="1" customFormat="1" ht="24" customHeight="1">
      <c r="B132" s="130"/>
      <c r="C132" s="131" t="s">
        <v>180</v>
      </c>
      <c r="D132" s="131" t="s">
        <v>112</v>
      </c>
      <c r="E132" s="132" t="s">
        <v>140</v>
      </c>
      <c r="F132" s="133" t="s">
        <v>141</v>
      </c>
      <c r="G132" s="134" t="s">
        <v>142</v>
      </c>
      <c r="H132" s="135">
        <v>148.5</v>
      </c>
      <c r="I132" s="136"/>
      <c r="J132" s="136">
        <f>ROUND(I132*H132,2)</f>
        <v>0</v>
      </c>
      <c r="K132" s="133" t="s">
        <v>116</v>
      </c>
      <c r="L132" s="27"/>
      <c r="M132" s="137" t="s">
        <v>1</v>
      </c>
      <c r="N132" s="138" t="s">
        <v>31</v>
      </c>
      <c r="O132" s="139">
        <v>0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117</v>
      </c>
      <c r="AT132" s="141" t="s">
        <v>112</v>
      </c>
      <c r="AU132" s="141" t="s">
        <v>75</v>
      </c>
      <c r="AY132" s="15" t="s">
        <v>109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5" t="s">
        <v>73</v>
      </c>
      <c r="BK132" s="142">
        <f>ROUND(I132*H132,2)</f>
        <v>0</v>
      </c>
      <c r="BL132" s="15" t="s">
        <v>117</v>
      </c>
      <c r="BM132" s="141" t="s">
        <v>181</v>
      </c>
    </row>
    <row r="133" spans="2:51" s="12" customFormat="1" ht="12">
      <c r="B133" s="143"/>
      <c r="D133" s="144" t="s">
        <v>119</v>
      </c>
      <c r="E133" s="145" t="s">
        <v>1</v>
      </c>
      <c r="F133" s="146" t="s">
        <v>182</v>
      </c>
      <c r="H133" s="147">
        <v>127.5</v>
      </c>
      <c r="L133" s="143"/>
      <c r="M133" s="148"/>
      <c r="N133" s="149"/>
      <c r="O133" s="149"/>
      <c r="P133" s="149"/>
      <c r="Q133" s="149"/>
      <c r="R133" s="149"/>
      <c r="S133" s="149"/>
      <c r="T133" s="150"/>
      <c r="AT133" s="145" t="s">
        <v>119</v>
      </c>
      <c r="AU133" s="145" t="s">
        <v>75</v>
      </c>
      <c r="AV133" s="12" t="s">
        <v>75</v>
      </c>
      <c r="AW133" s="12" t="s">
        <v>23</v>
      </c>
      <c r="AX133" s="12" t="s">
        <v>66</v>
      </c>
      <c r="AY133" s="145" t="s">
        <v>109</v>
      </c>
    </row>
    <row r="134" spans="2:51" s="12" customFormat="1" ht="22.5">
      <c r="B134" s="143"/>
      <c r="D134" s="144" t="s">
        <v>119</v>
      </c>
      <c r="E134" s="145" t="s">
        <v>1</v>
      </c>
      <c r="F134" s="146" t="s">
        <v>183</v>
      </c>
      <c r="H134" s="147">
        <v>21</v>
      </c>
      <c r="L134" s="143"/>
      <c r="M134" s="148"/>
      <c r="N134" s="149"/>
      <c r="O134" s="149"/>
      <c r="P134" s="149"/>
      <c r="Q134" s="149"/>
      <c r="R134" s="149"/>
      <c r="S134" s="149"/>
      <c r="T134" s="150"/>
      <c r="AT134" s="145" t="s">
        <v>119</v>
      </c>
      <c r="AU134" s="145" t="s">
        <v>75</v>
      </c>
      <c r="AV134" s="12" t="s">
        <v>75</v>
      </c>
      <c r="AW134" s="12" t="s">
        <v>23</v>
      </c>
      <c r="AX134" s="12" t="s">
        <v>66</v>
      </c>
      <c r="AY134" s="145" t="s">
        <v>109</v>
      </c>
    </row>
    <row r="135" spans="2:51" s="13" customFormat="1" ht="12">
      <c r="B135" s="151"/>
      <c r="D135" s="144" t="s">
        <v>119</v>
      </c>
      <c r="E135" s="152" t="s">
        <v>1</v>
      </c>
      <c r="F135" s="153" t="s">
        <v>125</v>
      </c>
      <c r="H135" s="154">
        <v>148.5</v>
      </c>
      <c r="L135" s="151"/>
      <c r="M135" s="155"/>
      <c r="N135" s="156"/>
      <c r="O135" s="156"/>
      <c r="P135" s="156"/>
      <c r="Q135" s="156"/>
      <c r="R135" s="156"/>
      <c r="S135" s="156"/>
      <c r="T135" s="157"/>
      <c r="AT135" s="152" t="s">
        <v>119</v>
      </c>
      <c r="AU135" s="152" t="s">
        <v>75</v>
      </c>
      <c r="AV135" s="13" t="s">
        <v>117</v>
      </c>
      <c r="AW135" s="13" t="s">
        <v>23</v>
      </c>
      <c r="AX135" s="13" t="s">
        <v>73</v>
      </c>
      <c r="AY135" s="152" t="s">
        <v>109</v>
      </c>
    </row>
    <row r="136" spans="2:65" s="1" customFormat="1" ht="24" customHeight="1">
      <c r="B136" s="130"/>
      <c r="C136" s="131" t="s">
        <v>184</v>
      </c>
      <c r="D136" s="131" t="s">
        <v>112</v>
      </c>
      <c r="E136" s="132" t="s">
        <v>185</v>
      </c>
      <c r="F136" s="133" t="s">
        <v>186</v>
      </c>
      <c r="G136" s="134" t="s">
        <v>142</v>
      </c>
      <c r="H136" s="135">
        <v>156.5</v>
      </c>
      <c r="I136" s="136"/>
      <c r="J136" s="136">
        <f>ROUND(I136*H136,2)</f>
        <v>0</v>
      </c>
      <c r="K136" s="133" t="s">
        <v>116</v>
      </c>
      <c r="L136" s="27"/>
      <c r="M136" s="137" t="s">
        <v>1</v>
      </c>
      <c r="N136" s="138" t="s">
        <v>31</v>
      </c>
      <c r="O136" s="139">
        <v>0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117</v>
      </c>
      <c r="AT136" s="141" t="s">
        <v>112</v>
      </c>
      <c r="AU136" s="141" t="s">
        <v>75</v>
      </c>
      <c r="AY136" s="15" t="s">
        <v>109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5" t="s">
        <v>73</v>
      </c>
      <c r="BK136" s="142">
        <f>ROUND(I136*H136,2)</f>
        <v>0</v>
      </c>
      <c r="BL136" s="15" t="s">
        <v>117</v>
      </c>
      <c r="BM136" s="141" t="s">
        <v>187</v>
      </c>
    </row>
    <row r="137" spans="2:51" s="12" customFormat="1" ht="12">
      <c r="B137" s="143"/>
      <c r="D137" s="144" t="s">
        <v>119</v>
      </c>
      <c r="E137" s="145" t="s">
        <v>1</v>
      </c>
      <c r="F137" s="146" t="s">
        <v>182</v>
      </c>
      <c r="H137" s="147">
        <v>127.5</v>
      </c>
      <c r="L137" s="143"/>
      <c r="M137" s="148"/>
      <c r="N137" s="149"/>
      <c r="O137" s="149"/>
      <c r="P137" s="149"/>
      <c r="Q137" s="149"/>
      <c r="R137" s="149"/>
      <c r="S137" s="149"/>
      <c r="T137" s="150"/>
      <c r="AT137" s="145" t="s">
        <v>119</v>
      </c>
      <c r="AU137" s="145" t="s">
        <v>75</v>
      </c>
      <c r="AV137" s="12" t="s">
        <v>75</v>
      </c>
      <c r="AW137" s="12" t="s">
        <v>23</v>
      </c>
      <c r="AX137" s="12" t="s">
        <v>66</v>
      </c>
      <c r="AY137" s="145" t="s">
        <v>109</v>
      </c>
    </row>
    <row r="138" spans="2:51" s="12" customFormat="1" ht="12">
      <c r="B138" s="143"/>
      <c r="D138" s="144" t="s">
        <v>119</v>
      </c>
      <c r="E138" s="145" t="s">
        <v>1</v>
      </c>
      <c r="F138" s="146" t="s">
        <v>188</v>
      </c>
      <c r="H138" s="147">
        <v>8</v>
      </c>
      <c r="L138" s="143"/>
      <c r="M138" s="148"/>
      <c r="N138" s="149"/>
      <c r="O138" s="149"/>
      <c r="P138" s="149"/>
      <c r="Q138" s="149"/>
      <c r="R138" s="149"/>
      <c r="S138" s="149"/>
      <c r="T138" s="150"/>
      <c r="AT138" s="145" t="s">
        <v>119</v>
      </c>
      <c r="AU138" s="145" t="s">
        <v>75</v>
      </c>
      <c r="AV138" s="12" t="s">
        <v>75</v>
      </c>
      <c r="AW138" s="12" t="s">
        <v>23</v>
      </c>
      <c r="AX138" s="12" t="s">
        <v>66</v>
      </c>
      <c r="AY138" s="145" t="s">
        <v>109</v>
      </c>
    </row>
    <row r="139" spans="2:51" s="12" customFormat="1" ht="22.5">
      <c r="B139" s="143"/>
      <c r="D139" s="144" t="s">
        <v>119</v>
      </c>
      <c r="E139" s="145" t="s">
        <v>1</v>
      </c>
      <c r="F139" s="146" t="s">
        <v>183</v>
      </c>
      <c r="H139" s="147">
        <v>21</v>
      </c>
      <c r="L139" s="143"/>
      <c r="M139" s="148"/>
      <c r="N139" s="149"/>
      <c r="O139" s="149"/>
      <c r="P139" s="149"/>
      <c r="Q139" s="149"/>
      <c r="R139" s="149"/>
      <c r="S139" s="149"/>
      <c r="T139" s="150"/>
      <c r="AT139" s="145" t="s">
        <v>119</v>
      </c>
      <c r="AU139" s="145" t="s">
        <v>75</v>
      </c>
      <c r="AV139" s="12" t="s">
        <v>75</v>
      </c>
      <c r="AW139" s="12" t="s">
        <v>23</v>
      </c>
      <c r="AX139" s="12" t="s">
        <v>66</v>
      </c>
      <c r="AY139" s="145" t="s">
        <v>109</v>
      </c>
    </row>
    <row r="140" spans="2:51" s="13" customFormat="1" ht="12">
      <c r="B140" s="151"/>
      <c r="D140" s="144" t="s">
        <v>119</v>
      </c>
      <c r="E140" s="152" t="s">
        <v>1</v>
      </c>
      <c r="F140" s="153" t="s">
        <v>125</v>
      </c>
      <c r="H140" s="154">
        <v>156.5</v>
      </c>
      <c r="L140" s="151"/>
      <c r="M140" s="155"/>
      <c r="N140" s="156"/>
      <c r="O140" s="156"/>
      <c r="P140" s="156"/>
      <c r="Q140" s="156"/>
      <c r="R140" s="156"/>
      <c r="S140" s="156"/>
      <c r="T140" s="157"/>
      <c r="AT140" s="152" t="s">
        <v>119</v>
      </c>
      <c r="AU140" s="152" t="s">
        <v>75</v>
      </c>
      <c r="AV140" s="13" t="s">
        <v>117</v>
      </c>
      <c r="AW140" s="13" t="s">
        <v>23</v>
      </c>
      <c r="AX140" s="13" t="s">
        <v>73</v>
      </c>
      <c r="AY140" s="152" t="s">
        <v>109</v>
      </c>
    </row>
    <row r="141" spans="2:65" s="1" customFormat="1" ht="24" customHeight="1">
      <c r="B141" s="130"/>
      <c r="C141" s="131" t="s">
        <v>110</v>
      </c>
      <c r="D141" s="131" t="s">
        <v>112</v>
      </c>
      <c r="E141" s="132" t="s">
        <v>154</v>
      </c>
      <c r="F141" s="133" t="s">
        <v>155</v>
      </c>
      <c r="G141" s="134" t="s">
        <v>115</v>
      </c>
      <c r="H141" s="135">
        <v>1</v>
      </c>
      <c r="I141" s="136"/>
      <c r="J141" s="136">
        <f>ROUND(I141*H141,2)</f>
        <v>0</v>
      </c>
      <c r="K141" s="133" t="s">
        <v>116</v>
      </c>
      <c r="L141" s="27"/>
      <c r="M141" s="137" t="s">
        <v>1</v>
      </c>
      <c r="N141" s="138" t="s">
        <v>31</v>
      </c>
      <c r="O141" s="139">
        <v>0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117</v>
      </c>
      <c r="AT141" s="141" t="s">
        <v>112</v>
      </c>
      <c r="AU141" s="141" t="s">
        <v>75</v>
      </c>
      <c r="AY141" s="15" t="s">
        <v>109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5" t="s">
        <v>73</v>
      </c>
      <c r="BK141" s="142">
        <f>ROUND(I141*H141,2)</f>
        <v>0</v>
      </c>
      <c r="BL141" s="15" t="s">
        <v>117</v>
      </c>
      <c r="BM141" s="141" t="s">
        <v>189</v>
      </c>
    </row>
    <row r="142" spans="2:65" s="1" customFormat="1" ht="16.5" customHeight="1">
      <c r="B142" s="130"/>
      <c r="C142" s="131" t="s">
        <v>190</v>
      </c>
      <c r="D142" s="131" t="s">
        <v>112</v>
      </c>
      <c r="E142" s="132" t="s">
        <v>191</v>
      </c>
      <c r="F142" s="133" t="s">
        <v>192</v>
      </c>
      <c r="G142" s="134" t="s">
        <v>115</v>
      </c>
      <c r="H142" s="135">
        <v>16</v>
      </c>
      <c r="I142" s="136"/>
      <c r="J142" s="136">
        <f>ROUND(I142*H142,2)</f>
        <v>0</v>
      </c>
      <c r="K142" s="133" t="s">
        <v>116</v>
      </c>
      <c r="L142" s="27"/>
      <c r="M142" s="137" t="s">
        <v>1</v>
      </c>
      <c r="N142" s="138" t="s">
        <v>31</v>
      </c>
      <c r="O142" s="139">
        <v>0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117</v>
      </c>
      <c r="AT142" s="141" t="s">
        <v>112</v>
      </c>
      <c r="AU142" s="141" t="s">
        <v>75</v>
      </c>
      <c r="AY142" s="15" t="s">
        <v>109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5" t="s">
        <v>73</v>
      </c>
      <c r="BK142" s="142">
        <f>ROUND(I142*H142,2)</f>
        <v>0</v>
      </c>
      <c r="BL142" s="15" t="s">
        <v>117</v>
      </c>
      <c r="BM142" s="141" t="s">
        <v>193</v>
      </c>
    </row>
    <row r="143" spans="2:65" s="1" customFormat="1" ht="16.5" customHeight="1">
      <c r="B143" s="130"/>
      <c r="C143" s="131" t="s">
        <v>194</v>
      </c>
      <c r="D143" s="131" t="s">
        <v>112</v>
      </c>
      <c r="E143" s="132" t="s">
        <v>159</v>
      </c>
      <c r="F143" s="133" t="s">
        <v>160</v>
      </c>
      <c r="G143" s="134" t="s">
        <v>142</v>
      </c>
      <c r="H143" s="135">
        <v>1000</v>
      </c>
      <c r="I143" s="136"/>
      <c r="J143" s="136">
        <f>ROUND(I143*H143,2)</f>
        <v>0</v>
      </c>
      <c r="K143" s="133" t="s">
        <v>116</v>
      </c>
      <c r="L143" s="27"/>
      <c r="M143" s="137" t="s">
        <v>1</v>
      </c>
      <c r="N143" s="138" t="s">
        <v>31</v>
      </c>
      <c r="O143" s="139">
        <v>0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117</v>
      </c>
      <c r="AT143" s="141" t="s">
        <v>112</v>
      </c>
      <c r="AU143" s="141" t="s">
        <v>75</v>
      </c>
      <c r="AY143" s="15" t="s">
        <v>109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5" t="s">
        <v>73</v>
      </c>
      <c r="BK143" s="142">
        <f>ROUND(I143*H143,2)</f>
        <v>0</v>
      </c>
      <c r="BL143" s="15" t="s">
        <v>117</v>
      </c>
      <c r="BM143" s="141" t="s">
        <v>195</v>
      </c>
    </row>
    <row r="144" spans="2:63" s="11" customFormat="1" ht="25.9" customHeight="1">
      <c r="B144" s="118"/>
      <c r="D144" s="119" t="s">
        <v>65</v>
      </c>
      <c r="E144" s="120" t="s">
        <v>129</v>
      </c>
      <c r="F144" s="120" t="s">
        <v>130</v>
      </c>
      <c r="J144" s="121">
        <f>BK144</f>
        <v>0</v>
      </c>
      <c r="L144" s="118"/>
      <c r="M144" s="122"/>
      <c r="N144" s="123"/>
      <c r="O144" s="123"/>
      <c r="P144" s="124">
        <f>P145</f>
        <v>0</v>
      </c>
      <c r="Q144" s="123"/>
      <c r="R144" s="124">
        <f>R145</f>
        <v>0</v>
      </c>
      <c r="S144" s="123"/>
      <c r="T144" s="125">
        <f>T145</f>
        <v>0</v>
      </c>
      <c r="AR144" s="119" t="s">
        <v>117</v>
      </c>
      <c r="AT144" s="126" t="s">
        <v>65</v>
      </c>
      <c r="AU144" s="126" t="s">
        <v>66</v>
      </c>
      <c r="AY144" s="119" t="s">
        <v>109</v>
      </c>
      <c r="BK144" s="127">
        <f>BK145</f>
        <v>0</v>
      </c>
    </row>
    <row r="145" spans="2:65" s="1" customFormat="1" ht="24" customHeight="1">
      <c r="B145" s="130"/>
      <c r="C145" s="131" t="s">
        <v>196</v>
      </c>
      <c r="D145" s="131" t="s">
        <v>112</v>
      </c>
      <c r="E145" s="132" t="s">
        <v>132</v>
      </c>
      <c r="F145" s="133" t="s">
        <v>133</v>
      </c>
      <c r="G145" s="134" t="s">
        <v>134</v>
      </c>
      <c r="H145" s="135">
        <v>1</v>
      </c>
      <c r="I145" s="136"/>
      <c r="J145" s="136">
        <f>ROUND(I145*H145,2)</f>
        <v>0</v>
      </c>
      <c r="K145" s="133" t="s">
        <v>116</v>
      </c>
      <c r="L145" s="27"/>
      <c r="M145" s="158" t="s">
        <v>1</v>
      </c>
      <c r="N145" s="159" t="s">
        <v>31</v>
      </c>
      <c r="O145" s="160">
        <v>0</v>
      </c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AR145" s="141" t="s">
        <v>135</v>
      </c>
      <c r="AT145" s="141" t="s">
        <v>112</v>
      </c>
      <c r="AU145" s="141" t="s">
        <v>73</v>
      </c>
      <c r="AY145" s="15" t="s">
        <v>109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5" t="s">
        <v>73</v>
      </c>
      <c r="BK145" s="142">
        <f>ROUND(I145*H145,2)</f>
        <v>0</v>
      </c>
      <c r="BL145" s="15" t="s">
        <v>135</v>
      </c>
      <c r="BM145" s="141" t="s">
        <v>197</v>
      </c>
    </row>
    <row r="146" spans="2:12" s="1" customFormat="1" ht="6.95" customHeight="1">
      <c r="B146" s="39"/>
      <c r="C146" s="40"/>
      <c r="D146" s="40"/>
      <c r="E146" s="40"/>
      <c r="F146" s="40"/>
      <c r="G146" s="40"/>
      <c r="H146" s="40"/>
      <c r="I146" s="40"/>
      <c r="J146" s="40"/>
      <c r="K146" s="40"/>
      <c r="L146" s="27"/>
    </row>
  </sheetData>
  <autoFilter ref="C119:K14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27"/>
  <sheetViews>
    <sheetView showGridLines="0" workbookViewId="0" topLeftCell="A110">
      <selection activeCell="J131" sqref="J13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3"/>
    </row>
    <row r="2" spans="12:46" ht="36.95" customHeight="1">
      <c r="L2" s="179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5" t="s">
        <v>83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pans="2:46" ht="24.95" customHeight="1">
      <c r="B4" s="18"/>
      <c r="D4" s="19" t="s">
        <v>84</v>
      </c>
      <c r="L4" s="18"/>
      <c r="M4" s="84" t="s">
        <v>9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4" t="s">
        <v>12</v>
      </c>
      <c r="L6" s="18"/>
    </row>
    <row r="7" spans="2:12" ht="16.5" customHeight="1">
      <c r="B7" s="18"/>
      <c r="E7" s="201" t="str">
        <f>'Rekapitulace stavby'!K6</f>
        <v>Realizace místních úprav provozu na silnicích II. a III. třídy ve Středočeském kraji na základě stanovení dle §77 odst.1 písm. c) zákona č.361/2000 Sb.</v>
      </c>
      <c r="F7" s="199"/>
      <c r="G7" s="199"/>
      <c r="H7" s="199"/>
      <c r="L7" s="18"/>
    </row>
    <row r="8" spans="2:12" s="1" customFormat="1" ht="12" customHeight="1">
      <c r="B8" s="27"/>
      <c r="D8" s="24" t="s">
        <v>85</v>
      </c>
      <c r="L8" s="27"/>
    </row>
    <row r="9" spans="2:12" s="1" customFormat="1" ht="36.95" customHeight="1">
      <c r="B9" s="27"/>
      <c r="E9" s="172" t="s">
        <v>82</v>
      </c>
      <c r="F9" s="200"/>
      <c r="G9" s="200"/>
      <c r="H9" s="200"/>
      <c r="L9" s="27"/>
    </row>
    <row r="10" spans="2:12" s="1" customFormat="1" ht="12">
      <c r="B10" s="27"/>
      <c r="L10" s="27"/>
    </row>
    <row r="11" spans="2:12" s="1" customFormat="1" ht="12" customHeight="1">
      <c r="B11" s="27"/>
      <c r="D11" s="24" t="s">
        <v>13</v>
      </c>
      <c r="F11" s="22" t="s">
        <v>1</v>
      </c>
      <c r="I11" s="24" t="s">
        <v>14</v>
      </c>
      <c r="J11" s="22" t="s">
        <v>1</v>
      </c>
      <c r="L11" s="27"/>
    </row>
    <row r="12" spans="2:12" s="1" customFormat="1" ht="12" customHeight="1">
      <c r="B12" s="27"/>
      <c r="D12" s="24" t="s">
        <v>15</v>
      </c>
      <c r="F12" s="22" t="s">
        <v>16</v>
      </c>
      <c r="I12" s="24" t="s">
        <v>17</v>
      </c>
      <c r="J12" s="47">
        <f>'Rekapitulace stavby'!AN8</f>
        <v>0</v>
      </c>
      <c r="L12" s="27"/>
    </row>
    <row r="13" spans="2:12" s="1" customFormat="1" ht="10.9" customHeight="1">
      <c r="B13" s="27"/>
      <c r="L13" s="27"/>
    </row>
    <row r="14" spans="2:12" s="1" customFormat="1" ht="12" customHeight="1">
      <c r="B14" s="27"/>
      <c r="D14" s="24" t="s">
        <v>18</v>
      </c>
      <c r="I14" s="24" t="s">
        <v>19</v>
      </c>
      <c r="J14" s="22" t="str">
        <f>IF('Rekapitulace stavby'!AN10="","",'Rekapitulace stavby'!AN10)</f>
        <v/>
      </c>
      <c r="L14" s="27"/>
    </row>
    <row r="15" spans="2:12" s="1" customFormat="1" ht="18" customHeight="1">
      <c r="B15" s="27"/>
      <c r="E15" s="22" t="str">
        <f>IF('Rekapitulace stavby'!E11="","",'Rekapitulace stavby'!E11)</f>
        <v xml:space="preserve"> </v>
      </c>
      <c r="I15" s="24" t="s">
        <v>20</v>
      </c>
      <c r="J15" s="22" t="str">
        <f>IF('Rekapitulace stavby'!AN11="","",'Rekapitulace stavby'!AN11)</f>
        <v/>
      </c>
      <c r="L15" s="27"/>
    </row>
    <row r="16" spans="2:12" s="1" customFormat="1" ht="6.95" customHeight="1">
      <c r="B16" s="27"/>
      <c r="L16" s="27"/>
    </row>
    <row r="17" spans="2:12" s="1" customFormat="1" ht="12" customHeight="1">
      <c r="B17" s="27"/>
      <c r="D17" s="24" t="s">
        <v>21</v>
      </c>
      <c r="I17" s="24" t="s">
        <v>19</v>
      </c>
      <c r="J17" s="22" t="str">
        <f>'Rekapitulace stavby'!AN13</f>
        <v/>
      </c>
      <c r="L17" s="27"/>
    </row>
    <row r="18" spans="2:12" s="1" customFormat="1" ht="18" customHeight="1">
      <c r="B18" s="27"/>
      <c r="E18" s="189" t="str">
        <f>'Rekapitulace stavby'!E14</f>
        <v xml:space="preserve"> </v>
      </c>
      <c r="F18" s="189"/>
      <c r="G18" s="189"/>
      <c r="H18" s="189"/>
      <c r="I18" s="24" t="s">
        <v>20</v>
      </c>
      <c r="J18" s="22" t="str">
        <f>'Rekapitulace stavby'!AN14</f>
        <v/>
      </c>
      <c r="L18" s="27"/>
    </row>
    <row r="19" spans="2:12" s="1" customFormat="1" ht="6.95" customHeight="1">
      <c r="B19" s="27"/>
      <c r="L19" s="27"/>
    </row>
    <row r="20" spans="2:12" s="1" customFormat="1" ht="12" customHeight="1">
      <c r="B20" s="27"/>
      <c r="D20" s="24" t="s">
        <v>22</v>
      </c>
      <c r="I20" s="24" t="s">
        <v>19</v>
      </c>
      <c r="J20" s="22" t="str">
        <f>IF('Rekapitulace stavby'!AN16="","",'Rekapitulace stavby'!AN16)</f>
        <v/>
      </c>
      <c r="L20" s="27"/>
    </row>
    <row r="21" spans="2:12" s="1" customFormat="1" ht="18" customHeight="1">
      <c r="B21" s="27"/>
      <c r="E21" s="22" t="str">
        <f>IF('Rekapitulace stavby'!E17="","",'Rekapitulace stavby'!E17)</f>
        <v xml:space="preserve"> </v>
      </c>
      <c r="I21" s="24" t="s">
        <v>20</v>
      </c>
      <c r="J21" s="22" t="str">
        <f>IF('Rekapitulace stavby'!AN17="","",'Rekapitulace stavby'!AN17)</f>
        <v/>
      </c>
      <c r="L21" s="27"/>
    </row>
    <row r="22" spans="2:12" s="1" customFormat="1" ht="6.95" customHeight="1">
      <c r="B22" s="27"/>
      <c r="L22" s="27"/>
    </row>
    <row r="23" spans="2:12" s="1" customFormat="1" ht="12" customHeight="1">
      <c r="B23" s="27"/>
      <c r="D23" s="24" t="s">
        <v>24</v>
      </c>
      <c r="I23" s="24" t="s">
        <v>19</v>
      </c>
      <c r="J23" s="22" t="str">
        <f>IF('Rekapitulace stavby'!AN19="","",'Rekapitulace stavby'!AN19)</f>
        <v/>
      </c>
      <c r="L23" s="27"/>
    </row>
    <row r="24" spans="2:12" s="1" customFormat="1" ht="18" customHeight="1">
      <c r="B24" s="27"/>
      <c r="E24" s="22" t="str">
        <f>IF('Rekapitulace stavby'!E20="","",'Rekapitulace stavby'!E20)</f>
        <v xml:space="preserve"> </v>
      </c>
      <c r="I24" s="24" t="s">
        <v>20</v>
      </c>
      <c r="J24" s="22" t="str">
        <f>IF('Rekapitulace stavby'!AN20="","",'Rekapitulace stavby'!AN20)</f>
        <v/>
      </c>
      <c r="L24" s="27"/>
    </row>
    <row r="25" spans="2:12" s="1" customFormat="1" ht="6.95" customHeight="1">
      <c r="B25" s="27"/>
      <c r="L25" s="27"/>
    </row>
    <row r="26" spans="2:12" s="1" customFormat="1" ht="12" customHeight="1">
      <c r="B26" s="27"/>
      <c r="D26" s="24" t="s">
        <v>25</v>
      </c>
      <c r="L26" s="27"/>
    </row>
    <row r="27" spans="2:12" s="7" customFormat="1" ht="16.5" customHeight="1">
      <c r="B27" s="85"/>
      <c r="E27" s="181" t="s">
        <v>1</v>
      </c>
      <c r="F27" s="181"/>
      <c r="G27" s="181"/>
      <c r="H27" s="181"/>
      <c r="L27" s="85"/>
    </row>
    <row r="28" spans="2:12" s="1" customFormat="1" ht="6.95" customHeight="1">
      <c r="B28" s="27"/>
      <c r="L28" s="27"/>
    </row>
    <row r="29" spans="2:12" s="1" customFormat="1" ht="6.95" customHeight="1">
      <c r="B29" s="27"/>
      <c r="D29" s="48"/>
      <c r="E29" s="48"/>
      <c r="F29" s="48"/>
      <c r="G29" s="48"/>
      <c r="H29" s="48"/>
      <c r="I29" s="48"/>
      <c r="J29" s="48"/>
      <c r="K29" s="48"/>
      <c r="L29" s="27"/>
    </row>
    <row r="30" spans="2:12" s="1" customFormat="1" ht="25.35" customHeight="1">
      <c r="B30" s="27"/>
      <c r="D30" s="86" t="s">
        <v>26</v>
      </c>
      <c r="J30" s="61">
        <f>ROUND(J119,2)</f>
        <v>0</v>
      </c>
      <c r="L30" s="27"/>
    </row>
    <row r="31" spans="2:12" s="1" customFormat="1" ht="6.95" customHeight="1">
      <c r="B31" s="27"/>
      <c r="D31" s="48"/>
      <c r="E31" s="48"/>
      <c r="F31" s="48"/>
      <c r="G31" s="48"/>
      <c r="H31" s="48"/>
      <c r="I31" s="48"/>
      <c r="J31" s="48"/>
      <c r="K31" s="48"/>
      <c r="L31" s="27"/>
    </row>
    <row r="32" spans="2:12" s="1" customFormat="1" ht="14.45" customHeight="1">
      <c r="B32" s="27"/>
      <c r="F32" s="30" t="s">
        <v>28</v>
      </c>
      <c r="I32" s="30" t="s">
        <v>27</v>
      </c>
      <c r="J32" s="30" t="s">
        <v>29</v>
      </c>
      <c r="L32" s="27"/>
    </row>
    <row r="33" spans="2:12" s="1" customFormat="1" ht="14.45" customHeight="1">
      <c r="B33" s="27"/>
      <c r="D33" s="87" t="s">
        <v>30</v>
      </c>
      <c r="E33" s="24" t="s">
        <v>31</v>
      </c>
      <c r="F33" s="88">
        <f>ROUND((SUM(BE119:BE126)),2)</f>
        <v>0</v>
      </c>
      <c r="I33" s="89">
        <v>0.21</v>
      </c>
      <c r="J33" s="88">
        <f>ROUND(((SUM(BE119:BE126))*I33),2)</f>
        <v>0</v>
      </c>
      <c r="L33" s="27"/>
    </row>
    <row r="34" spans="2:12" s="1" customFormat="1" ht="14.45" customHeight="1">
      <c r="B34" s="27"/>
      <c r="E34" s="24" t="s">
        <v>32</v>
      </c>
      <c r="F34" s="88">
        <f>ROUND((SUM(BF119:BF126)),2)</f>
        <v>0</v>
      </c>
      <c r="I34" s="89">
        <v>0.15</v>
      </c>
      <c r="J34" s="88">
        <f>ROUND(((SUM(BF119:BF126))*I34),2)</f>
        <v>0</v>
      </c>
      <c r="L34" s="27"/>
    </row>
    <row r="35" spans="2:12" s="1" customFormat="1" ht="14.45" customHeight="1" hidden="1">
      <c r="B35" s="27"/>
      <c r="E35" s="24" t="s">
        <v>33</v>
      </c>
      <c r="F35" s="88">
        <f>ROUND((SUM(BG119:BG126)),2)</f>
        <v>0</v>
      </c>
      <c r="I35" s="89">
        <v>0.21</v>
      </c>
      <c r="J35" s="88">
        <f>0</f>
        <v>0</v>
      </c>
      <c r="L35" s="27"/>
    </row>
    <row r="36" spans="2:12" s="1" customFormat="1" ht="14.45" customHeight="1" hidden="1">
      <c r="B36" s="27"/>
      <c r="E36" s="24" t="s">
        <v>34</v>
      </c>
      <c r="F36" s="88">
        <f>ROUND((SUM(BH119:BH126)),2)</f>
        <v>0</v>
      </c>
      <c r="I36" s="89">
        <v>0.15</v>
      </c>
      <c r="J36" s="88">
        <f>0</f>
        <v>0</v>
      </c>
      <c r="L36" s="27"/>
    </row>
    <row r="37" spans="2:12" s="1" customFormat="1" ht="14.45" customHeight="1" hidden="1">
      <c r="B37" s="27"/>
      <c r="E37" s="24" t="s">
        <v>35</v>
      </c>
      <c r="F37" s="88">
        <f>ROUND((SUM(BI119:BI126)),2)</f>
        <v>0</v>
      </c>
      <c r="I37" s="89">
        <v>0</v>
      </c>
      <c r="J37" s="88">
        <f>0</f>
        <v>0</v>
      </c>
      <c r="L37" s="27"/>
    </row>
    <row r="38" spans="2:12" s="1" customFormat="1" ht="6.95" customHeight="1">
      <c r="B38" s="27"/>
      <c r="L38" s="27"/>
    </row>
    <row r="39" spans="2:12" s="1" customFormat="1" ht="25.35" customHeight="1">
      <c r="B39" s="27"/>
      <c r="C39" s="90"/>
      <c r="D39" s="91" t="s">
        <v>36</v>
      </c>
      <c r="E39" s="52"/>
      <c r="F39" s="52"/>
      <c r="G39" s="92" t="s">
        <v>37</v>
      </c>
      <c r="H39" s="93" t="s">
        <v>38</v>
      </c>
      <c r="I39" s="52"/>
      <c r="J39" s="94">
        <f>SUM(J30:J37)</f>
        <v>0</v>
      </c>
      <c r="K39" s="95"/>
      <c r="L39" s="27"/>
    </row>
    <row r="40" spans="2:12" s="1" customFormat="1" ht="14.45" customHeight="1">
      <c r="B40" s="27"/>
      <c r="L40" s="27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27"/>
      <c r="D50" s="36" t="s">
        <v>39</v>
      </c>
      <c r="E50" s="37"/>
      <c r="F50" s="37"/>
      <c r="G50" s="36" t="s">
        <v>40</v>
      </c>
      <c r="H50" s="37"/>
      <c r="I50" s="37"/>
      <c r="J50" s="37"/>
      <c r="K50" s="37"/>
      <c r="L50" s="2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27"/>
      <c r="D61" s="38" t="s">
        <v>41</v>
      </c>
      <c r="E61" s="29"/>
      <c r="F61" s="96" t="s">
        <v>42</v>
      </c>
      <c r="G61" s="38" t="s">
        <v>41</v>
      </c>
      <c r="H61" s="29"/>
      <c r="I61" s="29"/>
      <c r="J61" s="97" t="s">
        <v>42</v>
      </c>
      <c r="K61" s="29"/>
      <c r="L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27"/>
      <c r="D65" s="36" t="s">
        <v>43</v>
      </c>
      <c r="E65" s="37"/>
      <c r="F65" s="37"/>
      <c r="G65" s="36" t="s">
        <v>44</v>
      </c>
      <c r="H65" s="37"/>
      <c r="I65" s="37"/>
      <c r="J65" s="37"/>
      <c r="K65" s="37"/>
      <c r="L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27"/>
      <c r="D76" s="38" t="s">
        <v>41</v>
      </c>
      <c r="E76" s="29"/>
      <c r="F76" s="96" t="s">
        <v>42</v>
      </c>
      <c r="G76" s="38" t="s">
        <v>41</v>
      </c>
      <c r="H76" s="29"/>
      <c r="I76" s="29"/>
      <c r="J76" s="97" t="s">
        <v>42</v>
      </c>
      <c r="K76" s="29"/>
      <c r="L76" s="27"/>
    </row>
    <row r="77" spans="2:12" s="1" customFormat="1" ht="14.4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27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27"/>
    </row>
    <row r="82" spans="2:12" s="1" customFormat="1" ht="24.95" customHeight="1">
      <c r="B82" s="27"/>
      <c r="C82" s="19" t="s">
        <v>86</v>
      </c>
      <c r="L82" s="27"/>
    </row>
    <row r="83" spans="2:12" s="1" customFormat="1" ht="6.95" customHeight="1">
      <c r="B83" s="27"/>
      <c r="L83" s="27"/>
    </row>
    <row r="84" spans="2:12" s="1" customFormat="1" ht="12" customHeight="1">
      <c r="B84" s="27"/>
      <c r="C84" s="24" t="s">
        <v>12</v>
      </c>
      <c r="L84" s="27"/>
    </row>
    <row r="85" spans="2:12" s="1" customFormat="1" ht="16.5" customHeight="1">
      <c r="B85" s="27"/>
      <c r="E85" s="201" t="str">
        <f>E7</f>
        <v>Realizace místních úprav provozu na silnicích II. a III. třídy ve Středočeském kraji na základě stanovení dle §77 odst.1 písm. c) zákona č.361/2000 Sb.</v>
      </c>
      <c r="F85" s="199"/>
      <c r="G85" s="199"/>
      <c r="H85" s="199"/>
      <c r="L85" s="27"/>
    </row>
    <row r="86" spans="2:12" s="1" customFormat="1" ht="12" customHeight="1">
      <c r="B86" s="27"/>
      <c r="C86" s="24" t="s">
        <v>85</v>
      </c>
      <c r="L86" s="27"/>
    </row>
    <row r="87" spans="2:12" s="1" customFormat="1" ht="16.5" customHeight="1">
      <c r="B87" s="27"/>
      <c r="E87" s="172" t="str">
        <f>E9</f>
        <v>II/111 Zalíbená</v>
      </c>
      <c r="F87" s="200"/>
      <c r="G87" s="200"/>
      <c r="H87" s="200"/>
      <c r="L87" s="27"/>
    </row>
    <row r="88" spans="2:12" s="1" customFormat="1" ht="6.95" customHeight="1">
      <c r="B88" s="27"/>
      <c r="L88" s="27"/>
    </row>
    <row r="89" spans="2:12" s="1" customFormat="1" ht="12" customHeight="1">
      <c r="B89" s="27"/>
      <c r="C89" s="24" t="s">
        <v>15</v>
      </c>
      <c r="F89" s="22" t="str">
        <f>F12</f>
        <v xml:space="preserve"> </v>
      </c>
      <c r="I89" s="24" t="s">
        <v>17</v>
      </c>
      <c r="J89" s="47">
        <f>IF(J12="","",J12)</f>
        <v>0</v>
      </c>
      <c r="L89" s="27"/>
    </row>
    <row r="90" spans="2:12" s="1" customFormat="1" ht="6.95" customHeight="1">
      <c r="B90" s="27"/>
      <c r="L90" s="27"/>
    </row>
    <row r="91" spans="2:12" s="1" customFormat="1" ht="15.2" customHeight="1">
      <c r="B91" s="27"/>
      <c r="C91" s="24" t="s">
        <v>18</v>
      </c>
      <c r="F91" s="22" t="str">
        <f>E15</f>
        <v xml:space="preserve"> </v>
      </c>
      <c r="I91" s="24" t="s">
        <v>22</v>
      </c>
      <c r="J91" s="25" t="str">
        <f>E21</f>
        <v xml:space="preserve"> </v>
      </c>
      <c r="L91" s="27"/>
    </row>
    <row r="92" spans="2:12" s="1" customFormat="1" ht="15.2" customHeight="1">
      <c r="B92" s="27"/>
      <c r="C92" s="24" t="s">
        <v>21</v>
      </c>
      <c r="F92" s="22" t="str">
        <f>IF(E18="","",E18)</f>
        <v xml:space="preserve"> </v>
      </c>
      <c r="I92" s="24" t="s">
        <v>24</v>
      </c>
      <c r="J92" s="25" t="str">
        <f>E24</f>
        <v xml:space="preserve"> </v>
      </c>
      <c r="L92" s="27"/>
    </row>
    <row r="93" spans="2:12" s="1" customFormat="1" ht="10.35" customHeight="1">
      <c r="B93" s="27"/>
      <c r="L93" s="27"/>
    </row>
    <row r="94" spans="2:12" s="1" customFormat="1" ht="29.25" customHeight="1">
      <c r="B94" s="27"/>
      <c r="C94" s="98" t="s">
        <v>87</v>
      </c>
      <c r="D94" s="90"/>
      <c r="E94" s="90"/>
      <c r="F94" s="90"/>
      <c r="G94" s="90"/>
      <c r="H94" s="90"/>
      <c r="I94" s="90"/>
      <c r="J94" s="99" t="s">
        <v>88</v>
      </c>
      <c r="K94" s="90"/>
      <c r="L94" s="27"/>
    </row>
    <row r="95" spans="2:12" s="1" customFormat="1" ht="10.35" customHeight="1">
      <c r="B95" s="27"/>
      <c r="L95" s="27"/>
    </row>
    <row r="96" spans="2:47" s="1" customFormat="1" ht="22.9" customHeight="1">
      <c r="B96" s="27"/>
      <c r="C96" s="100" t="s">
        <v>89</v>
      </c>
      <c r="J96" s="61">
        <f>J119</f>
        <v>0</v>
      </c>
      <c r="L96" s="27"/>
      <c r="AU96" s="15" t="s">
        <v>90</v>
      </c>
    </row>
    <row r="97" spans="2:12" s="8" customFormat="1" ht="24.95" customHeight="1">
      <c r="B97" s="101"/>
      <c r="D97" s="102" t="s">
        <v>91</v>
      </c>
      <c r="E97" s="103"/>
      <c r="F97" s="103"/>
      <c r="G97" s="103"/>
      <c r="H97" s="103"/>
      <c r="I97" s="103"/>
      <c r="J97" s="104">
        <f>J120</f>
        <v>0</v>
      </c>
      <c r="L97" s="101"/>
    </row>
    <row r="98" spans="2:12" s="9" customFormat="1" ht="19.9" customHeight="1">
      <c r="B98" s="105"/>
      <c r="D98" s="106" t="s">
        <v>92</v>
      </c>
      <c r="E98" s="107"/>
      <c r="F98" s="107"/>
      <c r="G98" s="107"/>
      <c r="H98" s="107"/>
      <c r="I98" s="107"/>
      <c r="J98" s="108">
        <f>J121</f>
        <v>0</v>
      </c>
      <c r="L98" s="105"/>
    </row>
    <row r="99" spans="2:12" s="8" customFormat="1" ht="24.95" customHeight="1">
      <c r="B99" s="101"/>
      <c r="D99" s="102" t="s">
        <v>93</v>
      </c>
      <c r="E99" s="103"/>
      <c r="F99" s="103"/>
      <c r="G99" s="103"/>
      <c r="H99" s="103"/>
      <c r="I99" s="103"/>
      <c r="J99" s="104">
        <f>J125</f>
        <v>0</v>
      </c>
      <c r="L99" s="101"/>
    </row>
    <row r="100" spans="2:12" s="1" customFormat="1" ht="21.75" customHeight="1">
      <c r="B100" s="27"/>
      <c r="L100" s="27"/>
    </row>
    <row r="101" spans="2:12" s="1" customFormat="1" ht="6.95" customHeight="1"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27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27"/>
    </row>
    <row r="106" spans="2:12" s="1" customFormat="1" ht="24.95" customHeight="1">
      <c r="B106" s="27"/>
      <c r="C106" s="19" t="s">
        <v>94</v>
      </c>
      <c r="L106" s="27"/>
    </row>
    <row r="107" spans="2:12" s="1" customFormat="1" ht="6.95" customHeight="1">
      <c r="B107" s="27"/>
      <c r="L107" s="27"/>
    </row>
    <row r="108" spans="2:12" s="1" customFormat="1" ht="12" customHeight="1">
      <c r="B108" s="27"/>
      <c r="C108" s="24" t="s">
        <v>12</v>
      </c>
      <c r="L108" s="27"/>
    </row>
    <row r="109" spans="2:12" s="1" customFormat="1" ht="16.5" customHeight="1">
      <c r="B109" s="27"/>
      <c r="E109" s="201" t="str">
        <f>E7</f>
        <v>Realizace místních úprav provozu na silnicích II. a III. třídy ve Středočeském kraji na základě stanovení dle §77 odst.1 písm. c) zákona č.361/2000 Sb.</v>
      </c>
      <c r="F109" s="199"/>
      <c r="G109" s="199"/>
      <c r="H109" s="199"/>
      <c r="L109" s="27"/>
    </row>
    <row r="110" spans="2:12" s="1" customFormat="1" ht="12" customHeight="1">
      <c r="B110" s="27"/>
      <c r="C110" s="24" t="s">
        <v>85</v>
      </c>
      <c r="L110" s="27"/>
    </row>
    <row r="111" spans="2:12" s="1" customFormat="1" ht="16.5" customHeight="1">
      <c r="B111" s="27"/>
      <c r="E111" s="172" t="str">
        <f>E9</f>
        <v>II/111 Zalíbená</v>
      </c>
      <c r="F111" s="200"/>
      <c r="G111" s="200"/>
      <c r="H111" s="200"/>
      <c r="L111" s="27"/>
    </row>
    <row r="112" spans="2:12" s="1" customFormat="1" ht="6.95" customHeight="1">
      <c r="B112" s="27"/>
      <c r="L112" s="27"/>
    </row>
    <row r="113" spans="2:12" s="1" customFormat="1" ht="12" customHeight="1">
      <c r="B113" s="27"/>
      <c r="C113" s="24" t="s">
        <v>15</v>
      </c>
      <c r="F113" s="22" t="str">
        <f>F12</f>
        <v xml:space="preserve"> </v>
      </c>
      <c r="I113" s="24" t="s">
        <v>17</v>
      </c>
      <c r="J113" s="47">
        <f>IF(J12="","",J12)</f>
        <v>0</v>
      </c>
      <c r="L113" s="27"/>
    </row>
    <row r="114" spans="2:12" s="1" customFormat="1" ht="6.95" customHeight="1">
      <c r="B114" s="27"/>
      <c r="L114" s="27"/>
    </row>
    <row r="115" spans="2:12" s="1" customFormat="1" ht="15.2" customHeight="1">
      <c r="B115" s="27"/>
      <c r="C115" s="24" t="s">
        <v>18</v>
      </c>
      <c r="F115" s="22" t="str">
        <f>E15</f>
        <v xml:space="preserve"> </v>
      </c>
      <c r="I115" s="24" t="s">
        <v>22</v>
      </c>
      <c r="J115" s="25" t="str">
        <f>E21</f>
        <v xml:space="preserve"> </v>
      </c>
      <c r="L115" s="27"/>
    </row>
    <row r="116" spans="2:12" s="1" customFormat="1" ht="15.2" customHeight="1">
      <c r="B116" s="27"/>
      <c r="C116" s="24" t="s">
        <v>21</v>
      </c>
      <c r="F116" s="22" t="str">
        <f>IF(E18="","",E18)</f>
        <v xml:space="preserve"> </v>
      </c>
      <c r="I116" s="24" t="s">
        <v>24</v>
      </c>
      <c r="J116" s="25" t="str">
        <f>E24</f>
        <v xml:space="preserve"> </v>
      </c>
      <c r="L116" s="27"/>
    </row>
    <row r="117" spans="2:12" s="1" customFormat="1" ht="10.35" customHeight="1">
      <c r="B117" s="27"/>
      <c r="L117" s="27"/>
    </row>
    <row r="118" spans="2:20" s="10" customFormat="1" ht="29.25" customHeight="1">
      <c r="B118" s="109"/>
      <c r="C118" s="110" t="s">
        <v>95</v>
      </c>
      <c r="D118" s="111" t="s">
        <v>51</v>
      </c>
      <c r="E118" s="111" t="s">
        <v>47</v>
      </c>
      <c r="F118" s="111" t="s">
        <v>48</v>
      </c>
      <c r="G118" s="111" t="s">
        <v>96</v>
      </c>
      <c r="H118" s="111" t="s">
        <v>97</v>
      </c>
      <c r="I118" s="111" t="s">
        <v>98</v>
      </c>
      <c r="J118" s="112" t="s">
        <v>88</v>
      </c>
      <c r="K118" s="113" t="s">
        <v>99</v>
      </c>
      <c r="L118" s="109"/>
      <c r="M118" s="54" t="s">
        <v>1</v>
      </c>
      <c r="N118" s="55" t="s">
        <v>30</v>
      </c>
      <c r="O118" s="55" t="s">
        <v>100</v>
      </c>
      <c r="P118" s="55" t="s">
        <v>101</v>
      </c>
      <c r="Q118" s="55" t="s">
        <v>102</v>
      </c>
      <c r="R118" s="55" t="s">
        <v>103</v>
      </c>
      <c r="S118" s="55" t="s">
        <v>104</v>
      </c>
      <c r="T118" s="56" t="s">
        <v>105</v>
      </c>
    </row>
    <row r="119" spans="2:63" s="1" customFormat="1" ht="22.9" customHeight="1">
      <c r="B119" s="27"/>
      <c r="C119" s="59" t="s">
        <v>106</v>
      </c>
      <c r="J119" s="114">
        <f>BK119</f>
        <v>0</v>
      </c>
      <c r="L119" s="27"/>
      <c r="M119" s="57"/>
      <c r="N119" s="48"/>
      <c r="O119" s="48"/>
      <c r="P119" s="115">
        <f>P120+P125</f>
        <v>0</v>
      </c>
      <c r="Q119" s="48"/>
      <c r="R119" s="115">
        <f>R120+R125</f>
        <v>0</v>
      </c>
      <c r="S119" s="48"/>
      <c r="T119" s="116">
        <f>T120+T125</f>
        <v>0</v>
      </c>
      <c r="AT119" s="15" t="s">
        <v>65</v>
      </c>
      <c r="AU119" s="15" t="s">
        <v>90</v>
      </c>
      <c r="BK119" s="117">
        <f>BK120+BK125</f>
        <v>0</v>
      </c>
    </row>
    <row r="120" spans="2:63" s="11" customFormat="1" ht="25.9" customHeight="1">
      <c r="B120" s="118"/>
      <c r="D120" s="119" t="s">
        <v>65</v>
      </c>
      <c r="E120" s="120" t="s">
        <v>107</v>
      </c>
      <c r="F120" s="120" t="s">
        <v>108</v>
      </c>
      <c r="J120" s="121">
        <f>BK120</f>
        <v>0</v>
      </c>
      <c r="L120" s="118"/>
      <c r="M120" s="122"/>
      <c r="N120" s="123"/>
      <c r="O120" s="123"/>
      <c r="P120" s="124">
        <f>P121</f>
        <v>0</v>
      </c>
      <c r="Q120" s="123"/>
      <c r="R120" s="124">
        <f>R121</f>
        <v>0</v>
      </c>
      <c r="S120" s="123"/>
      <c r="T120" s="125">
        <f>T121</f>
        <v>0</v>
      </c>
      <c r="AR120" s="119" t="s">
        <v>73</v>
      </c>
      <c r="AT120" s="126" t="s">
        <v>65</v>
      </c>
      <c r="AU120" s="126" t="s">
        <v>66</v>
      </c>
      <c r="AY120" s="119" t="s">
        <v>109</v>
      </c>
      <c r="BK120" s="127">
        <f>BK121</f>
        <v>0</v>
      </c>
    </row>
    <row r="121" spans="2:63" s="11" customFormat="1" ht="22.9" customHeight="1">
      <c r="B121" s="118"/>
      <c r="D121" s="119" t="s">
        <v>65</v>
      </c>
      <c r="E121" s="128" t="s">
        <v>110</v>
      </c>
      <c r="F121" s="128" t="s">
        <v>111</v>
      </c>
      <c r="J121" s="129">
        <f>BK121</f>
        <v>0</v>
      </c>
      <c r="L121" s="118"/>
      <c r="M121" s="122"/>
      <c r="N121" s="123"/>
      <c r="O121" s="123"/>
      <c r="P121" s="124">
        <f>SUM(P122:P124)</f>
        <v>0</v>
      </c>
      <c r="Q121" s="123"/>
      <c r="R121" s="124">
        <f>SUM(R122:R124)</f>
        <v>0</v>
      </c>
      <c r="S121" s="123"/>
      <c r="T121" s="125">
        <f>SUM(T122:T124)</f>
        <v>0</v>
      </c>
      <c r="AR121" s="119" t="s">
        <v>73</v>
      </c>
      <c r="AT121" s="126" t="s">
        <v>65</v>
      </c>
      <c r="AU121" s="126" t="s">
        <v>73</v>
      </c>
      <c r="AY121" s="119" t="s">
        <v>109</v>
      </c>
      <c r="BK121" s="127">
        <f>SUM(BK122:BK124)</f>
        <v>0</v>
      </c>
    </row>
    <row r="122" spans="2:65" s="1" customFormat="1" ht="24" customHeight="1">
      <c r="B122" s="130"/>
      <c r="C122" s="131" t="s">
        <v>73</v>
      </c>
      <c r="D122" s="131" t="s">
        <v>112</v>
      </c>
      <c r="E122" s="132" t="s">
        <v>113</v>
      </c>
      <c r="F122" s="133" t="s">
        <v>114</v>
      </c>
      <c r="G122" s="134" t="s">
        <v>115</v>
      </c>
      <c r="H122" s="135">
        <v>5</v>
      </c>
      <c r="I122" s="136"/>
      <c r="J122" s="136">
        <f>ROUND(I122*H122,2)</f>
        <v>0</v>
      </c>
      <c r="K122" s="133" t="s">
        <v>116</v>
      </c>
      <c r="L122" s="27"/>
      <c r="M122" s="137" t="s">
        <v>1</v>
      </c>
      <c r="N122" s="138" t="s">
        <v>31</v>
      </c>
      <c r="O122" s="139">
        <v>0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117</v>
      </c>
      <c r="AT122" s="141" t="s">
        <v>112</v>
      </c>
      <c r="AU122" s="141" t="s">
        <v>75</v>
      </c>
      <c r="AY122" s="15" t="s">
        <v>109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5" t="s">
        <v>73</v>
      </c>
      <c r="BK122" s="142">
        <f>ROUND(I122*H122,2)</f>
        <v>0</v>
      </c>
      <c r="BL122" s="15" t="s">
        <v>117</v>
      </c>
      <c r="BM122" s="141" t="s">
        <v>198</v>
      </c>
    </row>
    <row r="123" spans="2:51" s="12" customFormat="1" ht="12">
      <c r="B123" s="143"/>
      <c r="D123" s="144" t="s">
        <v>119</v>
      </c>
      <c r="E123" s="145" t="s">
        <v>1</v>
      </c>
      <c r="F123" s="146" t="s">
        <v>199</v>
      </c>
      <c r="H123" s="147">
        <v>5</v>
      </c>
      <c r="L123" s="143"/>
      <c r="M123" s="148"/>
      <c r="N123" s="149"/>
      <c r="O123" s="149"/>
      <c r="P123" s="149"/>
      <c r="Q123" s="149"/>
      <c r="R123" s="149"/>
      <c r="S123" s="149"/>
      <c r="T123" s="150"/>
      <c r="AT123" s="145" t="s">
        <v>119</v>
      </c>
      <c r="AU123" s="145" t="s">
        <v>75</v>
      </c>
      <c r="AV123" s="12" t="s">
        <v>75</v>
      </c>
      <c r="AW123" s="12" t="s">
        <v>23</v>
      </c>
      <c r="AX123" s="12" t="s">
        <v>73</v>
      </c>
      <c r="AY123" s="145" t="s">
        <v>109</v>
      </c>
    </row>
    <row r="124" spans="2:65" s="1" customFormat="1" ht="24" customHeight="1">
      <c r="B124" s="130"/>
      <c r="C124" s="131" t="s">
        <v>75</v>
      </c>
      <c r="D124" s="131" t="s">
        <v>112</v>
      </c>
      <c r="E124" s="132" t="s">
        <v>126</v>
      </c>
      <c r="F124" s="133" t="s">
        <v>127</v>
      </c>
      <c r="G124" s="134" t="s">
        <v>115</v>
      </c>
      <c r="H124" s="135">
        <v>4</v>
      </c>
      <c r="I124" s="136"/>
      <c r="J124" s="136">
        <f>ROUND(I124*H124,2)</f>
        <v>0</v>
      </c>
      <c r="K124" s="133" t="s">
        <v>116</v>
      </c>
      <c r="L124" s="27"/>
      <c r="M124" s="137" t="s">
        <v>1</v>
      </c>
      <c r="N124" s="138" t="s">
        <v>31</v>
      </c>
      <c r="O124" s="139">
        <v>0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117</v>
      </c>
      <c r="AT124" s="141" t="s">
        <v>112</v>
      </c>
      <c r="AU124" s="141" t="s">
        <v>75</v>
      </c>
      <c r="AY124" s="15" t="s">
        <v>109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5" t="s">
        <v>73</v>
      </c>
      <c r="BK124" s="142">
        <f>ROUND(I124*H124,2)</f>
        <v>0</v>
      </c>
      <c r="BL124" s="15" t="s">
        <v>117</v>
      </c>
      <c r="BM124" s="141" t="s">
        <v>200</v>
      </c>
    </row>
    <row r="125" spans="2:63" s="11" customFormat="1" ht="25.9" customHeight="1">
      <c r="B125" s="118"/>
      <c r="D125" s="119" t="s">
        <v>65</v>
      </c>
      <c r="E125" s="120" t="s">
        <v>129</v>
      </c>
      <c r="F125" s="120" t="s">
        <v>130</v>
      </c>
      <c r="J125" s="121">
        <f>BK125</f>
        <v>0</v>
      </c>
      <c r="L125" s="118"/>
      <c r="M125" s="122"/>
      <c r="N125" s="123"/>
      <c r="O125" s="123"/>
      <c r="P125" s="124">
        <f>P126</f>
        <v>0</v>
      </c>
      <c r="Q125" s="123"/>
      <c r="R125" s="124">
        <f>R126</f>
        <v>0</v>
      </c>
      <c r="S125" s="123"/>
      <c r="T125" s="125">
        <f>T126</f>
        <v>0</v>
      </c>
      <c r="AR125" s="119" t="s">
        <v>117</v>
      </c>
      <c r="AT125" s="126" t="s">
        <v>65</v>
      </c>
      <c r="AU125" s="126" t="s">
        <v>66</v>
      </c>
      <c r="AY125" s="119" t="s">
        <v>109</v>
      </c>
      <c r="BK125" s="127">
        <f>BK126</f>
        <v>0</v>
      </c>
    </row>
    <row r="126" spans="2:65" s="1" customFormat="1" ht="24" customHeight="1">
      <c r="B126" s="130"/>
      <c r="C126" s="131" t="s">
        <v>131</v>
      </c>
      <c r="D126" s="131" t="s">
        <v>112</v>
      </c>
      <c r="E126" s="132" t="s">
        <v>132</v>
      </c>
      <c r="F126" s="133" t="s">
        <v>133</v>
      </c>
      <c r="G126" s="134" t="s">
        <v>134</v>
      </c>
      <c r="H126" s="135">
        <v>1</v>
      </c>
      <c r="I126" s="136"/>
      <c r="J126" s="136">
        <f>ROUND(I126*H126,2)</f>
        <v>0</v>
      </c>
      <c r="K126" s="133" t="s">
        <v>116</v>
      </c>
      <c r="L126" s="27"/>
      <c r="M126" s="158" t="s">
        <v>1</v>
      </c>
      <c r="N126" s="159" t="s">
        <v>31</v>
      </c>
      <c r="O126" s="160">
        <v>0</v>
      </c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AR126" s="141" t="s">
        <v>135</v>
      </c>
      <c r="AT126" s="141" t="s">
        <v>112</v>
      </c>
      <c r="AU126" s="141" t="s">
        <v>73</v>
      </c>
      <c r="AY126" s="15" t="s">
        <v>109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73</v>
      </c>
      <c r="BK126" s="142">
        <f>ROUND(I126*H126,2)</f>
        <v>0</v>
      </c>
      <c r="BL126" s="15" t="s">
        <v>135</v>
      </c>
      <c r="BM126" s="141" t="s">
        <v>201</v>
      </c>
    </row>
    <row r="127" spans="2:12" s="1" customFormat="1" ht="6.95" customHeight="1"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27"/>
    </row>
  </sheetData>
  <autoFilter ref="C118:K12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Procházka</cp:lastModifiedBy>
  <dcterms:created xsi:type="dcterms:W3CDTF">2019-06-25T09:20:08Z</dcterms:created>
  <dcterms:modified xsi:type="dcterms:W3CDTF">2019-06-26T08:39:24Z</dcterms:modified>
  <cp:category/>
  <cp:version/>
  <cp:contentType/>
  <cp:contentStatus/>
</cp:coreProperties>
</file>