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420" windowHeight="7650" activeTab="1"/>
  </bookViews>
  <sheets>
    <sheet name="Rekapitulace stavby" sheetId="1" r:id="rId1"/>
    <sheet name="SO01 - 2019- 022- St - SO..." sheetId="2" r:id="rId2"/>
  </sheets>
  <definedNames>
    <definedName name="_xlnm._FilterDatabase" localSheetId="1" hidden="1">'SO01 - 2019- 022- St - SO...'!$C$144:$K$334</definedName>
    <definedName name="_xlnm.Print_Area" localSheetId="0">'Rekapitulace stavby'!$D$4:$AO$76,'Rekapitulace stavby'!$C$82:$AQ$96</definedName>
    <definedName name="_xlnm.Print_Area" localSheetId="1">'SO01 - 2019- 022- St - SO...'!$C$4:$J$76,'SO01 - 2019- 022- St - SO...'!$C$82:$J$126,'SO01 - 2019- 022- St - SO...'!$C$132:$K$334</definedName>
    <definedName name="_xlnm.Print_Titles" localSheetId="0">'Rekapitulace stavby'!$92:$92</definedName>
    <definedName name="_xlnm.Print_Titles" localSheetId="1">'SO01 - 2019- 022- St - SO...'!$144:$144</definedName>
  </definedNames>
  <calcPr calcId="124519"/>
</workbook>
</file>

<file path=xl/sharedStrings.xml><?xml version="1.0" encoding="utf-8"?>
<sst xmlns="http://schemas.openxmlformats.org/spreadsheetml/2006/main" count="2869" uniqueCount="753">
  <si>
    <t>Export Komplet</t>
  </si>
  <si>
    <t/>
  </si>
  <si>
    <t>2.0</t>
  </si>
  <si>
    <t>False</t>
  </si>
  <si>
    <t>{47158d7a-1d8b-492d-b52c-cd07aad384ad}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</si>
  <si>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</si>
  <si>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</si>
  <si>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</si>
  <si>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</si>
  <si>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</si>
  <si>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</si>
  <si>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</si>
  <si>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</si>
  <si>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022</t>
  </si>
  <si>
    <t>Stavba:</t>
  </si>
  <si>
    <t>KSO:</t>
  </si>
  <si>
    <t>CC-CZ:</t>
  </si>
  <si>
    <t>Místo:</t>
  </si>
  <si>
    <t xml:space="preserve"> </t>
  </si>
  <si>
    <t>Datum:</t>
  </si>
  <si>
    <t>24. 6. 2019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</si>
  <si>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</si>
  <si>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</si>
  <si>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</si>
  <si>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</si>
  <si>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</si>
  <si>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</si>
  <si>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</si>
  <si>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</si>
  <si>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</si>
  <si>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</si>
  <si>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</si>
  <si>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</si>
  <si>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</si>
  <si>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</si>
  <si>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</si>
  <si>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</si>
  <si>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</si>
  <si>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</si>
  <si>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</si>
  <si>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</si>
  <si>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</si>
  <si>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</si>
  <si>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</si>
  <si>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</si>
  <si>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</si>
  <si>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</si>
  <si>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</si>
  <si>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</si>
  <si>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</si>
  <si>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</si>
  <si>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</si>
  <si>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</si>
  <si>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</si>
  <si>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</si>
  <si>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</si>
  <si>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</si>
  <si>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</si>
  <si>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</si>
  <si>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</si>
  <si>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</si>
  <si>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</si>
  <si>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</si>
  <si>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</si>
  <si>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</si>
  <si>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</si>
  <si>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</si>
  <si>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</si>
  <si>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</si>
  <si>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</si>
  <si>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</si>
  <si>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</si>
  <si>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</si>
  <si>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</si>
  <si>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SO01 - 2019- 022- St</t>
  </si>
  <si>
    <t>SO01 - 2019- 022- Stavebn...</t>
  </si>
  <si>
    <t>STA</t>
  </si>
  <si>
    <t>1</t>
  </si>
  <si>
    <t>{a4424b77-a67e-4825-8416-eeb67df68d35}</t>
  </si>
  <si>
    <t>2</t>
  </si>
  <si>
    <t>KRYCÍ LIST SOUPISU PRACÍ</t>
  </si>
  <si>
    <t>Objekt:</t>
  </si>
  <si>
    <t>SO01 - 2019- 022- St - SO01 - 2019- 022- Stavebn...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</si>
  <si>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</si>
  <si>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</si>
  <si>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</si>
  <si>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</si>
  <si>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</si>
  <si>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</si>
  <si>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</si>
  <si>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</si>
  <si>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</si>
  <si>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</si>
  <si>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</si>
  <si>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</si>
  <si>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</si>
  <si>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</si>
  <si>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</si>
  <si>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</si>
  <si>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</si>
  <si>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</si>
  <si>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</si>
  <si>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</si>
  <si>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</si>
  <si>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</si>
  <si>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 dle PD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</si>
  <si>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</si>
  <si>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</si>
  <si>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</si>
  <si>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</si>
  <si>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</si>
  <si>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</si>
  <si>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</si>
  <si>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</si>
  <si>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</si>
  <si>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</si>
  <si>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</si>
  <si>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</si>
  <si>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</si>
  <si>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</si>
  <si>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</si>
  <si>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</si>
  <si>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</si>
  <si>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</si>
  <si>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</si>
  <si>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</si>
  <si>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</si>
  <si>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</si>
  <si>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</si>
  <si>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</si>
  <si>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</si>
  <si>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</si>
  <si>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</si>
  <si>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</si>
  <si>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</si>
  <si>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</si>
  <si>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312231115</t>
  </si>
  <si>
    <t>Zdivo výplňové z cihel dl 290 mm</t>
  </si>
  <si>
    <t>m3</t>
  </si>
  <si>
    <t>CS ÚRS 2019 01</t>
  </si>
  <si>
    <t>4</t>
  </si>
  <si>
    <t>340231035</t>
  </si>
  <si>
    <t>Zazdívka otvorů v příčkách nebo stěnách plochy do 4 m2 cihlami děrovanými tl 140 mm</t>
  </si>
  <si>
    <t>m2</t>
  </si>
  <si>
    <t>349231811</t>
  </si>
  <si>
    <t>Přizdívka ostění s ozubem z cihel tl do 150 mm</t>
  </si>
  <si>
    <t>6</t>
  </si>
  <si>
    <t>Úpravy povrchů, podlahy a osazování výplní</t>
  </si>
  <si>
    <t>611325402</t>
  </si>
  <si>
    <t>Oprava vnitřní vápenocementové hrubé omítky stropů v rozsahu plochy do 30%</t>
  </si>
  <si>
    <t>8</t>
  </si>
  <si>
    <t>5</t>
  </si>
  <si>
    <t>612325121</t>
  </si>
  <si>
    <t>Vápenocementová štuková omítka rýh ve stěnách šířky do 150 mm</t>
  </si>
  <si>
    <t>10</t>
  </si>
  <si>
    <t>612325402</t>
  </si>
  <si>
    <t>Oprava vnitřní vápenocementové hrubé omítky stěn v rozsahu plochy do 30%</t>
  </si>
  <si>
    <t>12</t>
  </si>
  <si>
    <t>7</t>
  </si>
  <si>
    <t>612325423</t>
  </si>
  <si>
    <t>Oprava vnitřní vápenocementové štukové omítky stěn v rozsahu plochy do 50%</t>
  </si>
  <si>
    <t>14</t>
  </si>
  <si>
    <t>632481213</t>
  </si>
  <si>
    <t>Separační vrstva z PE fólie</t>
  </si>
  <si>
    <t>16</t>
  </si>
  <si>
    <t>Trubní vedení</t>
  </si>
  <si>
    <t>9</t>
  </si>
  <si>
    <t>871161000</t>
  </si>
  <si>
    <t>Vodovodní přípojka  - vč. stavebních prací, od napojení na hlavní řad k jednotlivým vodoměrům</t>
  </si>
  <si>
    <t>soubor</t>
  </si>
  <si>
    <t>18</t>
  </si>
  <si>
    <t>871265000</t>
  </si>
  <si>
    <t>Kanalizační přípojka  - vč. stavebních prací  od napojení na hlavní řad vč. šachty po rozvod v 1pp</t>
  </si>
  <si>
    <t>20</t>
  </si>
  <si>
    <t>Ostatní konstrukce a práce, bourání</t>
  </si>
  <si>
    <t>11</t>
  </si>
  <si>
    <t>949101111</t>
  </si>
  <si>
    <t>Lešení pomocné pro objekty pozemních staveb s lešeňovou podlahou v do 1,9 m zatížení do 150 kg/m2</t>
  </si>
  <si>
    <t>22</t>
  </si>
  <si>
    <t>950000000</t>
  </si>
  <si>
    <t>Další nespcifikované práce - odhad nákladů</t>
  </si>
  <si>
    <t>24</t>
  </si>
  <si>
    <t>13</t>
  </si>
  <si>
    <t>952901111</t>
  </si>
  <si>
    <t>Vyčištění budov bytové a občanské výstavby při výšce podlaží do 4 m</t>
  </si>
  <si>
    <t>26</t>
  </si>
  <si>
    <t>962031132</t>
  </si>
  <si>
    <t>Bourání příček z cihel, tvárnic nebo příčkovek  z cihel pálených, plných nebo dutých na maltu vápennou nebo vápenocementovou, tl. do 100 mm</t>
  </si>
  <si>
    <t>28</t>
  </si>
  <si>
    <t>962032000</t>
  </si>
  <si>
    <t>Bourání zdiva komínového nad střechou z cihel na MV nebo MVC</t>
  </si>
  <si>
    <t>30</t>
  </si>
  <si>
    <t>968072455</t>
  </si>
  <si>
    <t>Vybourání kovových dveřních zárubní pl do 2 m2</t>
  </si>
  <si>
    <t>32</t>
  </si>
  <si>
    <t>17</t>
  </si>
  <si>
    <t>978013191</t>
  </si>
  <si>
    <t>Otlučení (osekání) vnitřní vápenné nebo vápenocementové omítky stěn v rozsahu do 100 %</t>
  </si>
  <si>
    <t>34</t>
  </si>
  <si>
    <t>974082116</t>
  </si>
  <si>
    <t>Vysekání rýh pro vodiče v omítce MV nebo MVC stěn š do 150 mm</t>
  </si>
  <si>
    <t>m</t>
  </si>
  <si>
    <t>36</t>
  </si>
  <si>
    <t>19</t>
  </si>
  <si>
    <t>M</t>
  </si>
  <si>
    <t>735345000</t>
  </si>
  <si>
    <t>Bezpečnostní značení</t>
  </si>
  <si>
    <t>38</t>
  </si>
  <si>
    <t>449321100</t>
  </si>
  <si>
    <t>Dodávka a montáž přístroj hasicí ruční práškový</t>
  </si>
  <si>
    <t>kus</t>
  </si>
  <si>
    <t>40</t>
  </si>
  <si>
    <t>997</t>
  </si>
  <si>
    <t>Přesun sutě</t>
  </si>
  <si>
    <t>997013311</t>
  </si>
  <si>
    <t>Montáž a demontáž shozu suti v do 10 m</t>
  </si>
  <si>
    <t>42</t>
  </si>
  <si>
    <t>997013153</t>
  </si>
  <si>
    <t>Vnitrostaveništní doprava suti a vybouraných hmot pro budovy v do 12 m s omezením mechanizace</t>
  </si>
  <si>
    <t>t</t>
  </si>
  <si>
    <t>44</t>
  </si>
  <si>
    <t>23</t>
  </si>
  <si>
    <t>997013501</t>
  </si>
  <si>
    <t>Odvoz suti a vybouraných hmot na skládku nebo meziskládku do 1 km se složením</t>
  </si>
  <si>
    <t>46</t>
  </si>
  <si>
    <t>997013509</t>
  </si>
  <si>
    <t>Příplatek k odvozu suti a vybouraných hmot na skládku ZKD 1 km přes 1 km</t>
  </si>
  <si>
    <t>48</t>
  </si>
  <si>
    <t>25</t>
  </si>
  <si>
    <t>997013000</t>
  </si>
  <si>
    <t>Poplatek za uložení na skládce (skládkovné) stavebního odpadu</t>
  </si>
  <si>
    <t>50</t>
  </si>
  <si>
    <t>998</t>
  </si>
  <si>
    <t>Přesun hmot</t>
  </si>
  <si>
    <t>998010000</t>
  </si>
  <si>
    <t>Přesun hmot pro budovy zděné v do 12 m</t>
  </si>
  <si>
    <t>52</t>
  </si>
  <si>
    <t>PSV</t>
  </si>
  <si>
    <t>Práce a dodávky PSV</t>
  </si>
  <si>
    <t>711</t>
  </si>
  <si>
    <t>Izolace proti vodě, vlhkosti a plynům</t>
  </si>
  <si>
    <t>27</t>
  </si>
  <si>
    <t>711413111</t>
  </si>
  <si>
    <t>Izolace proti vodě za studena vodorovná těsnicí hmotou dvousložkovou na bázi polymery modifikované živičné emulze</t>
  </si>
  <si>
    <t>54</t>
  </si>
  <si>
    <t>711413121</t>
  </si>
  <si>
    <t>Izolace proti vodě za studena svislá těsnicí hmotou dvousložkovou na bázi polymery modifikované živičné emulze</t>
  </si>
  <si>
    <t>56</t>
  </si>
  <si>
    <t>29</t>
  </si>
  <si>
    <t>998711202</t>
  </si>
  <si>
    <t>Přesun hmot procentní pro izolace proti vodě, vlhkosti a plynům v objektech v do 12 m</t>
  </si>
  <si>
    <t>%</t>
  </si>
  <si>
    <t>58</t>
  </si>
  <si>
    <t>721</t>
  </si>
  <si>
    <t>Zdravotechnika - vnitřní kanalizace</t>
  </si>
  <si>
    <t>721171808</t>
  </si>
  <si>
    <t>Demontáž potrubí z PVC do D 114</t>
  </si>
  <si>
    <t>60</t>
  </si>
  <si>
    <t>31</t>
  </si>
  <si>
    <t>721174024</t>
  </si>
  <si>
    <t>Potrubí kanalizační z PP odpadní DN 75</t>
  </si>
  <si>
    <t>62</t>
  </si>
  <si>
    <t>721174025</t>
  </si>
  <si>
    <t>Potrubí kanalizační z PP odpadní DN 110</t>
  </si>
  <si>
    <t>64</t>
  </si>
  <si>
    <t>33</t>
  </si>
  <si>
    <t>721174026</t>
  </si>
  <si>
    <t>Potrubí kanalizační z PP odpadní DN 125</t>
  </si>
  <si>
    <t>66</t>
  </si>
  <si>
    <t>721174027</t>
  </si>
  <si>
    <t>Potrubí kanalizační z PP odpadní DN 160</t>
  </si>
  <si>
    <t>68</t>
  </si>
  <si>
    <t>35</t>
  </si>
  <si>
    <t>721174043</t>
  </si>
  <si>
    <t>Potrubí kanalizační z PP připojovací DN 50</t>
  </si>
  <si>
    <t>70</t>
  </si>
  <si>
    <t>721290111</t>
  </si>
  <si>
    <t>Zkouška těsnosti potrubí kanalizace vodou do DN 125</t>
  </si>
  <si>
    <t>72</t>
  </si>
  <si>
    <t>37</t>
  </si>
  <si>
    <t>998721202</t>
  </si>
  <si>
    <t>Přesun hmot procentní pro vnitřní kanalizace v objektech v do 12 m</t>
  </si>
  <si>
    <t>74</t>
  </si>
  <si>
    <t>722</t>
  </si>
  <si>
    <t>Zdravotechnika - vnitřní vodovod</t>
  </si>
  <si>
    <t>722170801</t>
  </si>
  <si>
    <t>Demontáž rozvodů vody z plastů do D 25</t>
  </si>
  <si>
    <t>76</t>
  </si>
  <si>
    <t>39</t>
  </si>
  <si>
    <t>722174002</t>
  </si>
  <si>
    <t>Potrubí vodovodní plastové PPR svar polyfuze PN 16 D 20 x 2,8 mm</t>
  </si>
  <si>
    <t>78</t>
  </si>
  <si>
    <t>722174022</t>
  </si>
  <si>
    <t>Potrubí vodovodní plastové PPR svar polyfuze PN 20 D 20 x 3,4 mm</t>
  </si>
  <si>
    <t>80</t>
  </si>
  <si>
    <t>41</t>
  </si>
  <si>
    <t>722181221</t>
  </si>
  <si>
    <t>Ochrana vodovodního potrubí přilepenými termoizolačními trubicemi z PE tl do 9 mm DN do 22 mm</t>
  </si>
  <si>
    <t>82</t>
  </si>
  <si>
    <t>722130233</t>
  </si>
  <si>
    <t>Potrubí vodovodní ocelové závitové pozinkované svařované běžné DN 25</t>
  </si>
  <si>
    <t>84</t>
  </si>
  <si>
    <t>43</t>
  </si>
  <si>
    <t>722250133</t>
  </si>
  <si>
    <t>Hydrantový systém s tvarově stálou hadicí D 25 x 30 m celoplechový</t>
  </si>
  <si>
    <t>86</t>
  </si>
  <si>
    <t>722270102</t>
  </si>
  <si>
    <t>Sestava vodoměrová závitová G 1</t>
  </si>
  <si>
    <t>88</t>
  </si>
  <si>
    <t>45</t>
  </si>
  <si>
    <t>722290226</t>
  </si>
  <si>
    <t>Zkouška těsnosti vodovodního potrubí závitového do DN 50</t>
  </si>
  <si>
    <t>90</t>
  </si>
  <si>
    <t>722290234</t>
  </si>
  <si>
    <t>Proplach a dezinfekce vodovodního potrubí do DN 80</t>
  </si>
  <si>
    <t>92</t>
  </si>
  <si>
    <t>47</t>
  </si>
  <si>
    <t>998722202</t>
  </si>
  <si>
    <t>Přesun hmot procentní pro vnitřní vodovod v objektech v do 12 m</t>
  </si>
  <si>
    <t>94</t>
  </si>
  <si>
    <t>725</t>
  </si>
  <si>
    <t>Zdravotechnika - zařizovací předměty</t>
  </si>
  <si>
    <t>725110811</t>
  </si>
  <si>
    <t>Demontáž klozetů splachovací s nádrží</t>
  </si>
  <si>
    <t>96</t>
  </si>
  <si>
    <t>49</t>
  </si>
  <si>
    <t>725122813</t>
  </si>
  <si>
    <t>Demontáž pisoárových stání s nádrží a jedním záchodkem</t>
  </si>
  <si>
    <t>98</t>
  </si>
  <si>
    <t>725240812</t>
  </si>
  <si>
    <t>Demontáž vaniček sprchových bez výtokových armatur</t>
  </si>
  <si>
    <t>100</t>
  </si>
  <si>
    <t>51</t>
  </si>
  <si>
    <t>725210821</t>
  </si>
  <si>
    <t>Demontáž umyvadel bez výtokových armatur</t>
  </si>
  <si>
    <t>102</t>
  </si>
  <si>
    <t>725330840</t>
  </si>
  <si>
    <t>Demontáž výlevka litinová nebo ocelová</t>
  </si>
  <si>
    <t>104</t>
  </si>
  <si>
    <t>53</t>
  </si>
  <si>
    <t>725244906</t>
  </si>
  <si>
    <t>Montáž zástěny sprchové do niky</t>
  </si>
  <si>
    <t>106</t>
  </si>
  <si>
    <t>55484430</t>
  </si>
  <si>
    <t>kout sprchový dveře jednokřídlé 750mm</t>
  </si>
  <si>
    <t>108</t>
  </si>
  <si>
    <t>55</t>
  </si>
  <si>
    <t>725219101</t>
  </si>
  <si>
    <t>Montáž umyvadla připevněného na konzoly</t>
  </si>
  <si>
    <t>110</t>
  </si>
  <si>
    <t>64211032</t>
  </si>
  <si>
    <t>umyvadlo keramické závěsné bílé 600x450mm</t>
  </si>
  <si>
    <t>112</t>
  </si>
  <si>
    <t>57</t>
  </si>
  <si>
    <t>725119125</t>
  </si>
  <si>
    <t>Montáž klozetových mís závěsných na nosné stěny</t>
  </si>
  <si>
    <t>114</t>
  </si>
  <si>
    <t>64236091</t>
  </si>
  <si>
    <t>mísa keramická klozetová závěsná bílá s hlubokým splachováním odpad vodorovný</t>
  </si>
  <si>
    <t>116</t>
  </si>
  <si>
    <t>59</t>
  </si>
  <si>
    <t>725241901</t>
  </si>
  <si>
    <t>Montáž vaničky sprchové</t>
  </si>
  <si>
    <t>118</t>
  </si>
  <si>
    <t>55423032</t>
  </si>
  <si>
    <t>vanička sprchová akrylátová čtvercová 900x900mm</t>
  </si>
  <si>
    <t>120</t>
  </si>
  <si>
    <t>61</t>
  </si>
  <si>
    <t>725539205</t>
  </si>
  <si>
    <t>Montáž ohřívačů zásobníkových závěsných tlakových do 160 litrů</t>
  </si>
  <si>
    <t>122</t>
  </si>
  <si>
    <t>48438691</t>
  </si>
  <si>
    <t>ohřívač vody elektrický zásobníkový závěsný akumulační svislý příkon 125L 2kW</t>
  </si>
  <si>
    <t>124</t>
  </si>
  <si>
    <t>63</t>
  </si>
  <si>
    <t>725813112</t>
  </si>
  <si>
    <t>Ventil rohový pračkový G 3/4</t>
  </si>
  <si>
    <t>126</t>
  </si>
  <si>
    <t>725821325</t>
  </si>
  <si>
    <t>Baterie dřezová stojánková páková s otáčivým kulatým ústím a délkou ramínka 220 mm</t>
  </si>
  <si>
    <t>128</t>
  </si>
  <si>
    <t>65</t>
  </si>
  <si>
    <t>725822612</t>
  </si>
  <si>
    <t>Baterie umyvadlová stojánková páková s výpustí</t>
  </si>
  <si>
    <t>130</t>
  </si>
  <si>
    <t>725841311</t>
  </si>
  <si>
    <t>Baterie sprchová nástěnná pákové</t>
  </si>
  <si>
    <t>132</t>
  </si>
  <si>
    <t>67</t>
  </si>
  <si>
    <t>998725202</t>
  </si>
  <si>
    <t>Přesun hmot procentní pro zařizovací předměty v objektech v do 12 m</t>
  </si>
  <si>
    <t>134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</si>
  <si>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</si>
  <si>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</si>
  <si>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</si>
  <si>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</si>
  <si>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136</t>
  </si>
  <si>
    <t>732</t>
  </si>
  <si>
    <t>Ústřední vytápění - strojovny</t>
  </si>
  <si>
    <t>69</t>
  </si>
  <si>
    <t>732111111</t>
  </si>
  <si>
    <t>Napojení na stávající rozvod</t>
  </si>
  <si>
    <t>138</t>
  </si>
  <si>
    <t>733</t>
  </si>
  <si>
    <t>Ústřední vytápění - rozvodné potrubí</t>
  </si>
  <si>
    <t>733222102</t>
  </si>
  <si>
    <t>Potrubí měděné polotvrdé spojované měkkým pájením D 15x1</t>
  </si>
  <si>
    <t>140</t>
  </si>
  <si>
    <t>71</t>
  </si>
  <si>
    <t>733222104</t>
  </si>
  <si>
    <t>Potrubí měděné polotvrdé spojované měkkým pájením D 22x1</t>
  </si>
  <si>
    <t>142</t>
  </si>
  <si>
    <t>733291101</t>
  </si>
  <si>
    <t>Zkouška těsnosti potrubí měděné do D 35x1,5</t>
  </si>
  <si>
    <t>144</t>
  </si>
  <si>
    <t>73</t>
  </si>
  <si>
    <t>998733202</t>
  </si>
  <si>
    <t>Přesun hmot procentní pro rozvody potrubí v objektech v do 12 m</t>
  </si>
  <si>
    <t>146</t>
  </si>
  <si>
    <t>734</t>
  </si>
  <si>
    <t>Ústřední vytápění - armatury</t>
  </si>
  <si>
    <t>734220101</t>
  </si>
  <si>
    <t>Ventil závitový regulační přímý G 3/4 PN 20 do 100°C</t>
  </si>
  <si>
    <t>148</t>
  </si>
  <si>
    <t>75</t>
  </si>
  <si>
    <t>734221682</t>
  </si>
  <si>
    <t>Termostatická hlavice kapalinová PN 10 do 110°C otopných těles VK</t>
  </si>
  <si>
    <t>150</t>
  </si>
  <si>
    <t>734261406</t>
  </si>
  <si>
    <t>Armatura připojovací přímá G 1/2x18 PN 10 do 110°C radiátorů typu VK</t>
  </si>
  <si>
    <t>152</t>
  </si>
  <si>
    <t>77</t>
  </si>
  <si>
    <t>998734202</t>
  </si>
  <si>
    <t>Přesun hmot procentní pro armatury v objektech v do 12 m</t>
  </si>
  <si>
    <t>154</t>
  </si>
  <si>
    <t>735</t>
  </si>
  <si>
    <t>Ústřední vytápění - otopná tělesa</t>
  </si>
  <si>
    <t>735151152</t>
  </si>
  <si>
    <t>Otopné těleso panelové jednodeskové bez přídavné přestupní plochy výška/délka 500/500 mm výkon 257 W</t>
  </si>
  <si>
    <t>156</t>
  </si>
  <si>
    <t>79</t>
  </si>
  <si>
    <t>735151178</t>
  </si>
  <si>
    <t>Otopné těleso panelové jednodeskové bez přídavné přestupní plochy výška/délka 600/1100mm výkon 664 W</t>
  </si>
  <si>
    <t>158</t>
  </si>
  <si>
    <t>735151354</t>
  </si>
  <si>
    <t>Otopné těleso panelové dvoudeskové bez přídavné přestupní plochy výška/délka 500/700 mm výkon 587 W</t>
  </si>
  <si>
    <t>160</t>
  </si>
  <si>
    <t>81</t>
  </si>
  <si>
    <t>735151355</t>
  </si>
  <si>
    <t>Otopné těleso panelové dvoudeskové bez přídavné přestupní plochy výška/délka 500/800 mm výkon 670 W</t>
  </si>
  <si>
    <t>162</t>
  </si>
  <si>
    <t>735151356</t>
  </si>
  <si>
    <t>Otopné těleso panelové dvoudeskové bez přídavné přestupní plochy výška/délka 500/900 mm výkon 754 W</t>
  </si>
  <si>
    <t>164</t>
  </si>
  <si>
    <t>83</t>
  </si>
  <si>
    <t>735151375</t>
  </si>
  <si>
    <t>Otopné těleso panelové dvoudeskové bez přídavné přestupní plochy výška/délka 600/800 mm výkon 782 W</t>
  </si>
  <si>
    <t>166</t>
  </si>
  <si>
    <t>735151675</t>
  </si>
  <si>
    <t>Otopné těleso panelové třídeskové 3 přídavné přestupní plochy výška/délka 600/800 mm výkon 1925 W</t>
  </si>
  <si>
    <t>168</t>
  </si>
  <si>
    <t>85</t>
  </si>
  <si>
    <t>735152677</t>
  </si>
  <si>
    <t>Otopné těleso panelové VK třídeskové 3 přídavné přestupní plochy výška/délka 600/1000mm výkon 2406 W</t>
  </si>
  <si>
    <t>170</t>
  </si>
  <si>
    <t>735164272</t>
  </si>
  <si>
    <t>Otopné těleso trubkové elektrické přímotopné výška/délka 1810/600 mm</t>
  </si>
  <si>
    <t>172</t>
  </si>
  <si>
    <t>87</t>
  </si>
  <si>
    <t>735164273</t>
  </si>
  <si>
    <t>Otopné těleso trubkové elektrické přímotopné výška/délka 1810/750 mm</t>
  </si>
  <si>
    <t>174</t>
  </si>
  <si>
    <t>998735202</t>
  </si>
  <si>
    <t>Přesun hmot procentní pro otopná tělesa v objektech v do 12 m</t>
  </si>
  <si>
    <t>176</t>
  </si>
  <si>
    <t>741</t>
  </si>
  <si>
    <t>Elektroinstalace - silnoproud dle PD</t>
  </si>
  <si>
    <t>89</t>
  </si>
  <si>
    <t>741000100</t>
  </si>
  <si>
    <t>Kabelové rozvody 1pp vč. stavebních přípomocí</t>
  </si>
  <si>
    <t>178</t>
  </si>
  <si>
    <t>741000200</t>
  </si>
  <si>
    <t>Kabelové rozvody - byty 1-6</t>
  </si>
  <si>
    <t>180</t>
  </si>
  <si>
    <t>91</t>
  </si>
  <si>
    <t>741000300</t>
  </si>
  <si>
    <t>Kabelové rozvody společné prostory vč. stavebních úprav</t>
  </si>
  <si>
    <t>182</t>
  </si>
  <si>
    <t>741000400</t>
  </si>
  <si>
    <t>Přípojka elektro vč. stavebních přípomocí</t>
  </si>
  <si>
    <t>184</t>
  </si>
  <si>
    <t>93</t>
  </si>
  <si>
    <t>741000500</t>
  </si>
  <si>
    <t>Hlavní rozvaděč</t>
  </si>
  <si>
    <t>186</t>
  </si>
  <si>
    <t>741000600</t>
  </si>
  <si>
    <t>Bytové rozvaděče</t>
  </si>
  <si>
    <t>188</t>
  </si>
  <si>
    <t>95</t>
  </si>
  <si>
    <t>741000700</t>
  </si>
  <si>
    <t>Svítidla zabudovaná</t>
  </si>
  <si>
    <t>190</t>
  </si>
  <si>
    <t>741000800</t>
  </si>
  <si>
    <t>Ostatní vybavení bytů - zásuvky, vypínače, atd.</t>
  </si>
  <si>
    <t>192</t>
  </si>
  <si>
    <t>97</t>
  </si>
  <si>
    <t>741000900</t>
  </si>
  <si>
    <t>Ostatní vybavení společních prostor vč. stavebních úprav</t>
  </si>
  <si>
    <t>194</t>
  </si>
  <si>
    <t>741210000</t>
  </si>
  <si>
    <t>Demontáž stávající elektroinstalace</t>
  </si>
  <si>
    <t>kpl</t>
  </si>
  <si>
    <t>196</t>
  </si>
  <si>
    <t>742</t>
  </si>
  <si>
    <t>Elektroinstalace - slaboproud</t>
  </si>
  <si>
    <t>99</t>
  </si>
  <si>
    <t>742210000</t>
  </si>
  <si>
    <t>D+M zařízení autonomní detekce a signalizac</t>
  </si>
  <si>
    <t>198</t>
  </si>
  <si>
    <t>742310000</t>
  </si>
  <si>
    <t>Domácí telefon pro jednotlivé byty</t>
  </si>
  <si>
    <t>200</t>
  </si>
  <si>
    <t>763</t>
  </si>
  <si>
    <t>Konstrukce suché výstavby</t>
  </si>
  <si>
    <t>101</t>
  </si>
  <si>
    <t>763111314</t>
  </si>
  <si>
    <t>SDK příčka tl 100 mm profil CW+UW 75 desky 1xA 12,5 TI 60 mm EI 30 Rw 47 DB</t>
  </si>
  <si>
    <t>202</t>
  </si>
  <si>
    <t>763111417</t>
  </si>
  <si>
    <t>SDK příčka tl 150 mm profil CW+UW 100 desky 2xA 12,5 TI 100 mm EI 60 Rw 55 DB</t>
  </si>
  <si>
    <t>204</t>
  </si>
  <si>
    <t>103</t>
  </si>
  <si>
    <t>763112315</t>
  </si>
  <si>
    <t>SDK příčka mezibytová tl 205 mm zdvojený profil CW+UW 75 desky 2xA 12,5 TI 50+50 mm EI 60 Rw 64 dB</t>
  </si>
  <si>
    <t>206</t>
  </si>
  <si>
    <t>ISV.8592248000048</t>
  </si>
  <si>
    <t>Isover AKU 100mm, λD = 0,035 (W·m-1·K-1),1000 x 625 x 100 mm, materiál vhodný do protipožárních konstrukcí příček a podhledů.</t>
  </si>
  <si>
    <t>-234768508</t>
  </si>
  <si>
    <t>763113343</t>
  </si>
  <si>
    <t>SDK příčka instalační tl 205 mm zdvojený profil CW+UW 75 desky 2xH2 12,5 TI 60 mm EI 60 Rw 52 dB</t>
  </si>
  <si>
    <t>208</t>
  </si>
  <si>
    <t>105</t>
  </si>
  <si>
    <t>763131411</t>
  </si>
  <si>
    <t>Podhled ze sádrokartonových desek  dvouvrstvá zavěšená spodní konstrukce z ocelových profilů CD, UD jednoduše opláštěná deskou standardní A, tl. 12,5 mm, bez TI</t>
  </si>
  <si>
    <t>210</t>
  </si>
  <si>
    <t>763131451</t>
  </si>
  <si>
    <t>SDK podhled deska 1xH2 12,5 bez TI dvouvrstvá spodní kce profil CD+UD</t>
  </si>
  <si>
    <t>212</t>
  </si>
  <si>
    <t>763135701</t>
  </si>
  <si>
    <t>Příplatek k montáži SDK podhledu za montáž jedné vrstvy zvukové izolace</t>
  </si>
  <si>
    <t>1655532138</t>
  </si>
  <si>
    <t>159</t>
  </si>
  <si>
    <t>ISV.5901644616709</t>
  </si>
  <si>
    <t>Isover PIANO 50mm, λD = 0,037 (W·m-1·K-1),šířka pásu 625 mm, Akustická skelná izolace Isover Piano je určena k izolaci příček a podhledů.</t>
  </si>
  <si>
    <t>515900383</t>
  </si>
  <si>
    <t>107</t>
  </si>
  <si>
    <t>998763402</t>
  </si>
  <si>
    <t>Přesun hmot procentní pro sádrokartonové konstrukce v objektech v do 12 m</t>
  </si>
  <si>
    <t>214</t>
  </si>
  <si>
    <t>766</t>
  </si>
  <si>
    <t>Konstrukce truhlářské</t>
  </si>
  <si>
    <t>766660171</t>
  </si>
  <si>
    <t>Montáž dveřních křídel otvíravých jednokřídlových š do 0,8 m do obložkové zárubně</t>
  </si>
  <si>
    <t>216</t>
  </si>
  <si>
    <t>109</t>
  </si>
  <si>
    <t>61162801</t>
  </si>
  <si>
    <t>dveře vnitřní hladké foliované plné 1křídlové 700x1970mm dub/buk</t>
  </si>
  <si>
    <t>218</t>
  </si>
  <si>
    <t>61162802</t>
  </si>
  <si>
    <t>dveře vnitřní hladké foliované plné 1křídlové 800x1970mm dub/buk</t>
  </si>
  <si>
    <t>220</t>
  </si>
  <si>
    <t>111</t>
  </si>
  <si>
    <t>766660181</t>
  </si>
  <si>
    <t>Montáž dveřních křídel otvíravých jednokřídlových š do 0,8 m požárních do obložkové zárubně</t>
  </si>
  <si>
    <t>222</t>
  </si>
  <si>
    <t>61165610</t>
  </si>
  <si>
    <t>dveře vnitřní požárně odolné CPL fólie EI (EW) 30 D3 1křídlové 800x1970mm</t>
  </si>
  <si>
    <t>224</t>
  </si>
  <si>
    <t>113</t>
  </si>
  <si>
    <t>766660451</t>
  </si>
  <si>
    <t>Montáž vchodových dveří dvoukřídlových bez nadsvětlíku do zdiva</t>
  </si>
  <si>
    <t>226</t>
  </si>
  <si>
    <t>61144000</t>
  </si>
  <si>
    <t>Dveře plastové dvojkřídlové vchodové 1300x2100 s pákovým uizávěrem</t>
  </si>
  <si>
    <t>228</t>
  </si>
  <si>
    <t>115</t>
  </si>
  <si>
    <t>766660729</t>
  </si>
  <si>
    <t>Montáž dveřního interiérového kování - štítku s klikou</t>
  </si>
  <si>
    <t>230</t>
  </si>
  <si>
    <t>54914622</t>
  </si>
  <si>
    <t>kování dveřní</t>
  </si>
  <si>
    <t>232</t>
  </si>
  <si>
    <t>117</t>
  </si>
  <si>
    <t>766660733</t>
  </si>
  <si>
    <t>Montáž dveřního bezpečnostního kování - štítku s klikou</t>
  </si>
  <si>
    <t>234</t>
  </si>
  <si>
    <t>54914120</t>
  </si>
  <si>
    <t>kování bezpečnostní</t>
  </si>
  <si>
    <t>236</t>
  </si>
  <si>
    <t>119</t>
  </si>
  <si>
    <t>766682111</t>
  </si>
  <si>
    <t>Montáž zárubní obložkových pro dveře jednokřídlové tl stěny do 170 mm</t>
  </si>
  <si>
    <t>238</t>
  </si>
  <si>
    <t>61182258</t>
  </si>
  <si>
    <t>zárubeň obložková pro dveře 1křídlé 600,700,800,900x1970mm tl 60-170mm dub,buk</t>
  </si>
  <si>
    <t>240</t>
  </si>
  <si>
    <t>121</t>
  </si>
  <si>
    <t>766682211</t>
  </si>
  <si>
    <t>Montáž zárubní obložkových protipožárních pro dveře jednokřídlové tl stěny do 170 mm</t>
  </si>
  <si>
    <t>242</t>
  </si>
  <si>
    <t>61182259</t>
  </si>
  <si>
    <t>zárubeň protipožární pro dveře 1křídlé 600,700,800,900x1970mm tl 60-170mm dub,buk</t>
  </si>
  <si>
    <t>244</t>
  </si>
  <si>
    <t>123</t>
  </si>
  <si>
    <t>766691914</t>
  </si>
  <si>
    <t>Vyvěšení nebo zavěšení dřevěných křídel dveří pl do 2 m2</t>
  </si>
  <si>
    <t>246</t>
  </si>
  <si>
    <t>766694112</t>
  </si>
  <si>
    <t>Montáž parapetních desek dřevěných nebo plastových šířky do 30 cm délky do 1,6 m</t>
  </si>
  <si>
    <t>248</t>
  </si>
  <si>
    <t>125</t>
  </si>
  <si>
    <t>60794101</t>
  </si>
  <si>
    <t>deska parapetní dřevotřísková vnitřní 200x1000mm</t>
  </si>
  <si>
    <t>250</t>
  </si>
  <si>
    <t>766695212</t>
  </si>
  <si>
    <t>Montáž truhlářských prahů dveří jednokřídlových šířky do 10 cm</t>
  </si>
  <si>
    <t>252</t>
  </si>
  <si>
    <t>127</t>
  </si>
  <si>
    <t>61187141</t>
  </si>
  <si>
    <t>práh dveřní dřevěný dubový tl 20mm</t>
  </si>
  <si>
    <t>254</t>
  </si>
  <si>
    <t>998766202</t>
  </si>
  <si>
    <t>Přesun hmot procentní pro konstrukce truhlářské v objektech v do 12 m</t>
  </si>
  <si>
    <t>256</t>
  </si>
  <si>
    <t>771</t>
  </si>
  <si>
    <t>Podlahy z dlaždic</t>
  </si>
  <si>
    <t>129</t>
  </si>
  <si>
    <t>771274123</t>
  </si>
  <si>
    <t>Montáž obkladů stupnic z dlaždic protiskluzných keramických flexibilní lepidlo š do 300 mm</t>
  </si>
  <si>
    <t>258</t>
  </si>
  <si>
    <t>59761330</t>
  </si>
  <si>
    <t>schodovka protiskluzná šířky 330mm</t>
  </si>
  <si>
    <t>260</t>
  </si>
  <si>
    <t>131</t>
  </si>
  <si>
    <t>771274242</t>
  </si>
  <si>
    <t>Montáž obkladů podstupnic z dlaždic reliéfních keramických flexibilní lepidlo v do 200 mm</t>
  </si>
  <si>
    <t>262</t>
  </si>
  <si>
    <t>771474112</t>
  </si>
  <si>
    <t>Montáž soklů z dlaždic keramických rovných flexibilní lepidlo v do 90 mm</t>
  </si>
  <si>
    <t>264</t>
  </si>
  <si>
    <t>133</t>
  </si>
  <si>
    <t>59761416</t>
  </si>
  <si>
    <t>sokl-dlažba keramická slinutá hladká do interiéru i exteriéru 300x80mm</t>
  </si>
  <si>
    <t>266</t>
  </si>
  <si>
    <t>771474132</t>
  </si>
  <si>
    <t>Montáž soklů z dlaždic keramických schodišťových stupňovitých flexibilní lepidlo v do 90 mm</t>
  </si>
  <si>
    <t>268</t>
  </si>
  <si>
    <t>135</t>
  </si>
  <si>
    <t>771573810</t>
  </si>
  <si>
    <t>Demontáž podlah z dlaždic keramických lepených</t>
  </si>
  <si>
    <t>270</t>
  </si>
  <si>
    <t>771574111</t>
  </si>
  <si>
    <t>Montáž podlah keramických hladkých lepených flexibilním lepidlem do 9 ks/m2</t>
  </si>
  <si>
    <t>272</t>
  </si>
  <si>
    <t>137</t>
  </si>
  <si>
    <t>59761011</t>
  </si>
  <si>
    <t>dlažba keramická slinutá hladká do interiéru i exteriéru do 9ks/m2</t>
  </si>
  <si>
    <t>274</t>
  </si>
  <si>
    <t>998771202</t>
  </si>
  <si>
    <t>Přesun hmot procentní pro podlahy z dlaždic v objektech v do 12 m</t>
  </si>
  <si>
    <t>276</t>
  </si>
  <si>
    <t>775</t>
  </si>
  <si>
    <t>Podlahy skládané</t>
  </si>
  <si>
    <t>139</t>
  </si>
  <si>
    <t>775413115</t>
  </si>
  <si>
    <t>Montáž podlahové lišty ze dřeva tvrdého nebo měkkého lepené</t>
  </si>
  <si>
    <t>278</t>
  </si>
  <si>
    <t>28411006</t>
  </si>
  <si>
    <t>lišta soklová PVC samolepící 15x50mm</t>
  </si>
  <si>
    <t>280</t>
  </si>
  <si>
    <t>141</t>
  </si>
  <si>
    <t>775541151</t>
  </si>
  <si>
    <t>Montáž podlah plovoucích z lamel laminátových</t>
  </si>
  <si>
    <t>282</t>
  </si>
  <si>
    <t>61152129</t>
  </si>
  <si>
    <t>podlaha laminátová zámkový spoj s obvodovou spárou 192x1285x8mm</t>
  </si>
  <si>
    <t>284</t>
  </si>
  <si>
    <t>143</t>
  </si>
  <si>
    <t>775591191</t>
  </si>
  <si>
    <t>Montáž podložky vyrovnávací a tlumící pro plovoucí podlahy</t>
  </si>
  <si>
    <t>286</t>
  </si>
  <si>
    <t>161</t>
  </si>
  <si>
    <t>3012100005</t>
  </si>
  <si>
    <t>Podložka ISOBOARD pod plovoucí podlahy 5,0x590x850mm</t>
  </si>
  <si>
    <t>2017319735</t>
  </si>
  <si>
    <t>145</t>
  </si>
  <si>
    <t>998775202</t>
  </si>
  <si>
    <t>Přesun hmot procentní pro podlahy dřevěné v objektech v do 12 m</t>
  </si>
  <si>
    <t>290</t>
  </si>
  <si>
    <t>776</t>
  </si>
  <si>
    <t>Podlahy povlakové</t>
  </si>
  <si>
    <t>776141111</t>
  </si>
  <si>
    <t>Vyrovnání podkladu povlakových podlah stěrkou pevnosti 20 MPa tl 3 mm</t>
  </si>
  <si>
    <t>292</t>
  </si>
  <si>
    <t>147</t>
  </si>
  <si>
    <t>776201812</t>
  </si>
  <si>
    <t>Demontáž lepených povlakových podlah s podložkou ručně</t>
  </si>
  <si>
    <t>294</t>
  </si>
  <si>
    <t>776410811</t>
  </si>
  <si>
    <t>Odstranění soklíků a lišt pryžových nebo plastových</t>
  </si>
  <si>
    <t>296</t>
  </si>
  <si>
    <t>781</t>
  </si>
  <si>
    <t>Dokončovací práce - obklady</t>
  </si>
  <si>
    <t>149</t>
  </si>
  <si>
    <t>781473810</t>
  </si>
  <si>
    <t>Demontáž obkladů z obkladaček keramických lepených</t>
  </si>
  <si>
    <t>298</t>
  </si>
  <si>
    <t>781474111</t>
  </si>
  <si>
    <t>Montáž obkladů vnitřních keramických hladkých do 9 ks/m2 lepených flexibilním lepidlem</t>
  </si>
  <si>
    <t>300</t>
  </si>
  <si>
    <t>151</t>
  </si>
  <si>
    <t>59761026</t>
  </si>
  <si>
    <t>obklad keramický hladký do 12ks/m2</t>
  </si>
  <si>
    <t>302</t>
  </si>
  <si>
    <t>781494111</t>
  </si>
  <si>
    <t>Plastové profily rohové lepené flexibilním lepidlem</t>
  </si>
  <si>
    <t>304</t>
  </si>
  <si>
    <t>153</t>
  </si>
  <si>
    <t>781495115</t>
  </si>
  <si>
    <t>Spárování vnitřních obkladů silikonem</t>
  </si>
  <si>
    <t>306</t>
  </si>
  <si>
    <t>998781202</t>
  </si>
  <si>
    <t>Přesun hmot procentní pro obklady keramické v objektech v do 12 m</t>
  </si>
  <si>
    <t>308</t>
  </si>
  <si>
    <t>784</t>
  </si>
  <si>
    <t>Dokončovací práce - malby a tapety</t>
  </si>
  <si>
    <t>155</t>
  </si>
  <si>
    <t>784211101</t>
  </si>
  <si>
    <t>Dvojnásobné bílé malby ze směsí za mokra výborně otěruvzdorných v místnostech výšky do 3,80 m</t>
  </si>
  <si>
    <t>310</t>
  </si>
  <si>
    <t>VRN</t>
  </si>
  <si>
    <t>Vedlejší rozpočtové náklady</t>
  </si>
  <si>
    <t>VRN3</t>
  </si>
  <si>
    <t>Zařízení staveniště</t>
  </si>
  <si>
    <t>030001000</t>
  </si>
  <si>
    <t>312</t>
  </si>
  <si>
    <t>VRN4</t>
  </si>
  <si>
    <t>Inženýrská činnost</t>
  </si>
  <si>
    <t>157</t>
  </si>
  <si>
    <t>045002000</t>
  </si>
  <si>
    <t>Kompletační a koordinační činnost</t>
  </si>
  <si>
    <t>314</t>
  </si>
  <si>
    <t>byty Luční Vlasim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</si>
</sst>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>
      <selection activeCell="O10" sqref="O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7" customHeight="1">
      <c r="AR2" s="161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6</v>
      </c>
      <c r="BT2" s="13" t="s">
        <v>7</v>
      </c>
    </row>
    <row r="3" spans="2:72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58" t="s">
        <v>13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6"/>
      <c r="BS5" s="13" t="s">
        <v>6</v>
      </c>
    </row>
    <row r="6" spans="2:71" ht="37" customHeight="1">
      <c r="B6" s="16"/>
      <c r="D6" s="21" t="s">
        <v>14</v>
      </c>
      <c r="K6" s="160" t="s">
        <v>752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6"/>
      <c r="BS6" s="13" t="s">
        <v>6</v>
      </c>
    </row>
    <row r="7" spans="2:71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2:71" ht="14.5" customHeight="1">
      <c r="B9" s="16"/>
      <c r="AR9" s="16"/>
      <c r="BS9" s="13" t="s">
        <v>6</v>
      </c>
    </row>
    <row r="10" spans="2:71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18</v>
      </c>
      <c r="AK11" s="22" t="s">
        <v>23</v>
      </c>
      <c r="AN11" s="20" t="s">
        <v>1</v>
      </c>
      <c r="AR11" s="16"/>
      <c r="BS11" s="13" t="s">
        <v>6</v>
      </c>
    </row>
    <row r="12" spans="2:71" ht="7" customHeight="1">
      <c r="B12" s="16"/>
      <c r="AR12" s="16"/>
      <c r="BS12" s="13" t="s">
        <v>6</v>
      </c>
    </row>
    <row r="13" spans="2:71" ht="12" customHeight="1">
      <c r="B13" s="16"/>
      <c r="D13" s="22" t="s">
        <v>24</v>
      </c>
      <c r="AK13" s="22" t="s">
        <v>22</v>
      </c>
      <c r="AN13" s="20" t="s">
        <v>1</v>
      </c>
      <c r="AR13" s="16"/>
      <c r="BS13" s="13" t="s">
        <v>6</v>
      </c>
    </row>
    <row r="14" spans="2:71" ht="12.5">
      <c r="B14" s="16"/>
      <c r="E14" s="20" t="s">
        <v>18</v>
      </c>
      <c r="AK14" s="22" t="s">
        <v>23</v>
      </c>
      <c r="AN14" s="20" t="s">
        <v>1</v>
      </c>
      <c r="AR14" s="16"/>
      <c r="BS14" s="13" t="s">
        <v>6</v>
      </c>
    </row>
    <row r="15" spans="2:71" ht="7" customHeight="1">
      <c r="B15" s="16"/>
      <c r="AR15" s="16"/>
      <c r="BS15" s="13" t="s">
        <v>3</v>
      </c>
    </row>
    <row r="16" spans="2:71" ht="12" customHeight="1">
      <c r="B16" s="16"/>
      <c r="D16" s="22" t="s">
        <v>25</v>
      </c>
      <c r="AK16" s="22" t="s">
        <v>22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18</v>
      </c>
      <c r="AK17" s="22" t="s">
        <v>23</v>
      </c>
      <c r="AN17" s="20" t="s">
        <v>1</v>
      </c>
      <c r="AR17" s="16"/>
      <c r="BS17" s="13" t="s">
        <v>26</v>
      </c>
    </row>
    <row r="18" spans="2:71" ht="7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22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18</v>
      </c>
      <c r="AK20" s="22" t="s">
        <v>23</v>
      </c>
      <c r="AN20" s="20" t="s">
        <v>1</v>
      </c>
      <c r="AR20" s="16"/>
      <c r="BS20" s="13" t="s">
        <v>26</v>
      </c>
    </row>
    <row r="21" spans="2:44" ht="7" customHeight="1">
      <c r="B21" s="16"/>
      <c r="AR21" s="16"/>
    </row>
    <row r="22" spans="2:44" ht="12" customHeight="1">
      <c r="B22" s="16"/>
      <c r="D22" s="22" t="s">
        <v>28</v>
      </c>
      <c r="AR22" s="16"/>
    </row>
    <row r="23" spans="2:44" ht="16.5" customHeight="1">
      <c r="B23" s="16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</row>
    <row r="24" spans="2:44" ht="7" customHeight="1">
      <c r="B24" s="16"/>
      <c r="AR24" s="16"/>
    </row>
    <row r="25" spans="2:44" ht="7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3">
        <f>ROUND(AG94,2)</f>
        <v>0</v>
      </c>
      <c r="AL26" s="164"/>
      <c r="AM26" s="164"/>
      <c r="AN26" s="164"/>
      <c r="AO26" s="164"/>
      <c r="AR26" s="25"/>
    </row>
    <row r="27" spans="2:44" s="1" customFormat="1" ht="7" customHeight="1">
      <c r="B27" s="25"/>
      <c r="AR27" s="25"/>
    </row>
    <row r="28" spans="2:44" s="1" customFormat="1" ht="12.5">
      <c r="B28" s="25"/>
      <c r="L28" s="157" t="s">
        <v>30</v>
      </c>
      <c r="M28" s="157"/>
      <c r="N28" s="157"/>
      <c r="O28" s="157"/>
      <c r="P28" s="157"/>
      <c r="W28" s="157" t="s">
        <v>31</v>
      </c>
      <c r="X28" s="157"/>
      <c r="Y28" s="157"/>
      <c r="Z28" s="157"/>
      <c r="AA28" s="157"/>
      <c r="AB28" s="157"/>
      <c r="AC28" s="157"/>
      <c r="AD28" s="157"/>
      <c r="AE28" s="157"/>
      <c r="AK28" s="157" t="s">
        <v>32</v>
      </c>
      <c r="AL28" s="157"/>
      <c r="AM28" s="157"/>
      <c r="AN28" s="157"/>
      <c r="AO28" s="157"/>
      <c r="AR28" s="25"/>
    </row>
    <row r="29" spans="2:44" s="2" customFormat="1" ht="14.5" customHeight="1">
      <c r="B29" s="29"/>
      <c r="D29" s="22" t="s">
        <v>33</v>
      </c>
      <c r="F29" s="22" t="s">
        <v>34</v>
      </c>
      <c r="L29" s="156">
        <v>0.21</v>
      </c>
      <c r="M29" s="155"/>
      <c r="N29" s="155"/>
      <c r="O29" s="155"/>
      <c r="P29" s="155"/>
      <c r="W29" s="154">
        <f>ROUND(AZ94,2)</f>
        <v>0</v>
      </c>
      <c r="X29" s="155"/>
      <c r="Y29" s="155"/>
      <c r="Z29" s="155"/>
      <c r="AA29" s="155"/>
      <c r="AB29" s="155"/>
      <c r="AC29" s="155"/>
      <c r="AD29" s="155"/>
      <c r="AE29" s="155"/>
      <c r="AK29" s="154">
        <f>ROUND(AV94,2)</f>
        <v>0</v>
      </c>
      <c r="AL29" s="155"/>
      <c r="AM29" s="155"/>
      <c r="AN29" s="155"/>
      <c r="AO29" s="155"/>
      <c r="AR29" s="29"/>
    </row>
    <row r="30" spans="2:44" s="2" customFormat="1" ht="14.5" customHeight="1">
      <c r="B30" s="29"/>
      <c r="F30" s="22" t="s">
        <v>35</v>
      </c>
      <c r="L30" s="156">
        <v>0.15</v>
      </c>
      <c r="M30" s="155"/>
      <c r="N30" s="155"/>
      <c r="O30" s="155"/>
      <c r="P30" s="155"/>
      <c r="W30" s="154">
        <f>ROUND(BA94,2)</f>
        <v>0</v>
      </c>
      <c r="X30" s="155"/>
      <c r="Y30" s="155"/>
      <c r="Z30" s="155"/>
      <c r="AA30" s="155"/>
      <c r="AB30" s="155"/>
      <c r="AC30" s="155"/>
      <c r="AD30" s="155"/>
      <c r="AE30" s="155"/>
      <c r="AK30" s="154">
        <f>ROUND(AW94,2)</f>
        <v>0</v>
      </c>
      <c r="AL30" s="155"/>
      <c r="AM30" s="155"/>
      <c r="AN30" s="155"/>
      <c r="AO30" s="155"/>
      <c r="AR30" s="29"/>
    </row>
    <row r="31" spans="2:44" s="2" customFormat="1" ht="14.5" customHeight="1" hidden="1">
      <c r="B31" s="29"/>
      <c r="F31" s="22" t="s">
        <v>36</v>
      </c>
      <c r="L31" s="156">
        <v>0.21</v>
      </c>
      <c r="M31" s="155"/>
      <c r="N31" s="155"/>
      <c r="O31" s="155"/>
      <c r="P31" s="155"/>
      <c r="W31" s="154">
        <f>ROUND(BB94,2)</f>
        <v>0</v>
      </c>
      <c r="X31" s="155"/>
      <c r="Y31" s="155"/>
      <c r="Z31" s="155"/>
      <c r="AA31" s="155"/>
      <c r="AB31" s="155"/>
      <c r="AC31" s="155"/>
      <c r="AD31" s="155"/>
      <c r="AE31" s="155"/>
      <c r="AK31" s="154">
        <v>0</v>
      </c>
      <c r="AL31" s="155"/>
      <c r="AM31" s="155"/>
      <c r="AN31" s="155"/>
      <c r="AO31" s="155"/>
      <c r="AR31" s="29"/>
    </row>
    <row r="32" spans="2:44" s="2" customFormat="1" ht="14.5" customHeight="1" hidden="1">
      <c r="B32" s="29"/>
      <c r="F32" s="22" t="s">
        <v>37</v>
      </c>
      <c r="L32" s="156">
        <v>0.15</v>
      </c>
      <c r="M32" s="155"/>
      <c r="N32" s="155"/>
      <c r="O32" s="155"/>
      <c r="P32" s="155"/>
      <c r="W32" s="154">
        <f>ROUND(BC94,2)</f>
        <v>0</v>
      </c>
      <c r="X32" s="155"/>
      <c r="Y32" s="155"/>
      <c r="Z32" s="155"/>
      <c r="AA32" s="155"/>
      <c r="AB32" s="155"/>
      <c r="AC32" s="155"/>
      <c r="AD32" s="155"/>
      <c r="AE32" s="155"/>
      <c r="AK32" s="154">
        <v>0</v>
      </c>
      <c r="AL32" s="155"/>
      <c r="AM32" s="155"/>
      <c r="AN32" s="155"/>
      <c r="AO32" s="155"/>
      <c r="AR32" s="29"/>
    </row>
    <row r="33" spans="2:44" s="2" customFormat="1" ht="14.5" customHeight="1" hidden="1">
      <c r="B33" s="29"/>
      <c r="F33" s="22" t="s">
        <v>38</v>
      </c>
      <c r="L33" s="156">
        <v>0</v>
      </c>
      <c r="M33" s="155"/>
      <c r="N33" s="155"/>
      <c r="O33" s="155"/>
      <c r="P33" s="155"/>
      <c r="W33" s="154">
        <f>ROUND(BD94,2)</f>
        <v>0</v>
      </c>
      <c r="X33" s="155"/>
      <c r="Y33" s="155"/>
      <c r="Z33" s="155"/>
      <c r="AA33" s="155"/>
      <c r="AB33" s="155"/>
      <c r="AC33" s="155"/>
      <c r="AD33" s="155"/>
      <c r="AE33" s="155"/>
      <c r="AK33" s="154">
        <v>0</v>
      </c>
      <c r="AL33" s="155"/>
      <c r="AM33" s="155"/>
      <c r="AN33" s="155"/>
      <c r="AO33" s="155"/>
      <c r="AR33" s="29"/>
    </row>
    <row r="34" spans="2:44" s="1" customFormat="1" ht="7" customHeight="1">
      <c r="B34" s="25"/>
      <c r="AR34" s="25"/>
    </row>
    <row r="35" spans="2:44" s="1" customFormat="1" ht="25.9" customHeight="1">
      <c r="B35" s="25"/>
      <c r="C35" s="30"/>
      <c r="D35" s="31" t="s">
        <v>39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40</v>
      </c>
      <c r="U35" s="32"/>
      <c r="V35" s="32"/>
      <c r="W35" s="32"/>
      <c r="X35" s="150" t="s">
        <v>41</v>
      </c>
      <c r="Y35" s="151"/>
      <c r="Z35" s="151"/>
      <c r="AA35" s="151"/>
      <c r="AB35" s="151"/>
      <c r="AC35" s="32"/>
      <c r="AD35" s="32"/>
      <c r="AE35" s="32"/>
      <c r="AF35" s="32"/>
      <c r="AG35" s="32"/>
      <c r="AH35" s="32"/>
      <c r="AI35" s="32"/>
      <c r="AJ35" s="32"/>
      <c r="AK35" s="152">
        <f>SUM(AK26:AK33)</f>
        <v>0</v>
      </c>
      <c r="AL35" s="151"/>
      <c r="AM35" s="151"/>
      <c r="AN35" s="151"/>
      <c r="AO35" s="153"/>
      <c r="AP35" s="30"/>
      <c r="AQ35" s="30"/>
      <c r="AR35" s="25"/>
    </row>
    <row r="36" spans="2:44" s="1" customFormat="1" ht="7" customHeight="1">
      <c r="B36" s="25"/>
      <c r="AR36" s="25"/>
    </row>
    <row r="37" spans="2:44" s="1" customFormat="1" ht="14.5" customHeight="1">
      <c r="B37" s="25"/>
      <c r="AR37" s="25"/>
    </row>
    <row r="38" spans="2:44" ht="14.5" customHeight="1">
      <c r="B38" s="16"/>
      <c r="AR38" s="16"/>
    </row>
    <row r="39" spans="2:44" ht="14.5" customHeight="1">
      <c r="B39" s="16"/>
      <c r="AR39" s="16"/>
    </row>
    <row r="40" spans="2:44" ht="14.5" customHeight="1">
      <c r="B40" s="16"/>
      <c r="AR40" s="16"/>
    </row>
    <row r="41" spans="2:44" ht="14.5" customHeight="1">
      <c r="B41" s="16"/>
      <c r="AR41" s="16"/>
    </row>
    <row r="42" spans="2:44" ht="14.5" customHeight="1">
      <c r="B42" s="16"/>
      <c r="AR42" s="16"/>
    </row>
    <row r="43" spans="2:44" ht="14.5" customHeight="1">
      <c r="B43" s="16"/>
      <c r="AR43" s="16"/>
    </row>
    <row r="44" spans="2:44" ht="14.5" customHeight="1">
      <c r="B44" s="16"/>
      <c r="AR44" s="16"/>
    </row>
    <row r="45" spans="2:44" ht="14.5" customHeight="1">
      <c r="B45" s="16"/>
      <c r="AR45" s="16"/>
    </row>
    <row r="46" spans="2:44" ht="14.5" customHeight="1">
      <c r="B46" s="16"/>
      <c r="AR46" s="16"/>
    </row>
    <row r="47" spans="2:44" ht="14.5" customHeight="1">
      <c r="B47" s="16"/>
      <c r="AR47" s="16"/>
    </row>
    <row r="48" spans="2:44" ht="14.5" customHeight="1">
      <c r="B48" s="16"/>
      <c r="AR48" s="16"/>
    </row>
    <row r="49" spans="2:44" s="1" customFormat="1" ht="14.5" customHeight="1">
      <c r="B49" s="25"/>
      <c r="D49" s="34" t="s">
        <v>42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43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5">
      <c r="B60" s="25"/>
      <c r="D60" s="36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44</v>
      </c>
      <c r="AI60" s="27"/>
      <c r="AJ60" s="27"/>
      <c r="AK60" s="27"/>
      <c r="AL60" s="27"/>
      <c r="AM60" s="36" t="s">
        <v>45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">
      <c r="B64" s="25"/>
      <c r="D64" s="34" t="s">
        <v>46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47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5">
      <c r="B75" s="25"/>
      <c r="D75" s="36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44</v>
      </c>
      <c r="AI75" s="27"/>
      <c r="AJ75" s="27"/>
      <c r="AK75" s="27"/>
      <c r="AL75" s="27"/>
      <c r="AM75" s="36" t="s">
        <v>45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7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5" customHeight="1">
      <c r="B82" s="25"/>
      <c r="C82" s="17" t="s">
        <v>48</v>
      </c>
      <c r="AR82" s="25"/>
    </row>
    <row r="83" spans="2:44" s="1" customFormat="1" ht="7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022</v>
      </c>
      <c r="AR84" s="41"/>
    </row>
    <row r="85" spans="2:44" s="4" customFormat="1" ht="37" customHeight="1">
      <c r="B85" s="42"/>
      <c r="C85" s="43" t="s">
        <v>14</v>
      </c>
      <c r="L85" s="175" t="str">
        <f>K6</f>
        <v>byty Luční Vlasim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2"/>
    </row>
    <row r="86" spans="2:44" s="1" customFormat="1" ht="7" customHeight="1">
      <c r="B86" s="25"/>
      <c r="AR86" s="25"/>
    </row>
    <row r="87" spans="2:44" s="1" customFormat="1" ht="12" customHeight="1">
      <c r="B87" s="25"/>
      <c r="C87" s="22" t="s">
        <v>17</v>
      </c>
      <c r="L87" s="44" t="str">
        <f>IF(K8="","",K8)</f>
        <v/>
      </c>
      <c r="AI87" s="22" t="s">
        <v>19</v>
      </c>
      <c r="AM87" s="177" t="str">
        <f>IF(AN8="","",AN8)</f>
        <v>24. 6. 2019</v>
      </c>
      <c r="AN87" s="177"/>
      <c r="AR87" s="25"/>
    </row>
    <row r="88" spans="2:44" s="1" customFormat="1" ht="7" customHeight="1">
      <c r="B88" s="25"/>
      <c r="AR88" s="25"/>
    </row>
    <row r="89" spans="2:56" s="1" customFormat="1" ht="15.25" customHeight="1">
      <c r="B89" s="25"/>
      <c r="C89" s="22" t="s">
        <v>21</v>
      </c>
      <c r="L89" s="3" t="str">
        <f>IF(E11="","",E11)</f>
        <v/>
      </c>
      <c r="AI89" s="22" t="s">
        <v>25</v>
      </c>
      <c r="AM89" s="178" t="str">
        <f>IF(E17="","",E17)</f>
        <v/>
      </c>
      <c r="AN89" s="179"/>
      <c r="AO89" s="179"/>
      <c r="AP89" s="179"/>
      <c r="AR89" s="25"/>
      <c r="AS89" s="180" t="s">
        <v>49</v>
      </c>
      <c r="AT89" s="181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5" customHeight="1">
      <c r="B90" s="25"/>
      <c r="C90" s="22" t="s">
        <v>24</v>
      </c>
      <c r="L90" s="3" t="str">
        <f>IF(E14="","",E14)</f>
        <v/>
      </c>
      <c r="AI90" s="22" t="s">
        <v>27</v>
      </c>
      <c r="AM90" s="178" t="str">
        <f>IF(E20="","",E20)</f>
        <v/>
      </c>
      <c r="AN90" s="179"/>
      <c r="AO90" s="179"/>
      <c r="AP90" s="179"/>
      <c r="AR90" s="25"/>
      <c r="AS90" s="182"/>
      <c r="AT90" s="183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82"/>
      <c r="AT91" s="183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65" t="s">
        <v>50</v>
      </c>
      <c r="D92" s="166"/>
      <c r="E92" s="166"/>
      <c r="F92" s="166"/>
      <c r="G92" s="166"/>
      <c r="H92" s="50"/>
      <c r="I92" s="167" t="s">
        <v>51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8" t="s">
        <v>52</v>
      </c>
      <c r="AH92" s="166"/>
      <c r="AI92" s="166"/>
      <c r="AJ92" s="166"/>
      <c r="AK92" s="166"/>
      <c r="AL92" s="166"/>
      <c r="AM92" s="166"/>
      <c r="AN92" s="167" t="s">
        <v>53</v>
      </c>
      <c r="AO92" s="166"/>
      <c r="AP92" s="169"/>
      <c r="AQ92" s="51" t="s">
        <v>54</v>
      </c>
      <c r="AR92" s="25"/>
      <c r="AS92" s="52" t="s">
        <v>55</v>
      </c>
      <c r="AT92" s="53" t="s">
        <v>56</v>
      </c>
      <c r="AU92" s="53" t="s">
        <v>57</v>
      </c>
      <c r="AV92" s="53" t="s">
        <v>58</v>
      </c>
      <c r="AW92" s="53" t="s">
        <v>59</v>
      </c>
      <c r="AX92" s="53" t="s">
        <v>60</v>
      </c>
      <c r="AY92" s="53" t="s">
        <v>61</v>
      </c>
      <c r="AZ92" s="53" t="s">
        <v>62</v>
      </c>
      <c r="BA92" s="53" t="s">
        <v>63</v>
      </c>
      <c r="BB92" s="53" t="s">
        <v>64</v>
      </c>
      <c r="BC92" s="53" t="s">
        <v>65</v>
      </c>
      <c r="BD92" s="54" t="s">
        <v>66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5" customHeight="1">
      <c r="B94" s="56"/>
      <c r="C94" s="57" t="s">
        <v>67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31.24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68</v>
      </c>
      <c r="BT94" s="65" t="s">
        <v>69</v>
      </c>
      <c r="BU94" s="66" t="s">
        <v>70</v>
      </c>
      <c r="BV94" s="65" t="s">
        <v>71</v>
      </c>
      <c r="BW94" s="65" t="s">
        <v>4</v>
      </c>
      <c r="BX94" s="65" t="s">
        <v>72</v>
      </c>
      <c r="CL94" s="65" t="s">
        <v>1</v>
      </c>
    </row>
    <row r="95" spans="1:91" s="6" customFormat="1" ht="40.5" customHeight="1">
      <c r="A95" s="67" t="s">
        <v>73</v>
      </c>
      <c r="B95" s="68"/>
      <c r="C95" s="69"/>
      <c r="D95" s="172" t="s">
        <v>74</v>
      </c>
      <c r="E95" s="172"/>
      <c r="F95" s="172"/>
      <c r="G95" s="172"/>
      <c r="H95" s="172"/>
      <c r="I95" s="70"/>
      <c r="J95" s="172" t="s">
        <v>75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'SO01 - 2019- 022- St - SO...'!J30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1" t="s">
        <v>76</v>
      </c>
      <c r="AR95" s="68"/>
      <c r="AS95" s="72">
        <v>0</v>
      </c>
      <c r="AT95" s="73">
        <f>ROUND(SUM(AV95:AW95),2)</f>
        <v>0</v>
      </c>
      <c r="AU95" s="74">
        <f>'SO01 - 2019- 022- St - SO...'!P145</f>
        <v>31.24</v>
      </c>
      <c r="AV95" s="73">
        <f>'SO01 - 2019- 022- St - SO...'!J33</f>
        <v>0</v>
      </c>
      <c r="AW95" s="73">
        <f>'SO01 - 2019- 022- St - SO...'!J34</f>
        <v>0</v>
      </c>
      <c r="AX95" s="73">
        <f>'SO01 - 2019- 022- St - SO...'!J35</f>
        <v>0</v>
      </c>
      <c r="AY95" s="73">
        <f>'SO01 - 2019- 022- St - SO...'!J36</f>
        <v>0</v>
      </c>
      <c r="AZ95" s="73">
        <f>'SO01 - 2019- 022- St - SO...'!F33</f>
        <v>0</v>
      </c>
      <c r="BA95" s="73">
        <f>'SO01 - 2019- 022- St - SO...'!F34</f>
        <v>0</v>
      </c>
      <c r="BB95" s="73">
        <f>'SO01 - 2019- 022- St - SO...'!F35</f>
        <v>0</v>
      </c>
      <c r="BC95" s="73">
        <f>'SO01 - 2019- 022- St - SO...'!F36</f>
        <v>0</v>
      </c>
      <c r="BD95" s="75">
        <f>'SO01 - 2019- 022- St - SO...'!F37</f>
        <v>0</v>
      </c>
      <c r="BT95" s="76" t="s">
        <v>77</v>
      </c>
      <c r="BV95" s="76" t="s">
        <v>71</v>
      </c>
      <c r="BW95" s="76" t="s">
        <v>78</v>
      </c>
      <c r="BX95" s="76" t="s">
        <v>4</v>
      </c>
      <c r="CL95" s="76" t="s">
        <v>1</v>
      </c>
      <c r="CM95" s="76" t="s">
        <v>79</v>
      </c>
    </row>
    <row r="96" spans="2:44" s="1" customFormat="1" ht="30" customHeight="1">
      <c r="B96" s="25"/>
      <c r="AR96" s="25"/>
    </row>
    <row r="97" spans="2:44" s="1" customFormat="1" ht="7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SO01 - 2019- 022- St - S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5"/>
  <sheetViews>
    <sheetView showGridLines="0" tabSelected="1" workbookViewId="0" topLeftCell="A310">
      <selection activeCell="V145" sqref="V14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7" customHeight="1">
      <c r="L2" s="161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3" t="s">
        <v>78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5" customHeight="1">
      <c r="B4" s="16"/>
      <c r="D4" s="17" t="s">
        <v>80</v>
      </c>
      <c r="L4" s="16"/>
      <c r="M4" s="78" t="s">
        <v>10</v>
      </c>
      <c r="AT4" s="13" t="s">
        <v>3</v>
      </c>
    </row>
    <row r="5" spans="2:12" ht="7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85" t="str">
        <f>'Rekapitulace stavby'!K6</f>
        <v>byty Luční Vlasim</v>
      </c>
      <c r="F7" s="186"/>
      <c r="G7" s="186"/>
      <c r="H7" s="186"/>
      <c r="L7" s="16"/>
    </row>
    <row r="8" spans="2:12" s="1" customFormat="1" ht="12" customHeight="1">
      <c r="B8" s="25"/>
      <c r="D8" s="22" t="s">
        <v>81</v>
      </c>
      <c r="L8" s="25"/>
    </row>
    <row r="9" spans="2:12" s="1" customFormat="1" ht="37" customHeight="1">
      <c r="B9" s="25"/>
      <c r="E9" s="175" t="s">
        <v>82</v>
      </c>
      <c r="F9" s="184"/>
      <c r="G9" s="184"/>
      <c r="H9" s="184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12" s="1" customFormat="1" ht="12" customHeight="1">
      <c r="B12" s="25"/>
      <c r="D12" s="22" t="s">
        <v>17</v>
      </c>
      <c r="F12" s="20" t="s">
        <v>18</v>
      </c>
      <c r="I12" s="22" t="s">
        <v>19</v>
      </c>
      <c r="J12" s="45" t="str">
        <f>'Rekapitulace stavby'!AN8</f>
        <v>24. 6. 2019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21</v>
      </c>
      <c r="I14" s="22" t="s">
        <v>22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23</v>
      </c>
      <c r="J15" s="20" t="str">
        <f>IF('Rekapitulace stavby'!AN11="","",'Rekapitulace stavby'!AN11)</f>
        <v/>
      </c>
      <c r="L15" s="25"/>
    </row>
    <row r="16" spans="2:12" s="1" customFormat="1" ht="7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22</v>
      </c>
      <c r="J17" s="20" t="str">
        <f>'Rekapitulace stavby'!AN13</f>
        <v/>
      </c>
      <c r="L17" s="25"/>
    </row>
    <row r="18" spans="2:12" s="1" customFormat="1" ht="18" customHeight="1">
      <c r="B18" s="25"/>
      <c r="E18" s="158" t="str">
        <f>'Rekapitulace stavby'!E14</f>
        <v xml:space="preserve"> </v>
      </c>
      <c r="F18" s="158"/>
      <c r="G18" s="158"/>
      <c r="H18" s="158"/>
      <c r="I18" s="22" t="s">
        <v>23</v>
      </c>
      <c r="J18" s="20" t="str">
        <f>'Rekapitulace stavby'!AN14</f>
        <v/>
      </c>
      <c r="L18" s="25"/>
    </row>
    <row r="19" spans="2:12" s="1" customFormat="1" ht="7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22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23</v>
      </c>
      <c r="J21" s="20" t="str">
        <f>IF('Rekapitulace stavby'!AN17="","",'Rekapitulace stavby'!AN17)</f>
        <v/>
      </c>
      <c r="L21" s="25"/>
    </row>
    <row r="22" spans="2:12" s="1" customFormat="1" ht="7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22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23</v>
      </c>
      <c r="J24" s="20" t="str">
        <f>IF('Rekapitulace stavby'!AN20="","",'Rekapitulace stavby'!AN20)</f>
        <v/>
      </c>
      <c r="L24" s="25"/>
    </row>
    <row r="25" spans="2:12" s="1" customFormat="1" ht="7" customHeight="1">
      <c r="B25" s="25"/>
      <c r="L25" s="25"/>
    </row>
    <row r="26" spans="2:12" s="1" customFormat="1" ht="12" customHeight="1">
      <c r="B26" s="25"/>
      <c r="D26" s="22" t="s">
        <v>28</v>
      </c>
      <c r="L26" s="25"/>
    </row>
    <row r="27" spans="2:12" s="7" customFormat="1" ht="16.5" customHeight="1">
      <c r="B27" s="79"/>
      <c r="E27" s="162" t="s">
        <v>1</v>
      </c>
      <c r="F27" s="162"/>
      <c r="G27" s="162"/>
      <c r="H27" s="162"/>
      <c r="L27" s="79"/>
    </row>
    <row r="28" spans="2:12" s="1" customFormat="1" ht="7" customHeight="1">
      <c r="B28" s="25"/>
      <c r="L28" s="25"/>
    </row>
    <row r="29" spans="2:12" s="1" customFormat="1" ht="7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0" t="s">
        <v>29</v>
      </c>
      <c r="J30" s="59">
        <f>ROUND(J145,2)</f>
        <v>0</v>
      </c>
      <c r="L30" s="25"/>
    </row>
    <row r="31" spans="2:12" s="1" customFormat="1" ht="7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5" customHeight="1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5" customHeight="1">
      <c r="B33" s="25"/>
      <c r="D33" s="81" t="s">
        <v>33</v>
      </c>
      <c r="E33" s="22" t="s">
        <v>34</v>
      </c>
      <c r="F33" s="82">
        <f>ROUND((SUM(BE145:BE334)),2)</f>
        <v>0</v>
      </c>
      <c r="I33" s="83">
        <v>0.21</v>
      </c>
      <c r="J33" s="82">
        <f>ROUND(((SUM(BE145:BE334))*I33),2)</f>
        <v>0</v>
      </c>
      <c r="L33" s="25"/>
    </row>
    <row r="34" spans="2:12" s="1" customFormat="1" ht="14.5" customHeight="1">
      <c r="B34" s="25"/>
      <c r="E34" s="22" t="s">
        <v>35</v>
      </c>
      <c r="F34" s="82">
        <f>ROUND((SUM(BF145:BF334)),2)</f>
        <v>0</v>
      </c>
      <c r="I34" s="83">
        <v>0.15</v>
      </c>
      <c r="J34" s="82">
        <f>ROUND(((SUM(BF145:BF334))*I34),2)</f>
        <v>0</v>
      </c>
      <c r="L34" s="25"/>
    </row>
    <row r="35" spans="2:12" s="1" customFormat="1" ht="14.5" customHeight="1" hidden="1">
      <c r="B35" s="25"/>
      <c r="E35" s="22" t="s">
        <v>36</v>
      </c>
      <c r="F35" s="82">
        <f>ROUND((SUM(BG145:BG334)),2)</f>
        <v>0</v>
      </c>
      <c r="I35" s="83">
        <v>0.21</v>
      </c>
      <c r="J35" s="82">
        <f>0</f>
        <v>0</v>
      </c>
      <c r="L35" s="25"/>
    </row>
    <row r="36" spans="2:12" s="1" customFormat="1" ht="14.5" customHeight="1" hidden="1">
      <c r="B36" s="25"/>
      <c r="E36" s="22" t="s">
        <v>37</v>
      </c>
      <c r="F36" s="82">
        <f>ROUND((SUM(BH145:BH334)),2)</f>
        <v>0</v>
      </c>
      <c r="I36" s="83">
        <v>0.15</v>
      </c>
      <c r="J36" s="82">
        <f>0</f>
        <v>0</v>
      </c>
      <c r="L36" s="25"/>
    </row>
    <row r="37" spans="2:12" s="1" customFormat="1" ht="14.5" customHeight="1" hidden="1">
      <c r="B37" s="25"/>
      <c r="E37" s="22" t="s">
        <v>38</v>
      </c>
      <c r="F37" s="82">
        <f>ROUND((SUM(BI145:BI334)),2)</f>
        <v>0</v>
      </c>
      <c r="I37" s="83">
        <v>0</v>
      </c>
      <c r="J37" s="82">
        <f>0</f>
        <v>0</v>
      </c>
      <c r="L37" s="25"/>
    </row>
    <row r="38" spans="2:12" s="1" customFormat="1" ht="7" customHeight="1">
      <c r="B38" s="25"/>
      <c r="L38" s="25"/>
    </row>
    <row r="39" spans="2:12" s="1" customFormat="1" ht="25.4" customHeight="1">
      <c r="B39" s="25"/>
      <c r="C39" s="84"/>
      <c r="D39" s="85" t="s">
        <v>39</v>
      </c>
      <c r="E39" s="50"/>
      <c r="F39" s="50"/>
      <c r="G39" s="86" t="s">
        <v>40</v>
      </c>
      <c r="H39" s="87" t="s">
        <v>41</v>
      </c>
      <c r="I39" s="50"/>
      <c r="J39" s="88">
        <f>SUM(J30:J37)</f>
        <v>0</v>
      </c>
      <c r="K39" s="89"/>
      <c r="L39" s="25"/>
    </row>
    <row r="40" spans="2:12" s="1" customFormat="1" ht="14.5" customHeight="1">
      <c r="B40" s="25"/>
      <c r="L40" s="25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5">
      <c r="B61" s="25"/>
      <c r="D61" s="36" t="s">
        <v>44</v>
      </c>
      <c r="E61" s="27"/>
      <c r="F61" s="90" t="s">
        <v>45</v>
      </c>
      <c r="G61" s="36" t="s">
        <v>44</v>
      </c>
      <c r="H61" s="27"/>
      <c r="I61" s="27"/>
      <c r="J61" s="91" t="s">
        <v>45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5">
      <c r="B76" s="25"/>
      <c r="D76" s="36" t="s">
        <v>44</v>
      </c>
      <c r="E76" s="27"/>
      <c r="F76" s="90" t="s">
        <v>45</v>
      </c>
      <c r="G76" s="36" t="s">
        <v>44</v>
      </c>
      <c r="H76" s="27"/>
      <c r="I76" s="27"/>
      <c r="J76" s="91" t="s">
        <v>45</v>
      </c>
      <c r="K76" s="27"/>
      <c r="L76" s="25"/>
    </row>
    <row r="77" spans="2:12" s="1" customFormat="1" ht="14.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5" customHeight="1">
      <c r="B82" s="25"/>
      <c r="C82" s="17" t="s">
        <v>83</v>
      </c>
      <c r="L82" s="25"/>
    </row>
    <row r="83" spans="2:12" s="1" customFormat="1" ht="7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85" t="str">
        <f>E7</f>
        <v>byty Luční Vlasim</v>
      </c>
      <c r="F85" s="186"/>
      <c r="G85" s="186"/>
      <c r="H85" s="186"/>
      <c r="L85" s="25"/>
    </row>
    <row r="86" spans="2:12" s="1" customFormat="1" ht="12" customHeight="1">
      <c r="B86" s="25"/>
      <c r="C86" s="22" t="s">
        <v>81</v>
      </c>
      <c r="L86" s="25"/>
    </row>
    <row r="87" spans="2:12" s="1" customFormat="1" ht="16.5" customHeight="1">
      <c r="B87" s="25"/>
      <c r="E87" s="175" t="str">
        <f>E9</f>
        <v>SO01 - 2019- 022- St - SO01 - 2019- 022- Stavebn...</v>
      </c>
      <c r="F87" s="184"/>
      <c r="G87" s="184"/>
      <c r="H87" s="184"/>
      <c r="L87" s="25"/>
    </row>
    <row r="88" spans="2:12" s="1" customFormat="1" ht="7" customHeight="1">
      <c r="B88" s="25"/>
      <c r="L88" s="25"/>
    </row>
    <row r="89" spans="2:12" s="1" customFormat="1" ht="12" customHeight="1">
      <c r="B89" s="25"/>
      <c r="C89" s="22" t="s">
        <v>17</v>
      </c>
      <c r="F89" s="20" t="str">
        <f>F12</f>
        <v/>
      </c>
      <c r="I89" s="22" t="s">
        <v>19</v>
      </c>
      <c r="J89" s="45" t="str">
        <f>IF(J12="","",J12)</f>
        <v>24. 6. 2019</v>
      </c>
      <c r="L89" s="25"/>
    </row>
    <row r="90" spans="2:12" s="1" customFormat="1" ht="7" customHeight="1">
      <c r="B90" s="25"/>
      <c r="L90" s="25"/>
    </row>
    <row r="91" spans="2:12" s="1" customFormat="1" ht="15.25" customHeight="1">
      <c r="B91" s="25"/>
      <c r="C91" s="22" t="s">
        <v>21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5"/>
    </row>
    <row r="92" spans="2:12" s="1" customFormat="1" ht="15.25" customHeight="1">
      <c r="B92" s="25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 </v>
      </c>
      <c r="L92" s="25"/>
    </row>
    <row r="93" spans="2:12" s="1" customFormat="1" ht="10.4" customHeight="1">
      <c r="B93" s="25"/>
      <c r="L93" s="25"/>
    </row>
    <row r="94" spans="2:12" s="1" customFormat="1" ht="29.25" customHeight="1">
      <c r="B94" s="25"/>
      <c r="C94" s="92" t="s">
        <v>84</v>
      </c>
      <c r="D94" s="84"/>
      <c r="E94" s="84"/>
      <c r="F94" s="84"/>
      <c r="G94" s="84"/>
      <c r="H94" s="84"/>
      <c r="I94" s="84"/>
      <c r="J94" s="93" t="s">
        <v>85</v>
      </c>
      <c r="K94" s="84"/>
      <c r="L94" s="25"/>
    </row>
    <row r="95" spans="2:12" s="1" customFormat="1" ht="10.4" customHeight="1">
      <c r="B95" s="25"/>
      <c r="L95" s="25"/>
    </row>
    <row r="96" spans="2:47" s="1" customFormat="1" ht="22.9" customHeight="1">
      <c r="B96" s="25"/>
      <c r="C96" s="94" t="s">
        <v>86</v>
      </c>
      <c r="J96" s="59">
        <f>J145</f>
        <v>0</v>
      </c>
      <c r="L96" s="25"/>
      <c r="AU96" s="13" t="s">
        <v>87</v>
      </c>
    </row>
    <row r="97" spans="2:12" s="8" customFormat="1" ht="25" customHeight="1">
      <c r="B97" s="95"/>
      <c r="D97" s="96" t="s">
        <v>88</v>
      </c>
      <c r="E97" s="97"/>
      <c r="F97" s="97"/>
      <c r="G97" s="97"/>
      <c r="H97" s="97"/>
      <c r="I97" s="97"/>
      <c r="J97" s="98">
        <f>J146</f>
        <v>0</v>
      </c>
      <c r="L97" s="95"/>
    </row>
    <row r="98" spans="2:12" s="9" customFormat="1" ht="19.9" customHeight="1">
      <c r="B98" s="99"/>
      <c r="D98" s="100" t="s">
        <v>89</v>
      </c>
      <c r="E98" s="101"/>
      <c r="F98" s="101"/>
      <c r="G98" s="101"/>
      <c r="H98" s="101"/>
      <c r="I98" s="101"/>
      <c r="J98" s="102">
        <f>J147</f>
        <v>0</v>
      </c>
      <c r="L98" s="99"/>
    </row>
    <row r="99" spans="2:12" s="9" customFormat="1" ht="19.9" customHeight="1">
      <c r="B99" s="99"/>
      <c r="D99" s="100" t="s">
        <v>90</v>
      </c>
      <c r="E99" s="101"/>
      <c r="F99" s="101"/>
      <c r="G99" s="101"/>
      <c r="H99" s="101"/>
      <c r="I99" s="101"/>
      <c r="J99" s="102">
        <f>J151</f>
        <v>0</v>
      </c>
      <c r="L99" s="99"/>
    </row>
    <row r="100" spans="2:12" s="9" customFormat="1" ht="19.9" customHeight="1">
      <c r="B100" s="99"/>
      <c r="D100" s="100" t="s">
        <v>91</v>
      </c>
      <c r="E100" s="101"/>
      <c r="F100" s="101"/>
      <c r="G100" s="101"/>
      <c r="H100" s="101"/>
      <c r="I100" s="101"/>
      <c r="J100" s="102">
        <f>J157</f>
        <v>0</v>
      </c>
      <c r="L100" s="99"/>
    </row>
    <row r="101" spans="2:12" s="9" customFormat="1" ht="19.9" customHeight="1">
      <c r="B101" s="99"/>
      <c r="D101" s="100" t="s">
        <v>92</v>
      </c>
      <c r="E101" s="101"/>
      <c r="F101" s="101"/>
      <c r="G101" s="101"/>
      <c r="H101" s="101"/>
      <c r="I101" s="101"/>
      <c r="J101" s="102">
        <f>J160</f>
        <v>0</v>
      </c>
      <c r="L101" s="99"/>
    </row>
    <row r="102" spans="2:12" s="9" customFormat="1" ht="19.9" customHeight="1">
      <c r="B102" s="99"/>
      <c r="D102" s="100" t="s">
        <v>93</v>
      </c>
      <c r="E102" s="101"/>
      <c r="F102" s="101"/>
      <c r="G102" s="101"/>
      <c r="H102" s="101"/>
      <c r="I102" s="101"/>
      <c r="J102" s="102">
        <f>J171</f>
        <v>0</v>
      </c>
      <c r="L102" s="99"/>
    </row>
    <row r="103" spans="2:12" s="9" customFormat="1" ht="19.9" customHeight="1">
      <c r="B103" s="99"/>
      <c r="D103" s="100" t="s">
        <v>94</v>
      </c>
      <c r="E103" s="101"/>
      <c r="F103" s="101"/>
      <c r="G103" s="101"/>
      <c r="H103" s="101"/>
      <c r="I103" s="101"/>
      <c r="J103" s="102">
        <f>J177</f>
        <v>0</v>
      </c>
      <c r="L103" s="99"/>
    </row>
    <row r="104" spans="2:12" s="8" customFormat="1" ht="25" customHeight="1">
      <c r="B104" s="95"/>
      <c r="D104" s="96" t="s">
        <v>95</v>
      </c>
      <c r="E104" s="97"/>
      <c r="F104" s="97"/>
      <c r="G104" s="97"/>
      <c r="H104" s="97"/>
      <c r="I104" s="97"/>
      <c r="J104" s="98">
        <f>J179</f>
        <v>0</v>
      </c>
      <c r="L104" s="95"/>
    </row>
    <row r="105" spans="2:12" s="9" customFormat="1" ht="19.9" customHeight="1">
      <c r="B105" s="99"/>
      <c r="D105" s="100" t="s">
        <v>96</v>
      </c>
      <c r="E105" s="101"/>
      <c r="F105" s="101"/>
      <c r="G105" s="101"/>
      <c r="H105" s="101"/>
      <c r="I105" s="101"/>
      <c r="J105" s="102">
        <f>J180</f>
        <v>0</v>
      </c>
      <c r="L105" s="99"/>
    </row>
    <row r="106" spans="2:12" s="9" customFormat="1" ht="19.9" customHeight="1">
      <c r="B106" s="99"/>
      <c r="D106" s="100" t="s">
        <v>97</v>
      </c>
      <c r="E106" s="101"/>
      <c r="F106" s="101"/>
      <c r="G106" s="101"/>
      <c r="H106" s="101"/>
      <c r="I106" s="101"/>
      <c r="J106" s="102">
        <f>J184</f>
        <v>0</v>
      </c>
      <c r="L106" s="99"/>
    </row>
    <row r="107" spans="2:12" s="9" customFormat="1" ht="19.9" customHeight="1">
      <c r="B107" s="99"/>
      <c r="D107" s="100" t="s">
        <v>98</v>
      </c>
      <c r="E107" s="101"/>
      <c r="F107" s="101"/>
      <c r="G107" s="101"/>
      <c r="H107" s="101"/>
      <c r="I107" s="101"/>
      <c r="J107" s="102">
        <f>J193</f>
        <v>0</v>
      </c>
      <c r="L107" s="99"/>
    </row>
    <row r="108" spans="2:12" s="9" customFormat="1" ht="19.9" customHeight="1">
      <c r="B108" s="99"/>
      <c r="D108" s="100" t="s">
        <v>99</v>
      </c>
      <c r="E108" s="101"/>
      <c r="F108" s="101"/>
      <c r="G108" s="101"/>
      <c r="H108" s="101"/>
      <c r="I108" s="101"/>
      <c r="J108" s="102">
        <f>J204</f>
        <v>0</v>
      </c>
      <c r="L108" s="99"/>
    </row>
    <row r="109" spans="2:12" s="9" customFormat="1" ht="19.9" customHeight="1">
      <c r="B109" s="99"/>
      <c r="D109" s="100" t="s">
        <v>100</v>
      </c>
      <c r="E109" s="101"/>
      <c r="F109" s="101"/>
      <c r="G109" s="101"/>
      <c r="H109" s="101"/>
      <c r="I109" s="101"/>
      <c r="J109" s="102">
        <f>J225</f>
        <v>0</v>
      </c>
      <c r="L109" s="99"/>
    </row>
    <row r="110" spans="2:12" s="9" customFormat="1" ht="19.9" customHeight="1">
      <c r="B110" s="99"/>
      <c r="D110" s="100" t="s">
        <v>101</v>
      </c>
      <c r="E110" s="101"/>
      <c r="F110" s="101"/>
      <c r="G110" s="101"/>
      <c r="H110" s="101"/>
      <c r="I110" s="101"/>
      <c r="J110" s="102">
        <f>J227</f>
        <v>0</v>
      </c>
      <c r="L110" s="99"/>
    </row>
    <row r="111" spans="2:12" s="9" customFormat="1" ht="19.9" customHeight="1">
      <c r="B111" s="99"/>
      <c r="D111" s="100" t="s">
        <v>102</v>
      </c>
      <c r="E111" s="101"/>
      <c r="F111" s="101"/>
      <c r="G111" s="101"/>
      <c r="H111" s="101"/>
      <c r="I111" s="101"/>
      <c r="J111" s="102">
        <f>J229</f>
        <v>0</v>
      </c>
      <c r="L111" s="99"/>
    </row>
    <row r="112" spans="2:12" s="9" customFormat="1" ht="19.9" customHeight="1">
      <c r="B112" s="99"/>
      <c r="D112" s="100" t="s">
        <v>103</v>
      </c>
      <c r="E112" s="101"/>
      <c r="F112" s="101"/>
      <c r="G112" s="101"/>
      <c r="H112" s="101"/>
      <c r="I112" s="101"/>
      <c r="J112" s="102">
        <f>J234</f>
        <v>0</v>
      </c>
      <c r="L112" s="99"/>
    </row>
    <row r="113" spans="2:12" s="9" customFormat="1" ht="19.9" customHeight="1">
      <c r="B113" s="99"/>
      <c r="D113" s="100" t="s">
        <v>104</v>
      </c>
      <c r="E113" s="101"/>
      <c r="F113" s="101"/>
      <c r="G113" s="101"/>
      <c r="H113" s="101"/>
      <c r="I113" s="101"/>
      <c r="J113" s="102">
        <f>J239</f>
        <v>0</v>
      </c>
      <c r="L113" s="99"/>
    </row>
    <row r="114" spans="2:12" s="9" customFormat="1" ht="19.9" customHeight="1">
      <c r="B114" s="99"/>
      <c r="D114" s="100" t="s">
        <v>105</v>
      </c>
      <c r="E114" s="101"/>
      <c r="F114" s="101"/>
      <c r="G114" s="101"/>
      <c r="H114" s="101"/>
      <c r="I114" s="101"/>
      <c r="J114" s="102">
        <f>J251</f>
        <v>0</v>
      </c>
      <c r="L114" s="99"/>
    </row>
    <row r="115" spans="2:12" s="9" customFormat="1" ht="19.9" customHeight="1">
      <c r="B115" s="99"/>
      <c r="D115" s="100" t="s">
        <v>106</v>
      </c>
      <c r="E115" s="101"/>
      <c r="F115" s="101"/>
      <c r="G115" s="101"/>
      <c r="H115" s="101"/>
      <c r="I115" s="101"/>
      <c r="J115" s="102">
        <f>J262</f>
        <v>0</v>
      </c>
      <c r="L115" s="99"/>
    </row>
    <row r="116" spans="2:12" s="9" customFormat="1" ht="19.9" customHeight="1">
      <c r="B116" s="99"/>
      <c r="D116" s="100" t="s">
        <v>107</v>
      </c>
      <c r="E116" s="101"/>
      <c r="F116" s="101"/>
      <c r="G116" s="101"/>
      <c r="H116" s="101"/>
      <c r="I116" s="101"/>
      <c r="J116" s="102">
        <f>J265</f>
        <v>0</v>
      </c>
      <c r="L116" s="99"/>
    </row>
    <row r="117" spans="2:12" s="9" customFormat="1" ht="19.9" customHeight="1">
      <c r="B117" s="99"/>
      <c r="D117" s="100" t="s">
        <v>108</v>
      </c>
      <c r="E117" s="101"/>
      <c r="F117" s="101"/>
      <c r="G117" s="101"/>
      <c r="H117" s="101"/>
      <c r="I117" s="101"/>
      <c r="J117" s="102">
        <f>J276</f>
        <v>0</v>
      </c>
      <c r="L117" s="99"/>
    </row>
    <row r="118" spans="2:12" s="9" customFormat="1" ht="19.9" customHeight="1">
      <c r="B118" s="99"/>
      <c r="D118" s="100" t="s">
        <v>109</v>
      </c>
      <c r="E118" s="101"/>
      <c r="F118" s="101"/>
      <c r="G118" s="101"/>
      <c r="H118" s="101"/>
      <c r="I118" s="101"/>
      <c r="J118" s="102">
        <f>J298</f>
        <v>0</v>
      </c>
      <c r="L118" s="99"/>
    </row>
    <row r="119" spans="2:12" s="9" customFormat="1" ht="19.9" customHeight="1">
      <c r="B119" s="99"/>
      <c r="D119" s="100" t="s">
        <v>110</v>
      </c>
      <c r="E119" s="101"/>
      <c r="F119" s="101"/>
      <c r="G119" s="101"/>
      <c r="H119" s="101"/>
      <c r="I119" s="101"/>
      <c r="J119" s="102">
        <f>J309</f>
        <v>0</v>
      </c>
      <c r="L119" s="99"/>
    </row>
    <row r="120" spans="2:12" s="9" customFormat="1" ht="19.9" customHeight="1">
      <c r="B120" s="99"/>
      <c r="D120" s="100" t="s">
        <v>111</v>
      </c>
      <c r="E120" s="101"/>
      <c r="F120" s="101"/>
      <c r="G120" s="101"/>
      <c r="H120" s="101"/>
      <c r="I120" s="101"/>
      <c r="J120" s="102">
        <f>J317</f>
        <v>0</v>
      </c>
      <c r="L120" s="99"/>
    </row>
    <row r="121" spans="2:12" s="9" customFormat="1" ht="19.9" customHeight="1">
      <c r="B121" s="99"/>
      <c r="D121" s="100" t="s">
        <v>112</v>
      </c>
      <c r="E121" s="101"/>
      <c r="F121" s="101"/>
      <c r="G121" s="101"/>
      <c r="H121" s="101"/>
      <c r="I121" s="101"/>
      <c r="J121" s="102">
        <f>J321</f>
        <v>0</v>
      </c>
      <c r="L121" s="99"/>
    </row>
    <row r="122" spans="2:12" s="9" customFormat="1" ht="19.9" customHeight="1">
      <c r="B122" s="99"/>
      <c r="D122" s="100" t="s">
        <v>113</v>
      </c>
      <c r="E122" s="101"/>
      <c r="F122" s="101"/>
      <c r="G122" s="101"/>
      <c r="H122" s="101"/>
      <c r="I122" s="101"/>
      <c r="J122" s="102">
        <f>J328</f>
        <v>0</v>
      </c>
      <c r="L122" s="99"/>
    </row>
    <row r="123" spans="2:12" s="8" customFormat="1" ht="25" customHeight="1">
      <c r="B123" s="95"/>
      <c r="D123" s="96" t="s">
        <v>114</v>
      </c>
      <c r="E123" s="97"/>
      <c r="F123" s="97"/>
      <c r="G123" s="97"/>
      <c r="H123" s="97"/>
      <c r="I123" s="97"/>
      <c r="J123" s="98">
        <f>J330</f>
        <v>0</v>
      </c>
      <c r="L123" s="95"/>
    </row>
    <row r="124" spans="2:12" s="9" customFormat="1" ht="19.9" customHeight="1">
      <c r="B124" s="99"/>
      <c r="D124" s="100" t="s">
        <v>115</v>
      </c>
      <c r="E124" s="101"/>
      <c r="F124" s="101"/>
      <c r="G124" s="101"/>
      <c r="H124" s="101"/>
      <c r="I124" s="101"/>
      <c r="J124" s="102">
        <f>J331</f>
        <v>0</v>
      </c>
      <c r="L124" s="99"/>
    </row>
    <row r="125" spans="2:12" s="9" customFormat="1" ht="19.9" customHeight="1">
      <c r="B125" s="99"/>
      <c r="D125" s="100" t="s">
        <v>116</v>
      </c>
      <c r="E125" s="101"/>
      <c r="F125" s="101"/>
      <c r="G125" s="101"/>
      <c r="H125" s="101"/>
      <c r="I125" s="101"/>
      <c r="J125" s="102">
        <f>J333</f>
        <v>0</v>
      </c>
      <c r="L125" s="99"/>
    </row>
    <row r="126" spans="2:12" s="1" customFormat="1" ht="21.75" customHeight="1">
      <c r="B126" s="25"/>
      <c r="L126" s="25"/>
    </row>
    <row r="127" spans="2:12" s="1" customFormat="1" ht="7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25"/>
    </row>
    <row r="131" spans="2:12" s="1" customFormat="1" ht="7" customHeight="1"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25"/>
    </row>
    <row r="132" spans="2:12" s="1" customFormat="1" ht="25" customHeight="1">
      <c r="B132" s="25"/>
      <c r="C132" s="17" t="s">
        <v>117</v>
      </c>
      <c r="L132" s="25"/>
    </row>
    <row r="133" spans="2:12" s="1" customFormat="1" ht="7" customHeight="1">
      <c r="B133" s="25"/>
      <c r="L133" s="25"/>
    </row>
    <row r="134" spans="2:12" s="1" customFormat="1" ht="12" customHeight="1">
      <c r="B134" s="25"/>
      <c r="C134" s="22" t="s">
        <v>14</v>
      </c>
      <c r="L134" s="25"/>
    </row>
    <row r="135" spans="2:12" s="1" customFormat="1" ht="16.5" customHeight="1">
      <c r="B135" s="25"/>
      <c r="E135" s="185" t="str">
        <f>E7</f>
        <v>byty Luční Vlasim</v>
      </c>
      <c r="F135" s="186"/>
      <c r="G135" s="186"/>
      <c r="H135" s="186"/>
      <c r="L135" s="25"/>
    </row>
    <row r="136" spans="2:12" s="1" customFormat="1" ht="12" customHeight="1">
      <c r="B136" s="25"/>
      <c r="C136" s="22" t="s">
        <v>81</v>
      </c>
      <c r="L136" s="25"/>
    </row>
    <row r="137" spans="2:12" s="1" customFormat="1" ht="16.5" customHeight="1">
      <c r="B137" s="25"/>
      <c r="E137" s="175" t="str">
        <f>E9</f>
        <v>SO01 - 2019- 022- St - SO01 - 2019- 022- Stavebn...</v>
      </c>
      <c r="F137" s="184"/>
      <c r="G137" s="184"/>
      <c r="H137" s="184"/>
      <c r="L137" s="25"/>
    </row>
    <row r="138" spans="2:12" s="1" customFormat="1" ht="7" customHeight="1">
      <c r="B138" s="25"/>
      <c r="L138" s="25"/>
    </row>
    <row r="139" spans="2:12" s="1" customFormat="1" ht="12" customHeight="1">
      <c r="B139" s="25"/>
      <c r="C139" s="22" t="s">
        <v>17</v>
      </c>
      <c r="F139" s="20" t="str">
        <f>F12</f>
        <v/>
      </c>
      <c r="I139" s="22" t="s">
        <v>19</v>
      </c>
      <c r="J139" s="45" t="str">
        <f>IF(J12="","",J12)</f>
        <v>24. 6. 2019</v>
      </c>
      <c r="L139" s="25"/>
    </row>
    <row r="140" spans="2:12" s="1" customFormat="1" ht="7" customHeight="1">
      <c r="B140" s="25"/>
      <c r="L140" s="25"/>
    </row>
    <row r="141" spans="2:12" s="1" customFormat="1" ht="15.25" customHeight="1">
      <c r="B141" s="25"/>
      <c r="C141" s="22" t="s">
        <v>21</v>
      </c>
      <c r="F141" s="20" t="str">
        <f>E15</f>
        <v xml:space="preserve"> </v>
      </c>
      <c r="I141" s="22" t="s">
        <v>25</v>
      </c>
      <c r="J141" s="23" t="str">
        <f>E21</f>
        <v xml:space="preserve"> </v>
      </c>
      <c r="L141" s="25"/>
    </row>
    <row r="142" spans="2:12" s="1" customFormat="1" ht="15.25" customHeight="1">
      <c r="B142" s="25"/>
      <c r="C142" s="22" t="s">
        <v>24</v>
      </c>
      <c r="F142" s="20" t="str">
        <f>IF(E18="","",E18)</f>
        <v xml:space="preserve"> </v>
      </c>
      <c r="I142" s="22" t="s">
        <v>27</v>
      </c>
      <c r="J142" s="23" t="str">
        <f>E24</f>
        <v xml:space="preserve"> </v>
      </c>
      <c r="L142" s="25"/>
    </row>
    <row r="143" spans="2:12" s="1" customFormat="1" ht="10.4" customHeight="1">
      <c r="B143" s="25"/>
      <c r="L143" s="25"/>
    </row>
    <row r="144" spans="2:20" s="10" customFormat="1" ht="29.25" customHeight="1">
      <c r="B144" s="103"/>
      <c r="C144" s="104" t="s">
        <v>118</v>
      </c>
      <c r="D144" s="105" t="s">
        <v>54</v>
      </c>
      <c r="E144" s="105" t="s">
        <v>50</v>
      </c>
      <c r="F144" s="105" t="s">
        <v>51</v>
      </c>
      <c r="G144" s="105" t="s">
        <v>119</v>
      </c>
      <c r="H144" s="105" t="s">
        <v>120</v>
      </c>
      <c r="I144" s="105" t="s">
        <v>121</v>
      </c>
      <c r="J144" s="106" t="s">
        <v>85</v>
      </c>
      <c r="K144" s="107" t="s">
        <v>122</v>
      </c>
      <c r="L144" s="103"/>
      <c r="M144" s="52" t="s">
        <v>1</v>
      </c>
      <c r="N144" s="53" t="s">
        <v>33</v>
      </c>
      <c r="O144" s="53" t="s">
        <v>123</v>
      </c>
      <c r="P144" s="53" t="s">
        <v>124</v>
      </c>
      <c r="Q144" s="53" t="s">
        <v>125</v>
      </c>
      <c r="R144" s="53" t="s">
        <v>126</v>
      </c>
      <c r="S144" s="53" t="s">
        <v>127</v>
      </c>
      <c r="T144" s="54" t="s">
        <v>128</v>
      </c>
    </row>
    <row r="145" spans="2:63" s="1" customFormat="1" ht="22.9" customHeight="1">
      <c r="B145" s="25"/>
      <c r="C145" s="57" t="s">
        <v>129</v>
      </c>
      <c r="J145" s="108"/>
      <c r="L145" s="25"/>
      <c r="M145" s="55"/>
      <c r="N145" s="46"/>
      <c r="O145" s="46"/>
      <c r="P145" s="109">
        <f>P146+P179+P330</f>
        <v>31.24</v>
      </c>
      <c r="Q145" s="46"/>
      <c r="R145" s="109">
        <f>R146+R179+R330</f>
        <v>2.9788136</v>
      </c>
      <c r="S145" s="46"/>
      <c r="T145" s="110">
        <f>T146+T179+T330</f>
        <v>0</v>
      </c>
      <c r="AT145" s="13" t="s">
        <v>68</v>
      </c>
      <c r="AU145" s="13" t="s">
        <v>87</v>
      </c>
      <c r="BK145" s="111">
        <f>BK146+BK179+BK330</f>
        <v>0</v>
      </c>
    </row>
    <row r="146" spans="2:63" s="11" customFormat="1" ht="25.9" customHeight="1">
      <c r="B146" s="112"/>
      <c r="D146" s="113" t="s">
        <v>68</v>
      </c>
      <c r="E146" s="114" t="s">
        <v>130</v>
      </c>
      <c r="F146" s="114" t="s">
        <v>131</v>
      </c>
      <c r="J146" s="115"/>
      <c r="L146" s="112"/>
      <c r="M146" s="116"/>
      <c r="N146" s="117"/>
      <c r="O146" s="117"/>
      <c r="P146" s="118">
        <f>P147+P151+P157+P160+P171+P177</f>
        <v>0</v>
      </c>
      <c r="Q146" s="117"/>
      <c r="R146" s="118">
        <f>R147+R151+R157+R160+R171+R177</f>
        <v>0</v>
      </c>
      <c r="S146" s="117"/>
      <c r="T146" s="119">
        <f>T147+T151+T157+T160+T171+T177</f>
        <v>0</v>
      </c>
      <c r="AR146" s="113" t="s">
        <v>77</v>
      </c>
      <c r="AT146" s="120" t="s">
        <v>68</v>
      </c>
      <c r="AU146" s="120" t="s">
        <v>69</v>
      </c>
      <c r="AY146" s="113" t="s">
        <v>132</v>
      </c>
      <c r="BK146" s="121">
        <f>BK147+BK151+BK157+BK160+BK171+BK177</f>
        <v>0</v>
      </c>
    </row>
    <row r="147" spans="2:63" s="11" customFormat="1" ht="22.9" customHeight="1">
      <c r="B147" s="112"/>
      <c r="D147" s="113" t="s">
        <v>68</v>
      </c>
      <c r="E147" s="122" t="s">
        <v>133</v>
      </c>
      <c r="F147" s="122" t="s">
        <v>134</v>
      </c>
      <c r="J147" s="123"/>
      <c r="L147" s="112"/>
      <c r="M147" s="116"/>
      <c r="N147" s="117"/>
      <c r="O147" s="117"/>
      <c r="P147" s="118">
        <f>SUM(P148:P150)</f>
        <v>0</v>
      </c>
      <c r="Q147" s="117"/>
      <c r="R147" s="118">
        <f>SUM(R148:R150)</f>
        <v>0</v>
      </c>
      <c r="S147" s="117"/>
      <c r="T147" s="119">
        <f>SUM(T148:T150)</f>
        <v>0</v>
      </c>
      <c r="AR147" s="113" t="s">
        <v>77</v>
      </c>
      <c r="AT147" s="120" t="s">
        <v>68</v>
      </c>
      <c r="AU147" s="120" t="s">
        <v>77</v>
      </c>
      <c r="AY147" s="113" t="s">
        <v>132</v>
      </c>
      <c r="BK147" s="121">
        <f>SUM(BK148:BK150)</f>
        <v>0</v>
      </c>
    </row>
    <row r="148" spans="2:65" s="1" customFormat="1" ht="16.5" customHeight="1">
      <c r="B148" s="124"/>
      <c r="C148" s="125" t="s">
        <v>77</v>
      </c>
      <c r="D148" s="125" t="s">
        <v>135</v>
      </c>
      <c r="E148" s="126" t="s">
        <v>136</v>
      </c>
      <c r="F148" s="127" t="s">
        <v>137</v>
      </c>
      <c r="G148" s="128" t="s">
        <v>138</v>
      </c>
      <c r="H148" s="129">
        <v>12.815</v>
      </c>
      <c r="I148" s="130"/>
      <c r="J148" s="130"/>
      <c r="K148" s="127" t="s">
        <v>139</v>
      </c>
      <c r="L148" s="25"/>
      <c r="M148" s="131" t="s">
        <v>1</v>
      </c>
      <c r="N148" s="132" t="s">
        <v>34</v>
      </c>
      <c r="O148" s="133">
        <v>0</v>
      </c>
      <c r="P148" s="133">
        <f>O148*H148</f>
        <v>0</v>
      </c>
      <c r="Q148" s="133">
        <v>0</v>
      </c>
      <c r="R148" s="133">
        <f>Q148*H148</f>
        <v>0</v>
      </c>
      <c r="S148" s="133">
        <v>0</v>
      </c>
      <c r="T148" s="134">
        <f>S148*H148</f>
        <v>0</v>
      </c>
      <c r="AR148" s="135" t="s">
        <v>140</v>
      </c>
      <c r="AT148" s="135" t="s">
        <v>135</v>
      </c>
      <c r="AU148" s="135" t="s">
        <v>79</v>
      </c>
      <c r="AY148" s="13" t="s">
        <v>132</v>
      </c>
      <c r="BE148" s="136">
        <f>IF(N148="základní",J148,0)</f>
        <v>0</v>
      </c>
      <c r="BF148" s="136">
        <f>IF(N148="snížená",J148,0)</f>
        <v>0</v>
      </c>
      <c r="BG148" s="136">
        <f>IF(N148="zákl. přenesená",J148,0)</f>
        <v>0</v>
      </c>
      <c r="BH148" s="136">
        <f>IF(N148="sníž. přenesená",J148,0)</f>
        <v>0</v>
      </c>
      <c r="BI148" s="136">
        <f>IF(N148="nulová",J148,0)</f>
        <v>0</v>
      </c>
      <c r="BJ148" s="13" t="s">
        <v>77</v>
      </c>
      <c r="BK148" s="136">
        <f>ROUND(I148*H148,2)</f>
        <v>0</v>
      </c>
      <c r="BL148" s="13" t="s">
        <v>140</v>
      </c>
      <c r="BM148" s="135" t="s">
        <v>79</v>
      </c>
    </row>
    <row r="149" spans="2:65" s="1" customFormat="1" ht="24" customHeight="1">
      <c r="B149" s="124"/>
      <c r="C149" s="125" t="s">
        <v>79</v>
      </c>
      <c r="D149" s="125" t="s">
        <v>135</v>
      </c>
      <c r="E149" s="126" t="s">
        <v>141</v>
      </c>
      <c r="F149" s="127" t="s">
        <v>142</v>
      </c>
      <c r="G149" s="128" t="s">
        <v>143</v>
      </c>
      <c r="H149" s="129">
        <v>34.56</v>
      </c>
      <c r="I149" s="130"/>
      <c r="J149" s="130"/>
      <c r="K149" s="127" t="s">
        <v>139</v>
      </c>
      <c r="L149" s="25"/>
      <c r="M149" s="131" t="s">
        <v>1</v>
      </c>
      <c r="N149" s="132" t="s">
        <v>34</v>
      </c>
      <c r="O149" s="133">
        <v>0</v>
      </c>
      <c r="P149" s="133">
        <f>O149*H149</f>
        <v>0</v>
      </c>
      <c r="Q149" s="133">
        <v>0</v>
      </c>
      <c r="R149" s="133">
        <f>Q149*H149</f>
        <v>0</v>
      </c>
      <c r="S149" s="133">
        <v>0</v>
      </c>
      <c r="T149" s="134">
        <f>S149*H149</f>
        <v>0</v>
      </c>
      <c r="AR149" s="135" t="s">
        <v>140</v>
      </c>
      <c r="AT149" s="135" t="s">
        <v>135</v>
      </c>
      <c r="AU149" s="135" t="s">
        <v>79</v>
      </c>
      <c r="AY149" s="13" t="s">
        <v>132</v>
      </c>
      <c r="BE149" s="136">
        <f>IF(N149="základní",J149,0)</f>
        <v>0</v>
      </c>
      <c r="BF149" s="136">
        <f>IF(N149="snížená",J149,0)</f>
        <v>0</v>
      </c>
      <c r="BG149" s="136">
        <f>IF(N149="zákl. přenesená",J149,0)</f>
        <v>0</v>
      </c>
      <c r="BH149" s="136">
        <f>IF(N149="sníž. přenesená",J149,0)</f>
        <v>0</v>
      </c>
      <c r="BI149" s="136">
        <f>IF(N149="nulová",J149,0)</f>
        <v>0</v>
      </c>
      <c r="BJ149" s="13" t="s">
        <v>77</v>
      </c>
      <c r="BK149" s="136">
        <f>ROUND(I149*H149,2)</f>
        <v>0</v>
      </c>
      <c r="BL149" s="13" t="s">
        <v>140</v>
      </c>
      <c r="BM149" s="135" t="s">
        <v>140</v>
      </c>
    </row>
    <row r="150" spans="2:65" s="1" customFormat="1" ht="16.5" customHeight="1">
      <c r="B150" s="124"/>
      <c r="C150" s="125" t="s">
        <v>133</v>
      </c>
      <c r="D150" s="125" t="s">
        <v>135</v>
      </c>
      <c r="E150" s="126" t="s">
        <v>144</v>
      </c>
      <c r="F150" s="127" t="s">
        <v>145</v>
      </c>
      <c r="G150" s="128" t="s">
        <v>143</v>
      </c>
      <c r="H150" s="129">
        <v>24.585</v>
      </c>
      <c r="I150" s="130"/>
      <c r="J150" s="130"/>
      <c r="K150" s="127" t="s">
        <v>139</v>
      </c>
      <c r="L150" s="25"/>
      <c r="M150" s="131" t="s">
        <v>1</v>
      </c>
      <c r="N150" s="132" t="s">
        <v>34</v>
      </c>
      <c r="O150" s="133">
        <v>0</v>
      </c>
      <c r="P150" s="133">
        <f>O150*H150</f>
        <v>0</v>
      </c>
      <c r="Q150" s="133">
        <v>0</v>
      </c>
      <c r="R150" s="133">
        <f>Q150*H150</f>
        <v>0</v>
      </c>
      <c r="S150" s="133">
        <v>0</v>
      </c>
      <c r="T150" s="134">
        <f>S150*H150</f>
        <v>0</v>
      </c>
      <c r="AR150" s="135" t="s">
        <v>140</v>
      </c>
      <c r="AT150" s="135" t="s">
        <v>135</v>
      </c>
      <c r="AU150" s="135" t="s">
        <v>79</v>
      </c>
      <c r="AY150" s="13" t="s">
        <v>132</v>
      </c>
      <c r="BE150" s="136">
        <f>IF(N150="základní",J150,0)</f>
        <v>0</v>
      </c>
      <c r="BF150" s="136">
        <f>IF(N150="snížená",J150,0)</f>
        <v>0</v>
      </c>
      <c r="BG150" s="136">
        <f>IF(N150="zákl. přenesená",J150,0)</f>
        <v>0</v>
      </c>
      <c r="BH150" s="136">
        <f>IF(N150="sníž. přenesená",J150,0)</f>
        <v>0</v>
      </c>
      <c r="BI150" s="136">
        <f>IF(N150="nulová",J150,0)</f>
        <v>0</v>
      </c>
      <c r="BJ150" s="13" t="s">
        <v>77</v>
      </c>
      <c r="BK150" s="136">
        <f>ROUND(I150*H150,2)</f>
        <v>0</v>
      </c>
      <c r="BL150" s="13" t="s">
        <v>140</v>
      </c>
      <c r="BM150" s="135" t="s">
        <v>146</v>
      </c>
    </row>
    <row r="151" spans="2:63" s="11" customFormat="1" ht="22.9" customHeight="1">
      <c r="B151" s="112"/>
      <c r="D151" s="113" t="s">
        <v>68</v>
      </c>
      <c r="E151" s="122" t="s">
        <v>146</v>
      </c>
      <c r="F151" s="122" t="s">
        <v>147</v>
      </c>
      <c r="J151" s="123"/>
      <c r="L151" s="112"/>
      <c r="M151" s="116"/>
      <c r="N151" s="117"/>
      <c r="O151" s="117"/>
      <c r="P151" s="118">
        <f>SUM(P152:P156)</f>
        <v>0</v>
      </c>
      <c r="Q151" s="117"/>
      <c r="R151" s="118">
        <f>SUM(R152:R156)</f>
        <v>0</v>
      </c>
      <c r="S151" s="117"/>
      <c r="T151" s="119">
        <f>SUM(T152:T156)</f>
        <v>0</v>
      </c>
      <c r="AR151" s="113" t="s">
        <v>77</v>
      </c>
      <c r="AT151" s="120" t="s">
        <v>68</v>
      </c>
      <c r="AU151" s="120" t="s">
        <v>77</v>
      </c>
      <c r="AY151" s="113" t="s">
        <v>132</v>
      </c>
      <c r="BK151" s="121">
        <f>SUM(BK152:BK156)</f>
        <v>0</v>
      </c>
    </row>
    <row r="152" spans="2:65" s="1" customFormat="1" ht="24" customHeight="1">
      <c r="B152" s="124"/>
      <c r="C152" s="125" t="s">
        <v>140</v>
      </c>
      <c r="D152" s="125" t="s">
        <v>135</v>
      </c>
      <c r="E152" s="126" t="s">
        <v>148</v>
      </c>
      <c r="F152" s="127" t="s">
        <v>149</v>
      </c>
      <c r="G152" s="128" t="s">
        <v>143</v>
      </c>
      <c r="H152" s="129">
        <v>84.25</v>
      </c>
      <c r="I152" s="130"/>
      <c r="J152" s="130"/>
      <c r="K152" s="127" t="s">
        <v>139</v>
      </c>
      <c r="L152" s="25"/>
      <c r="M152" s="131" t="s">
        <v>1</v>
      </c>
      <c r="N152" s="132" t="s">
        <v>34</v>
      </c>
      <c r="O152" s="133">
        <v>0</v>
      </c>
      <c r="P152" s="133">
        <f>O152*H152</f>
        <v>0</v>
      </c>
      <c r="Q152" s="133">
        <v>0</v>
      </c>
      <c r="R152" s="133">
        <f>Q152*H152</f>
        <v>0</v>
      </c>
      <c r="S152" s="133">
        <v>0</v>
      </c>
      <c r="T152" s="134">
        <f>S152*H152</f>
        <v>0</v>
      </c>
      <c r="AR152" s="135" t="s">
        <v>140</v>
      </c>
      <c r="AT152" s="135" t="s">
        <v>135</v>
      </c>
      <c r="AU152" s="135" t="s">
        <v>79</v>
      </c>
      <c r="AY152" s="13" t="s">
        <v>132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3" t="s">
        <v>77</v>
      </c>
      <c r="BK152" s="136">
        <f>ROUND(I152*H152,2)</f>
        <v>0</v>
      </c>
      <c r="BL152" s="13" t="s">
        <v>140</v>
      </c>
      <c r="BM152" s="135" t="s">
        <v>150</v>
      </c>
    </row>
    <row r="153" spans="2:65" s="1" customFormat="1" ht="24" customHeight="1">
      <c r="B153" s="124"/>
      <c r="C153" s="125" t="s">
        <v>151</v>
      </c>
      <c r="D153" s="125" t="s">
        <v>135</v>
      </c>
      <c r="E153" s="126" t="s">
        <v>152</v>
      </c>
      <c r="F153" s="127" t="s">
        <v>153</v>
      </c>
      <c r="G153" s="128" t="s">
        <v>143</v>
      </c>
      <c r="H153" s="129">
        <v>78.23</v>
      </c>
      <c r="I153" s="130"/>
      <c r="J153" s="130"/>
      <c r="K153" s="127" t="s">
        <v>139</v>
      </c>
      <c r="L153" s="25"/>
      <c r="M153" s="131" t="s">
        <v>1</v>
      </c>
      <c r="N153" s="132" t="s">
        <v>34</v>
      </c>
      <c r="O153" s="133">
        <v>0</v>
      </c>
      <c r="P153" s="133">
        <f>O153*H153</f>
        <v>0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AR153" s="135" t="s">
        <v>140</v>
      </c>
      <c r="AT153" s="135" t="s">
        <v>135</v>
      </c>
      <c r="AU153" s="135" t="s">
        <v>79</v>
      </c>
      <c r="AY153" s="13" t="s">
        <v>132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3" t="s">
        <v>77</v>
      </c>
      <c r="BK153" s="136">
        <f>ROUND(I153*H153,2)</f>
        <v>0</v>
      </c>
      <c r="BL153" s="13" t="s">
        <v>140</v>
      </c>
      <c r="BM153" s="135" t="s">
        <v>154</v>
      </c>
    </row>
    <row r="154" spans="2:65" s="1" customFormat="1" ht="24" customHeight="1">
      <c r="B154" s="124"/>
      <c r="C154" s="125" t="s">
        <v>146</v>
      </c>
      <c r="D154" s="125" t="s">
        <v>135</v>
      </c>
      <c r="E154" s="126" t="s">
        <v>155</v>
      </c>
      <c r="F154" s="127" t="s">
        <v>156</v>
      </c>
      <c r="G154" s="128" t="s">
        <v>143</v>
      </c>
      <c r="H154" s="129">
        <v>91.23</v>
      </c>
      <c r="I154" s="130"/>
      <c r="J154" s="130"/>
      <c r="K154" s="127" t="s">
        <v>139</v>
      </c>
      <c r="L154" s="25"/>
      <c r="M154" s="131" t="s">
        <v>1</v>
      </c>
      <c r="N154" s="132" t="s">
        <v>34</v>
      </c>
      <c r="O154" s="133">
        <v>0</v>
      </c>
      <c r="P154" s="133">
        <f>O154*H154</f>
        <v>0</v>
      </c>
      <c r="Q154" s="133">
        <v>0</v>
      </c>
      <c r="R154" s="133">
        <f>Q154*H154</f>
        <v>0</v>
      </c>
      <c r="S154" s="133">
        <v>0</v>
      </c>
      <c r="T154" s="134">
        <f>S154*H154</f>
        <v>0</v>
      </c>
      <c r="AR154" s="135" t="s">
        <v>140</v>
      </c>
      <c r="AT154" s="135" t="s">
        <v>135</v>
      </c>
      <c r="AU154" s="135" t="s">
        <v>79</v>
      </c>
      <c r="AY154" s="13" t="s">
        <v>132</v>
      </c>
      <c r="BE154" s="136">
        <f>IF(N154="základní",J154,0)</f>
        <v>0</v>
      </c>
      <c r="BF154" s="136">
        <f>IF(N154="snížená",J154,0)</f>
        <v>0</v>
      </c>
      <c r="BG154" s="136">
        <f>IF(N154="zákl. přenesená",J154,0)</f>
        <v>0</v>
      </c>
      <c r="BH154" s="136">
        <f>IF(N154="sníž. přenesená",J154,0)</f>
        <v>0</v>
      </c>
      <c r="BI154" s="136">
        <f>IF(N154="nulová",J154,0)</f>
        <v>0</v>
      </c>
      <c r="BJ154" s="13" t="s">
        <v>77</v>
      </c>
      <c r="BK154" s="136">
        <f>ROUND(I154*H154,2)</f>
        <v>0</v>
      </c>
      <c r="BL154" s="13" t="s">
        <v>140</v>
      </c>
      <c r="BM154" s="135" t="s">
        <v>157</v>
      </c>
    </row>
    <row r="155" spans="2:65" s="1" customFormat="1" ht="24" customHeight="1">
      <c r="B155" s="124"/>
      <c r="C155" s="125" t="s">
        <v>158</v>
      </c>
      <c r="D155" s="125" t="s">
        <v>135</v>
      </c>
      <c r="E155" s="126" t="s">
        <v>159</v>
      </c>
      <c r="F155" s="127" t="s">
        <v>160</v>
      </c>
      <c r="G155" s="128" t="s">
        <v>143</v>
      </c>
      <c r="H155" s="129">
        <v>195.236</v>
      </c>
      <c r="I155" s="130"/>
      <c r="J155" s="130"/>
      <c r="K155" s="127" t="s">
        <v>139</v>
      </c>
      <c r="L155" s="25"/>
      <c r="M155" s="131" t="s">
        <v>1</v>
      </c>
      <c r="N155" s="132" t="s">
        <v>34</v>
      </c>
      <c r="O155" s="133">
        <v>0</v>
      </c>
      <c r="P155" s="133">
        <f>O155*H155</f>
        <v>0</v>
      </c>
      <c r="Q155" s="133">
        <v>0</v>
      </c>
      <c r="R155" s="133">
        <f>Q155*H155</f>
        <v>0</v>
      </c>
      <c r="S155" s="133">
        <v>0</v>
      </c>
      <c r="T155" s="134">
        <f>S155*H155</f>
        <v>0</v>
      </c>
      <c r="AR155" s="135" t="s">
        <v>140</v>
      </c>
      <c r="AT155" s="135" t="s">
        <v>135</v>
      </c>
      <c r="AU155" s="135" t="s">
        <v>79</v>
      </c>
      <c r="AY155" s="13" t="s">
        <v>132</v>
      </c>
      <c r="BE155" s="136">
        <f>IF(N155="základní",J155,0)</f>
        <v>0</v>
      </c>
      <c r="BF155" s="136">
        <f>IF(N155="snížená",J155,0)</f>
        <v>0</v>
      </c>
      <c r="BG155" s="136">
        <f>IF(N155="zákl. přenesená",J155,0)</f>
        <v>0</v>
      </c>
      <c r="BH155" s="136">
        <f>IF(N155="sníž. přenesená",J155,0)</f>
        <v>0</v>
      </c>
      <c r="BI155" s="136">
        <f>IF(N155="nulová",J155,0)</f>
        <v>0</v>
      </c>
      <c r="BJ155" s="13" t="s">
        <v>77</v>
      </c>
      <c r="BK155" s="136">
        <f>ROUND(I155*H155,2)</f>
        <v>0</v>
      </c>
      <c r="BL155" s="13" t="s">
        <v>140</v>
      </c>
      <c r="BM155" s="135" t="s">
        <v>161</v>
      </c>
    </row>
    <row r="156" spans="2:65" s="1" customFormat="1" ht="16.5" customHeight="1">
      <c r="B156" s="124"/>
      <c r="C156" s="125" t="s">
        <v>150</v>
      </c>
      <c r="D156" s="125" t="s">
        <v>135</v>
      </c>
      <c r="E156" s="126" t="s">
        <v>162</v>
      </c>
      <c r="F156" s="127" t="s">
        <v>163</v>
      </c>
      <c r="G156" s="128" t="s">
        <v>143</v>
      </c>
      <c r="H156" s="129">
        <v>216.72</v>
      </c>
      <c r="I156" s="130"/>
      <c r="J156" s="130"/>
      <c r="K156" s="127" t="s">
        <v>139</v>
      </c>
      <c r="L156" s="25"/>
      <c r="M156" s="131" t="s">
        <v>1</v>
      </c>
      <c r="N156" s="132" t="s">
        <v>34</v>
      </c>
      <c r="O156" s="133">
        <v>0</v>
      </c>
      <c r="P156" s="133">
        <f>O156*H156</f>
        <v>0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140</v>
      </c>
      <c r="AT156" s="135" t="s">
        <v>135</v>
      </c>
      <c r="AU156" s="135" t="s">
        <v>79</v>
      </c>
      <c r="AY156" s="13" t="s">
        <v>132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3" t="s">
        <v>77</v>
      </c>
      <c r="BK156" s="136">
        <f>ROUND(I156*H156,2)</f>
        <v>0</v>
      </c>
      <c r="BL156" s="13" t="s">
        <v>140</v>
      </c>
      <c r="BM156" s="135" t="s">
        <v>164</v>
      </c>
    </row>
    <row r="157" spans="2:63" s="11" customFormat="1" ht="22.9" customHeight="1">
      <c r="B157" s="112"/>
      <c r="D157" s="113" t="s">
        <v>68</v>
      </c>
      <c r="E157" s="122" t="s">
        <v>150</v>
      </c>
      <c r="F157" s="122" t="s">
        <v>165</v>
      </c>
      <c r="J157" s="123"/>
      <c r="L157" s="112"/>
      <c r="M157" s="116"/>
      <c r="N157" s="117"/>
      <c r="O157" s="117"/>
      <c r="P157" s="118">
        <f>SUM(P158:P159)</f>
        <v>0</v>
      </c>
      <c r="Q157" s="117"/>
      <c r="R157" s="118">
        <f>SUM(R158:R159)</f>
        <v>0</v>
      </c>
      <c r="S157" s="117"/>
      <c r="T157" s="119">
        <f>SUM(T158:T159)</f>
        <v>0</v>
      </c>
      <c r="AR157" s="113" t="s">
        <v>77</v>
      </c>
      <c r="AT157" s="120" t="s">
        <v>68</v>
      </c>
      <c r="AU157" s="120" t="s">
        <v>77</v>
      </c>
      <c r="AY157" s="113" t="s">
        <v>132</v>
      </c>
      <c r="BK157" s="121">
        <f>SUM(BK158:BK159)</f>
        <v>0</v>
      </c>
    </row>
    <row r="158" spans="2:65" s="1" customFormat="1" ht="24" customHeight="1">
      <c r="B158" s="124"/>
      <c r="C158" s="125" t="s">
        <v>166</v>
      </c>
      <c r="D158" s="125" t="s">
        <v>135</v>
      </c>
      <c r="E158" s="126" t="s">
        <v>167</v>
      </c>
      <c r="F158" s="127" t="s">
        <v>168</v>
      </c>
      <c r="G158" s="128" t="s">
        <v>169</v>
      </c>
      <c r="H158" s="129">
        <v>1</v>
      </c>
      <c r="I158" s="130"/>
      <c r="J158" s="130"/>
      <c r="K158" s="127" t="s">
        <v>1</v>
      </c>
      <c r="L158" s="25"/>
      <c r="M158" s="131" t="s">
        <v>1</v>
      </c>
      <c r="N158" s="132" t="s">
        <v>34</v>
      </c>
      <c r="O158" s="133">
        <v>0</v>
      </c>
      <c r="P158" s="133">
        <f>O158*H158</f>
        <v>0</v>
      </c>
      <c r="Q158" s="133">
        <v>0</v>
      </c>
      <c r="R158" s="133">
        <f>Q158*H158</f>
        <v>0</v>
      </c>
      <c r="S158" s="133">
        <v>0</v>
      </c>
      <c r="T158" s="134">
        <f>S158*H158</f>
        <v>0</v>
      </c>
      <c r="AR158" s="135" t="s">
        <v>140</v>
      </c>
      <c r="AT158" s="135" t="s">
        <v>135</v>
      </c>
      <c r="AU158" s="135" t="s">
        <v>79</v>
      </c>
      <c r="AY158" s="13" t="s">
        <v>132</v>
      </c>
      <c r="BE158" s="136">
        <f>IF(N158="základní",J158,0)</f>
        <v>0</v>
      </c>
      <c r="BF158" s="136">
        <f>IF(N158="snížená",J158,0)</f>
        <v>0</v>
      </c>
      <c r="BG158" s="136">
        <f>IF(N158="zákl. přenesená",J158,0)</f>
        <v>0</v>
      </c>
      <c r="BH158" s="136">
        <f>IF(N158="sníž. přenesená",J158,0)</f>
        <v>0</v>
      </c>
      <c r="BI158" s="136">
        <f>IF(N158="nulová",J158,0)</f>
        <v>0</v>
      </c>
      <c r="BJ158" s="13" t="s">
        <v>77</v>
      </c>
      <c r="BK158" s="136">
        <f>ROUND(I158*H158,2)</f>
        <v>0</v>
      </c>
      <c r="BL158" s="13" t="s">
        <v>140</v>
      </c>
      <c r="BM158" s="135" t="s">
        <v>170</v>
      </c>
    </row>
    <row r="159" spans="2:65" s="1" customFormat="1" ht="24" customHeight="1">
      <c r="B159" s="124"/>
      <c r="C159" s="125" t="s">
        <v>154</v>
      </c>
      <c r="D159" s="125" t="s">
        <v>135</v>
      </c>
      <c r="E159" s="126" t="s">
        <v>171</v>
      </c>
      <c r="F159" s="127" t="s">
        <v>172</v>
      </c>
      <c r="G159" s="128" t="s">
        <v>169</v>
      </c>
      <c r="H159" s="129">
        <v>1</v>
      </c>
      <c r="I159" s="130"/>
      <c r="J159" s="130"/>
      <c r="K159" s="127" t="s">
        <v>1</v>
      </c>
      <c r="L159" s="25"/>
      <c r="M159" s="131" t="s">
        <v>1</v>
      </c>
      <c r="N159" s="132" t="s">
        <v>34</v>
      </c>
      <c r="O159" s="133">
        <v>0</v>
      </c>
      <c r="P159" s="133">
        <f>O159*H159</f>
        <v>0</v>
      </c>
      <c r="Q159" s="133">
        <v>0</v>
      </c>
      <c r="R159" s="133">
        <f>Q159*H159</f>
        <v>0</v>
      </c>
      <c r="S159" s="133">
        <v>0</v>
      </c>
      <c r="T159" s="134">
        <f>S159*H159</f>
        <v>0</v>
      </c>
      <c r="AR159" s="135" t="s">
        <v>140</v>
      </c>
      <c r="AT159" s="135" t="s">
        <v>135</v>
      </c>
      <c r="AU159" s="135" t="s">
        <v>79</v>
      </c>
      <c r="AY159" s="13" t="s">
        <v>132</v>
      </c>
      <c r="BE159" s="136">
        <f>IF(N159="základní",J159,0)</f>
        <v>0</v>
      </c>
      <c r="BF159" s="136">
        <f>IF(N159="snížená",J159,0)</f>
        <v>0</v>
      </c>
      <c r="BG159" s="136">
        <f>IF(N159="zákl. přenesená",J159,0)</f>
        <v>0</v>
      </c>
      <c r="BH159" s="136">
        <f>IF(N159="sníž. přenesená",J159,0)</f>
        <v>0</v>
      </c>
      <c r="BI159" s="136">
        <f>IF(N159="nulová",J159,0)</f>
        <v>0</v>
      </c>
      <c r="BJ159" s="13" t="s">
        <v>77</v>
      </c>
      <c r="BK159" s="136">
        <f>ROUND(I159*H159,2)</f>
        <v>0</v>
      </c>
      <c r="BL159" s="13" t="s">
        <v>140</v>
      </c>
      <c r="BM159" s="135" t="s">
        <v>173</v>
      </c>
    </row>
    <row r="160" spans="2:63" s="11" customFormat="1" ht="22.9" customHeight="1">
      <c r="B160" s="112"/>
      <c r="D160" s="113" t="s">
        <v>68</v>
      </c>
      <c r="E160" s="122" t="s">
        <v>166</v>
      </c>
      <c r="F160" s="122" t="s">
        <v>174</v>
      </c>
      <c r="J160" s="123"/>
      <c r="L160" s="112"/>
      <c r="M160" s="116"/>
      <c r="N160" s="117"/>
      <c r="O160" s="117"/>
      <c r="P160" s="118">
        <f>SUM(P161:P170)</f>
        <v>0</v>
      </c>
      <c r="Q160" s="117"/>
      <c r="R160" s="118">
        <f>SUM(R161:R170)</f>
        <v>0</v>
      </c>
      <c r="S160" s="117"/>
      <c r="T160" s="119">
        <f>SUM(T161:T170)</f>
        <v>0</v>
      </c>
      <c r="AR160" s="113" t="s">
        <v>77</v>
      </c>
      <c r="AT160" s="120" t="s">
        <v>68</v>
      </c>
      <c r="AU160" s="120" t="s">
        <v>77</v>
      </c>
      <c r="AY160" s="113" t="s">
        <v>132</v>
      </c>
      <c r="BK160" s="121">
        <f>SUM(BK161:BK170)</f>
        <v>0</v>
      </c>
    </row>
    <row r="161" spans="2:65" s="1" customFormat="1" ht="24" customHeight="1">
      <c r="B161" s="124"/>
      <c r="C161" s="125" t="s">
        <v>175</v>
      </c>
      <c r="D161" s="125" t="s">
        <v>135</v>
      </c>
      <c r="E161" s="126" t="s">
        <v>176</v>
      </c>
      <c r="F161" s="127" t="s">
        <v>177</v>
      </c>
      <c r="G161" s="128" t="s">
        <v>143</v>
      </c>
      <c r="H161" s="129">
        <v>335</v>
      </c>
      <c r="I161" s="130"/>
      <c r="J161" s="130"/>
      <c r="K161" s="127" t="s">
        <v>139</v>
      </c>
      <c r="L161" s="25"/>
      <c r="M161" s="131" t="s">
        <v>1</v>
      </c>
      <c r="N161" s="132" t="s">
        <v>34</v>
      </c>
      <c r="O161" s="133">
        <v>0</v>
      </c>
      <c r="P161" s="133">
        <f aca="true" t="shared" si="0" ref="P161:P170">O161*H161</f>
        <v>0</v>
      </c>
      <c r="Q161" s="133">
        <v>0</v>
      </c>
      <c r="R161" s="133">
        <f aca="true" t="shared" si="1" ref="R161:R170">Q161*H161</f>
        <v>0</v>
      </c>
      <c r="S161" s="133">
        <v>0</v>
      </c>
      <c r="T161" s="134">
        <f aca="true" t="shared" si="2" ref="T161:T170">S161*H161</f>
        <v>0</v>
      </c>
      <c r="AR161" s="135" t="s">
        <v>140</v>
      </c>
      <c r="AT161" s="135" t="s">
        <v>135</v>
      </c>
      <c r="AU161" s="135" t="s">
        <v>79</v>
      </c>
      <c r="AY161" s="13" t="s">
        <v>132</v>
      </c>
      <c r="BE161" s="136">
        <f aca="true" t="shared" si="3" ref="BE161:BE170">IF(N161="základní",J161,0)</f>
        <v>0</v>
      </c>
      <c r="BF161" s="136">
        <f aca="true" t="shared" si="4" ref="BF161:BF170">IF(N161="snížená",J161,0)</f>
        <v>0</v>
      </c>
      <c r="BG161" s="136">
        <f aca="true" t="shared" si="5" ref="BG161:BG170">IF(N161="zákl. přenesená",J161,0)</f>
        <v>0</v>
      </c>
      <c r="BH161" s="136">
        <f aca="true" t="shared" si="6" ref="BH161:BH170">IF(N161="sníž. přenesená",J161,0)</f>
        <v>0</v>
      </c>
      <c r="BI161" s="136">
        <f aca="true" t="shared" si="7" ref="BI161:BI170">IF(N161="nulová",J161,0)</f>
        <v>0</v>
      </c>
      <c r="BJ161" s="13" t="s">
        <v>77</v>
      </c>
      <c r="BK161" s="136">
        <f aca="true" t="shared" si="8" ref="BK161:BK170">ROUND(I161*H161,2)</f>
        <v>0</v>
      </c>
      <c r="BL161" s="13" t="s">
        <v>140</v>
      </c>
      <c r="BM161" s="135" t="s">
        <v>178</v>
      </c>
    </row>
    <row r="162" spans="2:65" s="1" customFormat="1" ht="16.5" customHeight="1">
      <c r="B162" s="124"/>
      <c r="C162" s="125" t="s">
        <v>157</v>
      </c>
      <c r="D162" s="125" t="s">
        <v>135</v>
      </c>
      <c r="E162" s="126" t="s">
        <v>179</v>
      </c>
      <c r="F162" s="127" t="s">
        <v>180</v>
      </c>
      <c r="G162" s="128" t="s">
        <v>169</v>
      </c>
      <c r="H162" s="129">
        <v>1</v>
      </c>
      <c r="I162" s="130"/>
      <c r="J162" s="130"/>
      <c r="K162" s="127" t="s">
        <v>1</v>
      </c>
      <c r="L162" s="25"/>
      <c r="M162" s="131" t="s">
        <v>1</v>
      </c>
      <c r="N162" s="132" t="s">
        <v>34</v>
      </c>
      <c r="O162" s="133">
        <v>0</v>
      </c>
      <c r="P162" s="133">
        <f t="shared" si="0"/>
        <v>0</v>
      </c>
      <c r="Q162" s="133">
        <v>0</v>
      </c>
      <c r="R162" s="133">
        <f t="shared" si="1"/>
        <v>0</v>
      </c>
      <c r="S162" s="133">
        <v>0</v>
      </c>
      <c r="T162" s="134">
        <f t="shared" si="2"/>
        <v>0</v>
      </c>
      <c r="AR162" s="135" t="s">
        <v>140</v>
      </c>
      <c r="AT162" s="135" t="s">
        <v>135</v>
      </c>
      <c r="AU162" s="135" t="s">
        <v>79</v>
      </c>
      <c r="AY162" s="13" t="s">
        <v>132</v>
      </c>
      <c r="BE162" s="136">
        <f t="shared" si="3"/>
        <v>0</v>
      </c>
      <c r="BF162" s="136">
        <f t="shared" si="4"/>
        <v>0</v>
      </c>
      <c r="BG162" s="136">
        <f t="shared" si="5"/>
        <v>0</v>
      </c>
      <c r="BH162" s="136">
        <f t="shared" si="6"/>
        <v>0</v>
      </c>
      <c r="BI162" s="136">
        <f t="shared" si="7"/>
        <v>0</v>
      </c>
      <c r="BJ162" s="13" t="s">
        <v>77</v>
      </c>
      <c r="BK162" s="136">
        <f t="shared" si="8"/>
        <v>0</v>
      </c>
      <c r="BL162" s="13" t="s">
        <v>140</v>
      </c>
      <c r="BM162" s="135" t="s">
        <v>181</v>
      </c>
    </row>
    <row r="163" spans="2:65" s="1" customFormat="1" ht="24" customHeight="1">
      <c r="B163" s="124"/>
      <c r="C163" s="125" t="s">
        <v>182</v>
      </c>
      <c r="D163" s="125" t="s">
        <v>135</v>
      </c>
      <c r="E163" s="126" t="s">
        <v>183</v>
      </c>
      <c r="F163" s="127" t="s">
        <v>184</v>
      </c>
      <c r="G163" s="128" t="s">
        <v>143</v>
      </c>
      <c r="H163" s="129">
        <v>305.512</v>
      </c>
      <c r="I163" s="130"/>
      <c r="J163" s="130"/>
      <c r="K163" s="127" t="s">
        <v>139</v>
      </c>
      <c r="L163" s="25"/>
      <c r="M163" s="131" t="s">
        <v>1</v>
      </c>
      <c r="N163" s="132" t="s">
        <v>34</v>
      </c>
      <c r="O163" s="133">
        <v>0</v>
      </c>
      <c r="P163" s="133">
        <f t="shared" si="0"/>
        <v>0</v>
      </c>
      <c r="Q163" s="133">
        <v>0</v>
      </c>
      <c r="R163" s="133">
        <f t="shared" si="1"/>
        <v>0</v>
      </c>
      <c r="S163" s="133">
        <v>0</v>
      </c>
      <c r="T163" s="134">
        <f t="shared" si="2"/>
        <v>0</v>
      </c>
      <c r="AR163" s="135" t="s">
        <v>140</v>
      </c>
      <c r="AT163" s="135" t="s">
        <v>135</v>
      </c>
      <c r="AU163" s="135" t="s">
        <v>79</v>
      </c>
      <c r="AY163" s="13" t="s">
        <v>132</v>
      </c>
      <c r="BE163" s="136">
        <f t="shared" si="3"/>
        <v>0</v>
      </c>
      <c r="BF163" s="136">
        <f t="shared" si="4"/>
        <v>0</v>
      </c>
      <c r="BG163" s="136">
        <f t="shared" si="5"/>
        <v>0</v>
      </c>
      <c r="BH163" s="136">
        <f t="shared" si="6"/>
        <v>0</v>
      </c>
      <c r="BI163" s="136">
        <f t="shared" si="7"/>
        <v>0</v>
      </c>
      <c r="BJ163" s="13" t="s">
        <v>77</v>
      </c>
      <c r="BK163" s="136">
        <f t="shared" si="8"/>
        <v>0</v>
      </c>
      <c r="BL163" s="13" t="s">
        <v>140</v>
      </c>
      <c r="BM163" s="135" t="s">
        <v>185</v>
      </c>
    </row>
    <row r="164" spans="2:65" s="1" customFormat="1" ht="36" customHeight="1">
      <c r="B164" s="124"/>
      <c r="C164" s="125" t="s">
        <v>161</v>
      </c>
      <c r="D164" s="125" t="s">
        <v>135</v>
      </c>
      <c r="E164" s="126" t="s">
        <v>186</v>
      </c>
      <c r="F164" s="127" t="s">
        <v>187</v>
      </c>
      <c r="G164" s="128" t="s">
        <v>143</v>
      </c>
      <c r="H164" s="129">
        <v>274.353</v>
      </c>
      <c r="I164" s="130"/>
      <c r="J164" s="130"/>
      <c r="K164" s="127" t="s">
        <v>139</v>
      </c>
      <c r="L164" s="25"/>
      <c r="M164" s="131" t="s">
        <v>1</v>
      </c>
      <c r="N164" s="132" t="s">
        <v>34</v>
      </c>
      <c r="O164" s="133">
        <v>0</v>
      </c>
      <c r="P164" s="133">
        <f t="shared" si="0"/>
        <v>0</v>
      </c>
      <c r="Q164" s="133">
        <v>0</v>
      </c>
      <c r="R164" s="133">
        <f t="shared" si="1"/>
        <v>0</v>
      </c>
      <c r="S164" s="133">
        <v>0</v>
      </c>
      <c r="T164" s="134">
        <f t="shared" si="2"/>
        <v>0</v>
      </c>
      <c r="AR164" s="135" t="s">
        <v>140</v>
      </c>
      <c r="AT164" s="135" t="s">
        <v>135</v>
      </c>
      <c r="AU164" s="135" t="s">
        <v>79</v>
      </c>
      <c r="AY164" s="13" t="s">
        <v>132</v>
      </c>
      <c r="BE164" s="136">
        <f t="shared" si="3"/>
        <v>0</v>
      </c>
      <c r="BF164" s="136">
        <f t="shared" si="4"/>
        <v>0</v>
      </c>
      <c r="BG164" s="136">
        <f t="shared" si="5"/>
        <v>0</v>
      </c>
      <c r="BH164" s="136">
        <f t="shared" si="6"/>
        <v>0</v>
      </c>
      <c r="BI164" s="136">
        <f t="shared" si="7"/>
        <v>0</v>
      </c>
      <c r="BJ164" s="13" t="s">
        <v>77</v>
      </c>
      <c r="BK164" s="136">
        <f t="shared" si="8"/>
        <v>0</v>
      </c>
      <c r="BL164" s="13" t="s">
        <v>140</v>
      </c>
      <c r="BM164" s="135" t="s">
        <v>188</v>
      </c>
    </row>
    <row r="165" spans="2:65" s="1" customFormat="1" ht="24" customHeight="1">
      <c r="B165" s="124"/>
      <c r="C165" s="125" t="s">
        <v>8</v>
      </c>
      <c r="D165" s="125" t="s">
        <v>135</v>
      </c>
      <c r="E165" s="126" t="s">
        <v>189</v>
      </c>
      <c r="F165" s="127" t="s">
        <v>190</v>
      </c>
      <c r="G165" s="128" t="s">
        <v>138</v>
      </c>
      <c r="H165" s="129">
        <v>19.88</v>
      </c>
      <c r="I165" s="130"/>
      <c r="J165" s="130"/>
      <c r="K165" s="127" t="s">
        <v>1</v>
      </c>
      <c r="L165" s="25"/>
      <c r="M165" s="131" t="s">
        <v>1</v>
      </c>
      <c r="N165" s="132" t="s">
        <v>34</v>
      </c>
      <c r="O165" s="133">
        <v>0</v>
      </c>
      <c r="P165" s="133">
        <f t="shared" si="0"/>
        <v>0</v>
      </c>
      <c r="Q165" s="133">
        <v>0</v>
      </c>
      <c r="R165" s="133">
        <f t="shared" si="1"/>
        <v>0</v>
      </c>
      <c r="S165" s="133">
        <v>0</v>
      </c>
      <c r="T165" s="134">
        <f t="shared" si="2"/>
        <v>0</v>
      </c>
      <c r="AR165" s="135" t="s">
        <v>140</v>
      </c>
      <c r="AT165" s="135" t="s">
        <v>135</v>
      </c>
      <c r="AU165" s="135" t="s">
        <v>79</v>
      </c>
      <c r="AY165" s="13" t="s">
        <v>132</v>
      </c>
      <c r="BE165" s="136">
        <f t="shared" si="3"/>
        <v>0</v>
      </c>
      <c r="BF165" s="136">
        <f t="shared" si="4"/>
        <v>0</v>
      </c>
      <c r="BG165" s="136">
        <f t="shared" si="5"/>
        <v>0</v>
      </c>
      <c r="BH165" s="136">
        <f t="shared" si="6"/>
        <v>0</v>
      </c>
      <c r="BI165" s="136">
        <f t="shared" si="7"/>
        <v>0</v>
      </c>
      <c r="BJ165" s="13" t="s">
        <v>77</v>
      </c>
      <c r="BK165" s="136">
        <f t="shared" si="8"/>
        <v>0</v>
      </c>
      <c r="BL165" s="13" t="s">
        <v>140</v>
      </c>
      <c r="BM165" s="135" t="s">
        <v>191</v>
      </c>
    </row>
    <row r="166" spans="2:65" s="1" customFormat="1" ht="16.5" customHeight="1">
      <c r="B166" s="124"/>
      <c r="C166" s="125" t="s">
        <v>164</v>
      </c>
      <c r="D166" s="125" t="s">
        <v>135</v>
      </c>
      <c r="E166" s="126" t="s">
        <v>192</v>
      </c>
      <c r="F166" s="127" t="s">
        <v>193</v>
      </c>
      <c r="G166" s="128" t="s">
        <v>143</v>
      </c>
      <c r="H166" s="129">
        <v>45.65</v>
      </c>
      <c r="I166" s="130"/>
      <c r="J166" s="130"/>
      <c r="K166" s="127" t="s">
        <v>139</v>
      </c>
      <c r="L166" s="25"/>
      <c r="M166" s="131" t="s">
        <v>1</v>
      </c>
      <c r="N166" s="132" t="s">
        <v>34</v>
      </c>
      <c r="O166" s="133">
        <v>0</v>
      </c>
      <c r="P166" s="133">
        <f t="shared" si="0"/>
        <v>0</v>
      </c>
      <c r="Q166" s="133">
        <v>0</v>
      </c>
      <c r="R166" s="133">
        <f t="shared" si="1"/>
        <v>0</v>
      </c>
      <c r="S166" s="133">
        <v>0</v>
      </c>
      <c r="T166" s="134">
        <f t="shared" si="2"/>
        <v>0</v>
      </c>
      <c r="AR166" s="135" t="s">
        <v>140</v>
      </c>
      <c r="AT166" s="135" t="s">
        <v>135</v>
      </c>
      <c r="AU166" s="135" t="s">
        <v>79</v>
      </c>
      <c r="AY166" s="13" t="s">
        <v>132</v>
      </c>
      <c r="BE166" s="136">
        <f t="shared" si="3"/>
        <v>0</v>
      </c>
      <c r="BF166" s="136">
        <f t="shared" si="4"/>
        <v>0</v>
      </c>
      <c r="BG166" s="136">
        <f t="shared" si="5"/>
        <v>0</v>
      </c>
      <c r="BH166" s="136">
        <f t="shared" si="6"/>
        <v>0</v>
      </c>
      <c r="BI166" s="136">
        <f t="shared" si="7"/>
        <v>0</v>
      </c>
      <c r="BJ166" s="13" t="s">
        <v>77</v>
      </c>
      <c r="BK166" s="136">
        <f t="shared" si="8"/>
        <v>0</v>
      </c>
      <c r="BL166" s="13" t="s">
        <v>140</v>
      </c>
      <c r="BM166" s="135" t="s">
        <v>194</v>
      </c>
    </row>
    <row r="167" spans="2:65" s="1" customFormat="1" ht="24" customHeight="1">
      <c r="B167" s="124"/>
      <c r="C167" s="125" t="s">
        <v>195</v>
      </c>
      <c r="D167" s="125" t="s">
        <v>135</v>
      </c>
      <c r="E167" s="126" t="s">
        <v>196</v>
      </c>
      <c r="F167" s="127" t="s">
        <v>197</v>
      </c>
      <c r="G167" s="128" t="s">
        <v>143</v>
      </c>
      <c r="H167" s="129">
        <v>284.28</v>
      </c>
      <c r="I167" s="130"/>
      <c r="J167" s="130"/>
      <c r="K167" s="127" t="s">
        <v>139</v>
      </c>
      <c r="L167" s="25"/>
      <c r="M167" s="131" t="s">
        <v>1</v>
      </c>
      <c r="N167" s="132" t="s">
        <v>34</v>
      </c>
      <c r="O167" s="133">
        <v>0</v>
      </c>
      <c r="P167" s="133">
        <f t="shared" si="0"/>
        <v>0</v>
      </c>
      <c r="Q167" s="133">
        <v>0</v>
      </c>
      <c r="R167" s="133">
        <f t="shared" si="1"/>
        <v>0</v>
      </c>
      <c r="S167" s="133">
        <v>0</v>
      </c>
      <c r="T167" s="134">
        <f t="shared" si="2"/>
        <v>0</v>
      </c>
      <c r="AR167" s="135" t="s">
        <v>140</v>
      </c>
      <c r="AT167" s="135" t="s">
        <v>135</v>
      </c>
      <c r="AU167" s="135" t="s">
        <v>79</v>
      </c>
      <c r="AY167" s="13" t="s">
        <v>132</v>
      </c>
      <c r="BE167" s="136">
        <f t="shared" si="3"/>
        <v>0</v>
      </c>
      <c r="BF167" s="136">
        <f t="shared" si="4"/>
        <v>0</v>
      </c>
      <c r="BG167" s="136">
        <f t="shared" si="5"/>
        <v>0</v>
      </c>
      <c r="BH167" s="136">
        <f t="shared" si="6"/>
        <v>0</v>
      </c>
      <c r="BI167" s="136">
        <f t="shared" si="7"/>
        <v>0</v>
      </c>
      <c r="BJ167" s="13" t="s">
        <v>77</v>
      </c>
      <c r="BK167" s="136">
        <f t="shared" si="8"/>
        <v>0</v>
      </c>
      <c r="BL167" s="13" t="s">
        <v>140</v>
      </c>
      <c r="BM167" s="135" t="s">
        <v>198</v>
      </c>
    </row>
    <row r="168" spans="2:65" s="1" customFormat="1" ht="24" customHeight="1">
      <c r="B168" s="124"/>
      <c r="C168" s="125" t="s">
        <v>170</v>
      </c>
      <c r="D168" s="125" t="s">
        <v>135</v>
      </c>
      <c r="E168" s="126" t="s">
        <v>199</v>
      </c>
      <c r="F168" s="127" t="s">
        <v>200</v>
      </c>
      <c r="G168" s="128" t="s">
        <v>201</v>
      </c>
      <c r="H168" s="129">
        <v>445</v>
      </c>
      <c r="I168" s="130"/>
      <c r="J168" s="130"/>
      <c r="K168" s="127" t="s">
        <v>139</v>
      </c>
      <c r="L168" s="25"/>
      <c r="M168" s="131" t="s">
        <v>1</v>
      </c>
      <c r="N168" s="132" t="s">
        <v>34</v>
      </c>
      <c r="O168" s="133">
        <v>0</v>
      </c>
      <c r="P168" s="133">
        <f t="shared" si="0"/>
        <v>0</v>
      </c>
      <c r="Q168" s="133">
        <v>0</v>
      </c>
      <c r="R168" s="133">
        <f t="shared" si="1"/>
        <v>0</v>
      </c>
      <c r="S168" s="133">
        <v>0</v>
      </c>
      <c r="T168" s="134">
        <f t="shared" si="2"/>
        <v>0</v>
      </c>
      <c r="AR168" s="135" t="s">
        <v>140</v>
      </c>
      <c r="AT168" s="135" t="s">
        <v>135</v>
      </c>
      <c r="AU168" s="135" t="s">
        <v>79</v>
      </c>
      <c r="AY168" s="13" t="s">
        <v>132</v>
      </c>
      <c r="BE168" s="136">
        <f t="shared" si="3"/>
        <v>0</v>
      </c>
      <c r="BF168" s="136">
        <f t="shared" si="4"/>
        <v>0</v>
      </c>
      <c r="BG168" s="136">
        <f t="shared" si="5"/>
        <v>0</v>
      </c>
      <c r="BH168" s="136">
        <f t="shared" si="6"/>
        <v>0</v>
      </c>
      <c r="BI168" s="136">
        <f t="shared" si="7"/>
        <v>0</v>
      </c>
      <c r="BJ168" s="13" t="s">
        <v>77</v>
      </c>
      <c r="BK168" s="136">
        <f t="shared" si="8"/>
        <v>0</v>
      </c>
      <c r="BL168" s="13" t="s">
        <v>140</v>
      </c>
      <c r="BM168" s="135" t="s">
        <v>202</v>
      </c>
    </row>
    <row r="169" spans="2:65" s="1" customFormat="1" ht="16.5" customHeight="1">
      <c r="B169" s="124"/>
      <c r="C169" s="137" t="s">
        <v>203</v>
      </c>
      <c r="D169" s="137" t="s">
        <v>204</v>
      </c>
      <c r="E169" s="138" t="s">
        <v>205</v>
      </c>
      <c r="F169" s="139" t="s">
        <v>206</v>
      </c>
      <c r="G169" s="140" t="s">
        <v>169</v>
      </c>
      <c r="H169" s="141">
        <v>1</v>
      </c>
      <c r="I169" s="142"/>
      <c r="J169" s="142"/>
      <c r="K169" s="139" t="s">
        <v>1</v>
      </c>
      <c r="L169" s="143"/>
      <c r="M169" s="144" t="s">
        <v>1</v>
      </c>
      <c r="N169" s="145" t="s">
        <v>34</v>
      </c>
      <c r="O169" s="133">
        <v>0</v>
      </c>
      <c r="P169" s="133">
        <f t="shared" si="0"/>
        <v>0</v>
      </c>
      <c r="Q169" s="133">
        <v>0</v>
      </c>
      <c r="R169" s="133">
        <f t="shared" si="1"/>
        <v>0</v>
      </c>
      <c r="S169" s="133">
        <v>0</v>
      </c>
      <c r="T169" s="134">
        <f t="shared" si="2"/>
        <v>0</v>
      </c>
      <c r="AR169" s="135" t="s">
        <v>150</v>
      </c>
      <c r="AT169" s="135" t="s">
        <v>204</v>
      </c>
      <c r="AU169" s="135" t="s">
        <v>79</v>
      </c>
      <c r="AY169" s="13" t="s">
        <v>132</v>
      </c>
      <c r="BE169" s="136">
        <f t="shared" si="3"/>
        <v>0</v>
      </c>
      <c r="BF169" s="136">
        <f t="shared" si="4"/>
        <v>0</v>
      </c>
      <c r="BG169" s="136">
        <f t="shared" si="5"/>
        <v>0</v>
      </c>
      <c r="BH169" s="136">
        <f t="shared" si="6"/>
        <v>0</v>
      </c>
      <c r="BI169" s="136">
        <f t="shared" si="7"/>
        <v>0</v>
      </c>
      <c r="BJ169" s="13" t="s">
        <v>77</v>
      </c>
      <c r="BK169" s="136">
        <f t="shared" si="8"/>
        <v>0</v>
      </c>
      <c r="BL169" s="13" t="s">
        <v>140</v>
      </c>
      <c r="BM169" s="135" t="s">
        <v>207</v>
      </c>
    </row>
    <row r="170" spans="2:65" s="1" customFormat="1" ht="16.5" customHeight="1">
      <c r="B170" s="124"/>
      <c r="C170" s="137" t="s">
        <v>173</v>
      </c>
      <c r="D170" s="137" t="s">
        <v>204</v>
      </c>
      <c r="E170" s="138" t="s">
        <v>208</v>
      </c>
      <c r="F170" s="139" t="s">
        <v>209</v>
      </c>
      <c r="G170" s="140" t="s">
        <v>210</v>
      </c>
      <c r="H170" s="141">
        <v>2</v>
      </c>
      <c r="I170" s="142"/>
      <c r="J170" s="142"/>
      <c r="K170" s="139" t="s">
        <v>1</v>
      </c>
      <c r="L170" s="143"/>
      <c r="M170" s="144" t="s">
        <v>1</v>
      </c>
      <c r="N170" s="145" t="s">
        <v>34</v>
      </c>
      <c r="O170" s="133">
        <v>0</v>
      </c>
      <c r="P170" s="133">
        <f t="shared" si="0"/>
        <v>0</v>
      </c>
      <c r="Q170" s="133">
        <v>0</v>
      </c>
      <c r="R170" s="133">
        <f t="shared" si="1"/>
        <v>0</v>
      </c>
      <c r="S170" s="133">
        <v>0</v>
      </c>
      <c r="T170" s="134">
        <f t="shared" si="2"/>
        <v>0</v>
      </c>
      <c r="AR170" s="135" t="s">
        <v>150</v>
      </c>
      <c r="AT170" s="135" t="s">
        <v>204</v>
      </c>
      <c r="AU170" s="135" t="s">
        <v>79</v>
      </c>
      <c r="AY170" s="13" t="s">
        <v>132</v>
      </c>
      <c r="BE170" s="136">
        <f t="shared" si="3"/>
        <v>0</v>
      </c>
      <c r="BF170" s="136">
        <f t="shared" si="4"/>
        <v>0</v>
      </c>
      <c r="BG170" s="136">
        <f t="shared" si="5"/>
        <v>0</v>
      </c>
      <c r="BH170" s="136">
        <f t="shared" si="6"/>
        <v>0</v>
      </c>
      <c r="BI170" s="136">
        <f t="shared" si="7"/>
        <v>0</v>
      </c>
      <c r="BJ170" s="13" t="s">
        <v>77</v>
      </c>
      <c r="BK170" s="136">
        <f t="shared" si="8"/>
        <v>0</v>
      </c>
      <c r="BL170" s="13" t="s">
        <v>140</v>
      </c>
      <c r="BM170" s="135" t="s">
        <v>211</v>
      </c>
    </row>
    <row r="171" spans="2:63" s="11" customFormat="1" ht="22.9" customHeight="1">
      <c r="B171" s="112"/>
      <c r="D171" s="113" t="s">
        <v>68</v>
      </c>
      <c r="E171" s="122" t="s">
        <v>212</v>
      </c>
      <c r="F171" s="122" t="s">
        <v>213</v>
      </c>
      <c r="J171" s="123"/>
      <c r="L171" s="112"/>
      <c r="M171" s="116"/>
      <c r="N171" s="117"/>
      <c r="O171" s="117"/>
      <c r="P171" s="118">
        <f>SUM(P172:P176)</f>
        <v>0</v>
      </c>
      <c r="Q171" s="117"/>
      <c r="R171" s="118">
        <f>SUM(R172:R176)</f>
        <v>0</v>
      </c>
      <c r="S171" s="117"/>
      <c r="T171" s="119">
        <f>SUM(T172:T176)</f>
        <v>0</v>
      </c>
      <c r="AR171" s="113" t="s">
        <v>77</v>
      </c>
      <c r="AT171" s="120" t="s">
        <v>68</v>
      </c>
      <c r="AU171" s="120" t="s">
        <v>77</v>
      </c>
      <c r="AY171" s="113" t="s">
        <v>132</v>
      </c>
      <c r="BK171" s="121">
        <f>SUM(BK172:BK176)</f>
        <v>0</v>
      </c>
    </row>
    <row r="172" spans="2:65" s="1" customFormat="1" ht="16.5" customHeight="1">
      <c r="B172" s="124"/>
      <c r="C172" s="125" t="s">
        <v>7</v>
      </c>
      <c r="D172" s="125" t="s">
        <v>135</v>
      </c>
      <c r="E172" s="126" t="s">
        <v>214</v>
      </c>
      <c r="F172" s="127" t="s">
        <v>215</v>
      </c>
      <c r="G172" s="128" t="s">
        <v>201</v>
      </c>
      <c r="H172" s="129">
        <v>7</v>
      </c>
      <c r="I172" s="130"/>
      <c r="J172" s="130"/>
      <c r="K172" s="127" t="s">
        <v>139</v>
      </c>
      <c r="L172" s="25"/>
      <c r="M172" s="131" t="s">
        <v>1</v>
      </c>
      <c r="N172" s="132" t="s">
        <v>34</v>
      </c>
      <c r="O172" s="133">
        <v>0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140</v>
      </c>
      <c r="AT172" s="135" t="s">
        <v>135</v>
      </c>
      <c r="AU172" s="135" t="s">
        <v>79</v>
      </c>
      <c r="AY172" s="13" t="s">
        <v>132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3" t="s">
        <v>77</v>
      </c>
      <c r="BK172" s="136">
        <f>ROUND(I172*H172,2)</f>
        <v>0</v>
      </c>
      <c r="BL172" s="13" t="s">
        <v>140</v>
      </c>
      <c r="BM172" s="135" t="s">
        <v>216</v>
      </c>
    </row>
    <row r="173" spans="2:65" s="1" customFormat="1" ht="24" customHeight="1">
      <c r="B173" s="124"/>
      <c r="C173" s="125" t="s">
        <v>178</v>
      </c>
      <c r="D173" s="125" t="s">
        <v>135</v>
      </c>
      <c r="E173" s="126" t="s">
        <v>217</v>
      </c>
      <c r="F173" s="127" t="s">
        <v>218</v>
      </c>
      <c r="G173" s="128" t="s">
        <v>219</v>
      </c>
      <c r="H173" s="129">
        <v>93.388</v>
      </c>
      <c r="I173" s="130"/>
      <c r="J173" s="130"/>
      <c r="K173" s="127" t="s">
        <v>139</v>
      </c>
      <c r="L173" s="25"/>
      <c r="M173" s="131" t="s">
        <v>1</v>
      </c>
      <c r="N173" s="132" t="s">
        <v>34</v>
      </c>
      <c r="O173" s="133">
        <v>0</v>
      </c>
      <c r="P173" s="133">
        <f>O173*H173</f>
        <v>0</v>
      </c>
      <c r="Q173" s="133">
        <v>0</v>
      </c>
      <c r="R173" s="133">
        <f>Q173*H173</f>
        <v>0</v>
      </c>
      <c r="S173" s="133">
        <v>0</v>
      </c>
      <c r="T173" s="134">
        <f>S173*H173</f>
        <v>0</v>
      </c>
      <c r="AR173" s="135" t="s">
        <v>140</v>
      </c>
      <c r="AT173" s="135" t="s">
        <v>135</v>
      </c>
      <c r="AU173" s="135" t="s">
        <v>79</v>
      </c>
      <c r="AY173" s="13" t="s">
        <v>132</v>
      </c>
      <c r="BE173" s="136">
        <f>IF(N173="základní",J173,0)</f>
        <v>0</v>
      </c>
      <c r="BF173" s="136">
        <f>IF(N173="snížená",J173,0)</f>
        <v>0</v>
      </c>
      <c r="BG173" s="136">
        <f>IF(N173="zákl. přenesená",J173,0)</f>
        <v>0</v>
      </c>
      <c r="BH173" s="136">
        <f>IF(N173="sníž. přenesená",J173,0)</f>
        <v>0</v>
      </c>
      <c r="BI173" s="136">
        <f>IF(N173="nulová",J173,0)</f>
        <v>0</v>
      </c>
      <c r="BJ173" s="13" t="s">
        <v>77</v>
      </c>
      <c r="BK173" s="136">
        <f>ROUND(I173*H173,2)</f>
        <v>0</v>
      </c>
      <c r="BL173" s="13" t="s">
        <v>140</v>
      </c>
      <c r="BM173" s="135" t="s">
        <v>220</v>
      </c>
    </row>
    <row r="174" spans="2:65" s="1" customFormat="1" ht="24" customHeight="1">
      <c r="B174" s="124"/>
      <c r="C174" s="125" t="s">
        <v>221</v>
      </c>
      <c r="D174" s="125" t="s">
        <v>135</v>
      </c>
      <c r="E174" s="126" t="s">
        <v>222</v>
      </c>
      <c r="F174" s="127" t="s">
        <v>223</v>
      </c>
      <c r="G174" s="128" t="s">
        <v>219</v>
      </c>
      <c r="H174" s="129">
        <v>93.388</v>
      </c>
      <c r="I174" s="130"/>
      <c r="J174" s="130"/>
      <c r="K174" s="127" t="s">
        <v>139</v>
      </c>
      <c r="L174" s="25"/>
      <c r="M174" s="131" t="s">
        <v>1</v>
      </c>
      <c r="N174" s="132" t="s">
        <v>34</v>
      </c>
      <c r="O174" s="133">
        <v>0</v>
      </c>
      <c r="P174" s="133">
        <f>O174*H174</f>
        <v>0</v>
      </c>
      <c r="Q174" s="133">
        <v>0</v>
      </c>
      <c r="R174" s="133">
        <f>Q174*H174</f>
        <v>0</v>
      </c>
      <c r="S174" s="133">
        <v>0</v>
      </c>
      <c r="T174" s="134">
        <f>S174*H174</f>
        <v>0</v>
      </c>
      <c r="AR174" s="135" t="s">
        <v>140</v>
      </c>
      <c r="AT174" s="135" t="s">
        <v>135</v>
      </c>
      <c r="AU174" s="135" t="s">
        <v>79</v>
      </c>
      <c r="AY174" s="13" t="s">
        <v>132</v>
      </c>
      <c r="BE174" s="136">
        <f>IF(N174="základní",J174,0)</f>
        <v>0</v>
      </c>
      <c r="BF174" s="136">
        <f>IF(N174="snížená",J174,0)</f>
        <v>0</v>
      </c>
      <c r="BG174" s="136">
        <f>IF(N174="zákl. přenesená",J174,0)</f>
        <v>0</v>
      </c>
      <c r="BH174" s="136">
        <f>IF(N174="sníž. přenesená",J174,0)</f>
        <v>0</v>
      </c>
      <c r="BI174" s="136">
        <f>IF(N174="nulová",J174,0)</f>
        <v>0</v>
      </c>
      <c r="BJ174" s="13" t="s">
        <v>77</v>
      </c>
      <c r="BK174" s="136">
        <f>ROUND(I174*H174,2)</f>
        <v>0</v>
      </c>
      <c r="BL174" s="13" t="s">
        <v>140</v>
      </c>
      <c r="BM174" s="135" t="s">
        <v>224</v>
      </c>
    </row>
    <row r="175" spans="2:65" s="1" customFormat="1" ht="24" customHeight="1">
      <c r="B175" s="124"/>
      <c r="C175" s="125" t="s">
        <v>181</v>
      </c>
      <c r="D175" s="125" t="s">
        <v>135</v>
      </c>
      <c r="E175" s="126" t="s">
        <v>225</v>
      </c>
      <c r="F175" s="127" t="s">
        <v>226</v>
      </c>
      <c r="G175" s="128" t="s">
        <v>219</v>
      </c>
      <c r="H175" s="129">
        <v>623.78</v>
      </c>
      <c r="I175" s="130"/>
      <c r="J175" s="130"/>
      <c r="K175" s="127" t="s">
        <v>139</v>
      </c>
      <c r="L175" s="25"/>
      <c r="M175" s="131" t="s">
        <v>1</v>
      </c>
      <c r="N175" s="132" t="s">
        <v>34</v>
      </c>
      <c r="O175" s="133">
        <v>0</v>
      </c>
      <c r="P175" s="133">
        <f>O175*H175</f>
        <v>0</v>
      </c>
      <c r="Q175" s="133">
        <v>0</v>
      </c>
      <c r="R175" s="133">
        <f>Q175*H175</f>
        <v>0</v>
      </c>
      <c r="S175" s="133">
        <v>0</v>
      </c>
      <c r="T175" s="134">
        <f>S175*H175</f>
        <v>0</v>
      </c>
      <c r="AR175" s="135" t="s">
        <v>140</v>
      </c>
      <c r="AT175" s="135" t="s">
        <v>135</v>
      </c>
      <c r="AU175" s="135" t="s">
        <v>79</v>
      </c>
      <c r="AY175" s="13" t="s">
        <v>132</v>
      </c>
      <c r="BE175" s="136">
        <f>IF(N175="základní",J175,0)</f>
        <v>0</v>
      </c>
      <c r="BF175" s="136">
        <f>IF(N175="snížená",J175,0)</f>
        <v>0</v>
      </c>
      <c r="BG175" s="136">
        <f>IF(N175="zákl. přenesená",J175,0)</f>
        <v>0</v>
      </c>
      <c r="BH175" s="136">
        <f>IF(N175="sníž. přenesená",J175,0)</f>
        <v>0</v>
      </c>
      <c r="BI175" s="136">
        <f>IF(N175="nulová",J175,0)</f>
        <v>0</v>
      </c>
      <c r="BJ175" s="13" t="s">
        <v>77</v>
      </c>
      <c r="BK175" s="136">
        <f>ROUND(I175*H175,2)</f>
        <v>0</v>
      </c>
      <c r="BL175" s="13" t="s">
        <v>140</v>
      </c>
      <c r="BM175" s="135" t="s">
        <v>227</v>
      </c>
    </row>
    <row r="176" spans="2:65" s="1" customFormat="1" ht="24" customHeight="1">
      <c r="B176" s="124"/>
      <c r="C176" s="125" t="s">
        <v>228</v>
      </c>
      <c r="D176" s="125" t="s">
        <v>135</v>
      </c>
      <c r="E176" s="126" t="s">
        <v>229</v>
      </c>
      <c r="F176" s="127" t="s">
        <v>230</v>
      </c>
      <c r="G176" s="128" t="s">
        <v>219</v>
      </c>
      <c r="H176" s="129">
        <v>93.388</v>
      </c>
      <c r="I176" s="130"/>
      <c r="J176" s="130"/>
      <c r="K176" s="127" t="s">
        <v>1</v>
      </c>
      <c r="L176" s="25"/>
      <c r="M176" s="131" t="s">
        <v>1</v>
      </c>
      <c r="N176" s="132" t="s">
        <v>34</v>
      </c>
      <c r="O176" s="133">
        <v>0</v>
      </c>
      <c r="P176" s="133">
        <f>O176*H176</f>
        <v>0</v>
      </c>
      <c r="Q176" s="133">
        <v>0</v>
      </c>
      <c r="R176" s="133">
        <f>Q176*H176</f>
        <v>0</v>
      </c>
      <c r="S176" s="133">
        <v>0</v>
      </c>
      <c r="T176" s="134">
        <f>S176*H176</f>
        <v>0</v>
      </c>
      <c r="AR176" s="135" t="s">
        <v>140</v>
      </c>
      <c r="AT176" s="135" t="s">
        <v>135</v>
      </c>
      <c r="AU176" s="135" t="s">
        <v>79</v>
      </c>
      <c r="AY176" s="13" t="s">
        <v>132</v>
      </c>
      <c r="BE176" s="136">
        <f>IF(N176="základní",J176,0)</f>
        <v>0</v>
      </c>
      <c r="BF176" s="136">
        <f>IF(N176="snížená",J176,0)</f>
        <v>0</v>
      </c>
      <c r="BG176" s="136">
        <f>IF(N176="zákl. přenesená",J176,0)</f>
        <v>0</v>
      </c>
      <c r="BH176" s="136">
        <f>IF(N176="sníž. přenesená",J176,0)</f>
        <v>0</v>
      </c>
      <c r="BI176" s="136">
        <f>IF(N176="nulová",J176,0)</f>
        <v>0</v>
      </c>
      <c r="BJ176" s="13" t="s">
        <v>77</v>
      </c>
      <c r="BK176" s="136">
        <f>ROUND(I176*H176,2)</f>
        <v>0</v>
      </c>
      <c r="BL176" s="13" t="s">
        <v>140</v>
      </c>
      <c r="BM176" s="135" t="s">
        <v>231</v>
      </c>
    </row>
    <row r="177" spans="2:63" s="11" customFormat="1" ht="22.9" customHeight="1">
      <c r="B177" s="112"/>
      <c r="D177" s="113" t="s">
        <v>68</v>
      </c>
      <c r="E177" s="122" t="s">
        <v>232</v>
      </c>
      <c r="F177" s="122" t="s">
        <v>233</v>
      </c>
      <c r="J177" s="123"/>
      <c r="L177" s="112"/>
      <c r="M177" s="116"/>
      <c r="N177" s="117"/>
      <c r="O177" s="117"/>
      <c r="P177" s="118">
        <f>P178</f>
        <v>0</v>
      </c>
      <c r="Q177" s="117"/>
      <c r="R177" s="118">
        <f>R178</f>
        <v>0</v>
      </c>
      <c r="S177" s="117"/>
      <c r="T177" s="119">
        <f>T178</f>
        <v>0</v>
      </c>
      <c r="AR177" s="113" t="s">
        <v>77</v>
      </c>
      <c r="AT177" s="120" t="s">
        <v>68</v>
      </c>
      <c r="AU177" s="120" t="s">
        <v>77</v>
      </c>
      <c r="AY177" s="113" t="s">
        <v>132</v>
      </c>
      <c r="BK177" s="121">
        <f>BK178</f>
        <v>0</v>
      </c>
    </row>
    <row r="178" spans="2:65" s="1" customFormat="1" ht="16.5" customHeight="1">
      <c r="B178" s="124"/>
      <c r="C178" s="125" t="s">
        <v>185</v>
      </c>
      <c r="D178" s="125" t="s">
        <v>135</v>
      </c>
      <c r="E178" s="126" t="s">
        <v>234</v>
      </c>
      <c r="F178" s="127" t="s">
        <v>235</v>
      </c>
      <c r="G178" s="128" t="s">
        <v>219</v>
      </c>
      <c r="H178" s="129">
        <v>122.696</v>
      </c>
      <c r="I178" s="130"/>
      <c r="J178" s="130"/>
      <c r="K178" s="127" t="s">
        <v>1</v>
      </c>
      <c r="L178" s="25"/>
      <c r="M178" s="131" t="s">
        <v>1</v>
      </c>
      <c r="N178" s="132" t="s">
        <v>34</v>
      </c>
      <c r="O178" s="133">
        <v>0</v>
      </c>
      <c r="P178" s="133">
        <f>O178*H178</f>
        <v>0</v>
      </c>
      <c r="Q178" s="133">
        <v>0</v>
      </c>
      <c r="R178" s="133">
        <f>Q178*H178</f>
        <v>0</v>
      </c>
      <c r="S178" s="133">
        <v>0</v>
      </c>
      <c r="T178" s="134">
        <f>S178*H178</f>
        <v>0</v>
      </c>
      <c r="AR178" s="135" t="s">
        <v>140</v>
      </c>
      <c r="AT178" s="135" t="s">
        <v>135</v>
      </c>
      <c r="AU178" s="135" t="s">
        <v>79</v>
      </c>
      <c r="AY178" s="13" t="s">
        <v>132</v>
      </c>
      <c r="BE178" s="136">
        <f>IF(N178="základní",J178,0)</f>
        <v>0</v>
      </c>
      <c r="BF178" s="136">
        <f>IF(N178="snížená",J178,0)</f>
        <v>0</v>
      </c>
      <c r="BG178" s="136">
        <f>IF(N178="zákl. přenesená",J178,0)</f>
        <v>0</v>
      </c>
      <c r="BH178" s="136">
        <f>IF(N178="sníž. přenesená",J178,0)</f>
        <v>0</v>
      </c>
      <c r="BI178" s="136">
        <f>IF(N178="nulová",J178,0)</f>
        <v>0</v>
      </c>
      <c r="BJ178" s="13" t="s">
        <v>77</v>
      </c>
      <c r="BK178" s="136">
        <f>ROUND(I178*H178,2)</f>
        <v>0</v>
      </c>
      <c r="BL178" s="13" t="s">
        <v>140</v>
      </c>
      <c r="BM178" s="135" t="s">
        <v>236</v>
      </c>
    </row>
    <row r="179" spans="2:63" s="11" customFormat="1" ht="25.9" customHeight="1">
      <c r="B179" s="112"/>
      <c r="D179" s="113" t="s">
        <v>68</v>
      </c>
      <c r="E179" s="114" t="s">
        <v>237</v>
      </c>
      <c r="F179" s="114" t="s">
        <v>238</v>
      </c>
      <c r="J179" s="115"/>
      <c r="L179" s="112"/>
      <c r="M179" s="116"/>
      <c r="N179" s="117"/>
      <c r="O179" s="117"/>
      <c r="P179" s="118">
        <f>P180+P184+P193+P204+P225+P227+P229+P234+P239+P251+P262+P265+P276+P298+P309+P317+P321+P328</f>
        <v>31.24</v>
      </c>
      <c r="Q179" s="117"/>
      <c r="R179" s="118">
        <f>R180+R184+R193+R204+R225+R227+R229+R234+R239+R251+R262+R265+R276+R298+R309+R317+R321+R328</f>
        <v>2.9788136</v>
      </c>
      <c r="S179" s="117"/>
      <c r="T179" s="119">
        <f>T180+T184+T193+T204+T225+T227+T229+T234+T239+T251+T262+T265+T276+T298+T309+T317+T321+T328</f>
        <v>0</v>
      </c>
      <c r="AR179" s="113" t="s">
        <v>79</v>
      </c>
      <c r="AT179" s="120" t="s">
        <v>68</v>
      </c>
      <c r="AU179" s="120" t="s">
        <v>69</v>
      </c>
      <c r="AY179" s="113" t="s">
        <v>132</v>
      </c>
      <c r="BK179" s="121">
        <f>BK180+BK184+BK193+BK204+BK225+BK227+BK229+BK234+BK239+BK251+BK262+BK265+BK276+BK298+BK309+BK317+BK321+BK328</f>
        <v>0</v>
      </c>
    </row>
    <row r="180" spans="2:63" s="11" customFormat="1" ht="22.9" customHeight="1">
      <c r="B180" s="112"/>
      <c r="D180" s="113" t="s">
        <v>68</v>
      </c>
      <c r="E180" s="122" t="s">
        <v>239</v>
      </c>
      <c r="F180" s="122" t="s">
        <v>240</v>
      </c>
      <c r="J180" s="123"/>
      <c r="L180" s="112"/>
      <c r="M180" s="116"/>
      <c r="N180" s="117"/>
      <c r="O180" s="117"/>
      <c r="P180" s="118">
        <f>SUM(P181:P183)</f>
        <v>0</v>
      </c>
      <c r="Q180" s="117"/>
      <c r="R180" s="118">
        <f>SUM(R181:R183)</f>
        <v>0</v>
      </c>
      <c r="S180" s="117"/>
      <c r="T180" s="119">
        <f>SUM(T181:T183)</f>
        <v>0</v>
      </c>
      <c r="AR180" s="113" t="s">
        <v>79</v>
      </c>
      <c r="AT180" s="120" t="s">
        <v>68</v>
      </c>
      <c r="AU180" s="120" t="s">
        <v>77</v>
      </c>
      <c r="AY180" s="113" t="s">
        <v>132</v>
      </c>
      <c r="BK180" s="121">
        <f>SUM(BK181:BK183)</f>
        <v>0</v>
      </c>
    </row>
    <row r="181" spans="2:65" s="1" customFormat="1" ht="36" customHeight="1">
      <c r="B181" s="124"/>
      <c r="C181" s="125" t="s">
        <v>241</v>
      </c>
      <c r="D181" s="125" t="s">
        <v>135</v>
      </c>
      <c r="E181" s="126" t="s">
        <v>242</v>
      </c>
      <c r="F181" s="127" t="s">
        <v>243</v>
      </c>
      <c r="G181" s="128" t="s">
        <v>143</v>
      </c>
      <c r="H181" s="129">
        <v>47.108</v>
      </c>
      <c r="I181" s="130"/>
      <c r="J181" s="130"/>
      <c r="K181" s="127" t="s">
        <v>139</v>
      </c>
      <c r="L181" s="25"/>
      <c r="M181" s="131" t="s">
        <v>1</v>
      </c>
      <c r="N181" s="132" t="s">
        <v>34</v>
      </c>
      <c r="O181" s="133">
        <v>0</v>
      </c>
      <c r="P181" s="133">
        <f>O181*H181</f>
        <v>0</v>
      </c>
      <c r="Q181" s="133">
        <v>0</v>
      </c>
      <c r="R181" s="133">
        <f>Q181*H181</f>
        <v>0</v>
      </c>
      <c r="S181" s="133">
        <v>0</v>
      </c>
      <c r="T181" s="134">
        <f>S181*H181</f>
        <v>0</v>
      </c>
      <c r="AR181" s="135" t="s">
        <v>164</v>
      </c>
      <c r="AT181" s="135" t="s">
        <v>135</v>
      </c>
      <c r="AU181" s="135" t="s">
        <v>79</v>
      </c>
      <c r="AY181" s="13" t="s">
        <v>132</v>
      </c>
      <c r="BE181" s="136">
        <f>IF(N181="základní",J181,0)</f>
        <v>0</v>
      </c>
      <c r="BF181" s="136">
        <f>IF(N181="snížená",J181,0)</f>
        <v>0</v>
      </c>
      <c r="BG181" s="136">
        <f>IF(N181="zákl. přenesená",J181,0)</f>
        <v>0</v>
      </c>
      <c r="BH181" s="136">
        <f>IF(N181="sníž. přenesená",J181,0)</f>
        <v>0</v>
      </c>
      <c r="BI181" s="136">
        <f>IF(N181="nulová",J181,0)</f>
        <v>0</v>
      </c>
      <c r="BJ181" s="13" t="s">
        <v>77</v>
      </c>
      <c r="BK181" s="136">
        <f>ROUND(I181*H181,2)</f>
        <v>0</v>
      </c>
      <c r="BL181" s="13" t="s">
        <v>164</v>
      </c>
      <c r="BM181" s="135" t="s">
        <v>244</v>
      </c>
    </row>
    <row r="182" spans="2:65" s="1" customFormat="1" ht="36" customHeight="1">
      <c r="B182" s="124"/>
      <c r="C182" s="125" t="s">
        <v>188</v>
      </c>
      <c r="D182" s="125" t="s">
        <v>135</v>
      </c>
      <c r="E182" s="126" t="s">
        <v>245</v>
      </c>
      <c r="F182" s="127" t="s">
        <v>246</v>
      </c>
      <c r="G182" s="128" t="s">
        <v>143</v>
      </c>
      <c r="H182" s="129">
        <v>42.04</v>
      </c>
      <c r="I182" s="130"/>
      <c r="J182" s="130"/>
      <c r="K182" s="127" t="s">
        <v>139</v>
      </c>
      <c r="L182" s="25"/>
      <c r="M182" s="131" t="s">
        <v>1</v>
      </c>
      <c r="N182" s="132" t="s">
        <v>34</v>
      </c>
      <c r="O182" s="133">
        <v>0</v>
      </c>
      <c r="P182" s="133">
        <f>O182*H182</f>
        <v>0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164</v>
      </c>
      <c r="AT182" s="135" t="s">
        <v>135</v>
      </c>
      <c r="AU182" s="135" t="s">
        <v>79</v>
      </c>
      <c r="AY182" s="13" t="s">
        <v>132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3" t="s">
        <v>77</v>
      </c>
      <c r="BK182" s="136">
        <f>ROUND(I182*H182,2)</f>
        <v>0</v>
      </c>
      <c r="BL182" s="13" t="s">
        <v>164</v>
      </c>
      <c r="BM182" s="135" t="s">
        <v>247</v>
      </c>
    </row>
    <row r="183" spans="2:65" s="1" customFormat="1" ht="24" customHeight="1">
      <c r="B183" s="124"/>
      <c r="C183" s="125" t="s">
        <v>248</v>
      </c>
      <c r="D183" s="125" t="s">
        <v>135</v>
      </c>
      <c r="E183" s="126" t="s">
        <v>249</v>
      </c>
      <c r="F183" s="127" t="s">
        <v>250</v>
      </c>
      <c r="G183" s="128" t="s">
        <v>251</v>
      </c>
      <c r="H183" s="129">
        <v>417.433</v>
      </c>
      <c r="I183" s="130"/>
      <c r="J183" s="130"/>
      <c r="K183" s="127" t="s">
        <v>139</v>
      </c>
      <c r="L183" s="25"/>
      <c r="M183" s="131" t="s">
        <v>1</v>
      </c>
      <c r="N183" s="132" t="s">
        <v>34</v>
      </c>
      <c r="O183" s="133">
        <v>0</v>
      </c>
      <c r="P183" s="133">
        <f>O183*H183</f>
        <v>0</v>
      </c>
      <c r="Q183" s="133">
        <v>0</v>
      </c>
      <c r="R183" s="133">
        <f>Q183*H183</f>
        <v>0</v>
      </c>
      <c r="S183" s="133">
        <v>0</v>
      </c>
      <c r="T183" s="134">
        <f>S183*H183</f>
        <v>0</v>
      </c>
      <c r="AR183" s="135" t="s">
        <v>164</v>
      </c>
      <c r="AT183" s="135" t="s">
        <v>135</v>
      </c>
      <c r="AU183" s="135" t="s">
        <v>79</v>
      </c>
      <c r="AY183" s="13" t="s">
        <v>132</v>
      </c>
      <c r="BE183" s="136">
        <f>IF(N183="základní",J183,0)</f>
        <v>0</v>
      </c>
      <c r="BF183" s="136">
        <f>IF(N183="snížená",J183,0)</f>
        <v>0</v>
      </c>
      <c r="BG183" s="136">
        <f>IF(N183="zákl. přenesená",J183,0)</f>
        <v>0</v>
      </c>
      <c r="BH183" s="136">
        <f>IF(N183="sníž. přenesená",J183,0)</f>
        <v>0</v>
      </c>
      <c r="BI183" s="136">
        <f>IF(N183="nulová",J183,0)</f>
        <v>0</v>
      </c>
      <c r="BJ183" s="13" t="s">
        <v>77</v>
      </c>
      <c r="BK183" s="136">
        <f>ROUND(I183*H183,2)</f>
        <v>0</v>
      </c>
      <c r="BL183" s="13" t="s">
        <v>164</v>
      </c>
      <c r="BM183" s="135" t="s">
        <v>252</v>
      </c>
    </row>
    <row r="184" spans="2:63" s="11" customFormat="1" ht="22.9" customHeight="1">
      <c r="B184" s="112"/>
      <c r="D184" s="113" t="s">
        <v>68</v>
      </c>
      <c r="E184" s="122" t="s">
        <v>253</v>
      </c>
      <c r="F184" s="122" t="s">
        <v>254</v>
      </c>
      <c r="J184" s="123"/>
      <c r="L184" s="112"/>
      <c r="M184" s="116"/>
      <c r="N184" s="117"/>
      <c r="O184" s="117"/>
      <c r="P184" s="118">
        <f>SUM(P185:P192)</f>
        <v>0</v>
      </c>
      <c r="Q184" s="117"/>
      <c r="R184" s="118">
        <f>SUM(R185:R192)</f>
        <v>0</v>
      </c>
      <c r="S184" s="117"/>
      <c r="T184" s="119">
        <f>SUM(T185:T192)</f>
        <v>0</v>
      </c>
      <c r="AR184" s="113" t="s">
        <v>79</v>
      </c>
      <c r="AT184" s="120" t="s">
        <v>68</v>
      </c>
      <c r="AU184" s="120" t="s">
        <v>77</v>
      </c>
      <c r="AY184" s="113" t="s">
        <v>132</v>
      </c>
      <c r="BK184" s="121">
        <f>SUM(BK185:BK192)</f>
        <v>0</v>
      </c>
    </row>
    <row r="185" spans="2:65" s="1" customFormat="1" ht="16.5" customHeight="1">
      <c r="B185" s="124"/>
      <c r="C185" s="125" t="s">
        <v>191</v>
      </c>
      <c r="D185" s="125" t="s">
        <v>135</v>
      </c>
      <c r="E185" s="126" t="s">
        <v>255</v>
      </c>
      <c r="F185" s="127" t="s">
        <v>256</v>
      </c>
      <c r="G185" s="128" t="s">
        <v>201</v>
      </c>
      <c r="H185" s="129">
        <v>95</v>
      </c>
      <c r="I185" s="130"/>
      <c r="J185" s="130"/>
      <c r="K185" s="127" t="s">
        <v>139</v>
      </c>
      <c r="L185" s="25"/>
      <c r="M185" s="131" t="s">
        <v>1</v>
      </c>
      <c r="N185" s="132" t="s">
        <v>34</v>
      </c>
      <c r="O185" s="133">
        <v>0</v>
      </c>
      <c r="P185" s="133">
        <f aca="true" t="shared" si="9" ref="P185:P192">O185*H185</f>
        <v>0</v>
      </c>
      <c r="Q185" s="133">
        <v>0</v>
      </c>
      <c r="R185" s="133">
        <f aca="true" t="shared" si="10" ref="R185:R192">Q185*H185</f>
        <v>0</v>
      </c>
      <c r="S185" s="133">
        <v>0</v>
      </c>
      <c r="T185" s="134">
        <f aca="true" t="shared" si="11" ref="T185:T192">S185*H185</f>
        <v>0</v>
      </c>
      <c r="AR185" s="135" t="s">
        <v>164</v>
      </c>
      <c r="AT185" s="135" t="s">
        <v>135</v>
      </c>
      <c r="AU185" s="135" t="s">
        <v>79</v>
      </c>
      <c r="AY185" s="13" t="s">
        <v>132</v>
      </c>
      <c r="BE185" s="136">
        <f aca="true" t="shared" si="12" ref="BE185:BE192">IF(N185="základní",J185,0)</f>
        <v>0</v>
      </c>
      <c r="BF185" s="136">
        <f aca="true" t="shared" si="13" ref="BF185:BF192">IF(N185="snížená",J185,0)</f>
        <v>0</v>
      </c>
      <c r="BG185" s="136">
        <f aca="true" t="shared" si="14" ref="BG185:BG192">IF(N185="zákl. přenesená",J185,0)</f>
        <v>0</v>
      </c>
      <c r="BH185" s="136">
        <f aca="true" t="shared" si="15" ref="BH185:BH192">IF(N185="sníž. přenesená",J185,0)</f>
        <v>0</v>
      </c>
      <c r="BI185" s="136">
        <f aca="true" t="shared" si="16" ref="BI185:BI192">IF(N185="nulová",J185,0)</f>
        <v>0</v>
      </c>
      <c r="BJ185" s="13" t="s">
        <v>77</v>
      </c>
      <c r="BK185" s="136">
        <f aca="true" t="shared" si="17" ref="BK185:BK192">ROUND(I185*H185,2)</f>
        <v>0</v>
      </c>
      <c r="BL185" s="13" t="s">
        <v>164</v>
      </c>
      <c r="BM185" s="135" t="s">
        <v>257</v>
      </c>
    </row>
    <row r="186" spans="2:65" s="1" customFormat="1" ht="16.5" customHeight="1">
      <c r="B186" s="124"/>
      <c r="C186" s="125" t="s">
        <v>258</v>
      </c>
      <c r="D186" s="125" t="s">
        <v>135</v>
      </c>
      <c r="E186" s="126" t="s">
        <v>259</v>
      </c>
      <c r="F186" s="127" t="s">
        <v>260</v>
      </c>
      <c r="G186" s="128" t="s">
        <v>201</v>
      </c>
      <c r="H186" s="129">
        <v>32</v>
      </c>
      <c r="I186" s="130"/>
      <c r="J186" s="130"/>
      <c r="K186" s="127" t="s">
        <v>139</v>
      </c>
      <c r="L186" s="25"/>
      <c r="M186" s="131" t="s">
        <v>1</v>
      </c>
      <c r="N186" s="132" t="s">
        <v>34</v>
      </c>
      <c r="O186" s="133">
        <v>0</v>
      </c>
      <c r="P186" s="133">
        <f t="shared" si="9"/>
        <v>0</v>
      </c>
      <c r="Q186" s="133">
        <v>0</v>
      </c>
      <c r="R186" s="133">
        <f t="shared" si="10"/>
        <v>0</v>
      </c>
      <c r="S186" s="133">
        <v>0</v>
      </c>
      <c r="T186" s="134">
        <f t="shared" si="11"/>
        <v>0</v>
      </c>
      <c r="AR186" s="135" t="s">
        <v>164</v>
      </c>
      <c r="AT186" s="135" t="s">
        <v>135</v>
      </c>
      <c r="AU186" s="135" t="s">
        <v>79</v>
      </c>
      <c r="AY186" s="13" t="s">
        <v>132</v>
      </c>
      <c r="BE186" s="136">
        <f t="shared" si="12"/>
        <v>0</v>
      </c>
      <c r="BF186" s="136">
        <f t="shared" si="13"/>
        <v>0</v>
      </c>
      <c r="BG186" s="136">
        <f t="shared" si="14"/>
        <v>0</v>
      </c>
      <c r="BH186" s="136">
        <f t="shared" si="15"/>
        <v>0</v>
      </c>
      <c r="BI186" s="136">
        <f t="shared" si="16"/>
        <v>0</v>
      </c>
      <c r="BJ186" s="13" t="s">
        <v>77</v>
      </c>
      <c r="BK186" s="136">
        <f t="shared" si="17"/>
        <v>0</v>
      </c>
      <c r="BL186" s="13" t="s">
        <v>164</v>
      </c>
      <c r="BM186" s="135" t="s">
        <v>261</v>
      </c>
    </row>
    <row r="187" spans="2:65" s="1" customFormat="1" ht="16.5" customHeight="1">
      <c r="B187" s="124"/>
      <c r="C187" s="125" t="s">
        <v>194</v>
      </c>
      <c r="D187" s="125" t="s">
        <v>135</v>
      </c>
      <c r="E187" s="126" t="s">
        <v>262</v>
      </c>
      <c r="F187" s="127" t="s">
        <v>263</v>
      </c>
      <c r="G187" s="128" t="s">
        <v>201</v>
      </c>
      <c r="H187" s="129">
        <v>28</v>
      </c>
      <c r="I187" s="130"/>
      <c r="J187" s="130"/>
      <c r="K187" s="127" t="s">
        <v>139</v>
      </c>
      <c r="L187" s="25"/>
      <c r="M187" s="131" t="s">
        <v>1</v>
      </c>
      <c r="N187" s="132" t="s">
        <v>34</v>
      </c>
      <c r="O187" s="133">
        <v>0</v>
      </c>
      <c r="P187" s="133">
        <f t="shared" si="9"/>
        <v>0</v>
      </c>
      <c r="Q187" s="133">
        <v>0</v>
      </c>
      <c r="R187" s="133">
        <f t="shared" si="10"/>
        <v>0</v>
      </c>
      <c r="S187" s="133">
        <v>0</v>
      </c>
      <c r="T187" s="134">
        <f t="shared" si="11"/>
        <v>0</v>
      </c>
      <c r="AR187" s="135" t="s">
        <v>164</v>
      </c>
      <c r="AT187" s="135" t="s">
        <v>135</v>
      </c>
      <c r="AU187" s="135" t="s">
        <v>79</v>
      </c>
      <c r="AY187" s="13" t="s">
        <v>132</v>
      </c>
      <c r="BE187" s="136">
        <f t="shared" si="12"/>
        <v>0</v>
      </c>
      <c r="BF187" s="136">
        <f t="shared" si="13"/>
        <v>0</v>
      </c>
      <c r="BG187" s="136">
        <f t="shared" si="14"/>
        <v>0</v>
      </c>
      <c r="BH187" s="136">
        <f t="shared" si="15"/>
        <v>0</v>
      </c>
      <c r="BI187" s="136">
        <f t="shared" si="16"/>
        <v>0</v>
      </c>
      <c r="BJ187" s="13" t="s">
        <v>77</v>
      </c>
      <c r="BK187" s="136">
        <f t="shared" si="17"/>
        <v>0</v>
      </c>
      <c r="BL187" s="13" t="s">
        <v>164</v>
      </c>
      <c r="BM187" s="135" t="s">
        <v>264</v>
      </c>
    </row>
    <row r="188" spans="2:65" s="1" customFormat="1" ht="16.5" customHeight="1">
      <c r="B188" s="124"/>
      <c r="C188" s="125" t="s">
        <v>265</v>
      </c>
      <c r="D188" s="125" t="s">
        <v>135</v>
      </c>
      <c r="E188" s="126" t="s">
        <v>266</v>
      </c>
      <c r="F188" s="127" t="s">
        <v>267</v>
      </c>
      <c r="G188" s="128" t="s">
        <v>201</v>
      </c>
      <c r="H188" s="129">
        <v>32</v>
      </c>
      <c r="I188" s="130"/>
      <c r="J188" s="130"/>
      <c r="K188" s="127" t="s">
        <v>139</v>
      </c>
      <c r="L188" s="25"/>
      <c r="M188" s="131" t="s">
        <v>1</v>
      </c>
      <c r="N188" s="132" t="s">
        <v>34</v>
      </c>
      <c r="O188" s="133">
        <v>0</v>
      </c>
      <c r="P188" s="133">
        <f t="shared" si="9"/>
        <v>0</v>
      </c>
      <c r="Q188" s="133">
        <v>0</v>
      </c>
      <c r="R188" s="133">
        <f t="shared" si="10"/>
        <v>0</v>
      </c>
      <c r="S188" s="133">
        <v>0</v>
      </c>
      <c r="T188" s="134">
        <f t="shared" si="11"/>
        <v>0</v>
      </c>
      <c r="AR188" s="135" t="s">
        <v>164</v>
      </c>
      <c r="AT188" s="135" t="s">
        <v>135</v>
      </c>
      <c r="AU188" s="135" t="s">
        <v>79</v>
      </c>
      <c r="AY188" s="13" t="s">
        <v>132</v>
      </c>
      <c r="BE188" s="136">
        <f t="shared" si="12"/>
        <v>0</v>
      </c>
      <c r="BF188" s="136">
        <f t="shared" si="13"/>
        <v>0</v>
      </c>
      <c r="BG188" s="136">
        <f t="shared" si="14"/>
        <v>0</v>
      </c>
      <c r="BH188" s="136">
        <f t="shared" si="15"/>
        <v>0</v>
      </c>
      <c r="BI188" s="136">
        <f t="shared" si="16"/>
        <v>0</v>
      </c>
      <c r="BJ188" s="13" t="s">
        <v>77</v>
      </c>
      <c r="BK188" s="136">
        <f t="shared" si="17"/>
        <v>0</v>
      </c>
      <c r="BL188" s="13" t="s">
        <v>164</v>
      </c>
      <c r="BM188" s="135" t="s">
        <v>268</v>
      </c>
    </row>
    <row r="189" spans="2:65" s="1" customFormat="1" ht="16.5" customHeight="1">
      <c r="B189" s="124"/>
      <c r="C189" s="125" t="s">
        <v>198</v>
      </c>
      <c r="D189" s="125" t="s">
        <v>135</v>
      </c>
      <c r="E189" s="126" t="s">
        <v>269</v>
      </c>
      <c r="F189" s="127" t="s">
        <v>270</v>
      </c>
      <c r="G189" s="128" t="s">
        <v>201</v>
      </c>
      <c r="H189" s="129">
        <v>24</v>
      </c>
      <c r="I189" s="130"/>
      <c r="J189" s="130"/>
      <c r="K189" s="127" t="s">
        <v>139</v>
      </c>
      <c r="L189" s="25"/>
      <c r="M189" s="131" t="s">
        <v>1</v>
      </c>
      <c r="N189" s="132" t="s">
        <v>34</v>
      </c>
      <c r="O189" s="133">
        <v>0</v>
      </c>
      <c r="P189" s="133">
        <f t="shared" si="9"/>
        <v>0</v>
      </c>
      <c r="Q189" s="133">
        <v>0</v>
      </c>
      <c r="R189" s="133">
        <f t="shared" si="10"/>
        <v>0</v>
      </c>
      <c r="S189" s="133">
        <v>0</v>
      </c>
      <c r="T189" s="134">
        <f t="shared" si="11"/>
        <v>0</v>
      </c>
      <c r="AR189" s="135" t="s">
        <v>164</v>
      </c>
      <c r="AT189" s="135" t="s">
        <v>135</v>
      </c>
      <c r="AU189" s="135" t="s">
        <v>79</v>
      </c>
      <c r="AY189" s="13" t="s">
        <v>132</v>
      </c>
      <c r="BE189" s="136">
        <f t="shared" si="12"/>
        <v>0</v>
      </c>
      <c r="BF189" s="136">
        <f t="shared" si="13"/>
        <v>0</v>
      </c>
      <c r="BG189" s="136">
        <f t="shared" si="14"/>
        <v>0</v>
      </c>
      <c r="BH189" s="136">
        <f t="shared" si="15"/>
        <v>0</v>
      </c>
      <c r="BI189" s="136">
        <f t="shared" si="16"/>
        <v>0</v>
      </c>
      <c r="BJ189" s="13" t="s">
        <v>77</v>
      </c>
      <c r="BK189" s="136">
        <f t="shared" si="17"/>
        <v>0</v>
      </c>
      <c r="BL189" s="13" t="s">
        <v>164</v>
      </c>
      <c r="BM189" s="135" t="s">
        <v>271</v>
      </c>
    </row>
    <row r="190" spans="2:65" s="1" customFormat="1" ht="16.5" customHeight="1">
      <c r="B190" s="124"/>
      <c r="C190" s="125" t="s">
        <v>272</v>
      </c>
      <c r="D190" s="125" t="s">
        <v>135</v>
      </c>
      <c r="E190" s="126" t="s">
        <v>273</v>
      </c>
      <c r="F190" s="127" t="s">
        <v>274</v>
      </c>
      <c r="G190" s="128" t="s">
        <v>201</v>
      </c>
      <c r="H190" s="129">
        <v>33</v>
      </c>
      <c r="I190" s="130"/>
      <c r="J190" s="130"/>
      <c r="K190" s="127" t="s">
        <v>139</v>
      </c>
      <c r="L190" s="25"/>
      <c r="M190" s="131" t="s">
        <v>1</v>
      </c>
      <c r="N190" s="132" t="s">
        <v>34</v>
      </c>
      <c r="O190" s="133">
        <v>0</v>
      </c>
      <c r="P190" s="133">
        <f t="shared" si="9"/>
        <v>0</v>
      </c>
      <c r="Q190" s="133">
        <v>0</v>
      </c>
      <c r="R190" s="133">
        <f t="shared" si="10"/>
        <v>0</v>
      </c>
      <c r="S190" s="133">
        <v>0</v>
      </c>
      <c r="T190" s="134">
        <f t="shared" si="11"/>
        <v>0</v>
      </c>
      <c r="AR190" s="135" t="s">
        <v>164</v>
      </c>
      <c r="AT190" s="135" t="s">
        <v>135</v>
      </c>
      <c r="AU190" s="135" t="s">
        <v>79</v>
      </c>
      <c r="AY190" s="13" t="s">
        <v>132</v>
      </c>
      <c r="BE190" s="136">
        <f t="shared" si="12"/>
        <v>0</v>
      </c>
      <c r="BF190" s="136">
        <f t="shared" si="13"/>
        <v>0</v>
      </c>
      <c r="BG190" s="136">
        <f t="shared" si="14"/>
        <v>0</v>
      </c>
      <c r="BH190" s="136">
        <f t="shared" si="15"/>
        <v>0</v>
      </c>
      <c r="BI190" s="136">
        <f t="shared" si="16"/>
        <v>0</v>
      </c>
      <c r="BJ190" s="13" t="s">
        <v>77</v>
      </c>
      <c r="BK190" s="136">
        <f t="shared" si="17"/>
        <v>0</v>
      </c>
      <c r="BL190" s="13" t="s">
        <v>164</v>
      </c>
      <c r="BM190" s="135" t="s">
        <v>275</v>
      </c>
    </row>
    <row r="191" spans="2:65" s="1" customFormat="1" ht="16.5" customHeight="1">
      <c r="B191" s="124"/>
      <c r="C191" s="125" t="s">
        <v>202</v>
      </c>
      <c r="D191" s="125" t="s">
        <v>135</v>
      </c>
      <c r="E191" s="126" t="s">
        <v>276</v>
      </c>
      <c r="F191" s="127" t="s">
        <v>277</v>
      </c>
      <c r="G191" s="128" t="s">
        <v>201</v>
      </c>
      <c r="H191" s="129">
        <v>149</v>
      </c>
      <c r="I191" s="130"/>
      <c r="J191" s="130"/>
      <c r="K191" s="127" t="s">
        <v>139</v>
      </c>
      <c r="L191" s="25"/>
      <c r="M191" s="131" t="s">
        <v>1</v>
      </c>
      <c r="N191" s="132" t="s">
        <v>34</v>
      </c>
      <c r="O191" s="133">
        <v>0</v>
      </c>
      <c r="P191" s="133">
        <f t="shared" si="9"/>
        <v>0</v>
      </c>
      <c r="Q191" s="133">
        <v>0</v>
      </c>
      <c r="R191" s="133">
        <f t="shared" si="10"/>
        <v>0</v>
      </c>
      <c r="S191" s="133">
        <v>0</v>
      </c>
      <c r="T191" s="134">
        <f t="shared" si="11"/>
        <v>0</v>
      </c>
      <c r="AR191" s="135" t="s">
        <v>164</v>
      </c>
      <c r="AT191" s="135" t="s">
        <v>135</v>
      </c>
      <c r="AU191" s="135" t="s">
        <v>79</v>
      </c>
      <c r="AY191" s="13" t="s">
        <v>132</v>
      </c>
      <c r="BE191" s="136">
        <f t="shared" si="12"/>
        <v>0</v>
      </c>
      <c r="BF191" s="136">
        <f t="shared" si="13"/>
        <v>0</v>
      </c>
      <c r="BG191" s="136">
        <f t="shared" si="14"/>
        <v>0</v>
      </c>
      <c r="BH191" s="136">
        <f t="shared" si="15"/>
        <v>0</v>
      </c>
      <c r="BI191" s="136">
        <f t="shared" si="16"/>
        <v>0</v>
      </c>
      <c r="BJ191" s="13" t="s">
        <v>77</v>
      </c>
      <c r="BK191" s="136">
        <f t="shared" si="17"/>
        <v>0</v>
      </c>
      <c r="BL191" s="13" t="s">
        <v>164</v>
      </c>
      <c r="BM191" s="135" t="s">
        <v>278</v>
      </c>
    </row>
    <row r="192" spans="2:65" s="1" customFormat="1" ht="24" customHeight="1">
      <c r="B192" s="124"/>
      <c r="C192" s="125" t="s">
        <v>279</v>
      </c>
      <c r="D192" s="125" t="s">
        <v>135</v>
      </c>
      <c r="E192" s="126" t="s">
        <v>280</v>
      </c>
      <c r="F192" s="127" t="s">
        <v>281</v>
      </c>
      <c r="G192" s="128" t="s">
        <v>251</v>
      </c>
      <c r="H192" s="129">
        <v>555.541</v>
      </c>
      <c r="I192" s="130"/>
      <c r="J192" s="130"/>
      <c r="K192" s="127" t="s">
        <v>139</v>
      </c>
      <c r="L192" s="25"/>
      <c r="M192" s="131" t="s">
        <v>1</v>
      </c>
      <c r="N192" s="132" t="s">
        <v>34</v>
      </c>
      <c r="O192" s="133">
        <v>0</v>
      </c>
      <c r="P192" s="133">
        <f t="shared" si="9"/>
        <v>0</v>
      </c>
      <c r="Q192" s="133">
        <v>0</v>
      </c>
      <c r="R192" s="133">
        <f t="shared" si="10"/>
        <v>0</v>
      </c>
      <c r="S192" s="133">
        <v>0</v>
      </c>
      <c r="T192" s="134">
        <f t="shared" si="11"/>
        <v>0</v>
      </c>
      <c r="AR192" s="135" t="s">
        <v>164</v>
      </c>
      <c r="AT192" s="135" t="s">
        <v>135</v>
      </c>
      <c r="AU192" s="135" t="s">
        <v>79</v>
      </c>
      <c r="AY192" s="13" t="s">
        <v>132</v>
      </c>
      <c r="BE192" s="136">
        <f t="shared" si="12"/>
        <v>0</v>
      </c>
      <c r="BF192" s="136">
        <f t="shared" si="13"/>
        <v>0</v>
      </c>
      <c r="BG192" s="136">
        <f t="shared" si="14"/>
        <v>0</v>
      </c>
      <c r="BH192" s="136">
        <f t="shared" si="15"/>
        <v>0</v>
      </c>
      <c r="BI192" s="136">
        <f t="shared" si="16"/>
        <v>0</v>
      </c>
      <c r="BJ192" s="13" t="s">
        <v>77</v>
      </c>
      <c r="BK192" s="136">
        <f t="shared" si="17"/>
        <v>0</v>
      </c>
      <c r="BL192" s="13" t="s">
        <v>164</v>
      </c>
      <c r="BM192" s="135" t="s">
        <v>282</v>
      </c>
    </row>
    <row r="193" spans="2:63" s="11" customFormat="1" ht="22.9" customHeight="1">
      <c r="B193" s="112"/>
      <c r="D193" s="113" t="s">
        <v>68</v>
      </c>
      <c r="E193" s="122" t="s">
        <v>283</v>
      </c>
      <c r="F193" s="122" t="s">
        <v>284</v>
      </c>
      <c r="J193" s="123"/>
      <c r="L193" s="112"/>
      <c r="M193" s="116"/>
      <c r="N193" s="117"/>
      <c r="O193" s="117"/>
      <c r="P193" s="118">
        <f>SUM(P194:P203)</f>
        <v>0</v>
      </c>
      <c r="Q193" s="117"/>
      <c r="R193" s="118">
        <f>SUM(R194:R203)</f>
        <v>0</v>
      </c>
      <c r="S193" s="117"/>
      <c r="T193" s="119">
        <f>SUM(T194:T203)</f>
        <v>0</v>
      </c>
      <c r="AR193" s="113" t="s">
        <v>79</v>
      </c>
      <c r="AT193" s="120" t="s">
        <v>68</v>
      </c>
      <c r="AU193" s="120" t="s">
        <v>77</v>
      </c>
      <c r="AY193" s="113" t="s">
        <v>132</v>
      </c>
      <c r="BK193" s="121">
        <f>SUM(BK194:BK203)</f>
        <v>0</v>
      </c>
    </row>
    <row r="194" spans="2:65" s="1" customFormat="1" ht="16.5" customHeight="1">
      <c r="B194" s="124"/>
      <c r="C194" s="125" t="s">
        <v>207</v>
      </c>
      <c r="D194" s="125" t="s">
        <v>135</v>
      </c>
      <c r="E194" s="126" t="s">
        <v>285</v>
      </c>
      <c r="F194" s="127" t="s">
        <v>286</v>
      </c>
      <c r="G194" s="128" t="s">
        <v>201</v>
      </c>
      <c r="H194" s="129">
        <v>132</v>
      </c>
      <c r="I194" s="130"/>
      <c r="J194" s="130"/>
      <c r="K194" s="127" t="s">
        <v>139</v>
      </c>
      <c r="L194" s="25"/>
      <c r="M194" s="131" t="s">
        <v>1</v>
      </c>
      <c r="N194" s="132" t="s">
        <v>34</v>
      </c>
      <c r="O194" s="133">
        <v>0</v>
      </c>
      <c r="P194" s="133">
        <f aca="true" t="shared" si="18" ref="P194:P203">O194*H194</f>
        <v>0</v>
      </c>
      <c r="Q194" s="133">
        <v>0</v>
      </c>
      <c r="R194" s="133">
        <f aca="true" t="shared" si="19" ref="R194:R203">Q194*H194</f>
        <v>0</v>
      </c>
      <c r="S194" s="133">
        <v>0</v>
      </c>
      <c r="T194" s="134">
        <f aca="true" t="shared" si="20" ref="T194:T203">S194*H194</f>
        <v>0</v>
      </c>
      <c r="AR194" s="135" t="s">
        <v>164</v>
      </c>
      <c r="AT194" s="135" t="s">
        <v>135</v>
      </c>
      <c r="AU194" s="135" t="s">
        <v>79</v>
      </c>
      <c r="AY194" s="13" t="s">
        <v>132</v>
      </c>
      <c r="BE194" s="136">
        <f aca="true" t="shared" si="21" ref="BE194:BE203">IF(N194="základní",J194,0)</f>
        <v>0</v>
      </c>
      <c r="BF194" s="136">
        <f aca="true" t="shared" si="22" ref="BF194:BF203">IF(N194="snížená",J194,0)</f>
        <v>0</v>
      </c>
      <c r="BG194" s="136">
        <f aca="true" t="shared" si="23" ref="BG194:BG203">IF(N194="zákl. přenesená",J194,0)</f>
        <v>0</v>
      </c>
      <c r="BH194" s="136">
        <f aca="true" t="shared" si="24" ref="BH194:BH203">IF(N194="sníž. přenesená",J194,0)</f>
        <v>0</v>
      </c>
      <c r="BI194" s="136">
        <f aca="true" t="shared" si="25" ref="BI194:BI203">IF(N194="nulová",J194,0)</f>
        <v>0</v>
      </c>
      <c r="BJ194" s="13" t="s">
        <v>77</v>
      </c>
      <c r="BK194" s="136">
        <f aca="true" t="shared" si="26" ref="BK194:BK203">ROUND(I194*H194,2)</f>
        <v>0</v>
      </c>
      <c r="BL194" s="13" t="s">
        <v>164</v>
      </c>
      <c r="BM194" s="135" t="s">
        <v>287</v>
      </c>
    </row>
    <row r="195" spans="2:65" s="1" customFormat="1" ht="24" customHeight="1">
      <c r="B195" s="124"/>
      <c r="C195" s="125" t="s">
        <v>288</v>
      </c>
      <c r="D195" s="125" t="s">
        <v>135</v>
      </c>
      <c r="E195" s="126" t="s">
        <v>289</v>
      </c>
      <c r="F195" s="127" t="s">
        <v>290</v>
      </c>
      <c r="G195" s="128" t="s">
        <v>201</v>
      </c>
      <c r="H195" s="129">
        <v>138</v>
      </c>
      <c r="I195" s="130"/>
      <c r="J195" s="130"/>
      <c r="K195" s="127" t="s">
        <v>139</v>
      </c>
      <c r="L195" s="25"/>
      <c r="M195" s="131" t="s">
        <v>1</v>
      </c>
      <c r="N195" s="132" t="s">
        <v>34</v>
      </c>
      <c r="O195" s="133">
        <v>0</v>
      </c>
      <c r="P195" s="133">
        <f t="shared" si="18"/>
        <v>0</v>
      </c>
      <c r="Q195" s="133">
        <v>0</v>
      </c>
      <c r="R195" s="133">
        <f t="shared" si="19"/>
        <v>0</v>
      </c>
      <c r="S195" s="133">
        <v>0</v>
      </c>
      <c r="T195" s="134">
        <f t="shared" si="20"/>
        <v>0</v>
      </c>
      <c r="AR195" s="135" t="s">
        <v>164</v>
      </c>
      <c r="AT195" s="135" t="s">
        <v>135</v>
      </c>
      <c r="AU195" s="135" t="s">
        <v>79</v>
      </c>
      <c r="AY195" s="13" t="s">
        <v>132</v>
      </c>
      <c r="BE195" s="136">
        <f t="shared" si="21"/>
        <v>0</v>
      </c>
      <c r="BF195" s="136">
        <f t="shared" si="22"/>
        <v>0</v>
      </c>
      <c r="BG195" s="136">
        <f t="shared" si="23"/>
        <v>0</v>
      </c>
      <c r="BH195" s="136">
        <f t="shared" si="24"/>
        <v>0</v>
      </c>
      <c r="BI195" s="136">
        <f t="shared" si="25"/>
        <v>0</v>
      </c>
      <c r="BJ195" s="13" t="s">
        <v>77</v>
      </c>
      <c r="BK195" s="136">
        <f t="shared" si="26"/>
        <v>0</v>
      </c>
      <c r="BL195" s="13" t="s">
        <v>164</v>
      </c>
      <c r="BM195" s="135" t="s">
        <v>291</v>
      </c>
    </row>
    <row r="196" spans="2:65" s="1" customFormat="1" ht="24" customHeight="1">
      <c r="B196" s="124"/>
      <c r="C196" s="125" t="s">
        <v>211</v>
      </c>
      <c r="D196" s="125" t="s">
        <v>135</v>
      </c>
      <c r="E196" s="126" t="s">
        <v>292</v>
      </c>
      <c r="F196" s="127" t="s">
        <v>293</v>
      </c>
      <c r="G196" s="128" t="s">
        <v>201</v>
      </c>
      <c r="H196" s="129">
        <v>125</v>
      </c>
      <c r="I196" s="130"/>
      <c r="J196" s="130"/>
      <c r="K196" s="127" t="s">
        <v>139</v>
      </c>
      <c r="L196" s="25"/>
      <c r="M196" s="131" t="s">
        <v>1</v>
      </c>
      <c r="N196" s="132" t="s">
        <v>34</v>
      </c>
      <c r="O196" s="133">
        <v>0</v>
      </c>
      <c r="P196" s="133">
        <f t="shared" si="18"/>
        <v>0</v>
      </c>
      <c r="Q196" s="133">
        <v>0</v>
      </c>
      <c r="R196" s="133">
        <f t="shared" si="19"/>
        <v>0</v>
      </c>
      <c r="S196" s="133">
        <v>0</v>
      </c>
      <c r="T196" s="134">
        <f t="shared" si="20"/>
        <v>0</v>
      </c>
      <c r="AR196" s="135" t="s">
        <v>164</v>
      </c>
      <c r="AT196" s="135" t="s">
        <v>135</v>
      </c>
      <c r="AU196" s="135" t="s">
        <v>79</v>
      </c>
      <c r="AY196" s="13" t="s">
        <v>132</v>
      </c>
      <c r="BE196" s="136">
        <f t="shared" si="21"/>
        <v>0</v>
      </c>
      <c r="BF196" s="136">
        <f t="shared" si="22"/>
        <v>0</v>
      </c>
      <c r="BG196" s="136">
        <f t="shared" si="23"/>
        <v>0</v>
      </c>
      <c r="BH196" s="136">
        <f t="shared" si="24"/>
        <v>0</v>
      </c>
      <c r="BI196" s="136">
        <f t="shared" si="25"/>
        <v>0</v>
      </c>
      <c r="BJ196" s="13" t="s">
        <v>77</v>
      </c>
      <c r="BK196" s="136">
        <f t="shared" si="26"/>
        <v>0</v>
      </c>
      <c r="BL196" s="13" t="s">
        <v>164</v>
      </c>
      <c r="BM196" s="135" t="s">
        <v>294</v>
      </c>
    </row>
    <row r="197" spans="2:65" s="1" customFormat="1" ht="36" customHeight="1">
      <c r="B197" s="124"/>
      <c r="C197" s="125" t="s">
        <v>295</v>
      </c>
      <c r="D197" s="125" t="s">
        <v>135</v>
      </c>
      <c r="E197" s="126" t="s">
        <v>296</v>
      </c>
      <c r="F197" s="127" t="s">
        <v>297</v>
      </c>
      <c r="G197" s="128" t="s">
        <v>201</v>
      </c>
      <c r="H197" s="129">
        <v>194</v>
      </c>
      <c r="I197" s="130"/>
      <c r="J197" s="130"/>
      <c r="K197" s="127" t="s">
        <v>139</v>
      </c>
      <c r="L197" s="25"/>
      <c r="M197" s="131" t="s">
        <v>1</v>
      </c>
      <c r="N197" s="132" t="s">
        <v>34</v>
      </c>
      <c r="O197" s="133">
        <v>0</v>
      </c>
      <c r="P197" s="133">
        <f t="shared" si="18"/>
        <v>0</v>
      </c>
      <c r="Q197" s="133">
        <v>0</v>
      </c>
      <c r="R197" s="133">
        <f t="shared" si="19"/>
        <v>0</v>
      </c>
      <c r="S197" s="133">
        <v>0</v>
      </c>
      <c r="T197" s="134">
        <f t="shared" si="20"/>
        <v>0</v>
      </c>
      <c r="AR197" s="135" t="s">
        <v>164</v>
      </c>
      <c r="AT197" s="135" t="s">
        <v>135</v>
      </c>
      <c r="AU197" s="135" t="s">
        <v>79</v>
      </c>
      <c r="AY197" s="13" t="s">
        <v>132</v>
      </c>
      <c r="BE197" s="136">
        <f t="shared" si="21"/>
        <v>0</v>
      </c>
      <c r="BF197" s="136">
        <f t="shared" si="22"/>
        <v>0</v>
      </c>
      <c r="BG197" s="136">
        <f t="shared" si="23"/>
        <v>0</v>
      </c>
      <c r="BH197" s="136">
        <f t="shared" si="24"/>
        <v>0</v>
      </c>
      <c r="BI197" s="136">
        <f t="shared" si="25"/>
        <v>0</v>
      </c>
      <c r="BJ197" s="13" t="s">
        <v>77</v>
      </c>
      <c r="BK197" s="136">
        <f t="shared" si="26"/>
        <v>0</v>
      </c>
      <c r="BL197" s="13" t="s">
        <v>164</v>
      </c>
      <c r="BM197" s="135" t="s">
        <v>298</v>
      </c>
    </row>
    <row r="198" spans="2:65" s="1" customFormat="1" ht="24" customHeight="1">
      <c r="B198" s="124"/>
      <c r="C198" s="125" t="s">
        <v>216</v>
      </c>
      <c r="D198" s="125" t="s">
        <v>135</v>
      </c>
      <c r="E198" s="126" t="s">
        <v>299</v>
      </c>
      <c r="F198" s="127" t="s">
        <v>300</v>
      </c>
      <c r="G198" s="128" t="s">
        <v>201</v>
      </c>
      <c r="H198" s="129">
        <v>16</v>
      </c>
      <c r="I198" s="130"/>
      <c r="J198" s="130"/>
      <c r="K198" s="127" t="s">
        <v>139</v>
      </c>
      <c r="L198" s="25"/>
      <c r="M198" s="131" t="s">
        <v>1</v>
      </c>
      <c r="N198" s="132" t="s">
        <v>34</v>
      </c>
      <c r="O198" s="133">
        <v>0</v>
      </c>
      <c r="P198" s="133">
        <f t="shared" si="18"/>
        <v>0</v>
      </c>
      <c r="Q198" s="133">
        <v>0</v>
      </c>
      <c r="R198" s="133">
        <f t="shared" si="19"/>
        <v>0</v>
      </c>
      <c r="S198" s="133">
        <v>0</v>
      </c>
      <c r="T198" s="134">
        <f t="shared" si="20"/>
        <v>0</v>
      </c>
      <c r="AR198" s="135" t="s">
        <v>164</v>
      </c>
      <c r="AT198" s="135" t="s">
        <v>135</v>
      </c>
      <c r="AU198" s="135" t="s">
        <v>79</v>
      </c>
      <c r="AY198" s="13" t="s">
        <v>132</v>
      </c>
      <c r="BE198" s="136">
        <f t="shared" si="21"/>
        <v>0</v>
      </c>
      <c r="BF198" s="136">
        <f t="shared" si="22"/>
        <v>0</v>
      </c>
      <c r="BG198" s="136">
        <f t="shared" si="23"/>
        <v>0</v>
      </c>
      <c r="BH198" s="136">
        <f t="shared" si="24"/>
        <v>0</v>
      </c>
      <c r="BI198" s="136">
        <f t="shared" si="25"/>
        <v>0</v>
      </c>
      <c r="BJ198" s="13" t="s">
        <v>77</v>
      </c>
      <c r="BK198" s="136">
        <f t="shared" si="26"/>
        <v>0</v>
      </c>
      <c r="BL198" s="13" t="s">
        <v>164</v>
      </c>
      <c r="BM198" s="135" t="s">
        <v>301</v>
      </c>
    </row>
    <row r="199" spans="2:65" s="1" customFormat="1" ht="24" customHeight="1">
      <c r="B199" s="124"/>
      <c r="C199" s="125" t="s">
        <v>302</v>
      </c>
      <c r="D199" s="125" t="s">
        <v>135</v>
      </c>
      <c r="E199" s="126" t="s">
        <v>303</v>
      </c>
      <c r="F199" s="127" t="s">
        <v>304</v>
      </c>
      <c r="G199" s="128" t="s">
        <v>169</v>
      </c>
      <c r="H199" s="129">
        <v>2</v>
      </c>
      <c r="I199" s="130"/>
      <c r="J199" s="130"/>
      <c r="K199" s="127" t="s">
        <v>139</v>
      </c>
      <c r="L199" s="25"/>
      <c r="M199" s="131" t="s">
        <v>1</v>
      </c>
      <c r="N199" s="132" t="s">
        <v>34</v>
      </c>
      <c r="O199" s="133">
        <v>0</v>
      </c>
      <c r="P199" s="133">
        <f t="shared" si="18"/>
        <v>0</v>
      </c>
      <c r="Q199" s="133">
        <v>0</v>
      </c>
      <c r="R199" s="133">
        <f t="shared" si="19"/>
        <v>0</v>
      </c>
      <c r="S199" s="133">
        <v>0</v>
      </c>
      <c r="T199" s="134">
        <f t="shared" si="20"/>
        <v>0</v>
      </c>
      <c r="AR199" s="135" t="s">
        <v>164</v>
      </c>
      <c r="AT199" s="135" t="s">
        <v>135</v>
      </c>
      <c r="AU199" s="135" t="s">
        <v>79</v>
      </c>
      <c r="AY199" s="13" t="s">
        <v>132</v>
      </c>
      <c r="BE199" s="136">
        <f t="shared" si="21"/>
        <v>0</v>
      </c>
      <c r="BF199" s="136">
        <f t="shared" si="22"/>
        <v>0</v>
      </c>
      <c r="BG199" s="136">
        <f t="shared" si="23"/>
        <v>0</v>
      </c>
      <c r="BH199" s="136">
        <f t="shared" si="24"/>
        <v>0</v>
      </c>
      <c r="BI199" s="136">
        <f t="shared" si="25"/>
        <v>0</v>
      </c>
      <c r="BJ199" s="13" t="s">
        <v>77</v>
      </c>
      <c r="BK199" s="136">
        <f t="shared" si="26"/>
        <v>0</v>
      </c>
      <c r="BL199" s="13" t="s">
        <v>164</v>
      </c>
      <c r="BM199" s="135" t="s">
        <v>305</v>
      </c>
    </row>
    <row r="200" spans="2:65" s="1" customFormat="1" ht="16.5" customHeight="1">
      <c r="B200" s="124"/>
      <c r="C200" s="125" t="s">
        <v>220</v>
      </c>
      <c r="D200" s="125" t="s">
        <v>135</v>
      </c>
      <c r="E200" s="126" t="s">
        <v>306</v>
      </c>
      <c r="F200" s="127" t="s">
        <v>307</v>
      </c>
      <c r="G200" s="128" t="s">
        <v>169</v>
      </c>
      <c r="H200" s="129">
        <v>16</v>
      </c>
      <c r="I200" s="130"/>
      <c r="J200" s="130"/>
      <c r="K200" s="127" t="s">
        <v>139</v>
      </c>
      <c r="L200" s="25"/>
      <c r="M200" s="131" t="s">
        <v>1</v>
      </c>
      <c r="N200" s="132" t="s">
        <v>34</v>
      </c>
      <c r="O200" s="133">
        <v>0</v>
      </c>
      <c r="P200" s="133">
        <f t="shared" si="18"/>
        <v>0</v>
      </c>
      <c r="Q200" s="133">
        <v>0</v>
      </c>
      <c r="R200" s="133">
        <f t="shared" si="19"/>
        <v>0</v>
      </c>
      <c r="S200" s="133">
        <v>0</v>
      </c>
      <c r="T200" s="134">
        <f t="shared" si="20"/>
        <v>0</v>
      </c>
      <c r="AR200" s="135" t="s">
        <v>164</v>
      </c>
      <c r="AT200" s="135" t="s">
        <v>135</v>
      </c>
      <c r="AU200" s="135" t="s">
        <v>79</v>
      </c>
      <c r="AY200" s="13" t="s">
        <v>132</v>
      </c>
      <c r="BE200" s="136">
        <f t="shared" si="21"/>
        <v>0</v>
      </c>
      <c r="BF200" s="136">
        <f t="shared" si="22"/>
        <v>0</v>
      </c>
      <c r="BG200" s="136">
        <f t="shared" si="23"/>
        <v>0</v>
      </c>
      <c r="BH200" s="136">
        <f t="shared" si="24"/>
        <v>0</v>
      </c>
      <c r="BI200" s="136">
        <f t="shared" si="25"/>
        <v>0</v>
      </c>
      <c r="BJ200" s="13" t="s">
        <v>77</v>
      </c>
      <c r="BK200" s="136">
        <f t="shared" si="26"/>
        <v>0</v>
      </c>
      <c r="BL200" s="13" t="s">
        <v>164</v>
      </c>
      <c r="BM200" s="135" t="s">
        <v>308</v>
      </c>
    </row>
    <row r="201" spans="2:65" s="1" customFormat="1" ht="24" customHeight="1">
      <c r="B201" s="124"/>
      <c r="C201" s="125" t="s">
        <v>309</v>
      </c>
      <c r="D201" s="125" t="s">
        <v>135</v>
      </c>
      <c r="E201" s="126" t="s">
        <v>310</v>
      </c>
      <c r="F201" s="127" t="s">
        <v>311</v>
      </c>
      <c r="G201" s="128" t="s">
        <v>201</v>
      </c>
      <c r="H201" s="129">
        <v>194</v>
      </c>
      <c r="I201" s="130"/>
      <c r="J201" s="130"/>
      <c r="K201" s="127" t="s">
        <v>139</v>
      </c>
      <c r="L201" s="25"/>
      <c r="M201" s="131" t="s">
        <v>1</v>
      </c>
      <c r="N201" s="132" t="s">
        <v>34</v>
      </c>
      <c r="O201" s="133">
        <v>0</v>
      </c>
      <c r="P201" s="133">
        <f t="shared" si="18"/>
        <v>0</v>
      </c>
      <c r="Q201" s="133">
        <v>0</v>
      </c>
      <c r="R201" s="133">
        <f t="shared" si="19"/>
        <v>0</v>
      </c>
      <c r="S201" s="133">
        <v>0</v>
      </c>
      <c r="T201" s="134">
        <f t="shared" si="20"/>
        <v>0</v>
      </c>
      <c r="AR201" s="135" t="s">
        <v>164</v>
      </c>
      <c r="AT201" s="135" t="s">
        <v>135</v>
      </c>
      <c r="AU201" s="135" t="s">
        <v>79</v>
      </c>
      <c r="AY201" s="13" t="s">
        <v>132</v>
      </c>
      <c r="BE201" s="136">
        <f t="shared" si="21"/>
        <v>0</v>
      </c>
      <c r="BF201" s="136">
        <f t="shared" si="22"/>
        <v>0</v>
      </c>
      <c r="BG201" s="136">
        <f t="shared" si="23"/>
        <v>0</v>
      </c>
      <c r="BH201" s="136">
        <f t="shared" si="24"/>
        <v>0</v>
      </c>
      <c r="BI201" s="136">
        <f t="shared" si="25"/>
        <v>0</v>
      </c>
      <c r="BJ201" s="13" t="s">
        <v>77</v>
      </c>
      <c r="BK201" s="136">
        <f t="shared" si="26"/>
        <v>0</v>
      </c>
      <c r="BL201" s="13" t="s">
        <v>164</v>
      </c>
      <c r="BM201" s="135" t="s">
        <v>312</v>
      </c>
    </row>
    <row r="202" spans="2:65" s="1" customFormat="1" ht="16.5" customHeight="1">
      <c r="B202" s="124"/>
      <c r="C202" s="125" t="s">
        <v>224</v>
      </c>
      <c r="D202" s="125" t="s">
        <v>135</v>
      </c>
      <c r="E202" s="126" t="s">
        <v>313</v>
      </c>
      <c r="F202" s="127" t="s">
        <v>314</v>
      </c>
      <c r="G202" s="128" t="s">
        <v>201</v>
      </c>
      <c r="H202" s="129">
        <v>194</v>
      </c>
      <c r="I202" s="130"/>
      <c r="J202" s="130"/>
      <c r="K202" s="127" t="s">
        <v>139</v>
      </c>
      <c r="L202" s="25"/>
      <c r="M202" s="131" t="s">
        <v>1</v>
      </c>
      <c r="N202" s="132" t="s">
        <v>34</v>
      </c>
      <c r="O202" s="133">
        <v>0</v>
      </c>
      <c r="P202" s="133">
        <f t="shared" si="18"/>
        <v>0</v>
      </c>
      <c r="Q202" s="133">
        <v>0</v>
      </c>
      <c r="R202" s="133">
        <f t="shared" si="19"/>
        <v>0</v>
      </c>
      <c r="S202" s="133">
        <v>0</v>
      </c>
      <c r="T202" s="134">
        <f t="shared" si="20"/>
        <v>0</v>
      </c>
      <c r="AR202" s="135" t="s">
        <v>164</v>
      </c>
      <c r="AT202" s="135" t="s">
        <v>135</v>
      </c>
      <c r="AU202" s="135" t="s">
        <v>79</v>
      </c>
      <c r="AY202" s="13" t="s">
        <v>132</v>
      </c>
      <c r="BE202" s="136">
        <f t="shared" si="21"/>
        <v>0</v>
      </c>
      <c r="BF202" s="136">
        <f t="shared" si="22"/>
        <v>0</v>
      </c>
      <c r="BG202" s="136">
        <f t="shared" si="23"/>
        <v>0</v>
      </c>
      <c r="BH202" s="136">
        <f t="shared" si="24"/>
        <v>0</v>
      </c>
      <c r="BI202" s="136">
        <f t="shared" si="25"/>
        <v>0</v>
      </c>
      <c r="BJ202" s="13" t="s">
        <v>77</v>
      </c>
      <c r="BK202" s="136">
        <f t="shared" si="26"/>
        <v>0</v>
      </c>
      <c r="BL202" s="13" t="s">
        <v>164</v>
      </c>
      <c r="BM202" s="135" t="s">
        <v>315</v>
      </c>
    </row>
    <row r="203" spans="2:65" s="1" customFormat="1" ht="24" customHeight="1">
      <c r="B203" s="124"/>
      <c r="C203" s="125" t="s">
        <v>316</v>
      </c>
      <c r="D203" s="125" t="s">
        <v>135</v>
      </c>
      <c r="E203" s="126" t="s">
        <v>317</v>
      </c>
      <c r="F203" s="127" t="s">
        <v>318</v>
      </c>
      <c r="G203" s="128" t="s">
        <v>251</v>
      </c>
      <c r="H203" s="129">
        <v>1229.684</v>
      </c>
      <c r="I203" s="130"/>
      <c r="J203" s="130"/>
      <c r="K203" s="127" t="s">
        <v>139</v>
      </c>
      <c r="L203" s="25"/>
      <c r="M203" s="131" t="s">
        <v>1</v>
      </c>
      <c r="N203" s="132" t="s">
        <v>34</v>
      </c>
      <c r="O203" s="133">
        <v>0</v>
      </c>
      <c r="P203" s="133">
        <f t="shared" si="18"/>
        <v>0</v>
      </c>
      <c r="Q203" s="133">
        <v>0</v>
      </c>
      <c r="R203" s="133">
        <f t="shared" si="19"/>
        <v>0</v>
      </c>
      <c r="S203" s="133">
        <v>0</v>
      </c>
      <c r="T203" s="134">
        <f t="shared" si="20"/>
        <v>0</v>
      </c>
      <c r="AR203" s="135" t="s">
        <v>164</v>
      </c>
      <c r="AT203" s="135" t="s">
        <v>135</v>
      </c>
      <c r="AU203" s="135" t="s">
        <v>79</v>
      </c>
      <c r="AY203" s="13" t="s">
        <v>132</v>
      </c>
      <c r="BE203" s="136">
        <f t="shared" si="21"/>
        <v>0</v>
      </c>
      <c r="BF203" s="136">
        <f t="shared" si="22"/>
        <v>0</v>
      </c>
      <c r="BG203" s="136">
        <f t="shared" si="23"/>
        <v>0</v>
      </c>
      <c r="BH203" s="136">
        <f t="shared" si="24"/>
        <v>0</v>
      </c>
      <c r="BI203" s="136">
        <f t="shared" si="25"/>
        <v>0</v>
      </c>
      <c r="BJ203" s="13" t="s">
        <v>77</v>
      </c>
      <c r="BK203" s="136">
        <f t="shared" si="26"/>
        <v>0</v>
      </c>
      <c r="BL203" s="13" t="s">
        <v>164</v>
      </c>
      <c r="BM203" s="135" t="s">
        <v>319</v>
      </c>
    </row>
    <row r="204" spans="2:63" s="11" customFormat="1" ht="22.9" customHeight="1">
      <c r="B204" s="112"/>
      <c r="D204" s="113" t="s">
        <v>68</v>
      </c>
      <c r="E204" s="122" t="s">
        <v>320</v>
      </c>
      <c r="F204" s="122" t="s">
        <v>321</v>
      </c>
      <c r="J204" s="123"/>
      <c r="L204" s="112"/>
      <c r="M204" s="116"/>
      <c r="N204" s="117"/>
      <c r="O204" s="117"/>
      <c r="P204" s="118">
        <f>SUM(P205:P224)</f>
        <v>0</v>
      </c>
      <c r="Q204" s="117"/>
      <c r="R204" s="118">
        <f>SUM(R205:R224)</f>
        <v>0</v>
      </c>
      <c r="S204" s="117"/>
      <c r="T204" s="119">
        <f>SUM(T205:T224)</f>
        <v>0</v>
      </c>
      <c r="AR204" s="113" t="s">
        <v>79</v>
      </c>
      <c r="AT204" s="120" t="s">
        <v>68</v>
      </c>
      <c r="AU204" s="120" t="s">
        <v>77</v>
      </c>
      <c r="AY204" s="113" t="s">
        <v>132</v>
      </c>
      <c r="BK204" s="121">
        <f>SUM(BK205:BK224)</f>
        <v>0</v>
      </c>
    </row>
    <row r="205" spans="2:65" s="1" customFormat="1" ht="16.5" customHeight="1">
      <c r="B205" s="124"/>
      <c r="C205" s="125" t="s">
        <v>227</v>
      </c>
      <c r="D205" s="125" t="s">
        <v>135</v>
      </c>
      <c r="E205" s="126" t="s">
        <v>322</v>
      </c>
      <c r="F205" s="127" t="s">
        <v>323</v>
      </c>
      <c r="G205" s="128" t="s">
        <v>169</v>
      </c>
      <c r="H205" s="129">
        <v>5</v>
      </c>
      <c r="I205" s="130"/>
      <c r="J205" s="130"/>
      <c r="K205" s="127" t="s">
        <v>139</v>
      </c>
      <c r="L205" s="25"/>
      <c r="M205" s="131" t="s">
        <v>1</v>
      </c>
      <c r="N205" s="132" t="s">
        <v>34</v>
      </c>
      <c r="O205" s="133">
        <v>0</v>
      </c>
      <c r="P205" s="133">
        <f aca="true" t="shared" si="27" ref="P205:P224">O205*H205</f>
        <v>0</v>
      </c>
      <c r="Q205" s="133">
        <v>0</v>
      </c>
      <c r="R205" s="133">
        <f aca="true" t="shared" si="28" ref="R205:R224">Q205*H205</f>
        <v>0</v>
      </c>
      <c r="S205" s="133">
        <v>0</v>
      </c>
      <c r="T205" s="134">
        <f aca="true" t="shared" si="29" ref="T205:T224">S205*H205</f>
        <v>0</v>
      </c>
      <c r="AR205" s="135" t="s">
        <v>164</v>
      </c>
      <c r="AT205" s="135" t="s">
        <v>135</v>
      </c>
      <c r="AU205" s="135" t="s">
        <v>79</v>
      </c>
      <c r="AY205" s="13" t="s">
        <v>132</v>
      </c>
      <c r="BE205" s="136">
        <f aca="true" t="shared" si="30" ref="BE205:BE224">IF(N205="základní",J205,0)</f>
        <v>0</v>
      </c>
      <c r="BF205" s="136">
        <f aca="true" t="shared" si="31" ref="BF205:BF224">IF(N205="snížená",J205,0)</f>
        <v>0</v>
      </c>
      <c r="BG205" s="136">
        <f aca="true" t="shared" si="32" ref="BG205:BG224">IF(N205="zákl. přenesená",J205,0)</f>
        <v>0</v>
      </c>
      <c r="BH205" s="136">
        <f aca="true" t="shared" si="33" ref="BH205:BH224">IF(N205="sníž. přenesená",J205,0)</f>
        <v>0</v>
      </c>
      <c r="BI205" s="136">
        <f aca="true" t="shared" si="34" ref="BI205:BI224">IF(N205="nulová",J205,0)</f>
        <v>0</v>
      </c>
      <c r="BJ205" s="13" t="s">
        <v>77</v>
      </c>
      <c r="BK205" s="136">
        <f aca="true" t="shared" si="35" ref="BK205:BK224">ROUND(I205*H205,2)</f>
        <v>0</v>
      </c>
      <c r="BL205" s="13" t="s">
        <v>164</v>
      </c>
      <c r="BM205" s="135" t="s">
        <v>324</v>
      </c>
    </row>
    <row r="206" spans="2:65" s="1" customFormat="1" ht="24" customHeight="1">
      <c r="B206" s="124"/>
      <c r="C206" s="125" t="s">
        <v>325</v>
      </c>
      <c r="D206" s="125" t="s">
        <v>135</v>
      </c>
      <c r="E206" s="126" t="s">
        <v>326</v>
      </c>
      <c r="F206" s="127" t="s">
        <v>327</v>
      </c>
      <c r="G206" s="128" t="s">
        <v>169</v>
      </c>
      <c r="H206" s="129">
        <v>2</v>
      </c>
      <c r="I206" s="130"/>
      <c r="J206" s="130"/>
      <c r="K206" s="127" t="s">
        <v>139</v>
      </c>
      <c r="L206" s="25"/>
      <c r="M206" s="131" t="s">
        <v>1</v>
      </c>
      <c r="N206" s="132" t="s">
        <v>34</v>
      </c>
      <c r="O206" s="133">
        <v>0</v>
      </c>
      <c r="P206" s="133">
        <f t="shared" si="27"/>
        <v>0</v>
      </c>
      <c r="Q206" s="133">
        <v>0</v>
      </c>
      <c r="R206" s="133">
        <f t="shared" si="28"/>
        <v>0</v>
      </c>
      <c r="S206" s="133">
        <v>0</v>
      </c>
      <c r="T206" s="134">
        <f t="shared" si="29"/>
        <v>0</v>
      </c>
      <c r="AR206" s="135" t="s">
        <v>164</v>
      </c>
      <c r="AT206" s="135" t="s">
        <v>135</v>
      </c>
      <c r="AU206" s="135" t="s">
        <v>79</v>
      </c>
      <c r="AY206" s="13" t="s">
        <v>132</v>
      </c>
      <c r="BE206" s="136">
        <f t="shared" si="30"/>
        <v>0</v>
      </c>
      <c r="BF206" s="136">
        <f t="shared" si="31"/>
        <v>0</v>
      </c>
      <c r="BG206" s="136">
        <f t="shared" si="32"/>
        <v>0</v>
      </c>
      <c r="BH206" s="136">
        <f t="shared" si="33"/>
        <v>0</v>
      </c>
      <c r="BI206" s="136">
        <f t="shared" si="34"/>
        <v>0</v>
      </c>
      <c r="BJ206" s="13" t="s">
        <v>77</v>
      </c>
      <c r="BK206" s="136">
        <f t="shared" si="35"/>
        <v>0</v>
      </c>
      <c r="BL206" s="13" t="s">
        <v>164</v>
      </c>
      <c r="BM206" s="135" t="s">
        <v>328</v>
      </c>
    </row>
    <row r="207" spans="2:65" s="1" customFormat="1" ht="16.5" customHeight="1">
      <c r="B207" s="124"/>
      <c r="C207" s="125" t="s">
        <v>231</v>
      </c>
      <c r="D207" s="125" t="s">
        <v>135</v>
      </c>
      <c r="E207" s="126" t="s">
        <v>329</v>
      </c>
      <c r="F207" s="127" t="s">
        <v>330</v>
      </c>
      <c r="G207" s="128" t="s">
        <v>169</v>
      </c>
      <c r="H207" s="129">
        <v>1</v>
      </c>
      <c r="I207" s="130"/>
      <c r="J207" s="130"/>
      <c r="K207" s="127" t="s">
        <v>139</v>
      </c>
      <c r="L207" s="25"/>
      <c r="M207" s="131" t="s">
        <v>1</v>
      </c>
      <c r="N207" s="132" t="s">
        <v>34</v>
      </c>
      <c r="O207" s="133">
        <v>0</v>
      </c>
      <c r="P207" s="133">
        <f t="shared" si="27"/>
        <v>0</v>
      </c>
      <c r="Q207" s="133">
        <v>0</v>
      </c>
      <c r="R207" s="133">
        <f t="shared" si="28"/>
        <v>0</v>
      </c>
      <c r="S207" s="133">
        <v>0</v>
      </c>
      <c r="T207" s="134">
        <f t="shared" si="29"/>
        <v>0</v>
      </c>
      <c r="AR207" s="135" t="s">
        <v>164</v>
      </c>
      <c r="AT207" s="135" t="s">
        <v>135</v>
      </c>
      <c r="AU207" s="135" t="s">
        <v>79</v>
      </c>
      <c r="AY207" s="13" t="s">
        <v>132</v>
      </c>
      <c r="BE207" s="136">
        <f t="shared" si="30"/>
        <v>0</v>
      </c>
      <c r="BF207" s="136">
        <f t="shared" si="31"/>
        <v>0</v>
      </c>
      <c r="BG207" s="136">
        <f t="shared" si="32"/>
        <v>0</v>
      </c>
      <c r="BH207" s="136">
        <f t="shared" si="33"/>
        <v>0</v>
      </c>
      <c r="BI207" s="136">
        <f t="shared" si="34"/>
        <v>0</v>
      </c>
      <c r="BJ207" s="13" t="s">
        <v>77</v>
      </c>
      <c r="BK207" s="136">
        <f t="shared" si="35"/>
        <v>0</v>
      </c>
      <c r="BL207" s="13" t="s">
        <v>164</v>
      </c>
      <c r="BM207" s="135" t="s">
        <v>331</v>
      </c>
    </row>
    <row r="208" spans="2:65" s="1" customFormat="1" ht="16.5" customHeight="1">
      <c r="B208" s="124"/>
      <c r="C208" s="125" t="s">
        <v>332</v>
      </c>
      <c r="D208" s="125" t="s">
        <v>135</v>
      </c>
      <c r="E208" s="126" t="s">
        <v>333</v>
      </c>
      <c r="F208" s="127" t="s">
        <v>334</v>
      </c>
      <c r="G208" s="128" t="s">
        <v>169</v>
      </c>
      <c r="H208" s="129">
        <v>10</v>
      </c>
      <c r="I208" s="130"/>
      <c r="J208" s="130"/>
      <c r="K208" s="127" t="s">
        <v>139</v>
      </c>
      <c r="L208" s="25"/>
      <c r="M208" s="131" t="s">
        <v>1</v>
      </c>
      <c r="N208" s="132" t="s">
        <v>34</v>
      </c>
      <c r="O208" s="133">
        <v>0</v>
      </c>
      <c r="P208" s="133">
        <f t="shared" si="27"/>
        <v>0</v>
      </c>
      <c r="Q208" s="133">
        <v>0</v>
      </c>
      <c r="R208" s="133">
        <f t="shared" si="28"/>
        <v>0</v>
      </c>
      <c r="S208" s="133">
        <v>0</v>
      </c>
      <c r="T208" s="134">
        <f t="shared" si="29"/>
        <v>0</v>
      </c>
      <c r="AR208" s="135" t="s">
        <v>164</v>
      </c>
      <c r="AT208" s="135" t="s">
        <v>135</v>
      </c>
      <c r="AU208" s="135" t="s">
        <v>79</v>
      </c>
      <c r="AY208" s="13" t="s">
        <v>132</v>
      </c>
      <c r="BE208" s="136">
        <f t="shared" si="30"/>
        <v>0</v>
      </c>
      <c r="BF208" s="136">
        <f t="shared" si="31"/>
        <v>0</v>
      </c>
      <c r="BG208" s="136">
        <f t="shared" si="32"/>
        <v>0</v>
      </c>
      <c r="BH208" s="136">
        <f t="shared" si="33"/>
        <v>0</v>
      </c>
      <c r="BI208" s="136">
        <f t="shared" si="34"/>
        <v>0</v>
      </c>
      <c r="BJ208" s="13" t="s">
        <v>77</v>
      </c>
      <c r="BK208" s="136">
        <f t="shared" si="35"/>
        <v>0</v>
      </c>
      <c r="BL208" s="13" t="s">
        <v>164</v>
      </c>
      <c r="BM208" s="135" t="s">
        <v>335</v>
      </c>
    </row>
    <row r="209" spans="2:65" s="1" customFormat="1" ht="16.5" customHeight="1">
      <c r="B209" s="124"/>
      <c r="C209" s="125" t="s">
        <v>236</v>
      </c>
      <c r="D209" s="125" t="s">
        <v>135</v>
      </c>
      <c r="E209" s="126" t="s">
        <v>336</v>
      </c>
      <c r="F209" s="127" t="s">
        <v>337</v>
      </c>
      <c r="G209" s="128" t="s">
        <v>169</v>
      </c>
      <c r="H209" s="129">
        <v>1</v>
      </c>
      <c r="I209" s="130"/>
      <c r="J209" s="130"/>
      <c r="K209" s="127" t="s">
        <v>139</v>
      </c>
      <c r="L209" s="25"/>
      <c r="M209" s="131" t="s">
        <v>1</v>
      </c>
      <c r="N209" s="132" t="s">
        <v>34</v>
      </c>
      <c r="O209" s="133">
        <v>0</v>
      </c>
      <c r="P209" s="133">
        <f t="shared" si="27"/>
        <v>0</v>
      </c>
      <c r="Q209" s="133">
        <v>0</v>
      </c>
      <c r="R209" s="133">
        <f t="shared" si="28"/>
        <v>0</v>
      </c>
      <c r="S209" s="133">
        <v>0</v>
      </c>
      <c r="T209" s="134">
        <f t="shared" si="29"/>
        <v>0</v>
      </c>
      <c r="AR209" s="135" t="s">
        <v>164</v>
      </c>
      <c r="AT209" s="135" t="s">
        <v>135</v>
      </c>
      <c r="AU209" s="135" t="s">
        <v>79</v>
      </c>
      <c r="AY209" s="13" t="s">
        <v>132</v>
      </c>
      <c r="BE209" s="136">
        <f t="shared" si="30"/>
        <v>0</v>
      </c>
      <c r="BF209" s="136">
        <f t="shared" si="31"/>
        <v>0</v>
      </c>
      <c r="BG209" s="136">
        <f t="shared" si="32"/>
        <v>0</v>
      </c>
      <c r="BH209" s="136">
        <f t="shared" si="33"/>
        <v>0</v>
      </c>
      <c r="BI209" s="136">
        <f t="shared" si="34"/>
        <v>0</v>
      </c>
      <c r="BJ209" s="13" t="s">
        <v>77</v>
      </c>
      <c r="BK209" s="136">
        <f t="shared" si="35"/>
        <v>0</v>
      </c>
      <c r="BL209" s="13" t="s">
        <v>164</v>
      </c>
      <c r="BM209" s="135" t="s">
        <v>338</v>
      </c>
    </row>
    <row r="210" spans="2:65" s="1" customFormat="1" ht="16.5" customHeight="1">
      <c r="B210" s="124"/>
      <c r="C210" s="125" t="s">
        <v>339</v>
      </c>
      <c r="D210" s="125" t="s">
        <v>135</v>
      </c>
      <c r="E210" s="126" t="s">
        <v>340</v>
      </c>
      <c r="F210" s="127" t="s">
        <v>341</v>
      </c>
      <c r="G210" s="128" t="s">
        <v>169</v>
      </c>
      <c r="H210" s="129">
        <v>6</v>
      </c>
      <c r="I210" s="130"/>
      <c r="J210" s="130"/>
      <c r="K210" s="127" t="s">
        <v>139</v>
      </c>
      <c r="L210" s="25"/>
      <c r="M210" s="131" t="s">
        <v>1</v>
      </c>
      <c r="N210" s="132" t="s">
        <v>34</v>
      </c>
      <c r="O210" s="133">
        <v>0</v>
      </c>
      <c r="P210" s="133">
        <f t="shared" si="27"/>
        <v>0</v>
      </c>
      <c r="Q210" s="133">
        <v>0</v>
      </c>
      <c r="R210" s="133">
        <f t="shared" si="28"/>
        <v>0</v>
      </c>
      <c r="S210" s="133">
        <v>0</v>
      </c>
      <c r="T210" s="134">
        <f t="shared" si="29"/>
        <v>0</v>
      </c>
      <c r="AR210" s="135" t="s">
        <v>164</v>
      </c>
      <c r="AT210" s="135" t="s">
        <v>135</v>
      </c>
      <c r="AU210" s="135" t="s">
        <v>79</v>
      </c>
      <c r="AY210" s="13" t="s">
        <v>132</v>
      </c>
      <c r="BE210" s="136">
        <f t="shared" si="30"/>
        <v>0</v>
      </c>
      <c r="BF210" s="136">
        <f t="shared" si="31"/>
        <v>0</v>
      </c>
      <c r="BG210" s="136">
        <f t="shared" si="32"/>
        <v>0</v>
      </c>
      <c r="BH210" s="136">
        <f t="shared" si="33"/>
        <v>0</v>
      </c>
      <c r="BI210" s="136">
        <f t="shared" si="34"/>
        <v>0</v>
      </c>
      <c r="BJ210" s="13" t="s">
        <v>77</v>
      </c>
      <c r="BK210" s="136">
        <f t="shared" si="35"/>
        <v>0</v>
      </c>
      <c r="BL210" s="13" t="s">
        <v>164</v>
      </c>
      <c r="BM210" s="135" t="s">
        <v>342</v>
      </c>
    </row>
    <row r="211" spans="2:65" s="1" customFormat="1" ht="16.5" customHeight="1">
      <c r="B211" s="124"/>
      <c r="C211" s="137" t="s">
        <v>244</v>
      </c>
      <c r="D211" s="137" t="s">
        <v>204</v>
      </c>
      <c r="E211" s="138" t="s">
        <v>343</v>
      </c>
      <c r="F211" s="139" t="s">
        <v>344</v>
      </c>
      <c r="G211" s="140" t="s">
        <v>210</v>
      </c>
      <c r="H211" s="141">
        <v>6</v>
      </c>
      <c r="I211" s="142"/>
      <c r="J211" s="142"/>
      <c r="K211" s="139" t="s">
        <v>139</v>
      </c>
      <c r="L211" s="143"/>
      <c r="M211" s="144" t="s">
        <v>1</v>
      </c>
      <c r="N211" s="145" t="s">
        <v>34</v>
      </c>
      <c r="O211" s="133">
        <v>0</v>
      </c>
      <c r="P211" s="133">
        <f t="shared" si="27"/>
        <v>0</v>
      </c>
      <c r="Q211" s="133">
        <v>0</v>
      </c>
      <c r="R211" s="133">
        <f t="shared" si="28"/>
        <v>0</v>
      </c>
      <c r="S211" s="133">
        <v>0</v>
      </c>
      <c r="T211" s="134">
        <f t="shared" si="29"/>
        <v>0</v>
      </c>
      <c r="AR211" s="135" t="s">
        <v>194</v>
      </c>
      <c r="AT211" s="135" t="s">
        <v>204</v>
      </c>
      <c r="AU211" s="135" t="s">
        <v>79</v>
      </c>
      <c r="AY211" s="13" t="s">
        <v>132</v>
      </c>
      <c r="BE211" s="136">
        <f t="shared" si="30"/>
        <v>0</v>
      </c>
      <c r="BF211" s="136">
        <f t="shared" si="31"/>
        <v>0</v>
      </c>
      <c r="BG211" s="136">
        <f t="shared" si="32"/>
        <v>0</v>
      </c>
      <c r="BH211" s="136">
        <f t="shared" si="33"/>
        <v>0</v>
      </c>
      <c r="BI211" s="136">
        <f t="shared" si="34"/>
        <v>0</v>
      </c>
      <c r="BJ211" s="13" t="s">
        <v>77</v>
      </c>
      <c r="BK211" s="136">
        <f t="shared" si="35"/>
        <v>0</v>
      </c>
      <c r="BL211" s="13" t="s">
        <v>164</v>
      </c>
      <c r="BM211" s="135" t="s">
        <v>345</v>
      </c>
    </row>
    <row r="212" spans="2:65" s="1" customFormat="1" ht="16.5" customHeight="1">
      <c r="B212" s="124"/>
      <c r="C212" s="125" t="s">
        <v>346</v>
      </c>
      <c r="D212" s="125" t="s">
        <v>135</v>
      </c>
      <c r="E212" s="126" t="s">
        <v>347</v>
      </c>
      <c r="F212" s="127" t="s">
        <v>348</v>
      </c>
      <c r="G212" s="128" t="s">
        <v>169</v>
      </c>
      <c r="H212" s="129">
        <v>6</v>
      </c>
      <c r="I212" s="130"/>
      <c r="J212" s="130"/>
      <c r="K212" s="127" t="s">
        <v>139</v>
      </c>
      <c r="L212" s="25"/>
      <c r="M212" s="131" t="s">
        <v>1</v>
      </c>
      <c r="N212" s="132" t="s">
        <v>34</v>
      </c>
      <c r="O212" s="133">
        <v>0</v>
      </c>
      <c r="P212" s="133">
        <f t="shared" si="27"/>
        <v>0</v>
      </c>
      <c r="Q212" s="133">
        <v>0</v>
      </c>
      <c r="R212" s="133">
        <f t="shared" si="28"/>
        <v>0</v>
      </c>
      <c r="S212" s="133">
        <v>0</v>
      </c>
      <c r="T212" s="134">
        <f t="shared" si="29"/>
        <v>0</v>
      </c>
      <c r="AR212" s="135" t="s">
        <v>164</v>
      </c>
      <c r="AT212" s="135" t="s">
        <v>135</v>
      </c>
      <c r="AU212" s="135" t="s">
        <v>79</v>
      </c>
      <c r="AY212" s="13" t="s">
        <v>132</v>
      </c>
      <c r="BE212" s="136">
        <f t="shared" si="30"/>
        <v>0</v>
      </c>
      <c r="BF212" s="136">
        <f t="shared" si="31"/>
        <v>0</v>
      </c>
      <c r="BG212" s="136">
        <f t="shared" si="32"/>
        <v>0</v>
      </c>
      <c r="BH212" s="136">
        <f t="shared" si="33"/>
        <v>0</v>
      </c>
      <c r="BI212" s="136">
        <f t="shared" si="34"/>
        <v>0</v>
      </c>
      <c r="BJ212" s="13" t="s">
        <v>77</v>
      </c>
      <c r="BK212" s="136">
        <f t="shared" si="35"/>
        <v>0</v>
      </c>
      <c r="BL212" s="13" t="s">
        <v>164</v>
      </c>
      <c r="BM212" s="135" t="s">
        <v>349</v>
      </c>
    </row>
    <row r="213" spans="2:65" s="1" customFormat="1" ht="16.5" customHeight="1">
      <c r="B213" s="124"/>
      <c r="C213" s="137" t="s">
        <v>247</v>
      </c>
      <c r="D213" s="137" t="s">
        <v>204</v>
      </c>
      <c r="E213" s="138" t="s">
        <v>350</v>
      </c>
      <c r="F213" s="139" t="s">
        <v>351</v>
      </c>
      <c r="G213" s="140" t="s">
        <v>210</v>
      </c>
      <c r="H213" s="141">
        <v>6</v>
      </c>
      <c r="I213" s="142"/>
      <c r="J213" s="142"/>
      <c r="K213" s="139" t="s">
        <v>139</v>
      </c>
      <c r="L213" s="143"/>
      <c r="M213" s="144" t="s">
        <v>1</v>
      </c>
      <c r="N213" s="145" t="s">
        <v>34</v>
      </c>
      <c r="O213" s="133">
        <v>0</v>
      </c>
      <c r="P213" s="133">
        <f t="shared" si="27"/>
        <v>0</v>
      </c>
      <c r="Q213" s="133">
        <v>0</v>
      </c>
      <c r="R213" s="133">
        <f t="shared" si="28"/>
        <v>0</v>
      </c>
      <c r="S213" s="133">
        <v>0</v>
      </c>
      <c r="T213" s="134">
        <f t="shared" si="29"/>
        <v>0</v>
      </c>
      <c r="AR213" s="135" t="s">
        <v>194</v>
      </c>
      <c r="AT213" s="135" t="s">
        <v>204</v>
      </c>
      <c r="AU213" s="135" t="s">
        <v>79</v>
      </c>
      <c r="AY213" s="13" t="s">
        <v>132</v>
      </c>
      <c r="BE213" s="136">
        <f t="shared" si="30"/>
        <v>0</v>
      </c>
      <c r="BF213" s="136">
        <f t="shared" si="31"/>
        <v>0</v>
      </c>
      <c r="BG213" s="136">
        <f t="shared" si="32"/>
        <v>0</v>
      </c>
      <c r="BH213" s="136">
        <f t="shared" si="33"/>
        <v>0</v>
      </c>
      <c r="BI213" s="136">
        <f t="shared" si="34"/>
        <v>0</v>
      </c>
      <c r="BJ213" s="13" t="s">
        <v>77</v>
      </c>
      <c r="BK213" s="136">
        <f t="shared" si="35"/>
        <v>0</v>
      </c>
      <c r="BL213" s="13" t="s">
        <v>164</v>
      </c>
      <c r="BM213" s="135" t="s">
        <v>352</v>
      </c>
    </row>
    <row r="214" spans="2:65" s="1" customFormat="1" ht="16.5" customHeight="1">
      <c r="B214" s="124"/>
      <c r="C214" s="125" t="s">
        <v>353</v>
      </c>
      <c r="D214" s="125" t="s">
        <v>135</v>
      </c>
      <c r="E214" s="126" t="s">
        <v>354</v>
      </c>
      <c r="F214" s="127" t="s">
        <v>355</v>
      </c>
      <c r="G214" s="128" t="s">
        <v>210</v>
      </c>
      <c r="H214" s="129">
        <v>6</v>
      </c>
      <c r="I214" s="130"/>
      <c r="J214" s="130"/>
      <c r="K214" s="127" t="s">
        <v>139</v>
      </c>
      <c r="L214" s="25"/>
      <c r="M214" s="131" t="s">
        <v>1</v>
      </c>
      <c r="N214" s="132" t="s">
        <v>34</v>
      </c>
      <c r="O214" s="133">
        <v>0</v>
      </c>
      <c r="P214" s="133">
        <f t="shared" si="27"/>
        <v>0</v>
      </c>
      <c r="Q214" s="133">
        <v>0</v>
      </c>
      <c r="R214" s="133">
        <f t="shared" si="28"/>
        <v>0</v>
      </c>
      <c r="S214" s="133">
        <v>0</v>
      </c>
      <c r="T214" s="134">
        <f t="shared" si="29"/>
        <v>0</v>
      </c>
      <c r="AR214" s="135" t="s">
        <v>164</v>
      </c>
      <c r="AT214" s="135" t="s">
        <v>135</v>
      </c>
      <c r="AU214" s="135" t="s">
        <v>79</v>
      </c>
      <c r="AY214" s="13" t="s">
        <v>132</v>
      </c>
      <c r="BE214" s="136">
        <f t="shared" si="30"/>
        <v>0</v>
      </c>
      <c r="BF214" s="136">
        <f t="shared" si="31"/>
        <v>0</v>
      </c>
      <c r="BG214" s="136">
        <f t="shared" si="32"/>
        <v>0</v>
      </c>
      <c r="BH214" s="136">
        <f t="shared" si="33"/>
        <v>0</v>
      </c>
      <c r="BI214" s="136">
        <f t="shared" si="34"/>
        <v>0</v>
      </c>
      <c r="BJ214" s="13" t="s">
        <v>77</v>
      </c>
      <c r="BK214" s="136">
        <f t="shared" si="35"/>
        <v>0</v>
      </c>
      <c r="BL214" s="13" t="s">
        <v>164</v>
      </c>
      <c r="BM214" s="135" t="s">
        <v>356</v>
      </c>
    </row>
    <row r="215" spans="2:65" s="1" customFormat="1" ht="24" customHeight="1">
      <c r="B215" s="124"/>
      <c r="C215" s="137" t="s">
        <v>252</v>
      </c>
      <c r="D215" s="137" t="s">
        <v>204</v>
      </c>
      <c r="E215" s="138" t="s">
        <v>357</v>
      </c>
      <c r="F215" s="139" t="s">
        <v>358</v>
      </c>
      <c r="G215" s="140" t="s">
        <v>210</v>
      </c>
      <c r="H215" s="141">
        <v>6</v>
      </c>
      <c r="I215" s="142"/>
      <c r="J215" s="142"/>
      <c r="K215" s="139" t="s">
        <v>139</v>
      </c>
      <c r="L215" s="143"/>
      <c r="M215" s="144" t="s">
        <v>1</v>
      </c>
      <c r="N215" s="145" t="s">
        <v>34</v>
      </c>
      <c r="O215" s="133">
        <v>0</v>
      </c>
      <c r="P215" s="133">
        <f t="shared" si="27"/>
        <v>0</v>
      </c>
      <c r="Q215" s="133">
        <v>0</v>
      </c>
      <c r="R215" s="133">
        <f t="shared" si="28"/>
        <v>0</v>
      </c>
      <c r="S215" s="133">
        <v>0</v>
      </c>
      <c r="T215" s="134">
        <f t="shared" si="29"/>
        <v>0</v>
      </c>
      <c r="AR215" s="135" t="s">
        <v>194</v>
      </c>
      <c r="AT215" s="135" t="s">
        <v>204</v>
      </c>
      <c r="AU215" s="135" t="s">
        <v>79</v>
      </c>
      <c r="AY215" s="13" t="s">
        <v>132</v>
      </c>
      <c r="BE215" s="136">
        <f t="shared" si="30"/>
        <v>0</v>
      </c>
      <c r="BF215" s="136">
        <f t="shared" si="31"/>
        <v>0</v>
      </c>
      <c r="BG215" s="136">
        <f t="shared" si="32"/>
        <v>0</v>
      </c>
      <c r="BH215" s="136">
        <f t="shared" si="33"/>
        <v>0</v>
      </c>
      <c r="BI215" s="136">
        <f t="shared" si="34"/>
        <v>0</v>
      </c>
      <c r="BJ215" s="13" t="s">
        <v>77</v>
      </c>
      <c r="BK215" s="136">
        <f t="shared" si="35"/>
        <v>0</v>
      </c>
      <c r="BL215" s="13" t="s">
        <v>164</v>
      </c>
      <c r="BM215" s="135" t="s">
        <v>359</v>
      </c>
    </row>
    <row r="216" spans="2:65" s="1" customFormat="1" ht="16.5" customHeight="1">
      <c r="B216" s="124"/>
      <c r="C216" s="125" t="s">
        <v>360</v>
      </c>
      <c r="D216" s="125" t="s">
        <v>135</v>
      </c>
      <c r="E216" s="126" t="s">
        <v>361</v>
      </c>
      <c r="F216" s="127" t="s">
        <v>362</v>
      </c>
      <c r="G216" s="128" t="s">
        <v>169</v>
      </c>
      <c r="H216" s="129">
        <v>6</v>
      </c>
      <c r="I216" s="130"/>
      <c r="J216" s="130"/>
      <c r="K216" s="127" t="s">
        <v>139</v>
      </c>
      <c r="L216" s="25"/>
      <c r="M216" s="131" t="s">
        <v>1</v>
      </c>
      <c r="N216" s="132" t="s">
        <v>34</v>
      </c>
      <c r="O216" s="133">
        <v>0</v>
      </c>
      <c r="P216" s="133">
        <f t="shared" si="27"/>
        <v>0</v>
      </c>
      <c r="Q216" s="133">
        <v>0</v>
      </c>
      <c r="R216" s="133">
        <f t="shared" si="28"/>
        <v>0</v>
      </c>
      <c r="S216" s="133">
        <v>0</v>
      </c>
      <c r="T216" s="134">
        <f t="shared" si="29"/>
        <v>0</v>
      </c>
      <c r="AR216" s="135" t="s">
        <v>164</v>
      </c>
      <c r="AT216" s="135" t="s">
        <v>135</v>
      </c>
      <c r="AU216" s="135" t="s">
        <v>79</v>
      </c>
      <c r="AY216" s="13" t="s">
        <v>132</v>
      </c>
      <c r="BE216" s="136">
        <f t="shared" si="30"/>
        <v>0</v>
      </c>
      <c r="BF216" s="136">
        <f t="shared" si="31"/>
        <v>0</v>
      </c>
      <c r="BG216" s="136">
        <f t="shared" si="32"/>
        <v>0</v>
      </c>
      <c r="BH216" s="136">
        <f t="shared" si="33"/>
        <v>0</v>
      </c>
      <c r="BI216" s="136">
        <f t="shared" si="34"/>
        <v>0</v>
      </c>
      <c r="BJ216" s="13" t="s">
        <v>77</v>
      </c>
      <c r="BK216" s="136">
        <f t="shared" si="35"/>
        <v>0</v>
      </c>
      <c r="BL216" s="13" t="s">
        <v>164</v>
      </c>
      <c r="BM216" s="135" t="s">
        <v>363</v>
      </c>
    </row>
    <row r="217" spans="2:65" s="1" customFormat="1" ht="16.5" customHeight="1">
      <c r="B217" s="124"/>
      <c r="C217" s="137" t="s">
        <v>257</v>
      </c>
      <c r="D217" s="137" t="s">
        <v>204</v>
      </c>
      <c r="E217" s="138" t="s">
        <v>364</v>
      </c>
      <c r="F217" s="139" t="s">
        <v>365</v>
      </c>
      <c r="G217" s="140" t="s">
        <v>210</v>
      </c>
      <c r="H217" s="141">
        <v>6</v>
      </c>
      <c r="I217" s="142"/>
      <c r="J217" s="142"/>
      <c r="K217" s="139" t="s">
        <v>139</v>
      </c>
      <c r="L217" s="143"/>
      <c r="M217" s="144" t="s">
        <v>1</v>
      </c>
      <c r="N217" s="145" t="s">
        <v>34</v>
      </c>
      <c r="O217" s="133">
        <v>0</v>
      </c>
      <c r="P217" s="133">
        <f t="shared" si="27"/>
        <v>0</v>
      </c>
      <c r="Q217" s="133">
        <v>0</v>
      </c>
      <c r="R217" s="133">
        <f t="shared" si="28"/>
        <v>0</v>
      </c>
      <c r="S217" s="133">
        <v>0</v>
      </c>
      <c r="T217" s="134">
        <f t="shared" si="29"/>
        <v>0</v>
      </c>
      <c r="AR217" s="135" t="s">
        <v>194</v>
      </c>
      <c r="AT217" s="135" t="s">
        <v>204</v>
      </c>
      <c r="AU217" s="135" t="s">
        <v>79</v>
      </c>
      <c r="AY217" s="13" t="s">
        <v>132</v>
      </c>
      <c r="BE217" s="136">
        <f t="shared" si="30"/>
        <v>0</v>
      </c>
      <c r="BF217" s="136">
        <f t="shared" si="31"/>
        <v>0</v>
      </c>
      <c r="BG217" s="136">
        <f t="shared" si="32"/>
        <v>0</v>
      </c>
      <c r="BH217" s="136">
        <f t="shared" si="33"/>
        <v>0</v>
      </c>
      <c r="BI217" s="136">
        <f t="shared" si="34"/>
        <v>0</v>
      </c>
      <c r="BJ217" s="13" t="s">
        <v>77</v>
      </c>
      <c r="BK217" s="136">
        <f t="shared" si="35"/>
        <v>0</v>
      </c>
      <c r="BL217" s="13" t="s">
        <v>164</v>
      </c>
      <c r="BM217" s="135" t="s">
        <v>366</v>
      </c>
    </row>
    <row r="218" spans="2:65" s="1" customFormat="1" ht="24" customHeight="1">
      <c r="B218" s="124"/>
      <c r="C218" s="125" t="s">
        <v>367</v>
      </c>
      <c r="D218" s="125" t="s">
        <v>135</v>
      </c>
      <c r="E218" s="126" t="s">
        <v>368</v>
      </c>
      <c r="F218" s="127" t="s">
        <v>369</v>
      </c>
      <c r="G218" s="128" t="s">
        <v>169</v>
      </c>
      <c r="H218" s="129">
        <v>6</v>
      </c>
      <c r="I218" s="130"/>
      <c r="J218" s="130"/>
      <c r="K218" s="127" t="s">
        <v>139</v>
      </c>
      <c r="L218" s="25"/>
      <c r="M218" s="131" t="s">
        <v>1</v>
      </c>
      <c r="N218" s="132" t="s">
        <v>34</v>
      </c>
      <c r="O218" s="133">
        <v>0</v>
      </c>
      <c r="P218" s="133">
        <f t="shared" si="27"/>
        <v>0</v>
      </c>
      <c r="Q218" s="133">
        <v>0</v>
      </c>
      <c r="R218" s="133">
        <f t="shared" si="28"/>
        <v>0</v>
      </c>
      <c r="S218" s="133">
        <v>0</v>
      </c>
      <c r="T218" s="134">
        <f t="shared" si="29"/>
        <v>0</v>
      </c>
      <c r="AR218" s="135" t="s">
        <v>164</v>
      </c>
      <c r="AT218" s="135" t="s">
        <v>135</v>
      </c>
      <c r="AU218" s="135" t="s">
        <v>79</v>
      </c>
      <c r="AY218" s="13" t="s">
        <v>132</v>
      </c>
      <c r="BE218" s="136">
        <f t="shared" si="30"/>
        <v>0</v>
      </c>
      <c r="BF218" s="136">
        <f t="shared" si="31"/>
        <v>0</v>
      </c>
      <c r="BG218" s="136">
        <f t="shared" si="32"/>
        <v>0</v>
      </c>
      <c r="BH218" s="136">
        <f t="shared" si="33"/>
        <v>0</v>
      </c>
      <c r="BI218" s="136">
        <f t="shared" si="34"/>
        <v>0</v>
      </c>
      <c r="BJ218" s="13" t="s">
        <v>77</v>
      </c>
      <c r="BK218" s="136">
        <f t="shared" si="35"/>
        <v>0</v>
      </c>
      <c r="BL218" s="13" t="s">
        <v>164</v>
      </c>
      <c r="BM218" s="135" t="s">
        <v>370</v>
      </c>
    </row>
    <row r="219" spans="2:65" s="1" customFormat="1" ht="24" customHeight="1">
      <c r="B219" s="124"/>
      <c r="C219" s="137" t="s">
        <v>261</v>
      </c>
      <c r="D219" s="137" t="s">
        <v>204</v>
      </c>
      <c r="E219" s="138" t="s">
        <v>371</v>
      </c>
      <c r="F219" s="139" t="s">
        <v>372</v>
      </c>
      <c r="G219" s="140" t="s">
        <v>210</v>
      </c>
      <c r="H219" s="141">
        <v>6</v>
      </c>
      <c r="I219" s="142"/>
      <c r="J219" s="142"/>
      <c r="K219" s="139" t="s">
        <v>139</v>
      </c>
      <c r="L219" s="143"/>
      <c r="M219" s="144" t="s">
        <v>1</v>
      </c>
      <c r="N219" s="145" t="s">
        <v>34</v>
      </c>
      <c r="O219" s="133">
        <v>0</v>
      </c>
      <c r="P219" s="133">
        <f t="shared" si="27"/>
        <v>0</v>
      </c>
      <c r="Q219" s="133">
        <v>0</v>
      </c>
      <c r="R219" s="133">
        <f t="shared" si="28"/>
        <v>0</v>
      </c>
      <c r="S219" s="133">
        <v>0</v>
      </c>
      <c r="T219" s="134">
        <f t="shared" si="29"/>
        <v>0</v>
      </c>
      <c r="AR219" s="135" t="s">
        <v>194</v>
      </c>
      <c r="AT219" s="135" t="s">
        <v>204</v>
      </c>
      <c r="AU219" s="135" t="s">
        <v>79</v>
      </c>
      <c r="AY219" s="13" t="s">
        <v>132</v>
      </c>
      <c r="BE219" s="136">
        <f t="shared" si="30"/>
        <v>0</v>
      </c>
      <c r="BF219" s="136">
        <f t="shared" si="31"/>
        <v>0</v>
      </c>
      <c r="BG219" s="136">
        <f t="shared" si="32"/>
        <v>0</v>
      </c>
      <c r="BH219" s="136">
        <f t="shared" si="33"/>
        <v>0</v>
      </c>
      <c r="BI219" s="136">
        <f t="shared" si="34"/>
        <v>0</v>
      </c>
      <c r="BJ219" s="13" t="s">
        <v>77</v>
      </c>
      <c r="BK219" s="136">
        <f t="shared" si="35"/>
        <v>0</v>
      </c>
      <c r="BL219" s="13" t="s">
        <v>164</v>
      </c>
      <c r="BM219" s="135" t="s">
        <v>373</v>
      </c>
    </row>
    <row r="220" spans="2:65" s="1" customFormat="1" ht="16.5" customHeight="1">
      <c r="B220" s="124"/>
      <c r="C220" s="125" t="s">
        <v>374</v>
      </c>
      <c r="D220" s="125" t="s">
        <v>135</v>
      </c>
      <c r="E220" s="126" t="s">
        <v>375</v>
      </c>
      <c r="F220" s="127" t="s">
        <v>376</v>
      </c>
      <c r="G220" s="128" t="s">
        <v>210</v>
      </c>
      <c r="H220" s="129">
        <v>6</v>
      </c>
      <c r="I220" s="130"/>
      <c r="J220" s="130"/>
      <c r="K220" s="127" t="s">
        <v>139</v>
      </c>
      <c r="L220" s="25"/>
      <c r="M220" s="131" t="s">
        <v>1</v>
      </c>
      <c r="N220" s="132" t="s">
        <v>34</v>
      </c>
      <c r="O220" s="133">
        <v>0</v>
      </c>
      <c r="P220" s="133">
        <f t="shared" si="27"/>
        <v>0</v>
      </c>
      <c r="Q220" s="133">
        <v>0</v>
      </c>
      <c r="R220" s="133">
        <f t="shared" si="28"/>
        <v>0</v>
      </c>
      <c r="S220" s="133">
        <v>0</v>
      </c>
      <c r="T220" s="134">
        <f t="shared" si="29"/>
        <v>0</v>
      </c>
      <c r="AR220" s="135" t="s">
        <v>164</v>
      </c>
      <c r="AT220" s="135" t="s">
        <v>135</v>
      </c>
      <c r="AU220" s="135" t="s">
        <v>79</v>
      </c>
      <c r="AY220" s="13" t="s">
        <v>132</v>
      </c>
      <c r="BE220" s="136">
        <f t="shared" si="30"/>
        <v>0</v>
      </c>
      <c r="BF220" s="136">
        <f t="shared" si="31"/>
        <v>0</v>
      </c>
      <c r="BG220" s="136">
        <f t="shared" si="32"/>
        <v>0</v>
      </c>
      <c r="BH220" s="136">
        <f t="shared" si="33"/>
        <v>0</v>
      </c>
      <c r="BI220" s="136">
        <f t="shared" si="34"/>
        <v>0</v>
      </c>
      <c r="BJ220" s="13" t="s">
        <v>77</v>
      </c>
      <c r="BK220" s="136">
        <f t="shared" si="35"/>
        <v>0</v>
      </c>
      <c r="BL220" s="13" t="s">
        <v>164</v>
      </c>
      <c r="BM220" s="135" t="s">
        <v>377</v>
      </c>
    </row>
    <row r="221" spans="2:65" s="1" customFormat="1" ht="24" customHeight="1">
      <c r="B221" s="124"/>
      <c r="C221" s="125" t="s">
        <v>264</v>
      </c>
      <c r="D221" s="125" t="s">
        <v>135</v>
      </c>
      <c r="E221" s="126" t="s">
        <v>378</v>
      </c>
      <c r="F221" s="127" t="s">
        <v>379</v>
      </c>
      <c r="G221" s="128" t="s">
        <v>169</v>
      </c>
      <c r="H221" s="129">
        <v>6</v>
      </c>
      <c r="I221" s="130"/>
      <c r="J221" s="130"/>
      <c r="K221" s="127" t="s">
        <v>139</v>
      </c>
      <c r="L221" s="25"/>
      <c r="M221" s="131" t="s">
        <v>1</v>
      </c>
      <c r="N221" s="132" t="s">
        <v>34</v>
      </c>
      <c r="O221" s="133">
        <v>0</v>
      </c>
      <c r="P221" s="133">
        <f t="shared" si="27"/>
        <v>0</v>
      </c>
      <c r="Q221" s="133">
        <v>0</v>
      </c>
      <c r="R221" s="133">
        <f t="shared" si="28"/>
        <v>0</v>
      </c>
      <c r="S221" s="133">
        <v>0</v>
      </c>
      <c r="T221" s="134">
        <f t="shared" si="29"/>
        <v>0</v>
      </c>
      <c r="AR221" s="135" t="s">
        <v>164</v>
      </c>
      <c r="AT221" s="135" t="s">
        <v>135</v>
      </c>
      <c r="AU221" s="135" t="s">
        <v>79</v>
      </c>
      <c r="AY221" s="13" t="s">
        <v>132</v>
      </c>
      <c r="BE221" s="136">
        <f t="shared" si="30"/>
        <v>0</v>
      </c>
      <c r="BF221" s="136">
        <f t="shared" si="31"/>
        <v>0</v>
      </c>
      <c r="BG221" s="136">
        <f t="shared" si="32"/>
        <v>0</v>
      </c>
      <c r="BH221" s="136">
        <f t="shared" si="33"/>
        <v>0</v>
      </c>
      <c r="BI221" s="136">
        <f t="shared" si="34"/>
        <v>0</v>
      </c>
      <c r="BJ221" s="13" t="s">
        <v>77</v>
      </c>
      <c r="BK221" s="136">
        <f t="shared" si="35"/>
        <v>0</v>
      </c>
      <c r="BL221" s="13" t="s">
        <v>164</v>
      </c>
      <c r="BM221" s="135" t="s">
        <v>380</v>
      </c>
    </row>
    <row r="222" spans="2:65" s="1" customFormat="1" ht="16.5" customHeight="1">
      <c r="B222" s="124"/>
      <c r="C222" s="125" t="s">
        <v>381</v>
      </c>
      <c r="D222" s="125" t="s">
        <v>135</v>
      </c>
      <c r="E222" s="126" t="s">
        <v>382</v>
      </c>
      <c r="F222" s="127" t="s">
        <v>383</v>
      </c>
      <c r="G222" s="128" t="s">
        <v>169</v>
      </c>
      <c r="H222" s="129">
        <v>6</v>
      </c>
      <c r="I222" s="130"/>
      <c r="J222" s="130"/>
      <c r="K222" s="127" t="s">
        <v>139</v>
      </c>
      <c r="L222" s="25"/>
      <c r="M222" s="131" t="s">
        <v>1</v>
      </c>
      <c r="N222" s="132" t="s">
        <v>34</v>
      </c>
      <c r="O222" s="133">
        <v>0</v>
      </c>
      <c r="P222" s="133">
        <f t="shared" si="27"/>
        <v>0</v>
      </c>
      <c r="Q222" s="133">
        <v>0</v>
      </c>
      <c r="R222" s="133">
        <f t="shared" si="28"/>
        <v>0</v>
      </c>
      <c r="S222" s="133">
        <v>0</v>
      </c>
      <c r="T222" s="134">
        <f t="shared" si="29"/>
        <v>0</v>
      </c>
      <c r="AR222" s="135" t="s">
        <v>164</v>
      </c>
      <c r="AT222" s="135" t="s">
        <v>135</v>
      </c>
      <c r="AU222" s="135" t="s">
        <v>79</v>
      </c>
      <c r="AY222" s="13" t="s">
        <v>132</v>
      </c>
      <c r="BE222" s="136">
        <f t="shared" si="30"/>
        <v>0</v>
      </c>
      <c r="BF222" s="136">
        <f t="shared" si="31"/>
        <v>0</v>
      </c>
      <c r="BG222" s="136">
        <f t="shared" si="32"/>
        <v>0</v>
      </c>
      <c r="BH222" s="136">
        <f t="shared" si="33"/>
        <v>0</v>
      </c>
      <c r="BI222" s="136">
        <f t="shared" si="34"/>
        <v>0</v>
      </c>
      <c r="BJ222" s="13" t="s">
        <v>77</v>
      </c>
      <c r="BK222" s="136">
        <f t="shared" si="35"/>
        <v>0</v>
      </c>
      <c r="BL222" s="13" t="s">
        <v>164</v>
      </c>
      <c r="BM222" s="135" t="s">
        <v>384</v>
      </c>
    </row>
    <row r="223" spans="2:65" s="1" customFormat="1" ht="16.5" customHeight="1">
      <c r="B223" s="124"/>
      <c r="C223" s="125" t="s">
        <v>268</v>
      </c>
      <c r="D223" s="125" t="s">
        <v>135</v>
      </c>
      <c r="E223" s="126" t="s">
        <v>385</v>
      </c>
      <c r="F223" s="127" t="s">
        <v>386</v>
      </c>
      <c r="G223" s="128" t="s">
        <v>169</v>
      </c>
      <c r="H223" s="129">
        <v>6</v>
      </c>
      <c r="I223" s="130"/>
      <c r="J223" s="130"/>
      <c r="K223" s="127" t="s">
        <v>139</v>
      </c>
      <c r="L223" s="25"/>
      <c r="M223" s="131" t="s">
        <v>1</v>
      </c>
      <c r="N223" s="132" t="s">
        <v>34</v>
      </c>
      <c r="O223" s="133">
        <v>0</v>
      </c>
      <c r="P223" s="133">
        <f t="shared" si="27"/>
        <v>0</v>
      </c>
      <c r="Q223" s="133">
        <v>0</v>
      </c>
      <c r="R223" s="133">
        <f t="shared" si="28"/>
        <v>0</v>
      </c>
      <c r="S223" s="133">
        <v>0</v>
      </c>
      <c r="T223" s="134">
        <f t="shared" si="29"/>
        <v>0</v>
      </c>
      <c r="AR223" s="135" t="s">
        <v>164</v>
      </c>
      <c r="AT223" s="135" t="s">
        <v>135</v>
      </c>
      <c r="AU223" s="135" t="s">
        <v>79</v>
      </c>
      <c r="AY223" s="13" t="s">
        <v>132</v>
      </c>
      <c r="BE223" s="136">
        <f t="shared" si="30"/>
        <v>0</v>
      </c>
      <c r="BF223" s="136">
        <f t="shared" si="31"/>
        <v>0</v>
      </c>
      <c r="BG223" s="136">
        <f t="shared" si="32"/>
        <v>0</v>
      </c>
      <c r="BH223" s="136">
        <f t="shared" si="33"/>
        <v>0</v>
      </c>
      <c r="BI223" s="136">
        <f t="shared" si="34"/>
        <v>0</v>
      </c>
      <c r="BJ223" s="13" t="s">
        <v>77</v>
      </c>
      <c r="BK223" s="136">
        <f t="shared" si="35"/>
        <v>0</v>
      </c>
      <c r="BL223" s="13" t="s">
        <v>164</v>
      </c>
      <c r="BM223" s="135" t="s">
        <v>387</v>
      </c>
    </row>
    <row r="224" spans="2:65" s="1" customFormat="1" ht="24" customHeight="1">
      <c r="B224" s="124"/>
      <c r="C224" s="125" t="s">
        <v>388</v>
      </c>
      <c r="D224" s="125" t="s">
        <v>135</v>
      </c>
      <c r="E224" s="126" t="s">
        <v>389</v>
      </c>
      <c r="F224" s="127" t="s">
        <v>390</v>
      </c>
      <c r="G224" s="128" t="s">
        <v>251</v>
      </c>
      <c r="H224" s="129">
        <v>2373.51</v>
      </c>
      <c r="I224" s="130"/>
      <c r="J224" s="130"/>
      <c r="K224" s="127" t="s">
        <v>139</v>
      </c>
      <c r="L224" s="25"/>
      <c r="M224" s="131" t="s">
        <v>1</v>
      </c>
      <c r="N224" s="132" t="s">
        <v>34</v>
      </c>
      <c r="O224" s="133">
        <v>0</v>
      </c>
      <c r="P224" s="133">
        <f t="shared" si="27"/>
        <v>0</v>
      </c>
      <c r="Q224" s="133">
        <v>0</v>
      </c>
      <c r="R224" s="133">
        <f t="shared" si="28"/>
        <v>0</v>
      </c>
      <c r="S224" s="133">
        <v>0</v>
      </c>
      <c r="T224" s="134">
        <f t="shared" si="29"/>
        <v>0</v>
      </c>
      <c r="AR224" s="135" t="s">
        <v>164</v>
      </c>
      <c r="AT224" s="135" t="s">
        <v>135</v>
      </c>
      <c r="AU224" s="135" t="s">
        <v>79</v>
      </c>
      <c r="AY224" s="13" t="s">
        <v>132</v>
      </c>
      <c r="BE224" s="136">
        <f t="shared" si="30"/>
        <v>0</v>
      </c>
      <c r="BF224" s="136">
        <f t="shared" si="31"/>
        <v>0</v>
      </c>
      <c r="BG224" s="136">
        <f t="shared" si="32"/>
        <v>0</v>
      </c>
      <c r="BH224" s="136">
        <f t="shared" si="33"/>
        <v>0</v>
      </c>
      <c r="BI224" s="136">
        <f t="shared" si="34"/>
        <v>0</v>
      </c>
      <c r="BJ224" s="13" t="s">
        <v>77</v>
      </c>
      <c r="BK224" s="136">
        <f t="shared" si="35"/>
        <v>0</v>
      </c>
      <c r="BL224" s="13" t="s">
        <v>164</v>
      </c>
      <c r="BM224" s="135" t="s">
        <v>391</v>
      </c>
    </row>
    <row r="225" spans="2:63" s="11" customFormat="1" ht="22.9" customHeight="1">
      <c r="B225" s="112"/>
      <c r="D225" s="113" t="s">
        <v>68</v>
      </c>
      <c r="E225" s="122" t="s">
        <v>392</v>
      </c>
      <c r="F225" s="122" t="s">
        <v>393</v>
      </c>
      <c r="J225" s="123"/>
      <c r="L225" s="112"/>
      <c r="M225" s="116"/>
      <c r="N225" s="117"/>
      <c r="O225" s="117"/>
      <c r="P225" s="118">
        <f>P226</f>
        <v>0</v>
      </c>
      <c r="Q225" s="117"/>
      <c r="R225" s="118">
        <f>R226</f>
        <v>0</v>
      </c>
      <c r="S225" s="117"/>
      <c r="T225" s="119">
        <f>T226</f>
        <v>0</v>
      </c>
      <c r="AR225" s="113" t="s">
        <v>79</v>
      </c>
      <c r="AT225" s="120" t="s">
        <v>68</v>
      </c>
      <c r="AU225" s="120" t="s">
        <v>77</v>
      </c>
      <c r="AY225" s="113" t="s">
        <v>132</v>
      </c>
      <c r="BK225" s="121">
        <f>BK226</f>
        <v>0</v>
      </c>
    </row>
    <row r="226" spans="2:65" s="1" customFormat="1" ht="24" customHeight="1">
      <c r="B226" s="124"/>
      <c r="C226" s="125" t="s">
        <v>271</v>
      </c>
      <c r="D226" s="125" t="s">
        <v>135</v>
      </c>
      <c r="E226" s="126" t="s">
        <v>394</v>
      </c>
      <c r="F226" s="127" t="s">
        <v>395</v>
      </c>
      <c r="G226" s="128" t="s">
        <v>169</v>
      </c>
      <c r="H226" s="129">
        <v>6</v>
      </c>
      <c r="I226" s="130"/>
      <c r="J226" s="130"/>
      <c r="K226" s="127" t="s">
        <v>139</v>
      </c>
      <c r="L226" s="25"/>
      <c r="M226" s="131" t="s">
        <v>1</v>
      </c>
      <c r="N226" s="132" t="s">
        <v>34</v>
      </c>
      <c r="O226" s="133">
        <v>0</v>
      </c>
      <c r="P226" s="133">
        <f>O226*H226</f>
        <v>0</v>
      </c>
      <c r="Q226" s="133">
        <v>0</v>
      </c>
      <c r="R226" s="133">
        <f>Q226*H226</f>
        <v>0</v>
      </c>
      <c r="S226" s="133">
        <v>0</v>
      </c>
      <c r="T226" s="134">
        <f>S226*H226</f>
        <v>0</v>
      </c>
      <c r="AR226" s="135" t="s">
        <v>164</v>
      </c>
      <c r="AT226" s="135" t="s">
        <v>135</v>
      </c>
      <c r="AU226" s="135" t="s">
        <v>79</v>
      </c>
      <c r="AY226" s="13" t="s">
        <v>132</v>
      </c>
      <c r="BE226" s="136">
        <f>IF(N226="základní",J226,0)</f>
        <v>0</v>
      </c>
      <c r="BF226" s="136">
        <f>IF(N226="snížená",J226,0)</f>
        <v>0</v>
      </c>
      <c r="BG226" s="136">
        <f>IF(N226="zákl. přenesená",J226,0)</f>
        <v>0</v>
      </c>
      <c r="BH226" s="136">
        <f>IF(N226="sníž. přenesená",J226,0)</f>
        <v>0</v>
      </c>
      <c r="BI226" s="136">
        <f>IF(N226="nulová",J226,0)</f>
        <v>0</v>
      </c>
      <c r="BJ226" s="13" t="s">
        <v>77</v>
      </c>
      <c r="BK226" s="136">
        <f>ROUND(I226*H226,2)</f>
        <v>0</v>
      </c>
      <c r="BL226" s="13" t="s">
        <v>164</v>
      </c>
      <c r="BM226" s="135" t="s">
        <v>396</v>
      </c>
    </row>
    <row r="227" spans="2:63" s="11" customFormat="1" ht="22.9" customHeight="1">
      <c r="B227" s="112"/>
      <c r="D227" s="113" t="s">
        <v>68</v>
      </c>
      <c r="E227" s="122" t="s">
        <v>397</v>
      </c>
      <c r="F227" s="122" t="s">
        <v>398</v>
      </c>
      <c r="J227" s="123"/>
      <c r="L227" s="112"/>
      <c r="M227" s="116"/>
      <c r="N227" s="117"/>
      <c r="O227" s="117"/>
      <c r="P227" s="118">
        <f>P228</f>
        <v>0</v>
      </c>
      <c r="Q227" s="117"/>
      <c r="R227" s="118">
        <f>R228</f>
        <v>0</v>
      </c>
      <c r="S227" s="117"/>
      <c r="T227" s="119">
        <f>T228</f>
        <v>0</v>
      </c>
      <c r="AR227" s="113" t="s">
        <v>79</v>
      </c>
      <c r="AT227" s="120" t="s">
        <v>68</v>
      </c>
      <c r="AU227" s="120" t="s">
        <v>77</v>
      </c>
      <c r="AY227" s="113" t="s">
        <v>132</v>
      </c>
      <c r="BK227" s="121">
        <f>BK228</f>
        <v>0</v>
      </c>
    </row>
    <row r="228" spans="2:65" s="1" customFormat="1" ht="16.5" customHeight="1">
      <c r="B228" s="124"/>
      <c r="C228" s="125" t="s">
        <v>399</v>
      </c>
      <c r="D228" s="125" t="s">
        <v>135</v>
      </c>
      <c r="E228" s="126" t="s">
        <v>400</v>
      </c>
      <c r="F228" s="127" t="s">
        <v>401</v>
      </c>
      <c r="G228" s="128" t="s">
        <v>210</v>
      </c>
      <c r="H228" s="129">
        <v>1</v>
      </c>
      <c r="I228" s="130"/>
      <c r="J228" s="130"/>
      <c r="K228" s="127" t="s">
        <v>1</v>
      </c>
      <c r="L228" s="25"/>
      <c r="M228" s="131" t="s">
        <v>1</v>
      </c>
      <c r="N228" s="132" t="s">
        <v>34</v>
      </c>
      <c r="O228" s="133">
        <v>0</v>
      </c>
      <c r="P228" s="133">
        <f>O228*H228</f>
        <v>0</v>
      </c>
      <c r="Q228" s="133">
        <v>0</v>
      </c>
      <c r="R228" s="133">
        <f>Q228*H228</f>
        <v>0</v>
      </c>
      <c r="S228" s="133">
        <v>0</v>
      </c>
      <c r="T228" s="134">
        <f>S228*H228</f>
        <v>0</v>
      </c>
      <c r="AR228" s="135" t="s">
        <v>164</v>
      </c>
      <c r="AT228" s="135" t="s">
        <v>135</v>
      </c>
      <c r="AU228" s="135" t="s">
        <v>79</v>
      </c>
      <c r="AY228" s="13" t="s">
        <v>132</v>
      </c>
      <c r="BE228" s="136">
        <f>IF(N228="základní",J228,0)</f>
        <v>0</v>
      </c>
      <c r="BF228" s="136">
        <f>IF(N228="snížená",J228,0)</f>
        <v>0</v>
      </c>
      <c r="BG228" s="136">
        <f>IF(N228="zákl. přenesená",J228,0)</f>
        <v>0</v>
      </c>
      <c r="BH228" s="136">
        <f>IF(N228="sníž. přenesená",J228,0)</f>
        <v>0</v>
      </c>
      <c r="BI228" s="136">
        <f>IF(N228="nulová",J228,0)</f>
        <v>0</v>
      </c>
      <c r="BJ228" s="13" t="s">
        <v>77</v>
      </c>
      <c r="BK228" s="136">
        <f>ROUND(I228*H228,2)</f>
        <v>0</v>
      </c>
      <c r="BL228" s="13" t="s">
        <v>164</v>
      </c>
      <c r="BM228" s="135" t="s">
        <v>402</v>
      </c>
    </row>
    <row r="229" spans="2:63" s="11" customFormat="1" ht="22.9" customHeight="1">
      <c r="B229" s="112"/>
      <c r="D229" s="113" t="s">
        <v>68</v>
      </c>
      <c r="E229" s="122" t="s">
        <v>403</v>
      </c>
      <c r="F229" s="122" t="s">
        <v>404</v>
      </c>
      <c r="J229" s="123"/>
      <c r="L229" s="112"/>
      <c r="M229" s="116"/>
      <c r="N229" s="117"/>
      <c r="O229" s="117"/>
      <c r="P229" s="118">
        <f>SUM(P230:P233)</f>
        <v>0</v>
      </c>
      <c r="Q229" s="117"/>
      <c r="R229" s="118">
        <f>SUM(R230:R233)</f>
        <v>0</v>
      </c>
      <c r="S229" s="117"/>
      <c r="T229" s="119">
        <f>SUM(T230:T233)</f>
        <v>0</v>
      </c>
      <c r="AR229" s="113" t="s">
        <v>79</v>
      </c>
      <c r="AT229" s="120" t="s">
        <v>68</v>
      </c>
      <c r="AU229" s="120" t="s">
        <v>77</v>
      </c>
      <c r="AY229" s="113" t="s">
        <v>132</v>
      </c>
      <c r="BK229" s="121">
        <f>SUM(BK230:BK233)</f>
        <v>0</v>
      </c>
    </row>
    <row r="230" spans="2:65" s="1" customFormat="1" ht="24" customHeight="1">
      <c r="B230" s="124"/>
      <c r="C230" s="125" t="s">
        <v>275</v>
      </c>
      <c r="D230" s="125" t="s">
        <v>135</v>
      </c>
      <c r="E230" s="126" t="s">
        <v>405</v>
      </c>
      <c r="F230" s="127" t="s">
        <v>406</v>
      </c>
      <c r="G230" s="128" t="s">
        <v>201</v>
      </c>
      <c r="H230" s="129">
        <v>185</v>
      </c>
      <c r="I230" s="130"/>
      <c r="J230" s="130"/>
      <c r="K230" s="127" t="s">
        <v>139</v>
      </c>
      <c r="L230" s="25"/>
      <c r="M230" s="131" t="s">
        <v>1</v>
      </c>
      <c r="N230" s="132" t="s">
        <v>34</v>
      </c>
      <c r="O230" s="133">
        <v>0</v>
      </c>
      <c r="P230" s="133">
        <f>O230*H230</f>
        <v>0</v>
      </c>
      <c r="Q230" s="133">
        <v>0</v>
      </c>
      <c r="R230" s="133">
        <f>Q230*H230</f>
        <v>0</v>
      </c>
      <c r="S230" s="133">
        <v>0</v>
      </c>
      <c r="T230" s="134">
        <f>S230*H230</f>
        <v>0</v>
      </c>
      <c r="AR230" s="135" t="s">
        <v>164</v>
      </c>
      <c r="AT230" s="135" t="s">
        <v>135</v>
      </c>
      <c r="AU230" s="135" t="s">
        <v>79</v>
      </c>
      <c r="AY230" s="13" t="s">
        <v>132</v>
      </c>
      <c r="BE230" s="136">
        <f>IF(N230="základní",J230,0)</f>
        <v>0</v>
      </c>
      <c r="BF230" s="136">
        <f>IF(N230="snížená",J230,0)</f>
        <v>0</v>
      </c>
      <c r="BG230" s="136">
        <f>IF(N230="zákl. přenesená",J230,0)</f>
        <v>0</v>
      </c>
      <c r="BH230" s="136">
        <f>IF(N230="sníž. přenesená",J230,0)</f>
        <v>0</v>
      </c>
      <c r="BI230" s="136">
        <f>IF(N230="nulová",J230,0)</f>
        <v>0</v>
      </c>
      <c r="BJ230" s="13" t="s">
        <v>77</v>
      </c>
      <c r="BK230" s="136">
        <f>ROUND(I230*H230,2)</f>
        <v>0</v>
      </c>
      <c r="BL230" s="13" t="s">
        <v>164</v>
      </c>
      <c r="BM230" s="135" t="s">
        <v>407</v>
      </c>
    </row>
    <row r="231" spans="2:65" s="1" customFormat="1" ht="24" customHeight="1">
      <c r="B231" s="124"/>
      <c r="C231" s="125" t="s">
        <v>408</v>
      </c>
      <c r="D231" s="125" t="s">
        <v>135</v>
      </c>
      <c r="E231" s="126" t="s">
        <v>409</v>
      </c>
      <c r="F231" s="127" t="s">
        <v>410</v>
      </c>
      <c r="G231" s="128" t="s">
        <v>201</v>
      </c>
      <c r="H231" s="129">
        <v>115</v>
      </c>
      <c r="I231" s="130"/>
      <c r="J231" s="130"/>
      <c r="K231" s="127" t="s">
        <v>139</v>
      </c>
      <c r="L231" s="25"/>
      <c r="M231" s="131" t="s">
        <v>1</v>
      </c>
      <c r="N231" s="132" t="s">
        <v>34</v>
      </c>
      <c r="O231" s="133">
        <v>0</v>
      </c>
      <c r="P231" s="133">
        <f>O231*H231</f>
        <v>0</v>
      </c>
      <c r="Q231" s="133">
        <v>0</v>
      </c>
      <c r="R231" s="133">
        <f>Q231*H231</f>
        <v>0</v>
      </c>
      <c r="S231" s="133">
        <v>0</v>
      </c>
      <c r="T231" s="134">
        <f>S231*H231</f>
        <v>0</v>
      </c>
      <c r="AR231" s="135" t="s">
        <v>164</v>
      </c>
      <c r="AT231" s="135" t="s">
        <v>135</v>
      </c>
      <c r="AU231" s="135" t="s">
        <v>79</v>
      </c>
      <c r="AY231" s="13" t="s">
        <v>132</v>
      </c>
      <c r="BE231" s="136">
        <f>IF(N231="základní",J231,0)</f>
        <v>0</v>
      </c>
      <c r="BF231" s="136">
        <f>IF(N231="snížená",J231,0)</f>
        <v>0</v>
      </c>
      <c r="BG231" s="136">
        <f>IF(N231="zákl. přenesená",J231,0)</f>
        <v>0</v>
      </c>
      <c r="BH231" s="136">
        <f>IF(N231="sníž. přenesená",J231,0)</f>
        <v>0</v>
      </c>
      <c r="BI231" s="136">
        <f>IF(N231="nulová",J231,0)</f>
        <v>0</v>
      </c>
      <c r="BJ231" s="13" t="s">
        <v>77</v>
      </c>
      <c r="BK231" s="136">
        <f>ROUND(I231*H231,2)</f>
        <v>0</v>
      </c>
      <c r="BL231" s="13" t="s">
        <v>164</v>
      </c>
      <c r="BM231" s="135" t="s">
        <v>411</v>
      </c>
    </row>
    <row r="232" spans="2:65" s="1" customFormat="1" ht="16.5" customHeight="1">
      <c r="B232" s="124"/>
      <c r="C232" s="125" t="s">
        <v>278</v>
      </c>
      <c r="D232" s="125" t="s">
        <v>135</v>
      </c>
      <c r="E232" s="126" t="s">
        <v>412</v>
      </c>
      <c r="F232" s="127" t="s">
        <v>413</v>
      </c>
      <c r="G232" s="128" t="s">
        <v>201</v>
      </c>
      <c r="H232" s="129">
        <v>300</v>
      </c>
      <c r="I232" s="130"/>
      <c r="J232" s="130"/>
      <c r="K232" s="127" t="s">
        <v>139</v>
      </c>
      <c r="L232" s="25"/>
      <c r="M232" s="131" t="s">
        <v>1</v>
      </c>
      <c r="N232" s="132" t="s">
        <v>34</v>
      </c>
      <c r="O232" s="133">
        <v>0</v>
      </c>
      <c r="P232" s="133">
        <f>O232*H232</f>
        <v>0</v>
      </c>
      <c r="Q232" s="133">
        <v>0</v>
      </c>
      <c r="R232" s="133">
        <f>Q232*H232</f>
        <v>0</v>
      </c>
      <c r="S232" s="133">
        <v>0</v>
      </c>
      <c r="T232" s="134">
        <f>S232*H232</f>
        <v>0</v>
      </c>
      <c r="AR232" s="135" t="s">
        <v>164</v>
      </c>
      <c r="AT232" s="135" t="s">
        <v>135</v>
      </c>
      <c r="AU232" s="135" t="s">
        <v>79</v>
      </c>
      <c r="AY232" s="13" t="s">
        <v>132</v>
      </c>
      <c r="BE232" s="136">
        <f>IF(N232="základní",J232,0)</f>
        <v>0</v>
      </c>
      <c r="BF232" s="136">
        <f>IF(N232="snížená",J232,0)</f>
        <v>0</v>
      </c>
      <c r="BG232" s="136">
        <f>IF(N232="zákl. přenesená",J232,0)</f>
        <v>0</v>
      </c>
      <c r="BH232" s="136">
        <f>IF(N232="sníž. přenesená",J232,0)</f>
        <v>0</v>
      </c>
      <c r="BI232" s="136">
        <f>IF(N232="nulová",J232,0)</f>
        <v>0</v>
      </c>
      <c r="BJ232" s="13" t="s">
        <v>77</v>
      </c>
      <c r="BK232" s="136">
        <f>ROUND(I232*H232,2)</f>
        <v>0</v>
      </c>
      <c r="BL232" s="13" t="s">
        <v>164</v>
      </c>
      <c r="BM232" s="135" t="s">
        <v>414</v>
      </c>
    </row>
    <row r="233" spans="2:65" s="1" customFormat="1" ht="24" customHeight="1">
      <c r="B233" s="124"/>
      <c r="C233" s="125" t="s">
        <v>415</v>
      </c>
      <c r="D233" s="125" t="s">
        <v>135</v>
      </c>
      <c r="E233" s="126" t="s">
        <v>416</v>
      </c>
      <c r="F233" s="127" t="s">
        <v>417</v>
      </c>
      <c r="G233" s="128" t="s">
        <v>251</v>
      </c>
      <c r="H233" s="129">
        <v>762.3</v>
      </c>
      <c r="I233" s="130"/>
      <c r="J233" s="130"/>
      <c r="K233" s="127" t="s">
        <v>139</v>
      </c>
      <c r="L233" s="25"/>
      <c r="M233" s="131" t="s">
        <v>1</v>
      </c>
      <c r="N233" s="132" t="s">
        <v>34</v>
      </c>
      <c r="O233" s="133">
        <v>0</v>
      </c>
      <c r="P233" s="133">
        <f>O233*H233</f>
        <v>0</v>
      </c>
      <c r="Q233" s="133">
        <v>0</v>
      </c>
      <c r="R233" s="133">
        <f>Q233*H233</f>
        <v>0</v>
      </c>
      <c r="S233" s="133">
        <v>0</v>
      </c>
      <c r="T233" s="134">
        <f>S233*H233</f>
        <v>0</v>
      </c>
      <c r="AR233" s="135" t="s">
        <v>164</v>
      </c>
      <c r="AT233" s="135" t="s">
        <v>135</v>
      </c>
      <c r="AU233" s="135" t="s">
        <v>79</v>
      </c>
      <c r="AY233" s="13" t="s">
        <v>132</v>
      </c>
      <c r="BE233" s="136">
        <f>IF(N233="základní",J233,0)</f>
        <v>0</v>
      </c>
      <c r="BF233" s="136">
        <f>IF(N233="snížená",J233,0)</f>
        <v>0</v>
      </c>
      <c r="BG233" s="136">
        <f>IF(N233="zákl. přenesená",J233,0)</f>
        <v>0</v>
      </c>
      <c r="BH233" s="136">
        <f>IF(N233="sníž. přenesená",J233,0)</f>
        <v>0</v>
      </c>
      <c r="BI233" s="136">
        <f>IF(N233="nulová",J233,0)</f>
        <v>0</v>
      </c>
      <c r="BJ233" s="13" t="s">
        <v>77</v>
      </c>
      <c r="BK233" s="136">
        <f>ROUND(I233*H233,2)</f>
        <v>0</v>
      </c>
      <c r="BL233" s="13" t="s">
        <v>164</v>
      </c>
      <c r="BM233" s="135" t="s">
        <v>418</v>
      </c>
    </row>
    <row r="234" spans="2:63" s="11" customFormat="1" ht="22.9" customHeight="1">
      <c r="B234" s="112"/>
      <c r="D234" s="113" t="s">
        <v>68</v>
      </c>
      <c r="E234" s="122" t="s">
        <v>419</v>
      </c>
      <c r="F234" s="122" t="s">
        <v>420</v>
      </c>
      <c r="J234" s="123"/>
      <c r="L234" s="112"/>
      <c r="M234" s="116"/>
      <c r="N234" s="117"/>
      <c r="O234" s="117"/>
      <c r="P234" s="118">
        <f>SUM(P235:P238)</f>
        <v>0</v>
      </c>
      <c r="Q234" s="117"/>
      <c r="R234" s="118">
        <f>SUM(R235:R238)</f>
        <v>0</v>
      </c>
      <c r="S234" s="117"/>
      <c r="T234" s="119">
        <f>SUM(T235:T238)</f>
        <v>0</v>
      </c>
      <c r="AR234" s="113" t="s">
        <v>79</v>
      </c>
      <c r="AT234" s="120" t="s">
        <v>68</v>
      </c>
      <c r="AU234" s="120" t="s">
        <v>77</v>
      </c>
      <c r="AY234" s="113" t="s">
        <v>132</v>
      </c>
      <c r="BK234" s="121">
        <f>SUM(BK235:BK238)</f>
        <v>0</v>
      </c>
    </row>
    <row r="235" spans="2:65" s="1" customFormat="1" ht="16.5" customHeight="1">
      <c r="B235" s="124"/>
      <c r="C235" s="125" t="s">
        <v>282</v>
      </c>
      <c r="D235" s="125" t="s">
        <v>135</v>
      </c>
      <c r="E235" s="126" t="s">
        <v>421</v>
      </c>
      <c r="F235" s="127" t="s">
        <v>422</v>
      </c>
      <c r="G235" s="128" t="s">
        <v>210</v>
      </c>
      <c r="H235" s="129">
        <v>20</v>
      </c>
      <c r="I235" s="130"/>
      <c r="J235" s="130"/>
      <c r="K235" s="127" t="s">
        <v>139</v>
      </c>
      <c r="L235" s="25"/>
      <c r="M235" s="131" t="s">
        <v>1</v>
      </c>
      <c r="N235" s="132" t="s">
        <v>34</v>
      </c>
      <c r="O235" s="133">
        <v>0</v>
      </c>
      <c r="P235" s="133">
        <f>O235*H235</f>
        <v>0</v>
      </c>
      <c r="Q235" s="133">
        <v>0</v>
      </c>
      <c r="R235" s="133">
        <f>Q235*H235</f>
        <v>0</v>
      </c>
      <c r="S235" s="133">
        <v>0</v>
      </c>
      <c r="T235" s="134">
        <f>S235*H235</f>
        <v>0</v>
      </c>
      <c r="AR235" s="135" t="s">
        <v>164</v>
      </c>
      <c r="AT235" s="135" t="s">
        <v>135</v>
      </c>
      <c r="AU235" s="135" t="s">
        <v>79</v>
      </c>
      <c r="AY235" s="13" t="s">
        <v>132</v>
      </c>
      <c r="BE235" s="136">
        <f>IF(N235="základní",J235,0)</f>
        <v>0</v>
      </c>
      <c r="BF235" s="136">
        <f>IF(N235="snížená",J235,0)</f>
        <v>0</v>
      </c>
      <c r="BG235" s="136">
        <f>IF(N235="zákl. přenesená",J235,0)</f>
        <v>0</v>
      </c>
      <c r="BH235" s="136">
        <f>IF(N235="sníž. přenesená",J235,0)</f>
        <v>0</v>
      </c>
      <c r="BI235" s="136">
        <f>IF(N235="nulová",J235,0)</f>
        <v>0</v>
      </c>
      <c r="BJ235" s="13" t="s">
        <v>77</v>
      </c>
      <c r="BK235" s="136">
        <f>ROUND(I235*H235,2)</f>
        <v>0</v>
      </c>
      <c r="BL235" s="13" t="s">
        <v>164</v>
      </c>
      <c r="BM235" s="135" t="s">
        <v>423</v>
      </c>
    </row>
    <row r="236" spans="2:65" s="1" customFormat="1" ht="24" customHeight="1">
      <c r="B236" s="124"/>
      <c r="C236" s="125" t="s">
        <v>424</v>
      </c>
      <c r="D236" s="125" t="s">
        <v>135</v>
      </c>
      <c r="E236" s="126" t="s">
        <v>425</v>
      </c>
      <c r="F236" s="127" t="s">
        <v>426</v>
      </c>
      <c r="G236" s="128" t="s">
        <v>210</v>
      </c>
      <c r="H236" s="129">
        <v>20</v>
      </c>
      <c r="I236" s="130"/>
      <c r="J236" s="130"/>
      <c r="K236" s="127" t="s">
        <v>139</v>
      </c>
      <c r="L236" s="25"/>
      <c r="M236" s="131" t="s">
        <v>1</v>
      </c>
      <c r="N236" s="132" t="s">
        <v>34</v>
      </c>
      <c r="O236" s="133">
        <v>0</v>
      </c>
      <c r="P236" s="133">
        <f>O236*H236</f>
        <v>0</v>
      </c>
      <c r="Q236" s="133">
        <v>0</v>
      </c>
      <c r="R236" s="133">
        <f>Q236*H236</f>
        <v>0</v>
      </c>
      <c r="S236" s="133">
        <v>0</v>
      </c>
      <c r="T236" s="134">
        <f>S236*H236</f>
        <v>0</v>
      </c>
      <c r="AR236" s="135" t="s">
        <v>164</v>
      </c>
      <c r="AT236" s="135" t="s">
        <v>135</v>
      </c>
      <c r="AU236" s="135" t="s">
        <v>79</v>
      </c>
      <c r="AY236" s="13" t="s">
        <v>132</v>
      </c>
      <c r="BE236" s="136">
        <f>IF(N236="základní",J236,0)</f>
        <v>0</v>
      </c>
      <c r="BF236" s="136">
        <f>IF(N236="snížená",J236,0)</f>
        <v>0</v>
      </c>
      <c r="BG236" s="136">
        <f>IF(N236="zákl. přenesená",J236,0)</f>
        <v>0</v>
      </c>
      <c r="BH236" s="136">
        <f>IF(N236="sníž. přenesená",J236,0)</f>
        <v>0</v>
      </c>
      <c r="BI236" s="136">
        <f>IF(N236="nulová",J236,0)</f>
        <v>0</v>
      </c>
      <c r="BJ236" s="13" t="s">
        <v>77</v>
      </c>
      <c r="BK236" s="136">
        <f>ROUND(I236*H236,2)</f>
        <v>0</v>
      </c>
      <c r="BL236" s="13" t="s">
        <v>164</v>
      </c>
      <c r="BM236" s="135" t="s">
        <v>427</v>
      </c>
    </row>
    <row r="237" spans="2:65" s="1" customFormat="1" ht="24" customHeight="1">
      <c r="B237" s="124"/>
      <c r="C237" s="125" t="s">
        <v>287</v>
      </c>
      <c r="D237" s="125" t="s">
        <v>135</v>
      </c>
      <c r="E237" s="126" t="s">
        <v>428</v>
      </c>
      <c r="F237" s="127" t="s">
        <v>429</v>
      </c>
      <c r="G237" s="128" t="s">
        <v>210</v>
      </c>
      <c r="H237" s="129">
        <v>40</v>
      </c>
      <c r="I237" s="130"/>
      <c r="J237" s="130"/>
      <c r="K237" s="127" t="s">
        <v>139</v>
      </c>
      <c r="L237" s="25"/>
      <c r="M237" s="131" t="s">
        <v>1</v>
      </c>
      <c r="N237" s="132" t="s">
        <v>34</v>
      </c>
      <c r="O237" s="133">
        <v>0</v>
      </c>
      <c r="P237" s="133">
        <f>O237*H237</f>
        <v>0</v>
      </c>
      <c r="Q237" s="133">
        <v>0</v>
      </c>
      <c r="R237" s="133">
        <f>Q237*H237</f>
        <v>0</v>
      </c>
      <c r="S237" s="133">
        <v>0</v>
      </c>
      <c r="T237" s="134">
        <f>S237*H237</f>
        <v>0</v>
      </c>
      <c r="AR237" s="135" t="s">
        <v>164</v>
      </c>
      <c r="AT237" s="135" t="s">
        <v>135</v>
      </c>
      <c r="AU237" s="135" t="s">
        <v>79</v>
      </c>
      <c r="AY237" s="13" t="s">
        <v>132</v>
      </c>
      <c r="BE237" s="136">
        <f>IF(N237="základní",J237,0)</f>
        <v>0</v>
      </c>
      <c r="BF237" s="136">
        <f>IF(N237="snížená",J237,0)</f>
        <v>0</v>
      </c>
      <c r="BG237" s="136">
        <f>IF(N237="zákl. přenesená",J237,0)</f>
        <v>0</v>
      </c>
      <c r="BH237" s="136">
        <f>IF(N237="sníž. přenesená",J237,0)</f>
        <v>0</v>
      </c>
      <c r="BI237" s="136">
        <f>IF(N237="nulová",J237,0)</f>
        <v>0</v>
      </c>
      <c r="BJ237" s="13" t="s">
        <v>77</v>
      </c>
      <c r="BK237" s="136">
        <f>ROUND(I237*H237,2)</f>
        <v>0</v>
      </c>
      <c r="BL237" s="13" t="s">
        <v>164</v>
      </c>
      <c r="BM237" s="135" t="s">
        <v>430</v>
      </c>
    </row>
    <row r="238" spans="2:65" s="1" customFormat="1" ht="24" customHeight="1">
      <c r="B238" s="124"/>
      <c r="C238" s="125" t="s">
        <v>431</v>
      </c>
      <c r="D238" s="125" t="s">
        <v>135</v>
      </c>
      <c r="E238" s="126" t="s">
        <v>432</v>
      </c>
      <c r="F238" s="127" t="s">
        <v>433</v>
      </c>
      <c r="G238" s="128" t="s">
        <v>251</v>
      </c>
      <c r="H238" s="129">
        <v>605.4</v>
      </c>
      <c r="I238" s="130"/>
      <c r="J238" s="130"/>
      <c r="K238" s="127" t="s">
        <v>139</v>
      </c>
      <c r="L238" s="25"/>
      <c r="M238" s="131" t="s">
        <v>1</v>
      </c>
      <c r="N238" s="132" t="s">
        <v>34</v>
      </c>
      <c r="O238" s="133">
        <v>0</v>
      </c>
      <c r="P238" s="133">
        <f>O238*H238</f>
        <v>0</v>
      </c>
      <c r="Q238" s="133">
        <v>0</v>
      </c>
      <c r="R238" s="133">
        <f>Q238*H238</f>
        <v>0</v>
      </c>
      <c r="S238" s="133">
        <v>0</v>
      </c>
      <c r="T238" s="134">
        <f>S238*H238</f>
        <v>0</v>
      </c>
      <c r="AR238" s="135" t="s">
        <v>164</v>
      </c>
      <c r="AT238" s="135" t="s">
        <v>135</v>
      </c>
      <c r="AU238" s="135" t="s">
        <v>79</v>
      </c>
      <c r="AY238" s="13" t="s">
        <v>132</v>
      </c>
      <c r="BE238" s="136">
        <f>IF(N238="základní",J238,0)</f>
        <v>0</v>
      </c>
      <c r="BF238" s="136">
        <f>IF(N238="snížená",J238,0)</f>
        <v>0</v>
      </c>
      <c r="BG238" s="136">
        <f>IF(N238="zákl. přenesená",J238,0)</f>
        <v>0</v>
      </c>
      <c r="BH238" s="136">
        <f>IF(N238="sníž. přenesená",J238,0)</f>
        <v>0</v>
      </c>
      <c r="BI238" s="136">
        <f>IF(N238="nulová",J238,0)</f>
        <v>0</v>
      </c>
      <c r="BJ238" s="13" t="s">
        <v>77</v>
      </c>
      <c r="BK238" s="136">
        <f>ROUND(I238*H238,2)</f>
        <v>0</v>
      </c>
      <c r="BL238" s="13" t="s">
        <v>164</v>
      </c>
      <c r="BM238" s="135" t="s">
        <v>434</v>
      </c>
    </row>
    <row r="239" spans="2:63" s="11" customFormat="1" ht="22.9" customHeight="1">
      <c r="B239" s="112"/>
      <c r="D239" s="113" t="s">
        <v>68</v>
      </c>
      <c r="E239" s="122" t="s">
        <v>435</v>
      </c>
      <c r="F239" s="122" t="s">
        <v>436</v>
      </c>
      <c r="J239" s="123"/>
      <c r="L239" s="112"/>
      <c r="M239" s="116"/>
      <c r="N239" s="117"/>
      <c r="O239" s="117"/>
      <c r="P239" s="118">
        <f>SUM(P240:P250)</f>
        <v>0</v>
      </c>
      <c r="Q239" s="117"/>
      <c r="R239" s="118">
        <f>SUM(R240:R250)</f>
        <v>0</v>
      </c>
      <c r="S239" s="117"/>
      <c r="T239" s="119">
        <f>SUM(T240:T250)</f>
        <v>0</v>
      </c>
      <c r="AR239" s="113" t="s">
        <v>79</v>
      </c>
      <c r="AT239" s="120" t="s">
        <v>68</v>
      </c>
      <c r="AU239" s="120" t="s">
        <v>77</v>
      </c>
      <c r="AY239" s="113" t="s">
        <v>132</v>
      </c>
      <c r="BK239" s="121">
        <f>SUM(BK240:BK250)</f>
        <v>0</v>
      </c>
    </row>
    <row r="240" spans="2:65" s="1" customFormat="1" ht="36" customHeight="1">
      <c r="B240" s="124"/>
      <c r="C240" s="125" t="s">
        <v>291</v>
      </c>
      <c r="D240" s="125" t="s">
        <v>135</v>
      </c>
      <c r="E240" s="126" t="s">
        <v>437</v>
      </c>
      <c r="F240" s="127" t="s">
        <v>438</v>
      </c>
      <c r="G240" s="128" t="s">
        <v>210</v>
      </c>
      <c r="H240" s="129">
        <v>2</v>
      </c>
      <c r="I240" s="130"/>
      <c r="J240" s="130"/>
      <c r="K240" s="127" t="s">
        <v>139</v>
      </c>
      <c r="L240" s="25"/>
      <c r="M240" s="131" t="s">
        <v>1</v>
      </c>
      <c r="N240" s="132" t="s">
        <v>34</v>
      </c>
      <c r="O240" s="133">
        <v>0</v>
      </c>
      <c r="P240" s="133">
        <f aca="true" t="shared" si="36" ref="P240:P250">O240*H240</f>
        <v>0</v>
      </c>
      <c r="Q240" s="133">
        <v>0</v>
      </c>
      <c r="R240" s="133">
        <f aca="true" t="shared" si="37" ref="R240:R250">Q240*H240</f>
        <v>0</v>
      </c>
      <c r="S240" s="133">
        <v>0</v>
      </c>
      <c r="T240" s="134">
        <f aca="true" t="shared" si="38" ref="T240:T250">S240*H240</f>
        <v>0</v>
      </c>
      <c r="AR240" s="135" t="s">
        <v>164</v>
      </c>
      <c r="AT240" s="135" t="s">
        <v>135</v>
      </c>
      <c r="AU240" s="135" t="s">
        <v>79</v>
      </c>
      <c r="AY240" s="13" t="s">
        <v>132</v>
      </c>
      <c r="BE240" s="136">
        <f aca="true" t="shared" si="39" ref="BE240:BE250">IF(N240="základní",J240,0)</f>
        <v>0</v>
      </c>
      <c r="BF240" s="136">
        <f aca="true" t="shared" si="40" ref="BF240:BF250">IF(N240="snížená",J240,0)</f>
        <v>0</v>
      </c>
      <c r="BG240" s="136">
        <f aca="true" t="shared" si="41" ref="BG240:BG250">IF(N240="zákl. přenesená",J240,0)</f>
        <v>0</v>
      </c>
      <c r="BH240" s="136">
        <f aca="true" t="shared" si="42" ref="BH240:BH250">IF(N240="sníž. přenesená",J240,0)</f>
        <v>0</v>
      </c>
      <c r="BI240" s="136">
        <f aca="true" t="shared" si="43" ref="BI240:BI250">IF(N240="nulová",J240,0)</f>
        <v>0</v>
      </c>
      <c r="BJ240" s="13" t="s">
        <v>77</v>
      </c>
      <c r="BK240" s="136">
        <f aca="true" t="shared" si="44" ref="BK240:BK250">ROUND(I240*H240,2)</f>
        <v>0</v>
      </c>
      <c r="BL240" s="13" t="s">
        <v>164</v>
      </c>
      <c r="BM240" s="135" t="s">
        <v>439</v>
      </c>
    </row>
    <row r="241" spans="2:65" s="1" customFormat="1" ht="36" customHeight="1">
      <c r="B241" s="124"/>
      <c r="C241" s="125" t="s">
        <v>440</v>
      </c>
      <c r="D241" s="125" t="s">
        <v>135</v>
      </c>
      <c r="E241" s="126" t="s">
        <v>441</v>
      </c>
      <c r="F241" s="127" t="s">
        <v>442</v>
      </c>
      <c r="G241" s="128" t="s">
        <v>210</v>
      </c>
      <c r="H241" s="129">
        <v>2</v>
      </c>
      <c r="I241" s="130"/>
      <c r="J241" s="130"/>
      <c r="K241" s="127" t="s">
        <v>139</v>
      </c>
      <c r="L241" s="25"/>
      <c r="M241" s="131" t="s">
        <v>1</v>
      </c>
      <c r="N241" s="132" t="s">
        <v>34</v>
      </c>
      <c r="O241" s="133">
        <v>0</v>
      </c>
      <c r="P241" s="133">
        <f t="shared" si="36"/>
        <v>0</v>
      </c>
      <c r="Q241" s="133">
        <v>0</v>
      </c>
      <c r="R241" s="133">
        <f t="shared" si="37"/>
        <v>0</v>
      </c>
      <c r="S241" s="133">
        <v>0</v>
      </c>
      <c r="T241" s="134">
        <f t="shared" si="38"/>
        <v>0</v>
      </c>
      <c r="AR241" s="135" t="s">
        <v>164</v>
      </c>
      <c r="AT241" s="135" t="s">
        <v>135</v>
      </c>
      <c r="AU241" s="135" t="s">
        <v>79</v>
      </c>
      <c r="AY241" s="13" t="s">
        <v>132</v>
      </c>
      <c r="BE241" s="136">
        <f t="shared" si="39"/>
        <v>0</v>
      </c>
      <c r="BF241" s="136">
        <f t="shared" si="40"/>
        <v>0</v>
      </c>
      <c r="BG241" s="136">
        <f t="shared" si="41"/>
        <v>0</v>
      </c>
      <c r="BH241" s="136">
        <f t="shared" si="42"/>
        <v>0</v>
      </c>
      <c r="BI241" s="136">
        <f t="shared" si="43"/>
        <v>0</v>
      </c>
      <c r="BJ241" s="13" t="s">
        <v>77</v>
      </c>
      <c r="BK241" s="136">
        <f t="shared" si="44"/>
        <v>0</v>
      </c>
      <c r="BL241" s="13" t="s">
        <v>164</v>
      </c>
      <c r="BM241" s="135" t="s">
        <v>443</v>
      </c>
    </row>
    <row r="242" spans="2:65" s="1" customFormat="1" ht="36" customHeight="1">
      <c r="B242" s="124"/>
      <c r="C242" s="125" t="s">
        <v>294</v>
      </c>
      <c r="D242" s="125" t="s">
        <v>135</v>
      </c>
      <c r="E242" s="126" t="s">
        <v>444</v>
      </c>
      <c r="F242" s="127" t="s">
        <v>445</v>
      </c>
      <c r="G242" s="128" t="s">
        <v>210</v>
      </c>
      <c r="H242" s="129">
        <v>2</v>
      </c>
      <c r="I242" s="130"/>
      <c r="J242" s="130"/>
      <c r="K242" s="127" t="s">
        <v>139</v>
      </c>
      <c r="L242" s="25"/>
      <c r="M242" s="131" t="s">
        <v>1</v>
      </c>
      <c r="N242" s="132" t="s">
        <v>34</v>
      </c>
      <c r="O242" s="133">
        <v>0</v>
      </c>
      <c r="P242" s="133">
        <f t="shared" si="36"/>
        <v>0</v>
      </c>
      <c r="Q242" s="133">
        <v>0</v>
      </c>
      <c r="R242" s="133">
        <f t="shared" si="37"/>
        <v>0</v>
      </c>
      <c r="S242" s="133">
        <v>0</v>
      </c>
      <c r="T242" s="134">
        <f t="shared" si="38"/>
        <v>0</v>
      </c>
      <c r="AR242" s="135" t="s">
        <v>164</v>
      </c>
      <c r="AT242" s="135" t="s">
        <v>135</v>
      </c>
      <c r="AU242" s="135" t="s">
        <v>79</v>
      </c>
      <c r="AY242" s="13" t="s">
        <v>132</v>
      </c>
      <c r="BE242" s="136">
        <f t="shared" si="39"/>
        <v>0</v>
      </c>
      <c r="BF242" s="136">
        <f t="shared" si="40"/>
        <v>0</v>
      </c>
      <c r="BG242" s="136">
        <f t="shared" si="41"/>
        <v>0</v>
      </c>
      <c r="BH242" s="136">
        <f t="shared" si="42"/>
        <v>0</v>
      </c>
      <c r="BI242" s="136">
        <f t="shared" si="43"/>
        <v>0</v>
      </c>
      <c r="BJ242" s="13" t="s">
        <v>77</v>
      </c>
      <c r="BK242" s="136">
        <f t="shared" si="44"/>
        <v>0</v>
      </c>
      <c r="BL242" s="13" t="s">
        <v>164</v>
      </c>
      <c r="BM242" s="135" t="s">
        <v>446</v>
      </c>
    </row>
    <row r="243" spans="2:65" s="1" customFormat="1" ht="36" customHeight="1">
      <c r="B243" s="124"/>
      <c r="C243" s="125" t="s">
        <v>447</v>
      </c>
      <c r="D243" s="125" t="s">
        <v>135</v>
      </c>
      <c r="E243" s="126" t="s">
        <v>448</v>
      </c>
      <c r="F243" s="127" t="s">
        <v>449</v>
      </c>
      <c r="G243" s="128" t="s">
        <v>210</v>
      </c>
      <c r="H243" s="129">
        <v>2</v>
      </c>
      <c r="I243" s="130"/>
      <c r="J243" s="130"/>
      <c r="K243" s="127" t="s">
        <v>139</v>
      </c>
      <c r="L243" s="25"/>
      <c r="M243" s="131" t="s">
        <v>1</v>
      </c>
      <c r="N243" s="132" t="s">
        <v>34</v>
      </c>
      <c r="O243" s="133">
        <v>0</v>
      </c>
      <c r="P243" s="133">
        <f t="shared" si="36"/>
        <v>0</v>
      </c>
      <c r="Q243" s="133">
        <v>0</v>
      </c>
      <c r="R243" s="133">
        <f t="shared" si="37"/>
        <v>0</v>
      </c>
      <c r="S243" s="133">
        <v>0</v>
      </c>
      <c r="T243" s="134">
        <f t="shared" si="38"/>
        <v>0</v>
      </c>
      <c r="AR243" s="135" t="s">
        <v>164</v>
      </c>
      <c r="AT243" s="135" t="s">
        <v>135</v>
      </c>
      <c r="AU243" s="135" t="s">
        <v>79</v>
      </c>
      <c r="AY243" s="13" t="s">
        <v>132</v>
      </c>
      <c r="BE243" s="136">
        <f t="shared" si="39"/>
        <v>0</v>
      </c>
      <c r="BF243" s="136">
        <f t="shared" si="40"/>
        <v>0</v>
      </c>
      <c r="BG243" s="136">
        <f t="shared" si="41"/>
        <v>0</v>
      </c>
      <c r="BH243" s="136">
        <f t="shared" si="42"/>
        <v>0</v>
      </c>
      <c r="BI243" s="136">
        <f t="shared" si="43"/>
        <v>0</v>
      </c>
      <c r="BJ243" s="13" t="s">
        <v>77</v>
      </c>
      <c r="BK243" s="136">
        <f t="shared" si="44"/>
        <v>0</v>
      </c>
      <c r="BL243" s="13" t="s">
        <v>164</v>
      </c>
      <c r="BM243" s="135" t="s">
        <v>450</v>
      </c>
    </row>
    <row r="244" spans="2:65" s="1" customFormat="1" ht="36" customHeight="1">
      <c r="B244" s="124"/>
      <c r="C244" s="125" t="s">
        <v>298</v>
      </c>
      <c r="D244" s="125" t="s">
        <v>135</v>
      </c>
      <c r="E244" s="126" t="s">
        <v>451</v>
      </c>
      <c r="F244" s="127" t="s">
        <v>452</v>
      </c>
      <c r="G244" s="128" t="s">
        <v>210</v>
      </c>
      <c r="H244" s="129">
        <v>2</v>
      </c>
      <c r="I244" s="130"/>
      <c r="J244" s="130"/>
      <c r="K244" s="127" t="s">
        <v>139</v>
      </c>
      <c r="L244" s="25"/>
      <c r="M244" s="131" t="s">
        <v>1</v>
      </c>
      <c r="N244" s="132" t="s">
        <v>34</v>
      </c>
      <c r="O244" s="133">
        <v>0</v>
      </c>
      <c r="P244" s="133">
        <f t="shared" si="36"/>
        <v>0</v>
      </c>
      <c r="Q244" s="133">
        <v>0</v>
      </c>
      <c r="R244" s="133">
        <f t="shared" si="37"/>
        <v>0</v>
      </c>
      <c r="S244" s="133">
        <v>0</v>
      </c>
      <c r="T244" s="134">
        <f t="shared" si="38"/>
        <v>0</v>
      </c>
      <c r="AR244" s="135" t="s">
        <v>164</v>
      </c>
      <c r="AT244" s="135" t="s">
        <v>135</v>
      </c>
      <c r="AU244" s="135" t="s">
        <v>79</v>
      </c>
      <c r="AY244" s="13" t="s">
        <v>132</v>
      </c>
      <c r="BE244" s="136">
        <f t="shared" si="39"/>
        <v>0</v>
      </c>
      <c r="BF244" s="136">
        <f t="shared" si="40"/>
        <v>0</v>
      </c>
      <c r="BG244" s="136">
        <f t="shared" si="41"/>
        <v>0</v>
      </c>
      <c r="BH244" s="136">
        <f t="shared" si="42"/>
        <v>0</v>
      </c>
      <c r="BI244" s="136">
        <f t="shared" si="43"/>
        <v>0</v>
      </c>
      <c r="BJ244" s="13" t="s">
        <v>77</v>
      </c>
      <c r="BK244" s="136">
        <f t="shared" si="44"/>
        <v>0</v>
      </c>
      <c r="BL244" s="13" t="s">
        <v>164</v>
      </c>
      <c r="BM244" s="135" t="s">
        <v>453</v>
      </c>
    </row>
    <row r="245" spans="2:65" s="1" customFormat="1" ht="36" customHeight="1">
      <c r="B245" s="124"/>
      <c r="C245" s="125" t="s">
        <v>454</v>
      </c>
      <c r="D245" s="125" t="s">
        <v>135</v>
      </c>
      <c r="E245" s="126" t="s">
        <v>455</v>
      </c>
      <c r="F245" s="127" t="s">
        <v>456</v>
      </c>
      <c r="G245" s="128" t="s">
        <v>210</v>
      </c>
      <c r="H245" s="129">
        <v>2</v>
      </c>
      <c r="I245" s="130"/>
      <c r="J245" s="130"/>
      <c r="K245" s="127" t="s">
        <v>139</v>
      </c>
      <c r="L245" s="25"/>
      <c r="M245" s="131" t="s">
        <v>1</v>
      </c>
      <c r="N245" s="132" t="s">
        <v>34</v>
      </c>
      <c r="O245" s="133">
        <v>0</v>
      </c>
      <c r="P245" s="133">
        <f t="shared" si="36"/>
        <v>0</v>
      </c>
      <c r="Q245" s="133">
        <v>0</v>
      </c>
      <c r="R245" s="133">
        <f t="shared" si="37"/>
        <v>0</v>
      </c>
      <c r="S245" s="133">
        <v>0</v>
      </c>
      <c r="T245" s="134">
        <f t="shared" si="38"/>
        <v>0</v>
      </c>
      <c r="AR245" s="135" t="s">
        <v>164</v>
      </c>
      <c r="AT245" s="135" t="s">
        <v>135</v>
      </c>
      <c r="AU245" s="135" t="s">
        <v>79</v>
      </c>
      <c r="AY245" s="13" t="s">
        <v>132</v>
      </c>
      <c r="BE245" s="136">
        <f t="shared" si="39"/>
        <v>0</v>
      </c>
      <c r="BF245" s="136">
        <f t="shared" si="40"/>
        <v>0</v>
      </c>
      <c r="BG245" s="136">
        <f t="shared" si="41"/>
        <v>0</v>
      </c>
      <c r="BH245" s="136">
        <f t="shared" si="42"/>
        <v>0</v>
      </c>
      <c r="BI245" s="136">
        <f t="shared" si="43"/>
        <v>0</v>
      </c>
      <c r="BJ245" s="13" t="s">
        <v>77</v>
      </c>
      <c r="BK245" s="136">
        <f t="shared" si="44"/>
        <v>0</v>
      </c>
      <c r="BL245" s="13" t="s">
        <v>164</v>
      </c>
      <c r="BM245" s="135" t="s">
        <v>457</v>
      </c>
    </row>
    <row r="246" spans="2:65" s="1" customFormat="1" ht="36" customHeight="1">
      <c r="B246" s="124"/>
      <c r="C246" s="125" t="s">
        <v>301</v>
      </c>
      <c r="D246" s="125" t="s">
        <v>135</v>
      </c>
      <c r="E246" s="126" t="s">
        <v>458</v>
      </c>
      <c r="F246" s="127" t="s">
        <v>459</v>
      </c>
      <c r="G246" s="128" t="s">
        <v>210</v>
      </c>
      <c r="H246" s="129">
        <v>2</v>
      </c>
      <c r="I246" s="130"/>
      <c r="J246" s="130"/>
      <c r="K246" s="127" t="s">
        <v>139</v>
      </c>
      <c r="L246" s="25"/>
      <c r="M246" s="131" t="s">
        <v>1</v>
      </c>
      <c r="N246" s="132" t="s">
        <v>34</v>
      </c>
      <c r="O246" s="133">
        <v>0</v>
      </c>
      <c r="P246" s="133">
        <f t="shared" si="36"/>
        <v>0</v>
      </c>
      <c r="Q246" s="133">
        <v>0</v>
      </c>
      <c r="R246" s="133">
        <f t="shared" si="37"/>
        <v>0</v>
      </c>
      <c r="S246" s="133">
        <v>0</v>
      </c>
      <c r="T246" s="134">
        <f t="shared" si="38"/>
        <v>0</v>
      </c>
      <c r="AR246" s="135" t="s">
        <v>164</v>
      </c>
      <c r="AT246" s="135" t="s">
        <v>135</v>
      </c>
      <c r="AU246" s="135" t="s">
        <v>79</v>
      </c>
      <c r="AY246" s="13" t="s">
        <v>132</v>
      </c>
      <c r="BE246" s="136">
        <f t="shared" si="39"/>
        <v>0</v>
      </c>
      <c r="BF246" s="136">
        <f t="shared" si="40"/>
        <v>0</v>
      </c>
      <c r="BG246" s="136">
        <f t="shared" si="41"/>
        <v>0</v>
      </c>
      <c r="BH246" s="136">
        <f t="shared" si="42"/>
        <v>0</v>
      </c>
      <c r="BI246" s="136">
        <f t="shared" si="43"/>
        <v>0</v>
      </c>
      <c r="BJ246" s="13" t="s">
        <v>77</v>
      </c>
      <c r="BK246" s="136">
        <f t="shared" si="44"/>
        <v>0</v>
      </c>
      <c r="BL246" s="13" t="s">
        <v>164</v>
      </c>
      <c r="BM246" s="135" t="s">
        <v>460</v>
      </c>
    </row>
    <row r="247" spans="2:65" s="1" customFormat="1" ht="36" customHeight="1">
      <c r="B247" s="124"/>
      <c r="C247" s="125" t="s">
        <v>461</v>
      </c>
      <c r="D247" s="125" t="s">
        <v>135</v>
      </c>
      <c r="E247" s="126" t="s">
        <v>462</v>
      </c>
      <c r="F247" s="127" t="s">
        <v>463</v>
      </c>
      <c r="G247" s="128" t="s">
        <v>210</v>
      </c>
      <c r="H247" s="129">
        <v>2</v>
      </c>
      <c r="I247" s="130"/>
      <c r="J247" s="130"/>
      <c r="K247" s="127" t="s">
        <v>139</v>
      </c>
      <c r="L247" s="25"/>
      <c r="M247" s="131" t="s">
        <v>1</v>
      </c>
      <c r="N247" s="132" t="s">
        <v>34</v>
      </c>
      <c r="O247" s="133">
        <v>0</v>
      </c>
      <c r="P247" s="133">
        <f t="shared" si="36"/>
        <v>0</v>
      </c>
      <c r="Q247" s="133">
        <v>0</v>
      </c>
      <c r="R247" s="133">
        <f t="shared" si="37"/>
        <v>0</v>
      </c>
      <c r="S247" s="133">
        <v>0</v>
      </c>
      <c r="T247" s="134">
        <f t="shared" si="38"/>
        <v>0</v>
      </c>
      <c r="AR247" s="135" t="s">
        <v>164</v>
      </c>
      <c r="AT247" s="135" t="s">
        <v>135</v>
      </c>
      <c r="AU247" s="135" t="s">
        <v>79</v>
      </c>
      <c r="AY247" s="13" t="s">
        <v>132</v>
      </c>
      <c r="BE247" s="136">
        <f t="shared" si="39"/>
        <v>0</v>
      </c>
      <c r="BF247" s="136">
        <f t="shared" si="40"/>
        <v>0</v>
      </c>
      <c r="BG247" s="136">
        <f t="shared" si="41"/>
        <v>0</v>
      </c>
      <c r="BH247" s="136">
        <f t="shared" si="42"/>
        <v>0</v>
      </c>
      <c r="BI247" s="136">
        <f t="shared" si="43"/>
        <v>0</v>
      </c>
      <c r="BJ247" s="13" t="s">
        <v>77</v>
      </c>
      <c r="BK247" s="136">
        <f t="shared" si="44"/>
        <v>0</v>
      </c>
      <c r="BL247" s="13" t="s">
        <v>164</v>
      </c>
      <c r="BM247" s="135" t="s">
        <v>464</v>
      </c>
    </row>
    <row r="248" spans="2:65" s="1" customFormat="1" ht="24" customHeight="1">
      <c r="B248" s="124"/>
      <c r="C248" s="125" t="s">
        <v>305</v>
      </c>
      <c r="D248" s="125" t="s">
        <v>135</v>
      </c>
      <c r="E248" s="126" t="s">
        <v>465</v>
      </c>
      <c r="F248" s="127" t="s">
        <v>466</v>
      </c>
      <c r="G248" s="128" t="s">
        <v>210</v>
      </c>
      <c r="H248" s="129">
        <v>2</v>
      </c>
      <c r="I248" s="130"/>
      <c r="J248" s="130"/>
      <c r="K248" s="127" t="s">
        <v>139</v>
      </c>
      <c r="L248" s="25"/>
      <c r="M248" s="131" t="s">
        <v>1</v>
      </c>
      <c r="N248" s="132" t="s">
        <v>34</v>
      </c>
      <c r="O248" s="133">
        <v>0</v>
      </c>
      <c r="P248" s="133">
        <f t="shared" si="36"/>
        <v>0</v>
      </c>
      <c r="Q248" s="133">
        <v>0</v>
      </c>
      <c r="R248" s="133">
        <f t="shared" si="37"/>
        <v>0</v>
      </c>
      <c r="S248" s="133">
        <v>0</v>
      </c>
      <c r="T248" s="134">
        <f t="shared" si="38"/>
        <v>0</v>
      </c>
      <c r="AR248" s="135" t="s">
        <v>164</v>
      </c>
      <c r="AT248" s="135" t="s">
        <v>135</v>
      </c>
      <c r="AU248" s="135" t="s">
        <v>79</v>
      </c>
      <c r="AY248" s="13" t="s">
        <v>132</v>
      </c>
      <c r="BE248" s="136">
        <f t="shared" si="39"/>
        <v>0</v>
      </c>
      <c r="BF248" s="136">
        <f t="shared" si="40"/>
        <v>0</v>
      </c>
      <c r="BG248" s="136">
        <f t="shared" si="41"/>
        <v>0</v>
      </c>
      <c r="BH248" s="136">
        <f t="shared" si="42"/>
        <v>0</v>
      </c>
      <c r="BI248" s="136">
        <f t="shared" si="43"/>
        <v>0</v>
      </c>
      <c r="BJ248" s="13" t="s">
        <v>77</v>
      </c>
      <c r="BK248" s="136">
        <f t="shared" si="44"/>
        <v>0</v>
      </c>
      <c r="BL248" s="13" t="s">
        <v>164</v>
      </c>
      <c r="BM248" s="135" t="s">
        <v>467</v>
      </c>
    </row>
    <row r="249" spans="2:65" s="1" customFormat="1" ht="24" customHeight="1">
      <c r="B249" s="124"/>
      <c r="C249" s="125" t="s">
        <v>468</v>
      </c>
      <c r="D249" s="125" t="s">
        <v>135</v>
      </c>
      <c r="E249" s="126" t="s">
        <v>469</v>
      </c>
      <c r="F249" s="127" t="s">
        <v>470</v>
      </c>
      <c r="G249" s="128" t="s">
        <v>210</v>
      </c>
      <c r="H249" s="129">
        <v>2</v>
      </c>
      <c r="I249" s="130"/>
      <c r="J249" s="130"/>
      <c r="K249" s="127" t="s">
        <v>139</v>
      </c>
      <c r="L249" s="25"/>
      <c r="M249" s="131" t="s">
        <v>1</v>
      </c>
      <c r="N249" s="132" t="s">
        <v>34</v>
      </c>
      <c r="O249" s="133">
        <v>0</v>
      </c>
      <c r="P249" s="133">
        <f t="shared" si="36"/>
        <v>0</v>
      </c>
      <c r="Q249" s="133">
        <v>0</v>
      </c>
      <c r="R249" s="133">
        <f t="shared" si="37"/>
        <v>0</v>
      </c>
      <c r="S249" s="133">
        <v>0</v>
      </c>
      <c r="T249" s="134">
        <f t="shared" si="38"/>
        <v>0</v>
      </c>
      <c r="AR249" s="135" t="s">
        <v>164</v>
      </c>
      <c r="AT249" s="135" t="s">
        <v>135</v>
      </c>
      <c r="AU249" s="135" t="s">
        <v>79</v>
      </c>
      <c r="AY249" s="13" t="s">
        <v>132</v>
      </c>
      <c r="BE249" s="136">
        <f t="shared" si="39"/>
        <v>0</v>
      </c>
      <c r="BF249" s="136">
        <f t="shared" si="40"/>
        <v>0</v>
      </c>
      <c r="BG249" s="136">
        <f t="shared" si="41"/>
        <v>0</v>
      </c>
      <c r="BH249" s="136">
        <f t="shared" si="42"/>
        <v>0</v>
      </c>
      <c r="BI249" s="136">
        <f t="shared" si="43"/>
        <v>0</v>
      </c>
      <c r="BJ249" s="13" t="s">
        <v>77</v>
      </c>
      <c r="BK249" s="136">
        <f t="shared" si="44"/>
        <v>0</v>
      </c>
      <c r="BL249" s="13" t="s">
        <v>164</v>
      </c>
      <c r="BM249" s="135" t="s">
        <v>471</v>
      </c>
    </row>
    <row r="250" spans="2:65" s="1" customFormat="1" ht="24" customHeight="1">
      <c r="B250" s="124"/>
      <c r="C250" s="125" t="s">
        <v>308</v>
      </c>
      <c r="D250" s="125" t="s">
        <v>135</v>
      </c>
      <c r="E250" s="126" t="s">
        <v>472</v>
      </c>
      <c r="F250" s="127" t="s">
        <v>473</v>
      </c>
      <c r="G250" s="128" t="s">
        <v>251</v>
      </c>
      <c r="H250" s="129">
        <v>912.4</v>
      </c>
      <c r="I250" s="130"/>
      <c r="J250" s="130"/>
      <c r="K250" s="127" t="s">
        <v>139</v>
      </c>
      <c r="L250" s="25"/>
      <c r="M250" s="131" t="s">
        <v>1</v>
      </c>
      <c r="N250" s="132" t="s">
        <v>34</v>
      </c>
      <c r="O250" s="133">
        <v>0</v>
      </c>
      <c r="P250" s="133">
        <f t="shared" si="36"/>
        <v>0</v>
      </c>
      <c r="Q250" s="133">
        <v>0</v>
      </c>
      <c r="R250" s="133">
        <f t="shared" si="37"/>
        <v>0</v>
      </c>
      <c r="S250" s="133">
        <v>0</v>
      </c>
      <c r="T250" s="134">
        <f t="shared" si="38"/>
        <v>0</v>
      </c>
      <c r="AR250" s="135" t="s">
        <v>164</v>
      </c>
      <c r="AT250" s="135" t="s">
        <v>135</v>
      </c>
      <c r="AU250" s="135" t="s">
        <v>79</v>
      </c>
      <c r="AY250" s="13" t="s">
        <v>132</v>
      </c>
      <c r="BE250" s="136">
        <f t="shared" si="39"/>
        <v>0</v>
      </c>
      <c r="BF250" s="136">
        <f t="shared" si="40"/>
        <v>0</v>
      </c>
      <c r="BG250" s="136">
        <f t="shared" si="41"/>
        <v>0</v>
      </c>
      <c r="BH250" s="136">
        <f t="shared" si="42"/>
        <v>0</v>
      </c>
      <c r="BI250" s="136">
        <f t="shared" si="43"/>
        <v>0</v>
      </c>
      <c r="BJ250" s="13" t="s">
        <v>77</v>
      </c>
      <c r="BK250" s="136">
        <f t="shared" si="44"/>
        <v>0</v>
      </c>
      <c r="BL250" s="13" t="s">
        <v>164</v>
      </c>
      <c r="BM250" s="135" t="s">
        <v>474</v>
      </c>
    </row>
    <row r="251" spans="2:63" s="11" customFormat="1" ht="22.9" customHeight="1">
      <c r="B251" s="112"/>
      <c r="D251" s="113" t="s">
        <v>68</v>
      </c>
      <c r="E251" s="122" t="s">
        <v>475</v>
      </c>
      <c r="F251" s="122" t="s">
        <v>476</v>
      </c>
      <c r="J251" s="123"/>
      <c r="L251" s="112"/>
      <c r="M251" s="116"/>
      <c r="N251" s="117"/>
      <c r="O251" s="117"/>
      <c r="P251" s="118">
        <f>SUM(P252:P261)</f>
        <v>0</v>
      </c>
      <c r="Q251" s="117"/>
      <c r="R251" s="118">
        <f>SUM(R252:R261)</f>
        <v>0</v>
      </c>
      <c r="S251" s="117"/>
      <c r="T251" s="119">
        <f>SUM(T252:T261)</f>
        <v>0</v>
      </c>
      <c r="AR251" s="113" t="s">
        <v>79</v>
      </c>
      <c r="AT251" s="120" t="s">
        <v>68</v>
      </c>
      <c r="AU251" s="120" t="s">
        <v>77</v>
      </c>
      <c r="AY251" s="113" t="s">
        <v>132</v>
      </c>
      <c r="BK251" s="121">
        <f>SUM(BK252:BK261)</f>
        <v>0</v>
      </c>
    </row>
    <row r="252" spans="2:65" s="1" customFormat="1" ht="16.5" customHeight="1">
      <c r="B252" s="124"/>
      <c r="C252" s="125" t="s">
        <v>477</v>
      </c>
      <c r="D252" s="125" t="s">
        <v>135</v>
      </c>
      <c r="E252" s="126" t="s">
        <v>478</v>
      </c>
      <c r="F252" s="127" t="s">
        <v>479</v>
      </c>
      <c r="G252" s="128" t="s">
        <v>169</v>
      </c>
      <c r="H252" s="129">
        <v>1</v>
      </c>
      <c r="I252" s="130"/>
      <c r="J252" s="130"/>
      <c r="K252" s="127" t="s">
        <v>1</v>
      </c>
      <c r="L252" s="25"/>
      <c r="M252" s="131" t="s">
        <v>1</v>
      </c>
      <c r="N252" s="132" t="s">
        <v>34</v>
      </c>
      <c r="O252" s="133">
        <v>0</v>
      </c>
      <c r="P252" s="133">
        <f aca="true" t="shared" si="45" ref="P252:P261">O252*H252</f>
        <v>0</v>
      </c>
      <c r="Q252" s="133">
        <v>0</v>
      </c>
      <c r="R252" s="133">
        <f aca="true" t="shared" si="46" ref="R252:R261">Q252*H252</f>
        <v>0</v>
      </c>
      <c r="S252" s="133">
        <v>0</v>
      </c>
      <c r="T252" s="134">
        <f aca="true" t="shared" si="47" ref="T252:T261">S252*H252</f>
        <v>0</v>
      </c>
      <c r="AR252" s="135" t="s">
        <v>164</v>
      </c>
      <c r="AT252" s="135" t="s">
        <v>135</v>
      </c>
      <c r="AU252" s="135" t="s">
        <v>79</v>
      </c>
      <c r="AY252" s="13" t="s">
        <v>132</v>
      </c>
      <c r="BE252" s="136">
        <f aca="true" t="shared" si="48" ref="BE252:BE261">IF(N252="základní",J252,0)</f>
        <v>0</v>
      </c>
      <c r="BF252" s="136">
        <f aca="true" t="shared" si="49" ref="BF252:BF261">IF(N252="snížená",J252,0)</f>
        <v>0</v>
      </c>
      <c r="BG252" s="136">
        <f aca="true" t="shared" si="50" ref="BG252:BG261">IF(N252="zákl. přenesená",J252,0)</f>
        <v>0</v>
      </c>
      <c r="BH252" s="136">
        <f aca="true" t="shared" si="51" ref="BH252:BH261">IF(N252="sníž. přenesená",J252,0)</f>
        <v>0</v>
      </c>
      <c r="BI252" s="136">
        <f aca="true" t="shared" si="52" ref="BI252:BI261">IF(N252="nulová",J252,0)</f>
        <v>0</v>
      </c>
      <c r="BJ252" s="13" t="s">
        <v>77</v>
      </c>
      <c r="BK252" s="136">
        <f aca="true" t="shared" si="53" ref="BK252:BK261">ROUND(I252*H252,2)</f>
        <v>0</v>
      </c>
      <c r="BL252" s="13" t="s">
        <v>164</v>
      </c>
      <c r="BM252" s="135" t="s">
        <v>480</v>
      </c>
    </row>
    <row r="253" spans="2:65" s="1" customFormat="1" ht="16.5" customHeight="1">
      <c r="B253" s="124"/>
      <c r="C253" s="125" t="s">
        <v>312</v>
      </c>
      <c r="D253" s="125" t="s">
        <v>135</v>
      </c>
      <c r="E253" s="126" t="s">
        <v>481</v>
      </c>
      <c r="F253" s="127" t="s">
        <v>482</v>
      </c>
      <c r="G253" s="128" t="s">
        <v>169</v>
      </c>
      <c r="H253" s="129">
        <v>6</v>
      </c>
      <c r="I253" s="130"/>
      <c r="J253" s="130"/>
      <c r="K253" s="127" t="s">
        <v>1</v>
      </c>
      <c r="L253" s="25"/>
      <c r="M253" s="131" t="s">
        <v>1</v>
      </c>
      <c r="N253" s="132" t="s">
        <v>34</v>
      </c>
      <c r="O253" s="133">
        <v>0</v>
      </c>
      <c r="P253" s="133">
        <f t="shared" si="45"/>
        <v>0</v>
      </c>
      <c r="Q253" s="133">
        <v>0</v>
      </c>
      <c r="R253" s="133">
        <f t="shared" si="46"/>
        <v>0</v>
      </c>
      <c r="S253" s="133">
        <v>0</v>
      </c>
      <c r="T253" s="134">
        <f t="shared" si="47"/>
        <v>0</v>
      </c>
      <c r="AR253" s="135" t="s">
        <v>164</v>
      </c>
      <c r="AT253" s="135" t="s">
        <v>135</v>
      </c>
      <c r="AU253" s="135" t="s">
        <v>79</v>
      </c>
      <c r="AY253" s="13" t="s">
        <v>132</v>
      </c>
      <c r="BE253" s="136">
        <f t="shared" si="48"/>
        <v>0</v>
      </c>
      <c r="BF253" s="136">
        <f t="shared" si="49"/>
        <v>0</v>
      </c>
      <c r="BG253" s="136">
        <f t="shared" si="50"/>
        <v>0</v>
      </c>
      <c r="BH253" s="136">
        <f t="shared" si="51"/>
        <v>0</v>
      </c>
      <c r="BI253" s="136">
        <f t="shared" si="52"/>
        <v>0</v>
      </c>
      <c r="BJ253" s="13" t="s">
        <v>77</v>
      </c>
      <c r="BK253" s="136">
        <f t="shared" si="53"/>
        <v>0</v>
      </c>
      <c r="BL253" s="13" t="s">
        <v>164</v>
      </c>
      <c r="BM253" s="135" t="s">
        <v>483</v>
      </c>
    </row>
    <row r="254" spans="2:65" s="1" customFormat="1" ht="24" customHeight="1">
      <c r="B254" s="124"/>
      <c r="C254" s="125" t="s">
        <v>484</v>
      </c>
      <c r="D254" s="125" t="s">
        <v>135</v>
      </c>
      <c r="E254" s="126" t="s">
        <v>485</v>
      </c>
      <c r="F254" s="127" t="s">
        <v>486</v>
      </c>
      <c r="G254" s="128" t="s">
        <v>169</v>
      </c>
      <c r="H254" s="129">
        <v>1</v>
      </c>
      <c r="I254" s="130"/>
      <c r="J254" s="130"/>
      <c r="K254" s="127" t="s">
        <v>1</v>
      </c>
      <c r="L254" s="25"/>
      <c r="M254" s="131" t="s">
        <v>1</v>
      </c>
      <c r="N254" s="132" t="s">
        <v>34</v>
      </c>
      <c r="O254" s="133">
        <v>0</v>
      </c>
      <c r="P254" s="133">
        <f t="shared" si="45"/>
        <v>0</v>
      </c>
      <c r="Q254" s="133">
        <v>0</v>
      </c>
      <c r="R254" s="133">
        <f t="shared" si="46"/>
        <v>0</v>
      </c>
      <c r="S254" s="133">
        <v>0</v>
      </c>
      <c r="T254" s="134">
        <f t="shared" si="47"/>
        <v>0</v>
      </c>
      <c r="AR254" s="135" t="s">
        <v>164</v>
      </c>
      <c r="AT254" s="135" t="s">
        <v>135</v>
      </c>
      <c r="AU254" s="135" t="s">
        <v>79</v>
      </c>
      <c r="AY254" s="13" t="s">
        <v>132</v>
      </c>
      <c r="BE254" s="136">
        <f t="shared" si="48"/>
        <v>0</v>
      </c>
      <c r="BF254" s="136">
        <f t="shared" si="49"/>
        <v>0</v>
      </c>
      <c r="BG254" s="136">
        <f t="shared" si="50"/>
        <v>0</v>
      </c>
      <c r="BH254" s="136">
        <f t="shared" si="51"/>
        <v>0</v>
      </c>
      <c r="BI254" s="136">
        <f t="shared" si="52"/>
        <v>0</v>
      </c>
      <c r="BJ254" s="13" t="s">
        <v>77</v>
      </c>
      <c r="BK254" s="136">
        <f t="shared" si="53"/>
        <v>0</v>
      </c>
      <c r="BL254" s="13" t="s">
        <v>164</v>
      </c>
      <c r="BM254" s="135" t="s">
        <v>487</v>
      </c>
    </row>
    <row r="255" spans="2:65" s="1" customFormat="1" ht="16.5" customHeight="1">
      <c r="B255" s="124"/>
      <c r="C255" s="125" t="s">
        <v>315</v>
      </c>
      <c r="D255" s="125" t="s">
        <v>135</v>
      </c>
      <c r="E255" s="126" t="s">
        <v>488</v>
      </c>
      <c r="F255" s="127" t="s">
        <v>489</v>
      </c>
      <c r="G255" s="128" t="s">
        <v>169</v>
      </c>
      <c r="H255" s="129">
        <v>1</v>
      </c>
      <c r="I255" s="130"/>
      <c r="J255" s="130"/>
      <c r="K255" s="127" t="s">
        <v>1</v>
      </c>
      <c r="L255" s="25"/>
      <c r="M255" s="131" t="s">
        <v>1</v>
      </c>
      <c r="N255" s="132" t="s">
        <v>34</v>
      </c>
      <c r="O255" s="133">
        <v>0</v>
      </c>
      <c r="P255" s="133">
        <f t="shared" si="45"/>
        <v>0</v>
      </c>
      <c r="Q255" s="133">
        <v>0</v>
      </c>
      <c r="R255" s="133">
        <f t="shared" si="46"/>
        <v>0</v>
      </c>
      <c r="S255" s="133">
        <v>0</v>
      </c>
      <c r="T255" s="134">
        <f t="shared" si="47"/>
        <v>0</v>
      </c>
      <c r="AR255" s="135" t="s">
        <v>164</v>
      </c>
      <c r="AT255" s="135" t="s">
        <v>135</v>
      </c>
      <c r="AU255" s="135" t="s">
        <v>79</v>
      </c>
      <c r="AY255" s="13" t="s">
        <v>132</v>
      </c>
      <c r="BE255" s="136">
        <f t="shared" si="48"/>
        <v>0</v>
      </c>
      <c r="BF255" s="136">
        <f t="shared" si="49"/>
        <v>0</v>
      </c>
      <c r="BG255" s="136">
        <f t="shared" si="50"/>
        <v>0</v>
      </c>
      <c r="BH255" s="136">
        <f t="shared" si="51"/>
        <v>0</v>
      </c>
      <c r="BI255" s="136">
        <f t="shared" si="52"/>
        <v>0</v>
      </c>
      <c r="BJ255" s="13" t="s">
        <v>77</v>
      </c>
      <c r="BK255" s="136">
        <f t="shared" si="53"/>
        <v>0</v>
      </c>
      <c r="BL255" s="13" t="s">
        <v>164</v>
      </c>
      <c r="BM255" s="135" t="s">
        <v>490</v>
      </c>
    </row>
    <row r="256" spans="2:65" s="1" customFormat="1" ht="16.5" customHeight="1">
      <c r="B256" s="124"/>
      <c r="C256" s="125" t="s">
        <v>491</v>
      </c>
      <c r="D256" s="125" t="s">
        <v>135</v>
      </c>
      <c r="E256" s="126" t="s">
        <v>492</v>
      </c>
      <c r="F256" s="127" t="s">
        <v>493</v>
      </c>
      <c r="G256" s="128" t="s">
        <v>210</v>
      </c>
      <c r="H256" s="129">
        <v>1</v>
      </c>
      <c r="I256" s="130"/>
      <c r="J256" s="130"/>
      <c r="K256" s="127" t="s">
        <v>1</v>
      </c>
      <c r="L256" s="25"/>
      <c r="M256" s="131" t="s">
        <v>1</v>
      </c>
      <c r="N256" s="132" t="s">
        <v>34</v>
      </c>
      <c r="O256" s="133">
        <v>0</v>
      </c>
      <c r="P256" s="133">
        <f t="shared" si="45"/>
        <v>0</v>
      </c>
      <c r="Q256" s="133">
        <v>0</v>
      </c>
      <c r="R256" s="133">
        <f t="shared" si="46"/>
        <v>0</v>
      </c>
      <c r="S256" s="133">
        <v>0</v>
      </c>
      <c r="T256" s="134">
        <f t="shared" si="47"/>
        <v>0</v>
      </c>
      <c r="AR256" s="135" t="s">
        <v>164</v>
      </c>
      <c r="AT256" s="135" t="s">
        <v>135</v>
      </c>
      <c r="AU256" s="135" t="s">
        <v>79</v>
      </c>
      <c r="AY256" s="13" t="s">
        <v>132</v>
      </c>
      <c r="BE256" s="136">
        <f t="shared" si="48"/>
        <v>0</v>
      </c>
      <c r="BF256" s="136">
        <f t="shared" si="49"/>
        <v>0</v>
      </c>
      <c r="BG256" s="136">
        <f t="shared" si="50"/>
        <v>0</v>
      </c>
      <c r="BH256" s="136">
        <f t="shared" si="51"/>
        <v>0</v>
      </c>
      <c r="BI256" s="136">
        <f t="shared" si="52"/>
        <v>0</v>
      </c>
      <c r="BJ256" s="13" t="s">
        <v>77</v>
      </c>
      <c r="BK256" s="136">
        <f t="shared" si="53"/>
        <v>0</v>
      </c>
      <c r="BL256" s="13" t="s">
        <v>164</v>
      </c>
      <c r="BM256" s="135" t="s">
        <v>494</v>
      </c>
    </row>
    <row r="257" spans="2:65" s="1" customFormat="1" ht="16.5" customHeight="1">
      <c r="B257" s="124"/>
      <c r="C257" s="125" t="s">
        <v>319</v>
      </c>
      <c r="D257" s="125" t="s">
        <v>135</v>
      </c>
      <c r="E257" s="126" t="s">
        <v>495</v>
      </c>
      <c r="F257" s="127" t="s">
        <v>496</v>
      </c>
      <c r="G257" s="128" t="s">
        <v>169</v>
      </c>
      <c r="H257" s="129">
        <v>6</v>
      </c>
      <c r="I257" s="130"/>
      <c r="J257" s="130"/>
      <c r="K257" s="127" t="s">
        <v>1</v>
      </c>
      <c r="L257" s="25"/>
      <c r="M257" s="131" t="s">
        <v>1</v>
      </c>
      <c r="N257" s="132" t="s">
        <v>34</v>
      </c>
      <c r="O257" s="133">
        <v>0</v>
      </c>
      <c r="P257" s="133">
        <f t="shared" si="45"/>
        <v>0</v>
      </c>
      <c r="Q257" s="133">
        <v>0</v>
      </c>
      <c r="R257" s="133">
        <f t="shared" si="46"/>
        <v>0</v>
      </c>
      <c r="S257" s="133">
        <v>0</v>
      </c>
      <c r="T257" s="134">
        <f t="shared" si="47"/>
        <v>0</v>
      </c>
      <c r="AR257" s="135" t="s">
        <v>164</v>
      </c>
      <c r="AT257" s="135" t="s">
        <v>135</v>
      </c>
      <c r="AU257" s="135" t="s">
        <v>79</v>
      </c>
      <c r="AY257" s="13" t="s">
        <v>132</v>
      </c>
      <c r="BE257" s="136">
        <f t="shared" si="48"/>
        <v>0</v>
      </c>
      <c r="BF257" s="136">
        <f t="shared" si="49"/>
        <v>0</v>
      </c>
      <c r="BG257" s="136">
        <f t="shared" si="50"/>
        <v>0</v>
      </c>
      <c r="BH257" s="136">
        <f t="shared" si="51"/>
        <v>0</v>
      </c>
      <c r="BI257" s="136">
        <f t="shared" si="52"/>
        <v>0</v>
      </c>
      <c r="BJ257" s="13" t="s">
        <v>77</v>
      </c>
      <c r="BK257" s="136">
        <f t="shared" si="53"/>
        <v>0</v>
      </c>
      <c r="BL257" s="13" t="s">
        <v>164</v>
      </c>
      <c r="BM257" s="135" t="s">
        <v>497</v>
      </c>
    </row>
    <row r="258" spans="2:65" s="1" customFormat="1" ht="16.5" customHeight="1">
      <c r="B258" s="124"/>
      <c r="C258" s="125" t="s">
        <v>498</v>
      </c>
      <c r="D258" s="125" t="s">
        <v>135</v>
      </c>
      <c r="E258" s="126" t="s">
        <v>499</v>
      </c>
      <c r="F258" s="127" t="s">
        <v>500</v>
      </c>
      <c r="G258" s="128" t="s">
        <v>169</v>
      </c>
      <c r="H258" s="129">
        <v>1</v>
      </c>
      <c r="I258" s="130"/>
      <c r="J258" s="130"/>
      <c r="K258" s="127" t="s">
        <v>1</v>
      </c>
      <c r="L258" s="25"/>
      <c r="M258" s="131" t="s">
        <v>1</v>
      </c>
      <c r="N258" s="132" t="s">
        <v>34</v>
      </c>
      <c r="O258" s="133">
        <v>0</v>
      </c>
      <c r="P258" s="133">
        <f t="shared" si="45"/>
        <v>0</v>
      </c>
      <c r="Q258" s="133">
        <v>0</v>
      </c>
      <c r="R258" s="133">
        <f t="shared" si="46"/>
        <v>0</v>
      </c>
      <c r="S258" s="133">
        <v>0</v>
      </c>
      <c r="T258" s="134">
        <f t="shared" si="47"/>
        <v>0</v>
      </c>
      <c r="AR258" s="135" t="s">
        <v>164</v>
      </c>
      <c r="AT258" s="135" t="s">
        <v>135</v>
      </c>
      <c r="AU258" s="135" t="s">
        <v>79</v>
      </c>
      <c r="AY258" s="13" t="s">
        <v>132</v>
      </c>
      <c r="BE258" s="136">
        <f t="shared" si="48"/>
        <v>0</v>
      </c>
      <c r="BF258" s="136">
        <f t="shared" si="49"/>
        <v>0</v>
      </c>
      <c r="BG258" s="136">
        <f t="shared" si="50"/>
        <v>0</v>
      </c>
      <c r="BH258" s="136">
        <f t="shared" si="51"/>
        <v>0</v>
      </c>
      <c r="BI258" s="136">
        <f t="shared" si="52"/>
        <v>0</v>
      </c>
      <c r="BJ258" s="13" t="s">
        <v>77</v>
      </c>
      <c r="BK258" s="136">
        <f t="shared" si="53"/>
        <v>0</v>
      </c>
      <c r="BL258" s="13" t="s">
        <v>164</v>
      </c>
      <c r="BM258" s="135" t="s">
        <v>501</v>
      </c>
    </row>
    <row r="259" spans="2:65" s="1" customFormat="1" ht="16.5" customHeight="1">
      <c r="B259" s="124"/>
      <c r="C259" s="125" t="s">
        <v>324</v>
      </c>
      <c r="D259" s="125" t="s">
        <v>135</v>
      </c>
      <c r="E259" s="126" t="s">
        <v>502</v>
      </c>
      <c r="F259" s="127" t="s">
        <v>503</v>
      </c>
      <c r="G259" s="128" t="s">
        <v>169</v>
      </c>
      <c r="H259" s="129">
        <v>6</v>
      </c>
      <c r="I259" s="130"/>
      <c r="J259" s="130"/>
      <c r="K259" s="127" t="s">
        <v>1</v>
      </c>
      <c r="L259" s="25"/>
      <c r="M259" s="131" t="s">
        <v>1</v>
      </c>
      <c r="N259" s="132" t="s">
        <v>34</v>
      </c>
      <c r="O259" s="133">
        <v>0</v>
      </c>
      <c r="P259" s="133">
        <f t="shared" si="45"/>
        <v>0</v>
      </c>
      <c r="Q259" s="133">
        <v>0</v>
      </c>
      <c r="R259" s="133">
        <f t="shared" si="46"/>
        <v>0</v>
      </c>
      <c r="S259" s="133">
        <v>0</v>
      </c>
      <c r="T259" s="134">
        <f t="shared" si="47"/>
        <v>0</v>
      </c>
      <c r="AR259" s="135" t="s">
        <v>164</v>
      </c>
      <c r="AT259" s="135" t="s">
        <v>135</v>
      </c>
      <c r="AU259" s="135" t="s">
        <v>79</v>
      </c>
      <c r="AY259" s="13" t="s">
        <v>132</v>
      </c>
      <c r="BE259" s="136">
        <f t="shared" si="48"/>
        <v>0</v>
      </c>
      <c r="BF259" s="136">
        <f t="shared" si="49"/>
        <v>0</v>
      </c>
      <c r="BG259" s="136">
        <f t="shared" si="50"/>
        <v>0</v>
      </c>
      <c r="BH259" s="136">
        <f t="shared" si="51"/>
        <v>0</v>
      </c>
      <c r="BI259" s="136">
        <f t="shared" si="52"/>
        <v>0</v>
      </c>
      <c r="BJ259" s="13" t="s">
        <v>77</v>
      </c>
      <c r="BK259" s="136">
        <f t="shared" si="53"/>
        <v>0</v>
      </c>
      <c r="BL259" s="13" t="s">
        <v>164</v>
      </c>
      <c r="BM259" s="135" t="s">
        <v>504</v>
      </c>
    </row>
    <row r="260" spans="2:65" s="1" customFormat="1" ht="24" customHeight="1">
      <c r="B260" s="124"/>
      <c r="C260" s="125" t="s">
        <v>505</v>
      </c>
      <c r="D260" s="125" t="s">
        <v>135</v>
      </c>
      <c r="E260" s="126" t="s">
        <v>506</v>
      </c>
      <c r="F260" s="127" t="s">
        <v>507</v>
      </c>
      <c r="G260" s="128" t="s">
        <v>169</v>
      </c>
      <c r="H260" s="129">
        <v>1</v>
      </c>
      <c r="I260" s="130"/>
      <c r="J260" s="130"/>
      <c r="K260" s="127" t="s">
        <v>1</v>
      </c>
      <c r="L260" s="25"/>
      <c r="M260" s="131" t="s">
        <v>1</v>
      </c>
      <c r="N260" s="132" t="s">
        <v>34</v>
      </c>
      <c r="O260" s="133">
        <v>0</v>
      </c>
      <c r="P260" s="133">
        <f t="shared" si="45"/>
        <v>0</v>
      </c>
      <c r="Q260" s="133">
        <v>0</v>
      </c>
      <c r="R260" s="133">
        <f t="shared" si="46"/>
        <v>0</v>
      </c>
      <c r="S260" s="133">
        <v>0</v>
      </c>
      <c r="T260" s="134">
        <f t="shared" si="47"/>
        <v>0</v>
      </c>
      <c r="AR260" s="135" t="s">
        <v>164</v>
      </c>
      <c r="AT260" s="135" t="s">
        <v>135</v>
      </c>
      <c r="AU260" s="135" t="s">
        <v>79</v>
      </c>
      <c r="AY260" s="13" t="s">
        <v>132</v>
      </c>
      <c r="BE260" s="136">
        <f t="shared" si="48"/>
        <v>0</v>
      </c>
      <c r="BF260" s="136">
        <f t="shared" si="49"/>
        <v>0</v>
      </c>
      <c r="BG260" s="136">
        <f t="shared" si="50"/>
        <v>0</v>
      </c>
      <c r="BH260" s="136">
        <f t="shared" si="51"/>
        <v>0</v>
      </c>
      <c r="BI260" s="136">
        <f t="shared" si="52"/>
        <v>0</v>
      </c>
      <c r="BJ260" s="13" t="s">
        <v>77</v>
      </c>
      <c r="BK260" s="136">
        <f t="shared" si="53"/>
        <v>0</v>
      </c>
      <c r="BL260" s="13" t="s">
        <v>164</v>
      </c>
      <c r="BM260" s="135" t="s">
        <v>508</v>
      </c>
    </row>
    <row r="261" spans="2:65" s="1" customFormat="1" ht="16.5" customHeight="1">
      <c r="B261" s="124"/>
      <c r="C261" s="125" t="s">
        <v>328</v>
      </c>
      <c r="D261" s="125" t="s">
        <v>135</v>
      </c>
      <c r="E261" s="126" t="s">
        <v>509</v>
      </c>
      <c r="F261" s="127" t="s">
        <v>510</v>
      </c>
      <c r="G261" s="128" t="s">
        <v>511</v>
      </c>
      <c r="H261" s="129">
        <v>1</v>
      </c>
      <c r="I261" s="130"/>
      <c r="J261" s="130"/>
      <c r="K261" s="127" t="s">
        <v>1</v>
      </c>
      <c r="L261" s="25"/>
      <c r="M261" s="131" t="s">
        <v>1</v>
      </c>
      <c r="N261" s="132" t="s">
        <v>34</v>
      </c>
      <c r="O261" s="133">
        <v>0</v>
      </c>
      <c r="P261" s="133">
        <f t="shared" si="45"/>
        <v>0</v>
      </c>
      <c r="Q261" s="133">
        <v>0</v>
      </c>
      <c r="R261" s="133">
        <f t="shared" si="46"/>
        <v>0</v>
      </c>
      <c r="S261" s="133">
        <v>0</v>
      </c>
      <c r="T261" s="134">
        <f t="shared" si="47"/>
        <v>0</v>
      </c>
      <c r="AR261" s="135" t="s">
        <v>164</v>
      </c>
      <c r="AT261" s="135" t="s">
        <v>135</v>
      </c>
      <c r="AU261" s="135" t="s">
        <v>79</v>
      </c>
      <c r="AY261" s="13" t="s">
        <v>132</v>
      </c>
      <c r="BE261" s="136">
        <f t="shared" si="48"/>
        <v>0</v>
      </c>
      <c r="BF261" s="136">
        <f t="shared" si="49"/>
        <v>0</v>
      </c>
      <c r="BG261" s="136">
        <f t="shared" si="50"/>
        <v>0</v>
      </c>
      <c r="BH261" s="136">
        <f t="shared" si="51"/>
        <v>0</v>
      </c>
      <c r="BI261" s="136">
        <f t="shared" si="52"/>
        <v>0</v>
      </c>
      <c r="BJ261" s="13" t="s">
        <v>77</v>
      </c>
      <c r="BK261" s="136">
        <f t="shared" si="53"/>
        <v>0</v>
      </c>
      <c r="BL261" s="13" t="s">
        <v>164</v>
      </c>
      <c r="BM261" s="135" t="s">
        <v>512</v>
      </c>
    </row>
    <row r="262" spans="2:63" s="11" customFormat="1" ht="22.9" customHeight="1">
      <c r="B262" s="112"/>
      <c r="D262" s="113" t="s">
        <v>68</v>
      </c>
      <c r="E262" s="122" t="s">
        <v>513</v>
      </c>
      <c r="F262" s="122" t="s">
        <v>514</v>
      </c>
      <c r="J262" s="123"/>
      <c r="L262" s="112"/>
      <c r="M262" s="116"/>
      <c r="N262" s="117"/>
      <c r="O262" s="117"/>
      <c r="P262" s="118">
        <f>SUM(P263:P264)</f>
        <v>0</v>
      </c>
      <c r="Q262" s="117"/>
      <c r="R262" s="118">
        <f>SUM(R263:R264)</f>
        <v>0</v>
      </c>
      <c r="S262" s="117"/>
      <c r="T262" s="119">
        <f>SUM(T263:T264)</f>
        <v>0</v>
      </c>
      <c r="AR262" s="113" t="s">
        <v>79</v>
      </c>
      <c r="AT262" s="120" t="s">
        <v>68</v>
      </c>
      <c r="AU262" s="120" t="s">
        <v>77</v>
      </c>
      <c r="AY262" s="113" t="s">
        <v>132</v>
      </c>
      <c r="BK262" s="121">
        <f>SUM(BK263:BK264)</f>
        <v>0</v>
      </c>
    </row>
    <row r="263" spans="2:65" s="1" customFormat="1" ht="16.5" customHeight="1">
      <c r="B263" s="124"/>
      <c r="C263" s="125" t="s">
        <v>515</v>
      </c>
      <c r="D263" s="125" t="s">
        <v>135</v>
      </c>
      <c r="E263" s="126" t="s">
        <v>516</v>
      </c>
      <c r="F263" s="127" t="s">
        <v>517</v>
      </c>
      <c r="G263" s="128" t="s">
        <v>210</v>
      </c>
      <c r="H263" s="129">
        <v>6</v>
      </c>
      <c r="I263" s="130"/>
      <c r="J263" s="130"/>
      <c r="K263" s="127" t="s">
        <v>1</v>
      </c>
      <c r="L263" s="25"/>
      <c r="M263" s="131" t="s">
        <v>1</v>
      </c>
      <c r="N263" s="132" t="s">
        <v>34</v>
      </c>
      <c r="O263" s="133">
        <v>0</v>
      </c>
      <c r="P263" s="133">
        <f>O263*H263</f>
        <v>0</v>
      </c>
      <c r="Q263" s="133">
        <v>0</v>
      </c>
      <c r="R263" s="133">
        <f>Q263*H263</f>
        <v>0</v>
      </c>
      <c r="S263" s="133">
        <v>0</v>
      </c>
      <c r="T263" s="134">
        <f>S263*H263</f>
        <v>0</v>
      </c>
      <c r="AR263" s="135" t="s">
        <v>164</v>
      </c>
      <c r="AT263" s="135" t="s">
        <v>135</v>
      </c>
      <c r="AU263" s="135" t="s">
        <v>79</v>
      </c>
      <c r="AY263" s="13" t="s">
        <v>132</v>
      </c>
      <c r="BE263" s="136">
        <f>IF(N263="základní",J263,0)</f>
        <v>0</v>
      </c>
      <c r="BF263" s="136">
        <f>IF(N263="snížená",J263,0)</f>
        <v>0</v>
      </c>
      <c r="BG263" s="136">
        <f>IF(N263="zákl. přenesená",J263,0)</f>
        <v>0</v>
      </c>
      <c r="BH263" s="136">
        <f>IF(N263="sníž. přenesená",J263,0)</f>
        <v>0</v>
      </c>
      <c r="BI263" s="136">
        <f>IF(N263="nulová",J263,0)</f>
        <v>0</v>
      </c>
      <c r="BJ263" s="13" t="s">
        <v>77</v>
      </c>
      <c r="BK263" s="136">
        <f>ROUND(I263*H263,2)</f>
        <v>0</v>
      </c>
      <c r="BL263" s="13" t="s">
        <v>164</v>
      </c>
      <c r="BM263" s="135" t="s">
        <v>518</v>
      </c>
    </row>
    <row r="264" spans="2:65" s="1" customFormat="1" ht="16.5" customHeight="1">
      <c r="B264" s="124"/>
      <c r="C264" s="125" t="s">
        <v>331</v>
      </c>
      <c r="D264" s="125" t="s">
        <v>135</v>
      </c>
      <c r="E264" s="126" t="s">
        <v>519</v>
      </c>
      <c r="F264" s="127" t="s">
        <v>520</v>
      </c>
      <c r="G264" s="128" t="s">
        <v>210</v>
      </c>
      <c r="H264" s="129">
        <v>6</v>
      </c>
      <c r="I264" s="130"/>
      <c r="J264" s="130"/>
      <c r="K264" s="127" t="s">
        <v>1</v>
      </c>
      <c r="L264" s="25"/>
      <c r="M264" s="131" t="s">
        <v>1</v>
      </c>
      <c r="N264" s="132" t="s">
        <v>34</v>
      </c>
      <c r="O264" s="133">
        <v>0</v>
      </c>
      <c r="P264" s="133">
        <f>O264*H264</f>
        <v>0</v>
      </c>
      <c r="Q264" s="133">
        <v>0</v>
      </c>
      <c r="R264" s="133">
        <f>Q264*H264</f>
        <v>0</v>
      </c>
      <c r="S264" s="133">
        <v>0</v>
      </c>
      <c r="T264" s="134">
        <f>S264*H264</f>
        <v>0</v>
      </c>
      <c r="AR264" s="135" t="s">
        <v>164</v>
      </c>
      <c r="AT264" s="135" t="s">
        <v>135</v>
      </c>
      <c r="AU264" s="135" t="s">
        <v>79</v>
      </c>
      <c r="AY264" s="13" t="s">
        <v>132</v>
      </c>
      <c r="BE264" s="136">
        <f>IF(N264="základní",J264,0)</f>
        <v>0</v>
      </c>
      <c r="BF264" s="136">
        <f>IF(N264="snížená",J264,0)</f>
        <v>0</v>
      </c>
      <c r="BG264" s="136">
        <f>IF(N264="zákl. přenesená",J264,0)</f>
        <v>0</v>
      </c>
      <c r="BH264" s="136">
        <f>IF(N264="sníž. přenesená",J264,0)</f>
        <v>0</v>
      </c>
      <c r="BI264" s="136">
        <f>IF(N264="nulová",J264,0)</f>
        <v>0</v>
      </c>
      <c r="BJ264" s="13" t="s">
        <v>77</v>
      </c>
      <c r="BK264" s="136">
        <f>ROUND(I264*H264,2)</f>
        <v>0</v>
      </c>
      <c r="BL264" s="13" t="s">
        <v>164</v>
      </c>
      <c r="BM264" s="135" t="s">
        <v>521</v>
      </c>
    </row>
    <row r="265" spans="2:63" s="11" customFormat="1" ht="22.9" customHeight="1">
      <c r="B265" s="112"/>
      <c r="D265" s="113" t="s">
        <v>68</v>
      </c>
      <c r="E265" s="122" t="s">
        <v>522</v>
      </c>
      <c r="F265" s="122" t="s">
        <v>523</v>
      </c>
      <c r="J265" s="123"/>
      <c r="L265" s="112"/>
      <c r="M265" s="116"/>
      <c r="N265" s="117"/>
      <c r="O265" s="117"/>
      <c r="P265" s="118">
        <f>SUM(P266:P275)</f>
        <v>31.24</v>
      </c>
      <c r="Q265" s="117"/>
      <c r="R265" s="118">
        <f>SUM(R266:R275)</f>
        <v>0.72926</v>
      </c>
      <c r="S265" s="117"/>
      <c r="T265" s="119">
        <f>SUM(T266:T275)</f>
        <v>0</v>
      </c>
      <c r="AR265" s="113" t="s">
        <v>79</v>
      </c>
      <c r="AT265" s="120" t="s">
        <v>68</v>
      </c>
      <c r="AU265" s="120" t="s">
        <v>77</v>
      </c>
      <c r="AY265" s="113" t="s">
        <v>132</v>
      </c>
      <c r="BK265" s="121">
        <f>SUM(BK266:BK275)</f>
        <v>0</v>
      </c>
    </row>
    <row r="266" spans="2:65" s="1" customFormat="1" ht="24" customHeight="1">
      <c r="B266" s="124"/>
      <c r="C266" s="125" t="s">
        <v>524</v>
      </c>
      <c r="D266" s="125" t="s">
        <v>135</v>
      </c>
      <c r="E266" s="126" t="s">
        <v>525</v>
      </c>
      <c r="F266" s="127" t="s">
        <v>526</v>
      </c>
      <c r="G266" s="128" t="s">
        <v>143</v>
      </c>
      <c r="H266" s="129">
        <v>128</v>
      </c>
      <c r="I266" s="130"/>
      <c r="J266" s="130"/>
      <c r="K266" s="127" t="s">
        <v>139</v>
      </c>
      <c r="L266" s="25"/>
      <c r="M266" s="131" t="s">
        <v>1</v>
      </c>
      <c r="N266" s="132" t="s">
        <v>34</v>
      </c>
      <c r="O266" s="133">
        <v>0</v>
      </c>
      <c r="P266" s="133">
        <f aca="true" t="shared" si="54" ref="P266:P275">O266*H266</f>
        <v>0</v>
      </c>
      <c r="Q266" s="133">
        <v>0</v>
      </c>
      <c r="R266" s="133">
        <f aca="true" t="shared" si="55" ref="R266:R275">Q266*H266</f>
        <v>0</v>
      </c>
      <c r="S266" s="133">
        <v>0</v>
      </c>
      <c r="T266" s="134">
        <f aca="true" t="shared" si="56" ref="T266:T275">S266*H266</f>
        <v>0</v>
      </c>
      <c r="AR266" s="135" t="s">
        <v>164</v>
      </c>
      <c r="AT266" s="135" t="s">
        <v>135</v>
      </c>
      <c r="AU266" s="135" t="s">
        <v>79</v>
      </c>
      <c r="AY266" s="13" t="s">
        <v>132</v>
      </c>
      <c r="BE266" s="136">
        <f aca="true" t="shared" si="57" ref="BE266:BE275">IF(N266="základní",J266,0)</f>
        <v>0</v>
      </c>
      <c r="BF266" s="136">
        <f aca="true" t="shared" si="58" ref="BF266:BF275">IF(N266="snížená",J266,0)</f>
        <v>0</v>
      </c>
      <c r="BG266" s="136">
        <f aca="true" t="shared" si="59" ref="BG266:BG275">IF(N266="zákl. přenesená",J266,0)</f>
        <v>0</v>
      </c>
      <c r="BH266" s="136">
        <f aca="true" t="shared" si="60" ref="BH266:BH275">IF(N266="sníž. přenesená",J266,0)</f>
        <v>0</v>
      </c>
      <c r="BI266" s="136">
        <f aca="true" t="shared" si="61" ref="BI266:BI275">IF(N266="nulová",J266,0)</f>
        <v>0</v>
      </c>
      <c r="BJ266" s="13" t="s">
        <v>77</v>
      </c>
      <c r="BK266" s="136">
        <f aca="true" t="shared" si="62" ref="BK266:BK275">ROUND(I266*H266,2)</f>
        <v>0</v>
      </c>
      <c r="BL266" s="13" t="s">
        <v>164</v>
      </c>
      <c r="BM266" s="135" t="s">
        <v>527</v>
      </c>
    </row>
    <row r="267" spans="2:65" s="1" customFormat="1" ht="24" customHeight="1">
      <c r="B267" s="124"/>
      <c r="C267" s="125" t="s">
        <v>335</v>
      </c>
      <c r="D267" s="125" t="s">
        <v>135</v>
      </c>
      <c r="E267" s="126" t="s">
        <v>528</v>
      </c>
      <c r="F267" s="127" t="s">
        <v>529</v>
      </c>
      <c r="G267" s="128" t="s">
        <v>143</v>
      </c>
      <c r="H267" s="129">
        <v>112</v>
      </c>
      <c r="I267" s="130"/>
      <c r="J267" s="130"/>
      <c r="K267" s="127" t="s">
        <v>139</v>
      </c>
      <c r="L267" s="25"/>
      <c r="M267" s="131" t="s">
        <v>1</v>
      </c>
      <c r="N267" s="132" t="s">
        <v>34</v>
      </c>
      <c r="O267" s="133">
        <v>0</v>
      </c>
      <c r="P267" s="133">
        <f t="shared" si="54"/>
        <v>0</v>
      </c>
      <c r="Q267" s="133">
        <v>0</v>
      </c>
      <c r="R267" s="133">
        <f t="shared" si="55"/>
        <v>0</v>
      </c>
      <c r="S267" s="133">
        <v>0</v>
      </c>
      <c r="T267" s="134">
        <f t="shared" si="56"/>
        <v>0</v>
      </c>
      <c r="AR267" s="135" t="s">
        <v>164</v>
      </c>
      <c r="AT267" s="135" t="s">
        <v>135</v>
      </c>
      <c r="AU267" s="135" t="s">
        <v>79</v>
      </c>
      <c r="AY267" s="13" t="s">
        <v>132</v>
      </c>
      <c r="BE267" s="136">
        <f t="shared" si="57"/>
        <v>0</v>
      </c>
      <c r="BF267" s="136">
        <f t="shared" si="58"/>
        <v>0</v>
      </c>
      <c r="BG267" s="136">
        <f t="shared" si="59"/>
        <v>0</v>
      </c>
      <c r="BH267" s="136">
        <f t="shared" si="60"/>
        <v>0</v>
      </c>
      <c r="BI267" s="136">
        <f t="shared" si="61"/>
        <v>0</v>
      </c>
      <c r="BJ267" s="13" t="s">
        <v>77</v>
      </c>
      <c r="BK267" s="136">
        <f t="shared" si="62"/>
        <v>0</v>
      </c>
      <c r="BL267" s="13" t="s">
        <v>164</v>
      </c>
      <c r="BM267" s="135" t="s">
        <v>530</v>
      </c>
    </row>
    <row r="268" spans="2:65" s="1" customFormat="1" ht="36" customHeight="1">
      <c r="B268" s="124"/>
      <c r="C268" s="125" t="s">
        <v>531</v>
      </c>
      <c r="D268" s="125" t="s">
        <v>135</v>
      </c>
      <c r="E268" s="126" t="s">
        <v>532</v>
      </c>
      <c r="F268" s="127" t="s">
        <v>533</v>
      </c>
      <c r="G268" s="128" t="s">
        <v>143</v>
      </c>
      <c r="H268" s="129">
        <v>118</v>
      </c>
      <c r="I268" s="130"/>
      <c r="J268" s="130"/>
      <c r="K268" s="127" t="s">
        <v>139</v>
      </c>
      <c r="L268" s="25"/>
      <c r="M268" s="131" t="s">
        <v>1</v>
      </c>
      <c r="N268" s="132" t="s">
        <v>34</v>
      </c>
      <c r="O268" s="133">
        <v>0</v>
      </c>
      <c r="P268" s="133">
        <f t="shared" si="54"/>
        <v>0</v>
      </c>
      <c r="Q268" s="133">
        <v>0</v>
      </c>
      <c r="R268" s="133">
        <f t="shared" si="55"/>
        <v>0</v>
      </c>
      <c r="S268" s="133">
        <v>0</v>
      </c>
      <c r="T268" s="134">
        <f t="shared" si="56"/>
        <v>0</v>
      </c>
      <c r="AR268" s="135" t="s">
        <v>164</v>
      </c>
      <c r="AT268" s="135" t="s">
        <v>135</v>
      </c>
      <c r="AU268" s="135" t="s">
        <v>79</v>
      </c>
      <c r="AY268" s="13" t="s">
        <v>132</v>
      </c>
      <c r="BE268" s="136">
        <f t="shared" si="57"/>
        <v>0</v>
      </c>
      <c r="BF268" s="136">
        <f t="shared" si="58"/>
        <v>0</v>
      </c>
      <c r="BG268" s="136">
        <f t="shared" si="59"/>
        <v>0</v>
      </c>
      <c r="BH268" s="136">
        <f t="shared" si="60"/>
        <v>0</v>
      </c>
      <c r="BI268" s="136">
        <f t="shared" si="61"/>
        <v>0</v>
      </c>
      <c r="BJ268" s="13" t="s">
        <v>77</v>
      </c>
      <c r="BK268" s="136">
        <f t="shared" si="62"/>
        <v>0</v>
      </c>
      <c r="BL268" s="13" t="s">
        <v>164</v>
      </c>
      <c r="BM268" s="135" t="s">
        <v>534</v>
      </c>
    </row>
    <row r="269" spans="2:65" s="1" customFormat="1" ht="36" customHeight="1">
      <c r="B269" s="124"/>
      <c r="C269" s="137" t="s">
        <v>446</v>
      </c>
      <c r="D269" s="137" t="s">
        <v>204</v>
      </c>
      <c r="E269" s="138" t="s">
        <v>535</v>
      </c>
      <c r="F269" s="139" t="s">
        <v>536</v>
      </c>
      <c r="G269" s="140" t="s">
        <v>143</v>
      </c>
      <c r="H269" s="141">
        <v>128</v>
      </c>
      <c r="I269" s="142"/>
      <c r="J269" s="142"/>
      <c r="K269" s="139" t="s">
        <v>1</v>
      </c>
      <c r="L269" s="143"/>
      <c r="M269" s="144" t="s">
        <v>1</v>
      </c>
      <c r="N269" s="145" t="s">
        <v>34</v>
      </c>
      <c r="O269" s="133">
        <v>0</v>
      </c>
      <c r="P269" s="133">
        <f t="shared" si="54"/>
        <v>0</v>
      </c>
      <c r="Q269" s="133">
        <v>0.004</v>
      </c>
      <c r="R269" s="133">
        <f t="shared" si="55"/>
        <v>0.512</v>
      </c>
      <c r="S269" s="133">
        <v>0</v>
      </c>
      <c r="T269" s="134">
        <f t="shared" si="56"/>
        <v>0</v>
      </c>
      <c r="AR269" s="135" t="s">
        <v>194</v>
      </c>
      <c r="AT269" s="135" t="s">
        <v>204</v>
      </c>
      <c r="AU269" s="135" t="s">
        <v>79</v>
      </c>
      <c r="AY269" s="13" t="s">
        <v>132</v>
      </c>
      <c r="BE269" s="136">
        <f t="shared" si="57"/>
        <v>0</v>
      </c>
      <c r="BF269" s="136">
        <f t="shared" si="58"/>
        <v>0</v>
      </c>
      <c r="BG269" s="136">
        <f t="shared" si="59"/>
        <v>0</v>
      </c>
      <c r="BH269" s="136">
        <f t="shared" si="60"/>
        <v>0</v>
      </c>
      <c r="BI269" s="136">
        <f t="shared" si="61"/>
        <v>0</v>
      </c>
      <c r="BJ269" s="13" t="s">
        <v>77</v>
      </c>
      <c r="BK269" s="136">
        <f t="shared" si="62"/>
        <v>0</v>
      </c>
      <c r="BL269" s="13" t="s">
        <v>164</v>
      </c>
      <c r="BM269" s="135" t="s">
        <v>537</v>
      </c>
    </row>
    <row r="270" spans="2:65" s="1" customFormat="1" ht="24" customHeight="1">
      <c r="B270" s="124"/>
      <c r="C270" s="125" t="s">
        <v>338</v>
      </c>
      <c r="D270" s="125" t="s">
        <v>135</v>
      </c>
      <c r="E270" s="126" t="s">
        <v>538</v>
      </c>
      <c r="F270" s="127" t="s">
        <v>539</v>
      </c>
      <c r="G270" s="128" t="s">
        <v>143</v>
      </c>
      <c r="H270" s="129">
        <v>16.2</v>
      </c>
      <c r="I270" s="130"/>
      <c r="J270" s="130"/>
      <c r="K270" s="127" t="s">
        <v>139</v>
      </c>
      <c r="L270" s="25"/>
      <c r="M270" s="131" t="s">
        <v>1</v>
      </c>
      <c r="N270" s="132" t="s">
        <v>34</v>
      </c>
      <c r="O270" s="133">
        <v>0</v>
      </c>
      <c r="P270" s="133">
        <f t="shared" si="54"/>
        <v>0</v>
      </c>
      <c r="Q270" s="133">
        <v>0</v>
      </c>
      <c r="R270" s="133">
        <f t="shared" si="55"/>
        <v>0</v>
      </c>
      <c r="S270" s="133">
        <v>0</v>
      </c>
      <c r="T270" s="134">
        <f t="shared" si="56"/>
        <v>0</v>
      </c>
      <c r="AR270" s="135" t="s">
        <v>164</v>
      </c>
      <c r="AT270" s="135" t="s">
        <v>135</v>
      </c>
      <c r="AU270" s="135" t="s">
        <v>79</v>
      </c>
      <c r="AY270" s="13" t="s">
        <v>132</v>
      </c>
      <c r="BE270" s="136">
        <f t="shared" si="57"/>
        <v>0</v>
      </c>
      <c r="BF270" s="136">
        <f t="shared" si="58"/>
        <v>0</v>
      </c>
      <c r="BG270" s="136">
        <f t="shared" si="59"/>
        <v>0</v>
      </c>
      <c r="BH270" s="136">
        <f t="shared" si="60"/>
        <v>0</v>
      </c>
      <c r="BI270" s="136">
        <f t="shared" si="61"/>
        <v>0</v>
      </c>
      <c r="BJ270" s="13" t="s">
        <v>77</v>
      </c>
      <c r="BK270" s="136">
        <f t="shared" si="62"/>
        <v>0</v>
      </c>
      <c r="BL270" s="13" t="s">
        <v>164</v>
      </c>
      <c r="BM270" s="135" t="s">
        <v>540</v>
      </c>
    </row>
    <row r="271" spans="2:65" s="1" customFormat="1" ht="48" customHeight="1">
      <c r="B271" s="124"/>
      <c r="C271" s="125" t="s">
        <v>541</v>
      </c>
      <c r="D271" s="125" t="s">
        <v>135</v>
      </c>
      <c r="E271" s="126" t="s">
        <v>542</v>
      </c>
      <c r="F271" s="127" t="s">
        <v>543</v>
      </c>
      <c r="G271" s="128" t="s">
        <v>143</v>
      </c>
      <c r="H271" s="129">
        <v>284</v>
      </c>
      <c r="I271" s="130"/>
      <c r="J271" s="130"/>
      <c r="K271" s="127" t="s">
        <v>139</v>
      </c>
      <c r="L271" s="25"/>
      <c r="M271" s="131" t="s">
        <v>1</v>
      </c>
      <c r="N271" s="132" t="s">
        <v>34</v>
      </c>
      <c r="O271" s="133">
        <v>0</v>
      </c>
      <c r="P271" s="133">
        <f t="shared" si="54"/>
        <v>0</v>
      </c>
      <c r="Q271" s="133">
        <v>0</v>
      </c>
      <c r="R271" s="133">
        <f t="shared" si="55"/>
        <v>0</v>
      </c>
      <c r="S271" s="133">
        <v>0</v>
      </c>
      <c r="T271" s="134">
        <f t="shared" si="56"/>
        <v>0</v>
      </c>
      <c r="AR271" s="135" t="s">
        <v>164</v>
      </c>
      <c r="AT271" s="135" t="s">
        <v>135</v>
      </c>
      <c r="AU271" s="135" t="s">
        <v>79</v>
      </c>
      <c r="AY271" s="13" t="s">
        <v>132</v>
      </c>
      <c r="BE271" s="136">
        <f t="shared" si="57"/>
        <v>0</v>
      </c>
      <c r="BF271" s="136">
        <f t="shared" si="58"/>
        <v>0</v>
      </c>
      <c r="BG271" s="136">
        <f t="shared" si="59"/>
        <v>0</v>
      </c>
      <c r="BH271" s="136">
        <f t="shared" si="60"/>
        <v>0</v>
      </c>
      <c r="BI271" s="136">
        <f t="shared" si="61"/>
        <v>0</v>
      </c>
      <c r="BJ271" s="13" t="s">
        <v>77</v>
      </c>
      <c r="BK271" s="136">
        <f t="shared" si="62"/>
        <v>0</v>
      </c>
      <c r="BL271" s="13" t="s">
        <v>164</v>
      </c>
      <c r="BM271" s="135" t="s">
        <v>544</v>
      </c>
    </row>
    <row r="272" spans="2:65" s="1" customFormat="1" ht="24" customHeight="1">
      <c r="B272" s="124"/>
      <c r="C272" s="125" t="s">
        <v>342</v>
      </c>
      <c r="D272" s="125" t="s">
        <v>135</v>
      </c>
      <c r="E272" s="126" t="s">
        <v>545</v>
      </c>
      <c r="F272" s="127" t="s">
        <v>546</v>
      </c>
      <c r="G272" s="128" t="s">
        <v>143</v>
      </c>
      <c r="H272" s="129">
        <v>44</v>
      </c>
      <c r="I272" s="130"/>
      <c r="J272" s="130"/>
      <c r="K272" s="127" t="s">
        <v>139</v>
      </c>
      <c r="L272" s="25"/>
      <c r="M272" s="131" t="s">
        <v>1</v>
      </c>
      <c r="N272" s="132" t="s">
        <v>34</v>
      </c>
      <c r="O272" s="133">
        <v>0</v>
      </c>
      <c r="P272" s="133">
        <f t="shared" si="54"/>
        <v>0</v>
      </c>
      <c r="Q272" s="133">
        <v>0</v>
      </c>
      <c r="R272" s="133">
        <f t="shared" si="55"/>
        <v>0</v>
      </c>
      <c r="S272" s="133">
        <v>0</v>
      </c>
      <c r="T272" s="134">
        <f t="shared" si="56"/>
        <v>0</v>
      </c>
      <c r="AR272" s="135" t="s">
        <v>164</v>
      </c>
      <c r="AT272" s="135" t="s">
        <v>135</v>
      </c>
      <c r="AU272" s="135" t="s">
        <v>79</v>
      </c>
      <c r="AY272" s="13" t="s">
        <v>132</v>
      </c>
      <c r="BE272" s="136">
        <f t="shared" si="57"/>
        <v>0</v>
      </c>
      <c r="BF272" s="136">
        <f t="shared" si="58"/>
        <v>0</v>
      </c>
      <c r="BG272" s="136">
        <f t="shared" si="59"/>
        <v>0</v>
      </c>
      <c r="BH272" s="136">
        <f t="shared" si="60"/>
        <v>0</v>
      </c>
      <c r="BI272" s="136">
        <f t="shared" si="61"/>
        <v>0</v>
      </c>
      <c r="BJ272" s="13" t="s">
        <v>77</v>
      </c>
      <c r="BK272" s="136">
        <f t="shared" si="62"/>
        <v>0</v>
      </c>
      <c r="BL272" s="13" t="s">
        <v>164</v>
      </c>
      <c r="BM272" s="135" t="s">
        <v>547</v>
      </c>
    </row>
    <row r="273" spans="2:65" s="1" customFormat="1" ht="24" customHeight="1">
      <c r="B273" s="124"/>
      <c r="C273" s="125" t="s">
        <v>443</v>
      </c>
      <c r="D273" s="125" t="s">
        <v>135</v>
      </c>
      <c r="E273" s="126" t="s">
        <v>548</v>
      </c>
      <c r="F273" s="127" t="s">
        <v>549</v>
      </c>
      <c r="G273" s="128" t="s">
        <v>143</v>
      </c>
      <c r="H273" s="129">
        <v>284</v>
      </c>
      <c r="I273" s="130"/>
      <c r="J273" s="130"/>
      <c r="K273" s="127" t="s">
        <v>139</v>
      </c>
      <c r="L273" s="25"/>
      <c r="M273" s="131" t="s">
        <v>1</v>
      </c>
      <c r="N273" s="132" t="s">
        <v>34</v>
      </c>
      <c r="O273" s="133">
        <v>0.11</v>
      </c>
      <c r="P273" s="133">
        <f t="shared" si="54"/>
        <v>31.24</v>
      </c>
      <c r="Q273" s="133">
        <v>0</v>
      </c>
      <c r="R273" s="133">
        <f t="shared" si="55"/>
        <v>0</v>
      </c>
      <c r="S273" s="133">
        <v>0</v>
      </c>
      <c r="T273" s="134">
        <f t="shared" si="56"/>
        <v>0</v>
      </c>
      <c r="AR273" s="135" t="s">
        <v>164</v>
      </c>
      <c r="AT273" s="135" t="s">
        <v>135</v>
      </c>
      <c r="AU273" s="135" t="s">
        <v>79</v>
      </c>
      <c r="AY273" s="13" t="s">
        <v>132</v>
      </c>
      <c r="BE273" s="136">
        <f t="shared" si="57"/>
        <v>0</v>
      </c>
      <c r="BF273" s="136">
        <f t="shared" si="58"/>
        <v>0</v>
      </c>
      <c r="BG273" s="136">
        <f t="shared" si="59"/>
        <v>0</v>
      </c>
      <c r="BH273" s="136">
        <f t="shared" si="60"/>
        <v>0</v>
      </c>
      <c r="BI273" s="136">
        <f t="shared" si="61"/>
        <v>0</v>
      </c>
      <c r="BJ273" s="13" t="s">
        <v>77</v>
      </c>
      <c r="BK273" s="136">
        <f t="shared" si="62"/>
        <v>0</v>
      </c>
      <c r="BL273" s="13" t="s">
        <v>164</v>
      </c>
      <c r="BM273" s="135" t="s">
        <v>550</v>
      </c>
    </row>
    <row r="274" spans="2:65" s="1" customFormat="1" ht="36" customHeight="1">
      <c r="B274" s="124"/>
      <c r="C274" s="137" t="s">
        <v>551</v>
      </c>
      <c r="D274" s="137" t="s">
        <v>204</v>
      </c>
      <c r="E274" s="138" t="s">
        <v>552</v>
      </c>
      <c r="F274" s="139" t="s">
        <v>553</v>
      </c>
      <c r="G274" s="140" t="s">
        <v>143</v>
      </c>
      <c r="H274" s="141">
        <v>289.68</v>
      </c>
      <c r="I274" s="142"/>
      <c r="J274" s="142"/>
      <c r="K274" s="139" t="s">
        <v>1</v>
      </c>
      <c r="L274" s="143"/>
      <c r="M274" s="144" t="s">
        <v>1</v>
      </c>
      <c r="N274" s="145" t="s">
        <v>34</v>
      </c>
      <c r="O274" s="133">
        <v>0</v>
      </c>
      <c r="P274" s="133">
        <f t="shared" si="54"/>
        <v>0</v>
      </c>
      <c r="Q274" s="133">
        <v>0.00075</v>
      </c>
      <c r="R274" s="133">
        <f t="shared" si="55"/>
        <v>0.21726</v>
      </c>
      <c r="S274" s="133">
        <v>0</v>
      </c>
      <c r="T274" s="134">
        <f t="shared" si="56"/>
        <v>0</v>
      </c>
      <c r="AR274" s="135" t="s">
        <v>194</v>
      </c>
      <c r="AT274" s="135" t="s">
        <v>204</v>
      </c>
      <c r="AU274" s="135" t="s">
        <v>79</v>
      </c>
      <c r="AY274" s="13" t="s">
        <v>132</v>
      </c>
      <c r="BE274" s="136">
        <f t="shared" si="57"/>
        <v>0</v>
      </c>
      <c r="BF274" s="136">
        <f t="shared" si="58"/>
        <v>0</v>
      </c>
      <c r="BG274" s="136">
        <f t="shared" si="59"/>
        <v>0</v>
      </c>
      <c r="BH274" s="136">
        <f t="shared" si="60"/>
        <v>0</v>
      </c>
      <c r="BI274" s="136">
        <f t="shared" si="61"/>
        <v>0</v>
      </c>
      <c r="BJ274" s="13" t="s">
        <v>77</v>
      </c>
      <c r="BK274" s="136">
        <f t="shared" si="62"/>
        <v>0</v>
      </c>
      <c r="BL274" s="13" t="s">
        <v>164</v>
      </c>
      <c r="BM274" s="135" t="s">
        <v>554</v>
      </c>
    </row>
    <row r="275" spans="2:65" s="1" customFormat="1" ht="24" customHeight="1">
      <c r="B275" s="124"/>
      <c r="C275" s="125" t="s">
        <v>555</v>
      </c>
      <c r="D275" s="125" t="s">
        <v>135</v>
      </c>
      <c r="E275" s="126" t="s">
        <v>556</v>
      </c>
      <c r="F275" s="127" t="s">
        <v>557</v>
      </c>
      <c r="G275" s="128" t="s">
        <v>251</v>
      </c>
      <c r="H275" s="129">
        <v>5112.965</v>
      </c>
      <c r="I275" s="130"/>
      <c r="J275" s="130"/>
      <c r="K275" s="127" t="s">
        <v>139</v>
      </c>
      <c r="L275" s="25"/>
      <c r="M275" s="131" t="s">
        <v>1</v>
      </c>
      <c r="N275" s="132" t="s">
        <v>34</v>
      </c>
      <c r="O275" s="133">
        <v>0</v>
      </c>
      <c r="P275" s="133">
        <f t="shared" si="54"/>
        <v>0</v>
      </c>
      <c r="Q275" s="133">
        <v>0</v>
      </c>
      <c r="R275" s="133">
        <f t="shared" si="55"/>
        <v>0</v>
      </c>
      <c r="S275" s="133">
        <v>0</v>
      </c>
      <c r="T275" s="134">
        <f t="shared" si="56"/>
        <v>0</v>
      </c>
      <c r="AR275" s="135" t="s">
        <v>164</v>
      </c>
      <c r="AT275" s="135" t="s">
        <v>135</v>
      </c>
      <c r="AU275" s="135" t="s">
        <v>79</v>
      </c>
      <c r="AY275" s="13" t="s">
        <v>132</v>
      </c>
      <c r="BE275" s="136">
        <f t="shared" si="57"/>
        <v>0</v>
      </c>
      <c r="BF275" s="136">
        <f t="shared" si="58"/>
        <v>0</v>
      </c>
      <c r="BG275" s="136">
        <f t="shared" si="59"/>
        <v>0</v>
      </c>
      <c r="BH275" s="136">
        <f t="shared" si="60"/>
        <v>0</v>
      </c>
      <c r="BI275" s="136">
        <f t="shared" si="61"/>
        <v>0</v>
      </c>
      <c r="BJ275" s="13" t="s">
        <v>77</v>
      </c>
      <c r="BK275" s="136">
        <f t="shared" si="62"/>
        <v>0</v>
      </c>
      <c r="BL275" s="13" t="s">
        <v>164</v>
      </c>
      <c r="BM275" s="135" t="s">
        <v>558</v>
      </c>
    </row>
    <row r="276" spans="2:63" s="11" customFormat="1" ht="22.9" customHeight="1">
      <c r="B276" s="112"/>
      <c r="D276" s="113" t="s">
        <v>68</v>
      </c>
      <c r="E276" s="122" t="s">
        <v>559</v>
      </c>
      <c r="F276" s="122" t="s">
        <v>560</v>
      </c>
      <c r="J276" s="123"/>
      <c r="L276" s="112"/>
      <c r="M276" s="116"/>
      <c r="N276" s="117"/>
      <c r="O276" s="117"/>
      <c r="P276" s="118">
        <f>SUM(P277:P297)</f>
        <v>0</v>
      </c>
      <c r="Q276" s="117"/>
      <c r="R276" s="118">
        <f>SUM(R277:R297)</f>
        <v>0</v>
      </c>
      <c r="S276" s="117"/>
      <c r="T276" s="119">
        <f>SUM(T277:T297)</f>
        <v>0</v>
      </c>
      <c r="AR276" s="113" t="s">
        <v>79</v>
      </c>
      <c r="AT276" s="120" t="s">
        <v>68</v>
      </c>
      <c r="AU276" s="120" t="s">
        <v>77</v>
      </c>
      <c r="AY276" s="113" t="s">
        <v>132</v>
      </c>
      <c r="BK276" s="121">
        <f>SUM(BK277:BK297)</f>
        <v>0</v>
      </c>
    </row>
    <row r="277" spans="2:65" s="1" customFormat="1" ht="24" customHeight="1">
      <c r="B277" s="124"/>
      <c r="C277" s="125" t="s">
        <v>345</v>
      </c>
      <c r="D277" s="125" t="s">
        <v>135</v>
      </c>
      <c r="E277" s="126" t="s">
        <v>561</v>
      </c>
      <c r="F277" s="127" t="s">
        <v>562</v>
      </c>
      <c r="G277" s="128" t="s">
        <v>210</v>
      </c>
      <c r="H277" s="129">
        <v>16</v>
      </c>
      <c r="I277" s="130"/>
      <c r="J277" s="130"/>
      <c r="K277" s="127" t="s">
        <v>139</v>
      </c>
      <c r="L277" s="25"/>
      <c r="M277" s="131" t="s">
        <v>1</v>
      </c>
      <c r="N277" s="132" t="s">
        <v>34</v>
      </c>
      <c r="O277" s="133">
        <v>0</v>
      </c>
      <c r="P277" s="133">
        <f aca="true" t="shared" si="63" ref="P277:P297">O277*H277</f>
        <v>0</v>
      </c>
      <c r="Q277" s="133">
        <v>0</v>
      </c>
      <c r="R277" s="133">
        <f aca="true" t="shared" si="64" ref="R277:R297">Q277*H277</f>
        <v>0</v>
      </c>
      <c r="S277" s="133">
        <v>0</v>
      </c>
      <c r="T277" s="134">
        <f aca="true" t="shared" si="65" ref="T277:T297">S277*H277</f>
        <v>0</v>
      </c>
      <c r="AR277" s="135" t="s">
        <v>164</v>
      </c>
      <c r="AT277" s="135" t="s">
        <v>135</v>
      </c>
      <c r="AU277" s="135" t="s">
        <v>79</v>
      </c>
      <c r="AY277" s="13" t="s">
        <v>132</v>
      </c>
      <c r="BE277" s="136">
        <f aca="true" t="shared" si="66" ref="BE277:BE297">IF(N277="základní",J277,0)</f>
        <v>0</v>
      </c>
      <c r="BF277" s="136">
        <f aca="true" t="shared" si="67" ref="BF277:BF297">IF(N277="snížená",J277,0)</f>
        <v>0</v>
      </c>
      <c r="BG277" s="136">
        <f aca="true" t="shared" si="68" ref="BG277:BG297">IF(N277="zákl. přenesená",J277,0)</f>
        <v>0</v>
      </c>
      <c r="BH277" s="136">
        <f aca="true" t="shared" si="69" ref="BH277:BH297">IF(N277="sníž. přenesená",J277,0)</f>
        <v>0</v>
      </c>
      <c r="BI277" s="136">
        <f aca="true" t="shared" si="70" ref="BI277:BI297">IF(N277="nulová",J277,0)</f>
        <v>0</v>
      </c>
      <c r="BJ277" s="13" t="s">
        <v>77</v>
      </c>
      <c r="BK277" s="136">
        <f aca="true" t="shared" si="71" ref="BK277:BK297">ROUND(I277*H277,2)</f>
        <v>0</v>
      </c>
      <c r="BL277" s="13" t="s">
        <v>164</v>
      </c>
      <c r="BM277" s="135" t="s">
        <v>563</v>
      </c>
    </row>
    <row r="278" spans="2:65" s="1" customFormat="1" ht="24" customHeight="1">
      <c r="B278" s="124"/>
      <c r="C278" s="137" t="s">
        <v>564</v>
      </c>
      <c r="D278" s="137" t="s">
        <v>204</v>
      </c>
      <c r="E278" s="138" t="s">
        <v>565</v>
      </c>
      <c r="F278" s="139" t="s">
        <v>566</v>
      </c>
      <c r="G278" s="140" t="s">
        <v>210</v>
      </c>
      <c r="H278" s="141">
        <v>8</v>
      </c>
      <c r="I278" s="142"/>
      <c r="J278" s="142"/>
      <c r="K278" s="139" t="s">
        <v>139</v>
      </c>
      <c r="L278" s="143"/>
      <c r="M278" s="144" t="s">
        <v>1</v>
      </c>
      <c r="N278" s="145" t="s">
        <v>34</v>
      </c>
      <c r="O278" s="133">
        <v>0</v>
      </c>
      <c r="P278" s="133">
        <f t="shared" si="63"/>
        <v>0</v>
      </c>
      <c r="Q278" s="133">
        <v>0</v>
      </c>
      <c r="R278" s="133">
        <f t="shared" si="64"/>
        <v>0</v>
      </c>
      <c r="S278" s="133">
        <v>0</v>
      </c>
      <c r="T278" s="134">
        <f t="shared" si="65"/>
        <v>0</v>
      </c>
      <c r="AR278" s="135" t="s">
        <v>194</v>
      </c>
      <c r="AT278" s="135" t="s">
        <v>204</v>
      </c>
      <c r="AU278" s="135" t="s">
        <v>79</v>
      </c>
      <c r="AY278" s="13" t="s">
        <v>132</v>
      </c>
      <c r="BE278" s="136">
        <f t="shared" si="66"/>
        <v>0</v>
      </c>
      <c r="BF278" s="136">
        <f t="shared" si="67"/>
        <v>0</v>
      </c>
      <c r="BG278" s="136">
        <f t="shared" si="68"/>
        <v>0</v>
      </c>
      <c r="BH278" s="136">
        <f t="shared" si="69"/>
        <v>0</v>
      </c>
      <c r="BI278" s="136">
        <f t="shared" si="70"/>
        <v>0</v>
      </c>
      <c r="BJ278" s="13" t="s">
        <v>77</v>
      </c>
      <c r="BK278" s="136">
        <f t="shared" si="71"/>
        <v>0</v>
      </c>
      <c r="BL278" s="13" t="s">
        <v>164</v>
      </c>
      <c r="BM278" s="135" t="s">
        <v>567</v>
      </c>
    </row>
    <row r="279" spans="2:65" s="1" customFormat="1" ht="24" customHeight="1">
      <c r="B279" s="124"/>
      <c r="C279" s="137" t="s">
        <v>349</v>
      </c>
      <c r="D279" s="137" t="s">
        <v>204</v>
      </c>
      <c r="E279" s="138" t="s">
        <v>568</v>
      </c>
      <c r="F279" s="139" t="s">
        <v>569</v>
      </c>
      <c r="G279" s="140" t="s">
        <v>210</v>
      </c>
      <c r="H279" s="141">
        <v>8</v>
      </c>
      <c r="I279" s="142"/>
      <c r="J279" s="142"/>
      <c r="K279" s="139" t="s">
        <v>139</v>
      </c>
      <c r="L279" s="143"/>
      <c r="M279" s="144" t="s">
        <v>1</v>
      </c>
      <c r="N279" s="145" t="s">
        <v>34</v>
      </c>
      <c r="O279" s="133">
        <v>0</v>
      </c>
      <c r="P279" s="133">
        <f t="shared" si="63"/>
        <v>0</v>
      </c>
      <c r="Q279" s="133">
        <v>0</v>
      </c>
      <c r="R279" s="133">
        <f t="shared" si="64"/>
        <v>0</v>
      </c>
      <c r="S279" s="133">
        <v>0</v>
      </c>
      <c r="T279" s="134">
        <f t="shared" si="65"/>
        <v>0</v>
      </c>
      <c r="AR279" s="135" t="s">
        <v>194</v>
      </c>
      <c r="AT279" s="135" t="s">
        <v>204</v>
      </c>
      <c r="AU279" s="135" t="s">
        <v>79</v>
      </c>
      <c r="AY279" s="13" t="s">
        <v>132</v>
      </c>
      <c r="BE279" s="136">
        <f t="shared" si="66"/>
        <v>0</v>
      </c>
      <c r="BF279" s="136">
        <f t="shared" si="67"/>
        <v>0</v>
      </c>
      <c r="BG279" s="136">
        <f t="shared" si="68"/>
        <v>0</v>
      </c>
      <c r="BH279" s="136">
        <f t="shared" si="69"/>
        <v>0</v>
      </c>
      <c r="BI279" s="136">
        <f t="shared" si="70"/>
        <v>0</v>
      </c>
      <c r="BJ279" s="13" t="s">
        <v>77</v>
      </c>
      <c r="BK279" s="136">
        <f t="shared" si="71"/>
        <v>0</v>
      </c>
      <c r="BL279" s="13" t="s">
        <v>164</v>
      </c>
      <c r="BM279" s="135" t="s">
        <v>570</v>
      </c>
    </row>
    <row r="280" spans="2:65" s="1" customFormat="1" ht="24" customHeight="1">
      <c r="B280" s="124"/>
      <c r="C280" s="125" t="s">
        <v>571</v>
      </c>
      <c r="D280" s="125" t="s">
        <v>135</v>
      </c>
      <c r="E280" s="126" t="s">
        <v>572</v>
      </c>
      <c r="F280" s="127" t="s">
        <v>573</v>
      </c>
      <c r="G280" s="128" t="s">
        <v>210</v>
      </c>
      <c r="H280" s="129">
        <v>6</v>
      </c>
      <c r="I280" s="130"/>
      <c r="J280" s="130"/>
      <c r="K280" s="127" t="s">
        <v>139</v>
      </c>
      <c r="L280" s="25"/>
      <c r="M280" s="131" t="s">
        <v>1</v>
      </c>
      <c r="N280" s="132" t="s">
        <v>34</v>
      </c>
      <c r="O280" s="133">
        <v>0</v>
      </c>
      <c r="P280" s="133">
        <f t="shared" si="63"/>
        <v>0</v>
      </c>
      <c r="Q280" s="133">
        <v>0</v>
      </c>
      <c r="R280" s="133">
        <f t="shared" si="64"/>
        <v>0</v>
      </c>
      <c r="S280" s="133">
        <v>0</v>
      </c>
      <c r="T280" s="134">
        <f t="shared" si="65"/>
        <v>0</v>
      </c>
      <c r="AR280" s="135" t="s">
        <v>164</v>
      </c>
      <c r="AT280" s="135" t="s">
        <v>135</v>
      </c>
      <c r="AU280" s="135" t="s">
        <v>79</v>
      </c>
      <c r="AY280" s="13" t="s">
        <v>132</v>
      </c>
      <c r="BE280" s="136">
        <f t="shared" si="66"/>
        <v>0</v>
      </c>
      <c r="BF280" s="136">
        <f t="shared" si="67"/>
        <v>0</v>
      </c>
      <c r="BG280" s="136">
        <f t="shared" si="68"/>
        <v>0</v>
      </c>
      <c r="BH280" s="136">
        <f t="shared" si="69"/>
        <v>0</v>
      </c>
      <c r="BI280" s="136">
        <f t="shared" si="70"/>
        <v>0</v>
      </c>
      <c r="BJ280" s="13" t="s">
        <v>77</v>
      </c>
      <c r="BK280" s="136">
        <f t="shared" si="71"/>
        <v>0</v>
      </c>
      <c r="BL280" s="13" t="s">
        <v>164</v>
      </c>
      <c r="BM280" s="135" t="s">
        <v>574</v>
      </c>
    </row>
    <row r="281" spans="2:65" s="1" customFormat="1" ht="24" customHeight="1">
      <c r="B281" s="124"/>
      <c r="C281" s="137" t="s">
        <v>352</v>
      </c>
      <c r="D281" s="137" t="s">
        <v>204</v>
      </c>
      <c r="E281" s="138" t="s">
        <v>575</v>
      </c>
      <c r="F281" s="139" t="s">
        <v>576</v>
      </c>
      <c r="G281" s="140" t="s">
        <v>210</v>
      </c>
      <c r="H281" s="141">
        <v>6</v>
      </c>
      <c r="I281" s="142"/>
      <c r="J281" s="142"/>
      <c r="K281" s="139" t="s">
        <v>139</v>
      </c>
      <c r="L281" s="143"/>
      <c r="M281" s="144" t="s">
        <v>1</v>
      </c>
      <c r="N281" s="145" t="s">
        <v>34</v>
      </c>
      <c r="O281" s="133">
        <v>0</v>
      </c>
      <c r="P281" s="133">
        <f t="shared" si="63"/>
        <v>0</v>
      </c>
      <c r="Q281" s="133">
        <v>0</v>
      </c>
      <c r="R281" s="133">
        <f t="shared" si="64"/>
        <v>0</v>
      </c>
      <c r="S281" s="133">
        <v>0</v>
      </c>
      <c r="T281" s="134">
        <f t="shared" si="65"/>
        <v>0</v>
      </c>
      <c r="AR281" s="135" t="s">
        <v>194</v>
      </c>
      <c r="AT281" s="135" t="s">
        <v>204</v>
      </c>
      <c r="AU281" s="135" t="s">
        <v>79</v>
      </c>
      <c r="AY281" s="13" t="s">
        <v>132</v>
      </c>
      <c r="BE281" s="136">
        <f t="shared" si="66"/>
        <v>0</v>
      </c>
      <c r="BF281" s="136">
        <f t="shared" si="67"/>
        <v>0</v>
      </c>
      <c r="BG281" s="136">
        <f t="shared" si="68"/>
        <v>0</v>
      </c>
      <c r="BH281" s="136">
        <f t="shared" si="69"/>
        <v>0</v>
      </c>
      <c r="BI281" s="136">
        <f t="shared" si="70"/>
        <v>0</v>
      </c>
      <c r="BJ281" s="13" t="s">
        <v>77</v>
      </c>
      <c r="BK281" s="136">
        <f t="shared" si="71"/>
        <v>0</v>
      </c>
      <c r="BL281" s="13" t="s">
        <v>164</v>
      </c>
      <c r="BM281" s="135" t="s">
        <v>577</v>
      </c>
    </row>
    <row r="282" spans="2:65" s="1" customFormat="1" ht="24" customHeight="1">
      <c r="B282" s="124"/>
      <c r="C282" s="125" t="s">
        <v>578</v>
      </c>
      <c r="D282" s="125" t="s">
        <v>135</v>
      </c>
      <c r="E282" s="126" t="s">
        <v>579</v>
      </c>
      <c r="F282" s="127" t="s">
        <v>580</v>
      </c>
      <c r="G282" s="128" t="s">
        <v>210</v>
      </c>
      <c r="H282" s="129">
        <v>1</v>
      </c>
      <c r="I282" s="130"/>
      <c r="J282" s="130"/>
      <c r="K282" s="127" t="s">
        <v>139</v>
      </c>
      <c r="L282" s="25"/>
      <c r="M282" s="131" t="s">
        <v>1</v>
      </c>
      <c r="N282" s="132" t="s">
        <v>34</v>
      </c>
      <c r="O282" s="133">
        <v>0</v>
      </c>
      <c r="P282" s="133">
        <f t="shared" si="63"/>
        <v>0</v>
      </c>
      <c r="Q282" s="133">
        <v>0</v>
      </c>
      <c r="R282" s="133">
        <f t="shared" si="64"/>
        <v>0</v>
      </c>
      <c r="S282" s="133">
        <v>0</v>
      </c>
      <c r="T282" s="134">
        <f t="shared" si="65"/>
        <v>0</v>
      </c>
      <c r="AR282" s="135" t="s">
        <v>164</v>
      </c>
      <c r="AT282" s="135" t="s">
        <v>135</v>
      </c>
      <c r="AU282" s="135" t="s">
        <v>79</v>
      </c>
      <c r="AY282" s="13" t="s">
        <v>132</v>
      </c>
      <c r="BE282" s="136">
        <f t="shared" si="66"/>
        <v>0</v>
      </c>
      <c r="BF282" s="136">
        <f t="shared" si="67"/>
        <v>0</v>
      </c>
      <c r="BG282" s="136">
        <f t="shared" si="68"/>
        <v>0</v>
      </c>
      <c r="BH282" s="136">
        <f t="shared" si="69"/>
        <v>0</v>
      </c>
      <c r="BI282" s="136">
        <f t="shared" si="70"/>
        <v>0</v>
      </c>
      <c r="BJ282" s="13" t="s">
        <v>77</v>
      </c>
      <c r="BK282" s="136">
        <f t="shared" si="71"/>
        <v>0</v>
      </c>
      <c r="BL282" s="13" t="s">
        <v>164</v>
      </c>
      <c r="BM282" s="135" t="s">
        <v>581</v>
      </c>
    </row>
    <row r="283" spans="2:65" s="1" customFormat="1" ht="24" customHeight="1">
      <c r="B283" s="124"/>
      <c r="C283" s="137" t="s">
        <v>356</v>
      </c>
      <c r="D283" s="137" t="s">
        <v>204</v>
      </c>
      <c r="E283" s="138" t="s">
        <v>582</v>
      </c>
      <c r="F283" s="139" t="s">
        <v>583</v>
      </c>
      <c r="G283" s="140" t="s">
        <v>210</v>
      </c>
      <c r="H283" s="141">
        <v>1</v>
      </c>
      <c r="I283" s="142"/>
      <c r="J283" s="142"/>
      <c r="K283" s="139" t="s">
        <v>1</v>
      </c>
      <c r="L283" s="143"/>
      <c r="M283" s="144" t="s">
        <v>1</v>
      </c>
      <c r="N283" s="145" t="s">
        <v>34</v>
      </c>
      <c r="O283" s="133">
        <v>0</v>
      </c>
      <c r="P283" s="133">
        <f t="shared" si="63"/>
        <v>0</v>
      </c>
      <c r="Q283" s="133">
        <v>0</v>
      </c>
      <c r="R283" s="133">
        <f t="shared" si="64"/>
        <v>0</v>
      </c>
      <c r="S283" s="133">
        <v>0</v>
      </c>
      <c r="T283" s="134">
        <f t="shared" si="65"/>
        <v>0</v>
      </c>
      <c r="AR283" s="135" t="s">
        <v>194</v>
      </c>
      <c r="AT283" s="135" t="s">
        <v>204</v>
      </c>
      <c r="AU283" s="135" t="s">
        <v>79</v>
      </c>
      <c r="AY283" s="13" t="s">
        <v>132</v>
      </c>
      <c r="BE283" s="136">
        <f t="shared" si="66"/>
        <v>0</v>
      </c>
      <c r="BF283" s="136">
        <f t="shared" si="67"/>
        <v>0</v>
      </c>
      <c r="BG283" s="136">
        <f t="shared" si="68"/>
        <v>0</v>
      </c>
      <c r="BH283" s="136">
        <f t="shared" si="69"/>
        <v>0</v>
      </c>
      <c r="BI283" s="136">
        <f t="shared" si="70"/>
        <v>0</v>
      </c>
      <c r="BJ283" s="13" t="s">
        <v>77</v>
      </c>
      <c r="BK283" s="136">
        <f t="shared" si="71"/>
        <v>0</v>
      </c>
      <c r="BL283" s="13" t="s">
        <v>164</v>
      </c>
      <c r="BM283" s="135" t="s">
        <v>584</v>
      </c>
    </row>
    <row r="284" spans="2:65" s="1" customFormat="1" ht="16.5" customHeight="1">
      <c r="B284" s="124"/>
      <c r="C284" s="125" t="s">
        <v>585</v>
      </c>
      <c r="D284" s="125" t="s">
        <v>135</v>
      </c>
      <c r="E284" s="126" t="s">
        <v>586</v>
      </c>
      <c r="F284" s="127" t="s">
        <v>587</v>
      </c>
      <c r="G284" s="128" t="s">
        <v>210</v>
      </c>
      <c r="H284" s="129">
        <v>16</v>
      </c>
      <c r="I284" s="130"/>
      <c r="J284" s="130"/>
      <c r="K284" s="127" t="s">
        <v>139</v>
      </c>
      <c r="L284" s="25"/>
      <c r="M284" s="131" t="s">
        <v>1</v>
      </c>
      <c r="N284" s="132" t="s">
        <v>34</v>
      </c>
      <c r="O284" s="133">
        <v>0</v>
      </c>
      <c r="P284" s="133">
        <f t="shared" si="63"/>
        <v>0</v>
      </c>
      <c r="Q284" s="133">
        <v>0</v>
      </c>
      <c r="R284" s="133">
        <f t="shared" si="64"/>
        <v>0</v>
      </c>
      <c r="S284" s="133">
        <v>0</v>
      </c>
      <c r="T284" s="134">
        <f t="shared" si="65"/>
        <v>0</v>
      </c>
      <c r="AR284" s="135" t="s">
        <v>164</v>
      </c>
      <c r="AT284" s="135" t="s">
        <v>135</v>
      </c>
      <c r="AU284" s="135" t="s">
        <v>79</v>
      </c>
      <c r="AY284" s="13" t="s">
        <v>132</v>
      </c>
      <c r="BE284" s="136">
        <f t="shared" si="66"/>
        <v>0</v>
      </c>
      <c r="BF284" s="136">
        <f t="shared" si="67"/>
        <v>0</v>
      </c>
      <c r="BG284" s="136">
        <f t="shared" si="68"/>
        <v>0</v>
      </c>
      <c r="BH284" s="136">
        <f t="shared" si="69"/>
        <v>0</v>
      </c>
      <c r="BI284" s="136">
        <f t="shared" si="70"/>
        <v>0</v>
      </c>
      <c r="BJ284" s="13" t="s">
        <v>77</v>
      </c>
      <c r="BK284" s="136">
        <f t="shared" si="71"/>
        <v>0</v>
      </c>
      <c r="BL284" s="13" t="s">
        <v>164</v>
      </c>
      <c r="BM284" s="135" t="s">
        <v>588</v>
      </c>
    </row>
    <row r="285" spans="2:65" s="1" customFormat="1" ht="16.5" customHeight="1">
      <c r="B285" s="124"/>
      <c r="C285" s="137" t="s">
        <v>359</v>
      </c>
      <c r="D285" s="137" t="s">
        <v>204</v>
      </c>
      <c r="E285" s="138" t="s">
        <v>589</v>
      </c>
      <c r="F285" s="139" t="s">
        <v>590</v>
      </c>
      <c r="G285" s="140" t="s">
        <v>210</v>
      </c>
      <c r="H285" s="141">
        <v>16</v>
      </c>
      <c r="I285" s="142"/>
      <c r="J285" s="142"/>
      <c r="K285" s="139" t="s">
        <v>139</v>
      </c>
      <c r="L285" s="143"/>
      <c r="M285" s="144" t="s">
        <v>1</v>
      </c>
      <c r="N285" s="145" t="s">
        <v>34</v>
      </c>
      <c r="O285" s="133">
        <v>0</v>
      </c>
      <c r="P285" s="133">
        <f t="shared" si="63"/>
        <v>0</v>
      </c>
      <c r="Q285" s="133">
        <v>0</v>
      </c>
      <c r="R285" s="133">
        <f t="shared" si="64"/>
        <v>0</v>
      </c>
      <c r="S285" s="133">
        <v>0</v>
      </c>
      <c r="T285" s="134">
        <f t="shared" si="65"/>
        <v>0</v>
      </c>
      <c r="AR285" s="135" t="s">
        <v>194</v>
      </c>
      <c r="AT285" s="135" t="s">
        <v>204</v>
      </c>
      <c r="AU285" s="135" t="s">
        <v>79</v>
      </c>
      <c r="AY285" s="13" t="s">
        <v>132</v>
      </c>
      <c r="BE285" s="136">
        <f t="shared" si="66"/>
        <v>0</v>
      </c>
      <c r="BF285" s="136">
        <f t="shared" si="67"/>
        <v>0</v>
      </c>
      <c r="BG285" s="136">
        <f t="shared" si="68"/>
        <v>0</v>
      </c>
      <c r="BH285" s="136">
        <f t="shared" si="69"/>
        <v>0</v>
      </c>
      <c r="BI285" s="136">
        <f t="shared" si="70"/>
        <v>0</v>
      </c>
      <c r="BJ285" s="13" t="s">
        <v>77</v>
      </c>
      <c r="BK285" s="136">
        <f t="shared" si="71"/>
        <v>0</v>
      </c>
      <c r="BL285" s="13" t="s">
        <v>164</v>
      </c>
      <c r="BM285" s="135" t="s">
        <v>591</v>
      </c>
    </row>
    <row r="286" spans="2:65" s="1" customFormat="1" ht="24" customHeight="1">
      <c r="B286" s="124"/>
      <c r="C286" s="125" t="s">
        <v>592</v>
      </c>
      <c r="D286" s="125" t="s">
        <v>135</v>
      </c>
      <c r="E286" s="126" t="s">
        <v>593</v>
      </c>
      <c r="F286" s="127" t="s">
        <v>594</v>
      </c>
      <c r="G286" s="128" t="s">
        <v>210</v>
      </c>
      <c r="H286" s="129">
        <v>6</v>
      </c>
      <c r="I286" s="130"/>
      <c r="J286" s="130"/>
      <c r="K286" s="127" t="s">
        <v>139</v>
      </c>
      <c r="L286" s="25"/>
      <c r="M286" s="131" t="s">
        <v>1</v>
      </c>
      <c r="N286" s="132" t="s">
        <v>34</v>
      </c>
      <c r="O286" s="133">
        <v>0</v>
      </c>
      <c r="P286" s="133">
        <f t="shared" si="63"/>
        <v>0</v>
      </c>
      <c r="Q286" s="133">
        <v>0</v>
      </c>
      <c r="R286" s="133">
        <f t="shared" si="64"/>
        <v>0</v>
      </c>
      <c r="S286" s="133">
        <v>0</v>
      </c>
      <c r="T286" s="134">
        <f t="shared" si="65"/>
        <v>0</v>
      </c>
      <c r="AR286" s="135" t="s">
        <v>164</v>
      </c>
      <c r="AT286" s="135" t="s">
        <v>135</v>
      </c>
      <c r="AU286" s="135" t="s">
        <v>79</v>
      </c>
      <c r="AY286" s="13" t="s">
        <v>132</v>
      </c>
      <c r="BE286" s="136">
        <f t="shared" si="66"/>
        <v>0</v>
      </c>
      <c r="BF286" s="136">
        <f t="shared" si="67"/>
        <v>0</v>
      </c>
      <c r="BG286" s="136">
        <f t="shared" si="68"/>
        <v>0</v>
      </c>
      <c r="BH286" s="136">
        <f t="shared" si="69"/>
        <v>0</v>
      </c>
      <c r="BI286" s="136">
        <f t="shared" si="70"/>
        <v>0</v>
      </c>
      <c r="BJ286" s="13" t="s">
        <v>77</v>
      </c>
      <c r="BK286" s="136">
        <f t="shared" si="71"/>
        <v>0</v>
      </c>
      <c r="BL286" s="13" t="s">
        <v>164</v>
      </c>
      <c r="BM286" s="135" t="s">
        <v>595</v>
      </c>
    </row>
    <row r="287" spans="2:65" s="1" customFormat="1" ht="16.5" customHeight="1">
      <c r="B287" s="124"/>
      <c r="C287" s="137" t="s">
        <v>363</v>
      </c>
      <c r="D287" s="137" t="s">
        <v>204</v>
      </c>
      <c r="E287" s="138" t="s">
        <v>596</v>
      </c>
      <c r="F287" s="139" t="s">
        <v>597</v>
      </c>
      <c r="G287" s="140" t="s">
        <v>210</v>
      </c>
      <c r="H287" s="141">
        <v>6</v>
      </c>
      <c r="I287" s="142"/>
      <c r="J287" s="142"/>
      <c r="K287" s="139" t="s">
        <v>139</v>
      </c>
      <c r="L287" s="143"/>
      <c r="M287" s="144" t="s">
        <v>1</v>
      </c>
      <c r="N287" s="145" t="s">
        <v>34</v>
      </c>
      <c r="O287" s="133">
        <v>0</v>
      </c>
      <c r="P287" s="133">
        <f t="shared" si="63"/>
        <v>0</v>
      </c>
      <c r="Q287" s="133">
        <v>0</v>
      </c>
      <c r="R287" s="133">
        <f t="shared" si="64"/>
        <v>0</v>
      </c>
      <c r="S287" s="133">
        <v>0</v>
      </c>
      <c r="T287" s="134">
        <f t="shared" si="65"/>
        <v>0</v>
      </c>
      <c r="AR287" s="135" t="s">
        <v>194</v>
      </c>
      <c r="AT287" s="135" t="s">
        <v>204</v>
      </c>
      <c r="AU287" s="135" t="s">
        <v>79</v>
      </c>
      <c r="AY287" s="13" t="s">
        <v>132</v>
      </c>
      <c r="BE287" s="136">
        <f t="shared" si="66"/>
        <v>0</v>
      </c>
      <c r="BF287" s="136">
        <f t="shared" si="67"/>
        <v>0</v>
      </c>
      <c r="BG287" s="136">
        <f t="shared" si="68"/>
        <v>0</v>
      </c>
      <c r="BH287" s="136">
        <f t="shared" si="69"/>
        <v>0</v>
      </c>
      <c r="BI287" s="136">
        <f t="shared" si="70"/>
        <v>0</v>
      </c>
      <c r="BJ287" s="13" t="s">
        <v>77</v>
      </c>
      <c r="BK287" s="136">
        <f t="shared" si="71"/>
        <v>0</v>
      </c>
      <c r="BL287" s="13" t="s">
        <v>164</v>
      </c>
      <c r="BM287" s="135" t="s">
        <v>598</v>
      </c>
    </row>
    <row r="288" spans="2:65" s="1" customFormat="1" ht="24" customHeight="1">
      <c r="B288" s="124"/>
      <c r="C288" s="125" t="s">
        <v>599</v>
      </c>
      <c r="D288" s="125" t="s">
        <v>135</v>
      </c>
      <c r="E288" s="126" t="s">
        <v>600</v>
      </c>
      <c r="F288" s="127" t="s">
        <v>601</v>
      </c>
      <c r="G288" s="128" t="s">
        <v>210</v>
      </c>
      <c r="H288" s="129">
        <v>16</v>
      </c>
      <c r="I288" s="130"/>
      <c r="J288" s="130"/>
      <c r="K288" s="127" t="s">
        <v>139</v>
      </c>
      <c r="L288" s="25"/>
      <c r="M288" s="131" t="s">
        <v>1</v>
      </c>
      <c r="N288" s="132" t="s">
        <v>34</v>
      </c>
      <c r="O288" s="133">
        <v>0</v>
      </c>
      <c r="P288" s="133">
        <f t="shared" si="63"/>
        <v>0</v>
      </c>
      <c r="Q288" s="133">
        <v>0</v>
      </c>
      <c r="R288" s="133">
        <f t="shared" si="64"/>
        <v>0</v>
      </c>
      <c r="S288" s="133">
        <v>0</v>
      </c>
      <c r="T288" s="134">
        <f t="shared" si="65"/>
        <v>0</v>
      </c>
      <c r="AR288" s="135" t="s">
        <v>164</v>
      </c>
      <c r="AT288" s="135" t="s">
        <v>135</v>
      </c>
      <c r="AU288" s="135" t="s">
        <v>79</v>
      </c>
      <c r="AY288" s="13" t="s">
        <v>132</v>
      </c>
      <c r="BE288" s="136">
        <f t="shared" si="66"/>
        <v>0</v>
      </c>
      <c r="BF288" s="136">
        <f t="shared" si="67"/>
        <v>0</v>
      </c>
      <c r="BG288" s="136">
        <f t="shared" si="68"/>
        <v>0</v>
      </c>
      <c r="BH288" s="136">
        <f t="shared" si="69"/>
        <v>0</v>
      </c>
      <c r="BI288" s="136">
        <f t="shared" si="70"/>
        <v>0</v>
      </c>
      <c r="BJ288" s="13" t="s">
        <v>77</v>
      </c>
      <c r="BK288" s="136">
        <f t="shared" si="71"/>
        <v>0</v>
      </c>
      <c r="BL288" s="13" t="s">
        <v>164</v>
      </c>
      <c r="BM288" s="135" t="s">
        <v>602</v>
      </c>
    </row>
    <row r="289" spans="2:65" s="1" customFormat="1" ht="24" customHeight="1">
      <c r="B289" s="124"/>
      <c r="C289" s="137" t="s">
        <v>366</v>
      </c>
      <c r="D289" s="137" t="s">
        <v>204</v>
      </c>
      <c r="E289" s="138" t="s">
        <v>603</v>
      </c>
      <c r="F289" s="139" t="s">
        <v>604</v>
      </c>
      <c r="G289" s="140" t="s">
        <v>210</v>
      </c>
      <c r="H289" s="141">
        <v>16</v>
      </c>
      <c r="I289" s="142"/>
      <c r="J289" s="142"/>
      <c r="K289" s="139" t="s">
        <v>139</v>
      </c>
      <c r="L289" s="143"/>
      <c r="M289" s="144" t="s">
        <v>1</v>
      </c>
      <c r="N289" s="145" t="s">
        <v>34</v>
      </c>
      <c r="O289" s="133">
        <v>0</v>
      </c>
      <c r="P289" s="133">
        <f t="shared" si="63"/>
        <v>0</v>
      </c>
      <c r="Q289" s="133">
        <v>0</v>
      </c>
      <c r="R289" s="133">
        <f t="shared" si="64"/>
        <v>0</v>
      </c>
      <c r="S289" s="133">
        <v>0</v>
      </c>
      <c r="T289" s="134">
        <f t="shared" si="65"/>
        <v>0</v>
      </c>
      <c r="AR289" s="135" t="s">
        <v>194</v>
      </c>
      <c r="AT289" s="135" t="s">
        <v>204</v>
      </c>
      <c r="AU289" s="135" t="s">
        <v>79</v>
      </c>
      <c r="AY289" s="13" t="s">
        <v>132</v>
      </c>
      <c r="BE289" s="136">
        <f t="shared" si="66"/>
        <v>0</v>
      </c>
      <c r="BF289" s="136">
        <f t="shared" si="67"/>
        <v>0</v>
      </c>
      <c r="BG289" s="136">
        <f t="shared" si="68"/>
        <v>0</v>
      </c>
      <c r="BH289" s="136">
        <f t="shared" si="69"/>
        <v>0</v>
      </c>
      <c r="BI289" s="136">
        <f t="shared" si="70"/>
        <v>0</v>
      </c>
      <c r="BJ289" s="13" t="s">
        <v>77</v>
      </c>
      <c r="BK289" s="136">
        <f t="shared" si="71"/>
        <v>0</v>
      </c>
      <c r="BL289" s="13" t="s">
        <v>164</v>
      </c>
      <c r="BM289" s="135" t="s">
        <v>605</v>
      </c>
    </row>
    <row r="290" spans="2:65" s="1" customFormat="1" ht="24" customHeight="1">
      <c r="B290" s="124"/>
      <c r="C290" s="125" t="s">
        <v>606</v>
      </c>
      <c r="D290" s="125" t="s">
        <v>135</v>
      </c>
      <c r="E290" s="126" t="s">
        <v>607</v>
      </c>
      <c r="F290" s="127" t="s">
        <v>608</v>
      </c>
      <c r="G290" s="128" t="s">
        <v>210</v>
      </c>
      <c r="H290" s="129">
        <v>6</v>
      </c>
      <c r="I290" s="130"/>
      <c r="J290" s="130"/>
      <c r="K290" s="127" t="s">
        <v>139</v>
      </c>
      <c r="L290" s="25"/>
      <c r="M290" s="131" t="s">
        <v>1</v>
      </c>
      <c r="N290" s="132" t="s">
        <v>34</v>
      </c>
      <c r="O290" s="133">
        <v>0</v>
      </c>
      <c r="P290" s="133">
        <f t="shared" si="63"/>
        <v>0</v>
      </c>
      <c r="Q290" s="133">
        <v>0</v>
      </c>
      <c r="R290" s="133">
        <f t="shared" si="64"/>
        <v>0</v>
      </c>
      <c r="S290" s="133">
        <v>0</v>
      </c>
      <c r="T290" s="134">
        <f t="shared" si="65"/>
        <v>0</v>
      </c>
      <c r="AR290" s="135" t="s">
        <v>164</v>
      </c>
      <c r="AT290" s="135" t="s">
        <v>135</v>
      </c>
      <c r="AU290" s="135" t="s">
        <v>79</v>
      </c>
      <c r="AY290" s="13" t="s">
        <v>132</v>
      </c>
      <c r="BE290" s="136">
        <f t="shared" si="66"/>
        <v>0</v>
      </c>
      <c r="BF290" s="136">
        <f t="shared" si="67"/>
        <v>0</v>
      </c>
      <c r="BG290" s="136">
        <f t="shared" si="68"/>
        <v>0</v>
      </c>
      <c r="BH290" s="136">
        <f t="shared" si="69"/>
        <v>0</v>
      </c>
      <c r="BI290" s="136">
        <f t="shared" si="70"/>
        <v>0</v>
      </c>
      <c r="BJ290" s="13" t="s">
        <v>77</v>
      </c>
      <c r="BK290" s="136">
        <f t="shared" si="71"/>
        <v>0</v>
      </c>
      <c r="BL290" s="13" t="s">
        <v>164</v>
      </c>
      <c r="BM290" s="135" t="s">
        <v>609</v>
      </c>
    </row>
    <row r="291" spans="2:65" s="1" customFormat="1" ht="24" customHeight="1">
      <c r="B291" s="124"/>
      <c r="C291" s="137" t="s">
        <v>370</v>
      </c>
      <c r="D291" s="137" t="s">
        <v>204</v>
      </c>
      <c r="E291" s="138" t="s">
        <v>610</v>
      </c>
      <c r="F291" s="139" t="s">
        <v>611</v>
      </c>
      <c r="G291" s="140" t="s">
        <v>210</v>
      </c>
      <c r="H291" s="141">
        <v>6</v>
      </c>
      <c r="I291" s="142"/>
      <c r="J291" s="142"/>
      <c r="K291" s="139" t="s">
        <v>139</v>
      </c>
      <c r="L291" s="143"/>
      <c r="M291" s="144" t="s">
        <v>1</v>
      </c>
      <c r="N291" s="145" t="s">
        <v>34</v>
      </c>
      <c r="O291" s="133">
        <v>0</v>
      </c>
      <c r="P291" s="133">
        <f t="shared" si="63"/>
        <v>0</v>
      </c>
      <c r="Q291" s="133">
        <v>0</v>
      </c>
      <c r="R291" s="133">
        <f t="shared" si="64"/>
        <v>0</v>
      </c>
      <c r="S291" s="133">
        <v>0</v>
      </c>
      <c r="T291" s="134">
        <f t="shared" si="65"/>
        <v>0</v>
      </c>
      <c r="AR291" s="135" t="s">
        <v>194</v>
      </c>
      <c r="AT291" s="135" t="s">
        <v>204</v>
      </c>
      <c r="AU291" s="135" t="s">
        <v>79</v>
      </c>
      <c r="AY291" s="13" t="s">
        <v>132</v>
      </c>
      <c r="BE291" s="136">
        <f t="shared" si="66"/>
        <v>0</v>
      </c>
      <c r="BF291" s="136">
        <f t="shared" si="67"/>
        <v>0</v>
      </c>
      <c r="BG291" s="136">
        <f t="shared" si="68"/>
        <v>0</v>
      </c>
      <c r="BH291" s="136">
        <f t="shared" si="69"/>
        <v>0</v>
      </c>
      <c r="BI291" s="136">
        <f t="shared" si="70"/>
        <v>0</v>
      </c>
      <c r="BJ291" s="13" t="s">
        <v>77</v>
      </c>
      <c r="BK291" s="136">
        <f t="shared" si="71"/>
        <v>0</v>
      </c>
      <c r="BL291" s="13" t="s">
        <v>164</v>
      </c>
      <c r="BM291" s="135" t="s">
        <v>612</v>
      </c>
    </row>
    <row r="292" spans="2:65" s="1" customFormat="1" ht="24" customHeight="1">
      <c r="B292" s="124"/>
      <c r="C292" s="125" t="s">
        <v>613</v>
      </c>
      <c r="D292" s="125" t="s">
        <v>135</v>
      </c>
      <c r="E292" s="126" t="s">
        <v>614</v>
      </c>
      <c r="F292" s="127" t="s">
        <v>615</v>
      </c>
      <c r="G292" s="128" t="s">
        <v>210</v>
      </c>
      <c r="H292" s="129">
        <v>19</v>
      </c>
      <c r="I292" s="130"/>
      <c r="J292" s="130"/>
      <c r="K292" s="127" t="s">
        <v>139</v>
      </c>
      <c r="L292" s="25"/>
      <c r="M292" s="131" t="s">
        <v>1</v>
      </c>
      <c r="N292" s="132" t="s">
        <v>34</v>
      </c>
      <c r="O292" s="133">
        <v>0</v>
      </c>
      <c r="P292" s="133">
        <f t="shared" si="63"/>
        <v>0</v>
      </c>
      <c r="Q292" s="133">
        <v>0</v>
      </c>
      <c r="R292" s="133">
        <f t="shared" si="64"/>
        <v>0</v>
      </c>
      <c r="S292" s="133">
        <v>0</v>
      </c>
      <c r="T292" s="134">
        <f t="shared" si="65"/>
        <v>0</v>
      </c>
      <c r="AR292" s="135" t="s">
        <v>164</v>
      </c>
      <c r="AT292" s="135" t="s">
        <v>135</v>
      </c>
      <c r="AU292" s="135" t="s">
        <v>79</v>
      </c>
      <c r="AY292" s="13" t="s">
        <v>132</v>
      </c>
      <c r="BE292" s="136">
        <f t="shared" si="66"/>
        <v>0</v>
      </c>
      <c r="BF292" s="136">
        <f t="shared" si="67"/>
        <v>0</v>
      </c>
      <c r="BG292" s="136">
        <f t="shared" si="68"/>
        <v>0</v>
      </c>
      <c r="BH292" s="136">
        <f t="shared" si="69"/>
        <v>0</v>
      </c>
      <c r="BI292" s="136">
        <f t="shared" si="70"/>
        <v>0</v>
      </c>
      <c r="BJ292" s="13" t="s">
        <v>77</v>
      </c>
      <c r="BK292" s="136">
        <f t="shared" si="71"/>
        <v>0</v>
      </c>
      <c r="BL292" s="13" t="s">
        <v>164</v>
      </c>
      <c r="BM292" s="135" t="s">
        <v>616</v>
      </c>
    </row>
    <row r="293" spans="2:65" s="1" customFormat="1" ht="24" customHeight="1">
      <c r="B293" s="124"/>
      <c r="C293" s="125" t="s">
        <v>373</v>
      </c>
      <c r="D293" s="125" t="s">
        <v>135</v>
      </c>
      <c r="E293" s="126" t="s">
        <v>617</v>
      </c>
      <c r="F293" s="127" t="s">
        <v>618</v>
      </c>
      <c r="G293" s="128" t="s">
        <v>210</v>
      </c>
      <c r="H293" s="129">
        <v>24</v>
      </c>
      <c r="I293" s="130"/>
      <c r="J293" s="130"/>
      <c r="K293" s="127" t="s">
        <v>139</v>
      </c>
      <c r="L293" s="25"/>
      <c r="M293" s="131" t="s">
        <v>1</v>
      </c>
      <c r="N293" s="132" t="s">
        <v>34</v>
      </c>
      <c r="O293" s="133">
        <v>0</v>
      </c>
      <c r="P293" s="133">
        <f t="shared" si="63"/>
        <v>0</v>
      </c>
      <c r="Q293" s="133">
        <v>0</v>
      </c>
      <c r="R293" s="133">
        <f t="shared" si="64"/>
        <v>0</v>
      </c>
      <c r="S293" s="133">
        <v>0</v>
      </c>
      <c r="T293" s="134">
        <f t="shared" si="65"/>
        <v>0</v>
      </c>
      <c r="AR293" s="135" t="s">
        <v>164</v>
      </c>
      <c r="AT293" s="135" t="s">
        <v>135</v>
      </c>
      <c r="AU293" s="135" t="s">
        <v>79</v>
      </c>
      <c r="AY293" s="13" t="s">
        <v>132</v>
      </c>
      <c r="BE293" s="136">
        <f t="shared" si="66"/>
        <v>0</v>
      </c>
      <c r="BF293" s="136">
        <f t="shared" si="67"/>
        <v>0</v>
      </c>
      <c r="BG293" s="136">
        <f t="shared" si="68"/>
        <v>0</v>
      </c>
      <c r="BH293" s="136">
        <f t="shared" si="69"/>
        <v>0</v>
      </c>
      <c r="BI293" s="136">
        <f t="shared" si="70"/>
        <v>0</v>
      </c>
      <c r="BJ293" s="13" t="s">
        <v>77</v>
      </c>
      <c r="BK293" s="136">
        <f t="shared" si="71"/>
        <v>0</v>
      </c>
      <c r="BL293" s="13" t="s">
        <v>164</v>
      </c>
      <c r="BM293" s="135" t="s">
        <v>619</v>
      </c>
    </row>
    <row r="294" spans="2:65" s="1" customFormat="1" ht="16.5" customHeight="1">
      <c r="B294" s="124"/>
      <c r="C294" s="137" t="s">
        <v>620</v>
      </c>
      <c r="D294" s="137" t="s">
        <v>204</v>
      </c>
      <c r="E294" s="138" t="s">
        <v>621</v>
      </c>
      <c r="F294" s="139" t="s">
        <v>622</v>
      </c>
      <c r="G294" s="140" t="s">
        <v>201</v>
      </c>
      <c r="H294" s="141">
        <v>16.6</v>
      </c>
      <c r="I294" s="142"/>
      <c r="J294" s="142"/>
      <c r="K294" s="139" t="s">
        <v>139</v>
      </c>
      <c r="L294" s="143"/>
      <c r="M294" s="144" t="s">
        <v>1</v>
      </c>
      <c r="N294" s="145" t="s">
        <v>34</v>
      </c>
      <c r="O294" s="133">
        <v>0</v>
      </c>
      <c r="P294" s="133">
        <f t="shared" si="63"/>
        <v>0</v>
      </c>
      <c r="Q294" s="133">
        <v>0</v>
      </c>
      <c r="R294" s="133">
        <f t="shared" si="64"/>
        <v>0</v>
      </c>
      <c r="S294" s="133">
        <v>0</v>
      </c>
      <c r="T294" s="134">
        <f t="shared" si="65"/>
        <v>0</v>
      </c>
      <c r="AR294" s="135" t="s">
        <v>194</v>
      </c>
      <c r="AT294" s="135" t="s">
        <v>204</v>
      </c>
      <c r="AU294" s="135" t="s">
        <v>79</v>
      </c>
      <c r="AY294" s="13" t="s">
        <v>132</v>
      </c>
      <c r="BE294" s="136">
        <f t="shared" si="66"/>
        <v>0</v>
      </c>
      <c r="BF294" s="136">
        <f t="shared" si="67"/>
        <v>0</v>
      </c>
      <c r="BG294" s="136">
        <f t="shared" si="68"/>
        <v>0</v>
      </c>
      <c r="BH294" s="136">
        <f t="shared" si="69"/>
        <v>0</v>
      </c>
      <c r="BI294" s="136">
        <f t="shared" si="70"/>
        <v>0</v>
      </c>
      <c r="BJ294" s="13" t="s">
        <v>77</v>
      </c>
      <c r="BK294" s="136">
        <f t="shared" si="71"/>
        <v>0</v>
      </c>
      <c r="BL294" s="13" t="s">
        <v>164</v>
      </c>
      <c r="BM294" s="135" t="s">
        <v>623</v>
      </c>
    </row>
    <row r="295" spans="2:65" s="1" customFormat="1" ht="24" customHeight="1">
      <c r="B295" s="124"/>
      <c r="C295" s="125" t="s">
        <v>377</v>
      </c>
      <c r="D295" s="125" t="s">
        <v>135</v>
      </c>
      <c r="E295" s="126" t="s">
        <v>624</v>
      </c>
      <c r="F295" s="127" t="s">
        <v>625</v>
      </c>
      <c r="G295" s="128" t="s">
        <v>210</v>
      </c>
      <c r="H295" s="129">
        <v>22</v>
      </c>
      <c r="I295" s="130"/>
      <c r="J295" s="130"/>
      <c r="K295" s="127" t="s">
        <v>139</v>
      </c>
      <c r="L295" s="25"/>
      <c r="M295" s="131" t="s">
        <v>1</v>
      </c>
      <c r="N295" s="132" t="s">
        <v>34</v>
      </c>
      <c r="O295" s="133">
        <v>0</v>
      </c>
      <c r="P295" s="133">
        <f t="shared" si="63"/>
        <v>0</v>
      </c>
      <c r="Q295" s="133">
        <v>0</v>
      </c>
      <c r="R295" s="133">
        <f t="shared" si="64"/>
        <v>0</v>
      </c>
      <c r="S295" s="133">
        <v>0</v>
      </c>
      <c r="T295" s="134">
        <f t="shared" si="65"/>
        <v>0</v>
      </c>
      <c r="AR295" s="135" t="s">
        <v>164</v>
      </c>
      <c r="AT295" s="135" t="s">
        <v>135</v>
      </c>
      <c r="AU295" s="135" t="s">
        <v>79</v>
      </c>
      <c r="AY295" s="13" t="s">
        <v>132</v>
      </c>
      <c r="BE295" s="136">
        <f t="shared" si="66"/>
        <v>0</v>
      </c>
      <c r="BF295" s="136">
        <f t="shared" si="67"/>
        <v>0</v>
      </c>
      <c r="BG295" s="136">
        <f t="shared" si="68"/>
        <v>0</v>
      </c>
      <c r="BH295" s="136">
        <f t="shared" si="69"/>
        <v>0</v>
      </c>
      <c r="BI295" s="136">
        <f t="shared" si="70"/>
        <v>0</v>
      </c>
      <c r="BJ295" s="13" t="s">
        <v>77</v>
      </c>
      <c r="BK295" s="136">
        <f t="shared" si="71"/>
        <v>0</v>
      </c>
      <c r="BL295" s="13" t="s">
        <v>164</v>
      </c>
      <c r="BM295" s="135" t="s">
        <v>626</v>
      </c>
    </row>
    <row r="296" spans="2:65" s="1" customFormat="1" ht="16.5" customHeight="1">
      <c r="B296" s="124"/>
      <c r="C296" s="137" t="s">
        <v>627</v>
      </c>
      <c r="D296" s="137" t="s">
        <v>204</v>
      </c>
      <c r="E296" s="138" t="s">
        <v>628</v>
      </c>
      <c r="F296" s="139" t="s">
        <v>629</v>
      </c>
      <c r="G296" s="140" t="s">
        <v>210</v>
      </c>
      <c r="H296" s="141">
        <v>22</v>
      </c>
      <c r="I296" s="142"/>
      <c r="J296" s="142"/>
      <c r="K296" s="139" t="s">
        <v>139</v>
      </c>
      <c r="L296" s="143"/>
      <c r="M296" s="144" t="s">
        <v>1</v>
      </c>
      <c r="N296" s="145" t="s">
        <v>34</v>
      </c>
      <c r="O296" s="133">
        <v>0</v>
      </c>
      <c r="P296" s="133">
        <f t="shared" si="63"/>
        <v>0</v>
      </c>
      <c r="Q296" s="133">
        <v>0</v>
      </c>
      <c r="R296" s="133">
        <f t="shared" si="64"/>
        <v>0</v>
      </c>
      <c r="S296" s="133">
        <v>0</v>
      </c>
      <c r="T296" s="134">
        <f t="shared" si="65"/>
        <v>0</v>
      </c>
      <c r="AR296" s="135" t="s">
        <v>194</v>
      </c>
      <c r="AT296" s="135" t="s">
        <v>204</v>
      </c>
      <c r="AU296" s="135" t="s">
        <v>79</v>
      </c>
      <c r="AY296" s="13" t="s">
        <v>132</v>
      </c>
      <c r="BE296" s="136">
        <f t="shared" si="66"/>
        <v>0</v>
      </c>
      <c r="BF296" s="136">
        <f t="shared" si="67"/>
        <v>0</v>
      </c>
      <c r="BG296" s="136">
        <f t="shared" si="68"/>
        <v>0</v>
      </c>
      <c r="BH296" s="136">
        <f t="shared" si="69"/>
        <v>0</v>
      </c>
      <c r="BI296" s="136">
        <f t="shared" si="70"/>
        <v>0</v>
      </c>
      <c r="BJ296" s="13" t="s">
        <v>77</v>
      </c>
      <c r="BK296" s="136">
        <f t="shared" si="71"/>
        <v>0</v>
      </c>
      <c r="BL296" s="13" t="s">
        <v>164</v>
      </c>
      <c r="BM296" s="135" t="s">
        <v>630</v>
      </c>
    </row>
    <row r="297" spans="2:65" s="1" customFormat="1" ht="24" customHeight="1">
      <c r="B297" s="124"/>
      <c r="C297" s="125" t="s">
        <v>380</v>
      </c>
      <c r="D297" s="125" t="s">
        <v>135</v>
      </c>
      <c r="E297" s="126" t="s">
        <v>631</v>
      </c>
      <c r="F297" s="127" t="s">
        <v>632</v>
      </c>
      <c r="G297" s="128" t="s">
        <v>251</v>
      </c>
      <c r="H297" s="129">
        <v>2718.071</v>
      </c>
      <c r="I297" s="130"/>
      <c r="J297" s="130"/>
      <c r="K297" s="127" t="s">
        <v>139</v>
      </c>
      <c r="L297" s="25"/>
      <c r="M297" s="131" t="s">
        <v>1</v>
      </c>
      <c r="N297" s="132" t="s">
        <v>34</v>
      </c>
      <c r="O297" s="133">
        <v>0</v>
      </c>
      <c r="P297" s="133">
        <f t="shared" si="63"/>
        <v>0</v>
      </c>
      <c r="Q297" s="133">
        <v>0</v>
      </c>
      <c r="R297" s="133">
        <f t="shared" si="64"/>
        <v>0</v>
      </c>
      <c r="S297" s="133">
        <v>0</v>
      </c>
      <c r="T297" s="134">
        <f t="shared" si="65"/>
        <v>0</v>
      </c>
      <c r="AR297" s="135" t="s">
        <v>164</v>
      </c>
      <c r="AT297" s="135" t="s">
        <v>135</v>
      </c>
      <c r="AU297" s="135" t="s">
        <v>79</v>
      </c>
      <c r="AY297" s="13" t="s">
        <v>132</v>
      </c>
      <c r="BE297" s="136">
        <f t="shared" si="66"/>
        <v>0</v>
      </c>
      <c r="BF297" s="136">
        <f t="shared" si="67"/>
        <v>0</v>
      </c>
      <c r="BG297" s="136">
        <f t="shared" si="68"/>
        <v>0</v>
      </c>
      <c r="BH297" s="136">
        <f t="shared" si="69"/>
        <v>0</v>
      </c>
      <c r="BI297" s="136">
        <f t="shared" si="70"/>
        <v>0</v>
      </c>
      <c r="BJ297" s="13" t="s">
        <v>77</v>
      </c>
      <c r="BK297" s="136">
        <f t="shared" si="71"/>
        <v>0</v>
      </c>
      <c r="BL297" s="13" t="s">
        <v>164</v>
      </c>
      <c r="BM297" s="135" t="s">
        <v>633</v>
      </c>
    </row>
    <row r="298" spans="2:63" s="11" customFormat="1" ht="22.9" customHeight="1">
      <c r="B298" s="112"/>
      <c r="D298" s="113" t="s">
        <v>68</v>
      </c>
      <c r="E298" s="122" t="s">
        <v>634</v>
      </c>
      <c r="F298" s="122" t="s">
        <v>635</v>
      </c>
      <c r="J298" s="123"/>
      <c r="L298" s="112"/>
      <c r="M298" s="116"/>
      <c r="N298" s="117"/>
      <c r="O298" s="117"/>
      <c r="P298" s="118">
        <f>SUM(P299:P308)</f>
        <v>0</v>
      </c>
      <c r="Q298" s="117"/>
      <c r="R298" s="118">
        <f>SUM(R299:R308)</f>
        <v>0</v>
      </c>
      <c r="S298" s="117"/>
      <c r="T298" s="119">
        <f>SUM(T299:T308)</f>
        <v>0</v>
      </c>
      <c r="AR298" s="113" t="s">
        <v>79</v>
      </c>
      <c r="AT298" s="120" t="s">
        <v>68</v>
      </c>
      <c r="AU298" s="120" t="s">
        <v>77</v>
      </c>
      <c r="AY298" s="113" t="s">
        <v>132</v>
      </c>
      <c r="BK298" s="121">
        <f>SUM(BK299:BK308)</f>
        <v>0</v>
      </c>
    </row>
    <row r="299" spans="2:65" s="1" customFormat="1" ht="24" customHeight="1">
      <c r="B299" s="124"/>
      <c r="C299" s="125" t="s">
        <v>636</v>
      </c>
      <c r="D299" s="125" t="s">
        <v>135</v>
      </c>
      <c r="E299" s="126" t="s">
        <v>637</v>
      </c>
      <c r="F299" s="127" t="s">
        <v>638</v>
      </c>
      <c r="G299" s="128" t="s">
        <v>201</v>
      </c>
      <c r="H299" s="129">
        <v>67</v>
      </c>
      <c r="I299" s="130"/>
      <c r="J299" s="130"/>
      <c r="K299" s="127" t="s">
        <v>139</v>
      </c>
      <c r="L299" s="25"/>
      <c r="M299" s="131" t="s">
        <v>1</v>
      </c>
      <c r="N299" s="132" t="s">
        <v>34</v>
      </c>
      <c r="O299" s="133">
        <v>0</v>
      </c>
      <c r="P299" s="133">
        <f aca="true" t="shared" si="72" ref="P299:P308">O299*H299</f>
        <v>0</v>
      </c>
      <c r="Q299" s="133">
        <v>0</v>
      </c>
      <c r="R299" s="133">
        <f aca="true" t="shared" si="73" ref="R299:R308">Q299*H299</f>
        <v>0</v>
      </c>
      <c r="S299" s="133">
        <v>0</v>
      </c>
      <c r="T299" s="134">
        <f aca="true" t="shared" si="74" ref="T299:T308">S299*H299</f>
        <v>0</v>
      </c>
      <c r="AR299" s="135" t="s">
        <v>164</v>
      </c>
      <c r="AT299" s="135" t="s">
        <v>135</v>
      </c>
      <c r="AU299" s="135" t="s">
        <v>79</v>
      </c>
      <c r="AY299" s="13" t="s">
        <v>132</v>
      </c>
      <c r="BE299" s="136">
        <f aca="true" t="shared" si="75" ref="BE299:BE308">IF(N299="základní",J299,0)</f>
        <v>0</v>
      </c>
      <c r="BF299" s="136">
        <f aca="true" t="shared" si="76" ref="BF299:BF308">IF(N299="snížená",J299,0)</f>
        <v>0</v>
      </c>
      <c r="BG299" s="136">
        <f aca="true" t="shared" si="77" ref="BG299:BG308">IF(N299="zákl. přenesená",J299,0)</f>
        <v>0</v>
      </c>
      <c r="BH299" s="136">
        <f aca="true" t="shared" si="78" ref="BH299:BH308">IF(N299="sníž. přenesená",J299,0)</f>
        <v>0</v>
      </c>
      <c r="BI299" s="136">
        <f aca="true" t="shared" si="79" ref="BI299:BI308">IF(N299="nulová",J299,0)</f>
        <v>0</v>
      </c>
      <c r="BJ299" s="13" t="s">
        <v>77</v>
      </c>
      <c r="BK299" s="136">
        <f aca="true" t="shared" si="80" ref="BK299:BK308">ROUND(I299*H299,2)</f>
        <v>0</v>
      </c>
      <c r="BL299" s="13" t="s">
        <v>164</v>
      </c>
      <c r="BM299" s="135" t="s">
        <v>639</v>
      </c>
    </row>
    <row r="300" spans="2:65" s="1" customFormat="1" ht="16.5" customHeight="1">
      <c r="B300" s="124"/>
      <c r="C300" s="137" t="s">
        <v>384</v>
      </c>
      <c r="D300" s="137" t="s">
        <v>204</v>
      </c>
      <c r="E300" s="138" t="s">
        <v>640</v>
      </c>
      <c r="F300" s="139" t="s">
        <v>641</v>
      </c>
      <c r="G300" s="140" t="s">
        <v>210</v>
      </c>
      <c r="H300" s="141">
        <v>192</v>
      </c>
      <c r="I300" s="142"/>
      <c r="J300" s="142"/>
      <c r="K300" s="139" t="s">
        <v>139</v>
      </c>
      <c r="L300" s="143"/>
      <c r="M300" s="144" t="s">
        <v>1</v>
      </c>
      <c r="N300" s="145" t="s">
        <v>34</v>
      </c>
      <c r="O300" s="133">
        <v>0</v>
      </c>
      <c r="P300" s="133">
        <f t="shared" si="72"/>
        <v>0</v>
      </c>
      <c r="Q300" s="133">
        <v>0</v>
      </c>
      <c r="R300" s="133">
        <f t="shared" si="73"/>
        <v>0</v>
      </c>
      <c r="S300" s="133">
        <v>0</v>
      </c>
      <c r="T300" s="134">
        <f t="shared" si="74"/>
        <v>0</v>
      </c>
      <c r="AR300" s="135" t="s">
        <v>194</v>
      </c>
      <c r="AT300" s="135" t="s">
        <v>204</v>
      </c>
      <c r="AU300" s="135" t="s">
        <v>79</v>
      </c>
      <c r="AY300" s="13" t="s">
        <v>132</v>
      </c>
      <c r="BE300" s="136">
        <f t="shared" si="75"/>
        <v>0</v>
      </c>
      <c r="BF300" s="136">
        <f t="shared" si="76"/>
        <v>0</v>
      </c>
      <c r="BG300" s="136">
        <f t="shared" si="77"/>
        <v>0</v>
      </c>
      <c r="BH300" s="136">
        <f t="shared" si="78"/>
        <v>0</v>
      </c>
      <c r="BI300" s="136">
        <f t="shared" si="79"/>
        <v>0</v>
      </c>
      <c r="BJ300" s="13" t="s">
        <v>77</v>
      </c>
      <c r="BK300" s="136">
        <f t="shared" si="80"/>
        <v>0</v>
      </c>
      <c r="BL300" s="13" t="s">
        <v>164</v>
      </c>
      <c r="BM300" s="135" t="s">
        <v>642</v>
      </c>
    </row>
    <row r="301" spans="2:65" s="1" customFormat="1" ht="24" customHeight="1">
      <c r="B301" s="124"/>
      <c r="C301" s="125" t="s">
        <v>643</v>
      </c>
      <c r="D301" s="125" t="s">
        <v>135</v>
      </c>
      <c r="E301" s="126" t="s">
        <v>644</v>
      </c>
      <c r="F301" s="127" t="s">
        <v>645</v>
      </c>
      <c r="G301" s="128" t="s">
        <v>201</v>
      </c>
      <c r="H301" s="129">
        <v>64</v>
      </c>
      <c r="I301" s="130"/>
      <c r="J301" s="130"/>
      <c r="K301" s="127" t="s">
        <v>139</v>
      </c>
      <c r="L301" s="25"/>
      <c r="M301" s="131" t="s">
        <v>1</v>
      </c>
      <c r="N301" s="132" t="s">
        <v>34</v>
      </c>
      <c r="O301" s="133">
        <v>0</v>
      </c>
      <c r="P301" s="133">
        <f t="shared" si="72"/>
        <v>0</v>
      </c>
      <c r="Q301" s="133">
        <v>0</v>
      </c>
      <c r="R301" s="133">
        <f t="shared" si="73"/>
        <v>0</v>
      </c>
      <c r="S301" s="133">
        <v>0</v>
      </c>
      <c r="T301" s="134">
        <f t="shared" si="74"/>
        <v>0</v>
      </c>
      <c r="AR301" s="135" t="s">
        <v>164</v>
      </c>
      <c r="AT301" s="135" t="s">
        <v>135</v>
      </c>
      <c r="AU301" s="135" t="s">
        <v>79</v>
      </c>
      <c r="AY301" s="13" t="s">
        <v>132</v>
      </c>
      <c r="BE301" s="136">
        <f t="shared" si="75"/>
        <v>0</v>
      </c>
      <c r="BF301" s="136">
        <f t="shared" si="76"/>
        <v>0</v>
      </c>
      <c r="BG301" s="136">
        <f t="shared" si="77"/>
        <v>0</v>
      </c>
      <c r="BH301" s="136">
        <f t="shared" si="78"/>
        <v>0</v>
      </c>
      <c r="BI301" s="136">
        <f t="shared" si="79"/>
        <v>0</v>
      </c>
      <c r="BJ301" s="13" t="s">
        <v>77</v>
      </c>
      <c r="BK301" s="136">
        <f t="shared" si="80"/>
        <v>0</v>
      </c>
      <c r="BL301" s="13" t="s">
        <v>164</v>
      </c>
      <c r="BM301" s="135" t="s">
        <v>646</v>
      </c>
    </row>
    <row r="302" spans="2:65" s="1" customFormat="1" ht="24" customHeight="1">
      <c r="B302" s="124"/>
      <c r="C302" s="125" t="s">
        <v>387</v>
      </c>
      <c r="D302" s="125" t="s">
        <v>135</v>
      </c>
      <c r="E302" s="126" t="s">
        <v>647</v>
      </c>
      <c r="F302" s="127" t="s">
        <v>648</v>
      </c>
      <c r="G302" s="128" t="s">
        <v>201</v>
      </c>
      <c r="H302" s="129">
        <v>76</v>
      </c>
      <c r="I302" s="130"/>
      <c r="J302" s="130"/>
      <c r="K302" s="127" t="s">
        <v>139</v>
      </c>
      <c r="L302" s="25"/>
      <c r="M302" s="131" t="s">
        <v>1</v>
      </c>
      <c r="N302" s="132" t="s">
        <v>34</v>
      </c>
      <c r="O302" s="133">
        <v>0</v>
      </c>
      <c r="P302" s="133">
        <f t="shared" si="72"/>
        <v>0</v>
      </c>
      <c r="Q302" s="133">
        <v>0</v>
      </c>
      <c r="R302" s="133">
        <f t="shared" si="73"/>
        <v>0</v>
      </c>
      <c r="S302" s="133">
        <v>0</v>
      </c>
      <c r="T302" s="134">
        <f t="shared" si="74"/>
        <v>0</v>
      </c>
      <c r="AR302" s="135" t="s">
        <v>164</v>
      </c>
      <c r="AT302" s="135" t="s">
        <v>135</v>
      </c>
      <c r="AU302" s="135" t="s">
        <v>79</v>
      </c>
      <c r="AY302" s="13" t="s">
        <v>132</v>
      </c>
      <c r="BE302" s="136">
        <f t="shared" si="75"/>
        <v>0</v>
      </c>
      <c r="BF302" s="136">
        <f t="shared" si="76"/>
        <v>0</v>
      </c>
      <c r="BG302" s="136">
        <f t="shared" si="77"/>
        <v>0</v>
      </c>
      <c r="BH302" s="136">
        <f t="shared" si="78"/>
        <v>0</v>
      </c>
      <c r="BI302" s="136">
        <f t="shared" si="79"/>
        <v>0</v>
      </c>
      <c r="BJ302" s="13" t="s">
        <v>77</v>
      </c>
      <c r="BK302" s="136">
        <f t="shared" si="80"/>
        <v>0</v>
      </c>
      <c r="BL302" s="13" t="s">
        <v>164</v>
      </c>
      <c r="BM302" s="135" t="s">
        <v>649</v>
      </c>
    </row>
    <row r="303" spans="2:65" s="1" customFormat="1" ht="24" customHeight="1">
      <c r="B303" s="124"/>
      <c r="C303" s="137" t="s">
        <v>650</v>
      </c>
      <c r="D303" s="137" t="s">
        <v>204</v>
      </c>
      <c r="E303" s="138" t="s">
        <v>651</v>
      </c>
      <c r="F303" s="139" t="s">
        <v>652</v>
      </c>
      <c r="G303" s="140" t="s">
        <v>210</v>
      </c>
      <c r="H303" s="141">
        <v>385</v>
      </c>
      <c r="I303" s="142"/>
      <c r="J303" s="142"/>
      <c r="K303" s="139" t="s">
        <v>139</v>
      </c>
      <c r="L303" s="143"/>
      <c r="M303" s="144" t="s">
        <v>1</v>
      </c>
      <c r="N303" s="145" t="s">
        <v>34</v>
      </c>
      <c r="O303" s="133">
        <v>0</v>
      </c>
      <c r="P303" s="133">
        <f t="shared" si="72"/>
        <v>0</v>
      </c>
      <c r="Q303" s="133">
        <v>0</v>
      </c>
      <c r="R303" s="133">
        <f t="shared" si="73"/>
        <v>0</v>
      </c>
      <c r="S303" s="133">
        <v>0</v>
      </c>
      <c r="T303" s="134">
        <f t="shared" si="74"/>
        <v>0</v>
      </c>
      <c r="AR303" s="135" t="s">
        <v>194</v>
      </c>
      <c r="AT303" s="135" t="s">
        <v>204</v>
      </c>
      <c r="AU303" s="135" t="s">
        <v>79</v>
      </c>
      <c r="AY303" s="13" t="s">
        <v>132</v>
      </c>
      <c r="BE303" s="136">
        <f t="shared" si="75"/>
        <v>0</v>
      </c>
      <c r="BF303" s="136">
        <f t="shared" si="76"/>
        <v>0</v>
      </c>
      <c r="BG303" s="136">
        <f t="shared" si="77"/>
        <v>0</v>
      </c>
      <c r="BH303" s="136">
        <f t="shared" si="78"/>
        <v>0</v>
      </c>
      <c r="BI303" s="136">
        <f t="shared" si="79"/>
        <v>0</v>
      </c>
      <c r="BJ303" s="13" t="s">
        <v>77</v>
      </c>
      <c r="BK303" s="136">
        <f t="shared" si="80"/>
        <v>0</v>
      </c>
      <c r="BL303" s="13" t="s">
        <v>164</v>
      </c>
      <c r="BM303" s="135" t="s">
        <v>653</v>
      </c>
    </row>
    <row r="304" spans="2:65" s="1" customFormat="1" ht="24" customHeight="1">
      <c r="B304" s="124"/>
      <c r="C304" s="125" t="s">
        <v>391</v>
      </c>
      <c r="D304" s="125" t="s">
        <v>135</v>
      </c>
      <c r="E304" s="126" t="s">
        <v>654</v>
      </c>
      <c r="F304" s="127" t="s">
        <v>655</v>
      </c>
      <c r="G304" s="128" t="s">
        <v>201</v>
      </c>
      <c r="H304" s="129">
        <v>46</v>
      </c>
      <c r="I304" s="130"/>
      <c r="J304" s="130"/>
      <c r="K304" s="127" t="s">
        <v>139</v>
      </c>
      <c r="L304" s="25"/>
      <c r="M304" s="131" t="s">
        <v>1</v>
      </c>
      <c r="N304" s="132" t="s">
        <v>34</v>
      </c>
      <c r="O304" s="133">
        <v>0</v>
      </c>
      <c r="P304" s="133">
        <f t="shared" si="72"/>
        <v>0</v>
      </c>
      <c r="Q304" s="133">
        <v>0</v>
      </c>
      <c r="R304" s="133">
        <f t="shared" si="73"/>
        <v>0</v>
      </c>
      <c r="S304" s="133">
        <v>0</v>
      </c>
      <c r="T304" s="134">
        <f t="shared" si="74"/>
        <v>0</v>
      </c>
      <c r="AR304" s="135" t="s">
        <v>164</v>
      </c>
      <c r="AT304" s="135" t="s">
        <v>135</v>
      </c>
      <c r="AU304" s="135" t="s">
        <v>79</v>
      </c>
      <c r="AY304" s="13" t="s">
        <v>132</v>
      </c>
      <c r="BE304" s="136">
        <f t="shared" si="75"/>
        <v>0</v>
      </c>
      <c r="BF304" s="136">
        <f t="shared" si="76"/>
        <v>0</v>
      </c>
      <c r="BG304" s="136">
        <f t="shared" si="77"/>
        <v>0</v>
      </c>
      <c r="BH304" s="136">
        <f t="shared" si="78"/>
        <v>0</v>
      </c>
      <c r="BI304" s="136">
        <f t="shared" si="79"/>
        <v>0</v>
      </c>
      <c r="BJ304" s="13" t="s">
        <v>77</v>
      </c>
      <c r="BK304" s="136">
        <f t="shared" si="80"/>
        <v>0</v>
      </c>
      <c r="BL304" s="13" t="s">
        <v>164</v>
      </c>
      <c r="BM304" s="135" t="s">
        <v>656</v>
      </c>
    </row>
    <row r="305" spans="2:65" s="1" customFormat="1" ht="16.5" customHeight="1">
      <c r="B305" s="124"/>
      <c r="C305" s="125" t="s">
        <v>657</v>
      </c>
      <c r="D305" s="125" t="s">
        <v>135</v>
      </c>
      <c r="E305" s="126" t="s">
        <v>658</v>
      </c>
      <c r="F305" s="127" t="s">
        <v>659</v>
      </c>
      <c r="G305" s="128" t="s">
        <v>143</v>
      </c>
      <c r="H305" s="129">
        <v>68</v>
      </c>
      <c r="I305" s="130"/>
      <c r="J305" s="130"/>
      <c r="K305" s="127" t="s">
        <v>139</v>
      </c>
      <c r="L305" s="25"/>
      <c r="M305" s="131" t="s">
        <v>1</v>
      </c>
      <c r="N305" s="132" t="s">
        <v>34</v>
      </c>
      <c r="O305" s="133">
        <v>0</v>
      </c>
      <c r="P305" s="133">
        <f t="shared" si="72"/>
        <v>0</v>
      </c>
      <c r="Q305" s="133">
        <v>0</v>
      </c>
      <c r="R305" s="133">
        <f t="shared" si="73"/>
        <v>0</v>
      </c>
      <c r="S305" s="133">
        <v>0</v>
      </c>
      <c r="T305" s="134">
        <f t="shared" si="74"/>
        <v>0</v>
      </c>
      <c r="AR305" s="135" t="s">
        <v>164</v>
      </c>
      <c r="AT305" s="135" t="s">
        <v>135</v>
      </c>
      <c r="AU305" s="135" t="s">
        <v>79</v>
      </c>
      <c r="AY305" s="13" t="s">
        <v>132</v>
      </c>
      <c r="BE305" s="136">
        <f t="shared" si="75"/>
        <v>0</v>
      </c>
      <c r="BF305" s="136">
        <f t="shared" si="76"/>
        <v>0</v>
      </c>
      <c r="BG305" s="136">
        <f t="shared" si="77"/>
        <v>0</v>
      </c>
      <c r="BH305" s="136">
        <f t="shared" si="78"/>
        <v>0</v>
      </c>
      <c r="BI305" s="136">
        <f t="shared" si="79"/>
        <v>0</v>
      </c>
      <c r="BJ305" s="13" t="s">
        <v>77</v>
      </c>
      <c r="BK305" s="136">
        <f t="shared" si="80"/>
        <v>0</v>
      </c>
      <c r="BL305" s="13" t="s">
        <v>164</v>
      </c>
      <c r="BM305" s="135" t="s">
        <v>660</v>
      </c>
    </row>
    <row r="306" spans="2:65" s="1" customFormat="1" ht="24" customHeight="1">
      <c r="B306" s="124"/>
      <c r="C306" s="125" t="s">
        <v>396</v>
      </c>
      <c r="D306" s="125" t="s">
        <v>135</v>
      </c>
      <c r="E306" s="126" t="s">
        <v>661</v>
      </c>
      <c r="F306" s="127" t="s">
        <v>662</v>
      </c>
      <c r="G306" s="128" t="s">
        <v>143</v>
      </c>
      <c r="H306" s="129">
        <v>88.792</v>
      </c>
      <c r="I306" s="130"/>
      <c r="J306" s="130"/>
      <c r="K306" s="127" t="s">
        <v>139</v>
      </c>
      <c r="L306" s="25"/>
      <c r="M306" s="131" t="s">
        <v>1</v>
      </c>
      <c r="N306" s="132" t="s">
        <v>34</v>
      </c>
      <c r="O306" s="133">
        <v>0</v>
      </c>
      <c r="P306" s="133">
        <f t="shared" si="72"/>
        <v>0</v>
      </c>
      <c r="Q306" s="133">
        <v>0</v>
      </c>
      <c r="R306" s="133">
        <f t="shared" si="73"/>
        <v>0</v>
      </c>
      <c r="S306" s="133">
        <v>0</v>
      </c>
      <c r="T306" s="134">
        <f t="shared" si="74"/>
        <v>0</v>
      </c>
      <c r="AR306" s="135" t="s">
        <v>164</v>
      </c>
      <c r="AT306" s="135" t="s">
        <v>135</v>
      </c>
      <c r="AU306" s="135" t="s">
        <v>79</v>
      </c>
      <c r="AY306" s="13" t="s">
        <v>132</v>
      </c>
      <c r="BE306" s="136">
        <f t="shared" si="75"/>
        <v>0</v>
      </c>
      <c r="BF306" s="136">
        <f t="shared" si="76"/>
        <v>0</v>
      </c>
      <c r="BG306" s="136">
        <f t="shared" si="77"/>
        <v>0</v>
      </c>
      <c r="BH306" s="136">
        <f t="shared" si="78"/>
        <v>0</v>
      </c>
      <c r="BI306" s="136">
        <f t="shared" si="79"/>
        <v>0</v>
      </c>
      <c r="BJ306" s="13" t="s">
        <v>77</v>
      </c>
      <c r="BK306" s="136">
        <f t="shared" si="80"/>
        <v>0</v>
      </c>
      <c r="BL306" s="13" t="s">
        <v>164</v>
      </c>
      <c r="BM306" s="135" t="s">
        <v>663</v>
      </c>
    </row>
    <row r="307" spans="2:65" s="1" customFormat="1" ht="24" customHeight="1">
      <c r="B307" s="124"/>
      <c r="C307" s="137" t="s">
        <v>664</v>
      </c>
      <c r="D307" s="137" t="s">
        <v>204</v>
      </c>
      <c r="E307" s="138" t="s">
        <v>665</v>
      </c>
      <c r="F307" s="139" t="s">
        <v>666</v>
      </c>
      <c r="G307" s="140" t="s">
        <v>143</v>
      </c>
      <c r="H307" s="141">
        <v>100.154</v>
      </c>
      <c r="I307" s="142"/>
      <c r="J307" s="142"/>
      <c r="K307" s="139" t="s">
        <v>139</v>
      </c>
      <c r="L307" s="143"/>
      <c r="M307" s="144" t="s">
        <v>1</v>
      </c>
      <c r="N307" s="145" t="s">
        <v>34</v>
      </c>
      <c r="O307" s="133">
        <v>0</v>
      </c>
      <c r="P307" s="133">
        <f t="shared" si="72"/>
        <v>0</v>
      </c>
      <c r="Q307" s="133">
        <v>0</v>
      </c>
      <c r="R307" s="133">
        <f t="shared" si="73"/>
        <v>0</v>
      </c>
      <c r="S307" s="133">
        <v>0</v>
      </c>
      <c r="T307" s="134">
        <f t="shared" si="74"/>
        <v>0</v>
      </c>
      <c r="AR307" s="135" t="s">
        <v>194</v>
      </c>
      <c r="AT307" s="135" t="s">
        <v>204</v>
      </c>
      <c r="AU307" s="135" t="s">
        <v>79</v>
      </c>
      <c r="AY307" s="13" t="s">
        <v>132</v>
      </c>
      <c r="BE307" s="136">
        <f t="shared" si="75"/>
        <v>0</v>
      </c>
      <c r="BF307" s="136">
        <f t="shared" si="76"/>
        <v>0</v>
      </c>
      <c r="BG307" s="136">
        <f t="shared" si="77"/>
        <v>0</v>
      </c>
      <c r="BH307" s="136">
        <f t="shared" si="78"/>
        <v>0</v>
      </c>
      <c r="BI307" s="136">
        <f t="shared" si="79"/>
        <v>0</v>
      </c>
      <c r="BJ307" s="13" t="s">
        <v>77</v>
      </c>
      <c r="BK307" s="136">
        <f t="shared" si="80"/>
        <v>0</v>
      </c>
      <c r="BL307" s="13" t="s">
        <v>164</v>
      </c>
      <c r="BM307" s="135" t="s">
        <v>667</v>
      </c>
    </row>
    <row r="308" spans="2:65" s="1" customFormat="1" ht="24" customHeight="1">
      <c r="B308" s="124"/>
      <c r="C308" s="125" t="s">
        <v>402</v>
      </c>
      <c r="D308" s="125" t="s">
        <v>135</v>
      </c>
      <c r="E308" s="126" t="s">
        <v>668</v>
      </c>
      <c r="F308" s="127" t="s">
        <v>669</v>
      </c>
      <c r="G308" s="128" t="s">
        <v>251</v>
      </c>
      <c r="H308" s="129">
        <v>1051.316</v>
      </c>
      <c r="I308" s="130"/>
      <c r="J308" s="130"/>
      <c r="K308" s="127" t="s">
        <v>139</v>
      </c>
      <c r="L308" s="25"/>
      <c r="M308" s="131" t="s">
        <v>1</v>
      </c>
      <c r="N308" s="132" t="s">
        <v>34</v>
      </c>
      <c r="O308" s="133">
        <v>0</v>
      </c>
      <c r="P308" s="133">
        <f t="shared" si="72"/>
        <v>0</v>
      </c>
      <c r="Q308" s="133">
        <v>0</v>
      </c>
      <c r="R308" s="133">
        <f t="shared" si="73"/>
        <v>0</v>
      </c>
      <c r="S308" s="133">
        <v>0</v>
      </c>
      <c r="T308" s="134">
        <f t="shared" si="74"/>
        <v>0</v>
      </c>
      <c r="AR308" s="135" t="s">
        <v>164</v>
      </c>
      <c r="AT308" s="135" t="s">
        <v>135</v>
      </c>
      <c r="AU308" s="135" t="s">
        <v>79</v>
      </c>
      <c r="AY308" s="13" t="s">
        <v>132</v>
      </c>
      <c r="BE308" s="136">
        <f t="shared" si="75"/>
        <v>0</v>
      </c>
      <c r="BF308" s="136">
        <f t="shared" si="76"/>
        <v>0</v>
      </c>
      <c r="BG308" s="136">
        <f t="shared" si="77"/>
        <v>0</v>
      </c>
      <c r="BH308" s="136">
        <f t="shared" si="78"/>
        <v>0</v>
      </c>
      <c r="BI308" s="136">
        <f t="shared" si="79"/>
        <v>0</v>
      </c>
      <c r="BJ308" s="13" t="s">
        <v>77</v>
      </c>
      <c r="BK308" s="136">
        <f t="shared" si="80"/>
        <v>0</v>
      </c>
      <c r="BL308" s="13" t="s">
        <v>164</v>
      </c>
      <c r="BM308" s="135" t="s">
        <v>670</v>
      </c>
    </row>
    <row r="309" spans="2:63" s="11" customFormat="1" ht="22.9" customHeight="1">
      <c r="B309" s="112"/>
      <c r="D309" s="113" t="s">
        <v>68</v>
      </c>
      <c r="E309" s="122" t="s">
        <v>671</v>
      </c>
      <c r="F309" s="122" t="s">
        <v>672</v>
      </c>
      <c r="J309" s="123"/>
      <c r="L309" s="112"/>
      <c r="M309" s="116"/>
      <c r="N309" s="117"/>
      <c r="O309" s="117"/>
      <c r="P309" s="118">
        <f>SUM(P310:P316)</f>
        <v>0</v>
      </c>
      <c r="Q309" s="117"/>
      <c r="R309" s="118">
        <f>SUM(R310:R316)</f>
        <v>2.2495536</v>
      </c>
      <c r="S309" s="117"/>
      <c r="T309" s="119">
        <f>SUM(T310:T316)</f>
        <v>0</v>
      </c>
      <c r="AR309" s="113" t="s">
        <v>79</v>
      </c>
      <c r="AT309" s="120" t="s">
        <v>68</v>
      </c>
      <c r="AU309" s="120" t="s">
        <v>77</v>
      </c>
      <c r="AY309" s="113" t="s">
        <v>132</v>
      </c>
      <c r="BK309" s="121">
        <f>SUM(BK310:BK316)</f>
        <v>0</v>
      </c>
    </row>
    <row r="310" spans="2:65" s="1" customFormat="1" ht="24" customHeight="1">
      <c r="B310" s="124"/>
      <c r="C310" s="125" t="s">
        <v>673</v>
      </c>
      <c r="D310" s="125" t="s">
        <v>135</v>
      </c>
      <c r="E310" s="126" t="s">
        <v>674</v>
      </c>
      <c r="F310" s="127" t="s">
        <v>675</v>
      </c>
      <c r="G310" s="128" t="s">
        <v>201</v>
      </c>
      <c r="H310" s="129">
        <v>173.54</v>
      </c>
      <c r="I310" s="130"/>
      <c r="J310" s="130"/>
      <c r="K310" s="127" t="s">
        <v>139</v>
      </c>
      <c r="L310" s="25"/>
      <c r="M310" s="131" t="s">
        <v>1</v>
      </c>
      <c r="N310" s="132" t="s">
        <v>34</v>
      </c>
      <c r="O310" s="133">
        <v>0</v>
      </c>
      <c r="P310" s="133">
        <f aca="true" t="shared" si="81" ref="P310:P316">O310*H310</f>
        <v>0</v>
      </c>
      <c r="Q310" s="133">
        <v>0</v>
      </c>
      <c r="R310" s="133">
        <f aca="true" t="shared" si="82" ref="R310:R316">Q310*H310</f>
        <v>0</v>
      </c>
      <c r="S310" s="133">
        <v>0</v>
      </c>
      <c r="T310" s="134">
        <f aca="true" t="shared" si="83" ref="T310:T316">S310*H310</f>
        <v>0</v>
      </c>
      <c r="AR310" s="135" t="s">
        <v>164</v>
      </c>
      <c r="AT310" s="135" t="s">
        <v>135</v>
      </c>
      <c r="AU310" s="135" t="s">
        <v>79</v>
      </c>
      <c r="AY310" s="13" t="s">
        <v>132</v>
      </c>
      <c r="BE310" s="136">
        <f aca="true" t="shared" si="84" ref="BE310:BE316">IF(N310="základní",J310,0)</f>
        <v>0</v>
      </c>
      <c r="BF310" s="136">
        <f aca="true" t="shared" si="85" ref="BF310:BF316">IF(N310="snížená",J310,0)</f>
        <v>0</v>
      </c>
      <c r="BG310" s="136">
        <f aca="true" t="shared" si="86" ref="BG310:BG316">IF(N310="zákl. přenesená",J310,0)</f>
        <v>0</v>
      </c>
      <c r="BH310" s="136">
        <f aca="true" t="shared" si="87" ref="BH310:BH316">IF(N310="sníž. přenesená",J310,0)</f>
        <v>0</v>
      </c>
      <c r="BI310" s="136">
        <f aca="true" t="shared" si="88" ref="BI310:BI316">IF(N310="nulová",J310,0)</f>
        <v>0</v>
      </c>
      <c r="BJ310" s="13" t="s">
        <v>77</v>
      </c>
      <c r="BK310" s="136">
        <f aca="true" t="shared" si="89" ref="BK310:BK316">ROUND(I310*H310,2)</f>
        <v>0</v>
      </c>
      <c r="BL310" s="13" t="s">
        <v>164</v>
      </c>
      <c r="BM310" s="135" t="s">
        <v>676</v>
      </c>
    </row>
    <row r="311" spans="2:65" s="1" customFormat="1" ht="16.5" customHeight="1">
      <c r="B311" s="124"/>
      <c r="C311" s="137" t="s">
        <v>407</v>
      </c>
      <c r="D311" s="137" t="s">
        <v>204</v>
      </c>
      <c r="E311" s="138" t="s">
        <v>677</v>
      </c>
      <c r="F311" s="139" t="s">
        <v>678</v>
      </c>
      <c r="G311" s="140" t="s">
        <v>201</v>
      </c>
      <c r="H311" s="141">
        <v>173.54</v>
      </c>
      <c r="I311" s="142"/>
      <c r="J311" s="142"/>
      <c r="K311" s="139" t="s">
        <v>139</v>
      </c>
      <c r="L311" s="143"/>
      <c r="M311" s="144" t="s">
        <v>1</v>
      </c>
      <c r="N311" s="145" t="s">
        <v>34</v>
      </c>
      <c r="O311" s="133">
        <v>0</v>
      </c>
      <c r="P311" s="133">
        <f t="shared" si="81"/>
        <v>0</v>
      </c>
      <c r="Q311" s="133">
        <v>0</v>
      </c>
      <c r="R311" s="133">
        <f t="shared" si="82"/>
        <v>0</v>
      </c>
      <c r="S311" s="133">
        <v>0</v>
      </c>
      <c r="T311" s="134">
        <f t="shared" si="83"/>
        <v>0</v>
      </c>
      <c r="AR311" s="135" t="s">
        <v>194</v>
      </c>
      <c r="AT311" s="135" t="s">
        <v>204</v>
      </c>
      <c r="AU311" s="135" t="s">
        <v>79</v>
      </c>
      <c r="AY311" s="13" t="s">
        <v>132</v>
      </c>
      <c r="BE311" s="136">
        <f t="shared" si="84"/>
        <v>0</v>
      </c>
      <c r="BF311" s="136">
        <f t="shared" si="85"/>
        <v>0</v>
      </c>
      <c r="BG311" s="136">
        <f t="shared" si="86"/>
        <v>0</v>
      </c>
      <c r="BH311" s="136">
        <f t="shared" si="87"/>
        <v>0</v>
      </c>
      <c r="BI311" s="136">
        <f t="shared" si="88"/>
        <v>0</v>
      </c>
      <c r="BJ311" s="13" t="s">
        <v>77</v>
      </c>
      <c r="BK311" s="136">
        <f t="shared" si="89"/>
        <v>0</v>
      </c>
      <c r="BL311" s="13" t="s">
        <v>164</v>
      </c>
      <c r="BM311" s="135" t="s">
        <v>679</v>
      </c>
    </row>
    <row r="312" spans="2:65" s="1" customFormat="1" ht="16.5" customHeight="1">
      <c r="B312" s="124"/>
      <c r="C312" s="125" t="s">
        <v>680</v>
      </c>
      <c r="D312" s="125" t="s">
        <v>135</v>
      </c>
      <c r="E312" s="126" t="s">
        <v>681</v>
      </c>
      <c r="F312" s="127" t="s">
        <v>682</v>
      </c>
      <c r="G312" s="128" t="s">
        <v>143</v>
      </c>
      <c r="H312" s="129">
        <v>216.72</v>
      </c>
      <c r="I312" s="130"/>
      <c r="J312" s="130"/>
      <c r="K312" s="127" t="s">
        <v>139</v>
      </c>
      <c r="L312" s="25"/>
      <c r="M312" s="131" t="s">
        <v>1</v>
      </c>
      <c r="N312" s="132" t="s">
        <v>34</v>
      </c>
      <c r="O312" s="133">
        <v>0</v>
      </c>
      <c r="P312" s="133">
        <f t="shared" si="81"/>
        <v>0</v>
      </c>
      <c r="Q312" s="133">
        <v>0</v>
      </c>
      <c r="R312" s="133">
        <f t="shared" si="82"/>
        <v>0</v>
      </c>
      <c r="S312" s="133">
        <v>0</v>
      </c>
      <c r="T312" s="134">
        <f t="shared" si="83"/>
        <v>0</v>
      </c>
      <c r="AR312" s="135" t="s">
        <v>164</v>
      </c>
      <c r="AT312" s="135" t="s">
        <v>135</v>
      </c>
      <c r="AU312" s="135" t="s">
        <v>79</v>
      </c>
      <c r="AY312" s="13" t="s">
        <v>132</v>
      </c>
      <c r="BE312" s="136">
        <f t="shared" si="84"/>
        <v>0</v>
      </c>
      <c r="BF312" s="136">
        <f t="shared" si="85"/>
        <v>0</v>
      </c>
      <c r="BG312" s="136">
        <f t="shared" si="86"/>
        <v>0</v>
      </c>
      <c r="BH312" s="136">
        <f t="shared" si="87"/>
        <v>0</v>
      </c>
      <c r="BI312" s="136">
        <f t="shared" si="88"/>
        <v>0</v>
      </c>
      <c r="BJ312" s="13" t="s">
        <v>77</v>
      </c>
      <c r="BK312" s="136">
        <f t="shared" si="89"/>
        <v>0</v>
      </c>
      <c r="BL312" s="13" t="s">
        <v>164</v>
      </c>
      <c r="BM312" s="135" t="s">
        <v>683</v>
      </c>
    </row>
    <row r="313" spans="2:65" s="1" customFormat="1" ht="24" customHeight="1">
      <c r="B313" s="124"/>
      <c r="C313" s="137" t="s">
        <v>411</v>
      </c>
      <c r="D313" s="137" t="s">
        <v>204</v>
      </c>
      <c r="E313" s="138" t="s">
        <v>684</v>
      </c>
      <c r="F313" s="139" t="s">
        <v>685</v>
      </c>
      <c r="G313" s="140" t="s">
        <v>143</v>
      </c>
      <c r="H313" s="141">
        <v>216.72</v>
      </c>
      <c r="I313" s="142"/>
      <c r="J313" s="142"/>
      <c r="K313" s="139" t="s">
        <v>139</v>
      </c>
      <c r="L313" s="143"/>
      <c r="M313" s="144" t="s">
        <v>1</v>
      </c>
      <c r="N313" s="145" t="s">
        <v>34</v>
      </c>
      <c r="O313" s="133">
        <v>0</v>
      </c>
      <c r="P313" s="133">
        <f t="shared" si="81"/>
        <v>0</v>
      </c>
      <c r="Q313" s="133">
        <v>0</v>
      </c>
      <c r="R313" s="133">
        <f t="shared" si="82"/>
        <v>0</v>
      </c>
      <c r="S313" s="133">
        <v>0</v>
      </c>
      <c r="T313" s="134">
        <f t="shared" si="83"/>
        <v>0</v>
      </c>
      <c r="AR313" s="135" t="s">
        <v>194</v>
      </c>
      <c r="AT313" s="135" t="s">
        <v>204</v>
      </c>
      <c r="AU313" s="135" t="s">
        <v>79</v>
      </c>
      <c r="AY313" s="13" t="s">
        <v>132</v>
      </c>
      <c r="BE313" s="136">
        <f t="shared" si="84"/>
        <v>0</v>
      </c>
      <c r="BF313" s="136">
        <f t="shared" si="85"/>
        <v>0</v>
      </c>
      <c r="BG313" s="136">
        <f t="shared" si="86"/>
        <v>0</v>
      </c>
      <c r="BH313" s="136">
        <f t="shared" si="87"/>
        <v>0</v>
      </c>
      <c r="BI313" s="136">
        <f t="shared" si="88"/>
        <v>0</v>
      </c>
      <c r="BJ313" s="13" t="s">
        <v>77</v>
      </c>
      <c r="BK313" s="136">
        <f t="shared" si="89"/>
        <v>0</v>
      </c>
      <c r="BL313" s="13" t="s">
        <v>164</v>
      </c>
      <c r="BM313" s="135" t="s">
        <v>686</v>
      </c>
    </row>
    <row r="314" spans="2:65" s="1" customFormat="1" ht="24" customHeight="1">
      <c r="B314" s="124"/>
      <c r="C314" s="125" t="s">
        <v>687</v>
      </c>
      <c r="D314" s="125" t="s">
        <v>135</v>
      </c>
      <c r="E314" s="126" t="s">
        <v>688</v>
      </c>
      <c r="F314" s="127" t="s">
        <v>689</v>
      </c>
      <c r="G314" s="128" t="s">
        <v>143</v>
      </c>
      <c r="H314" s="129">
        <v>216.72</v>
      </c>
      <c r="I314" s="130"/>
      <c r="J314" s="130"/>
      <c r="K314" s="127" t="s">
        <v>139</v>
      </c>
      <c r="L314" s="25"/>
      <c r="M314" s="131" t="s">
        <v>1</v>
      </c>
      <c r="N314" s="132" t="s">
        <v>34</v>
      </c>
      <c r="O314" s="133">
        <v>0</v>
      </c>
      <c r="P314" s="133">
        <f t="shared" si="81"/>
        <v>0</v>
      </c>
      <c r="Q314" s="133">
        <v>0</v>
      </c>
      <c r="R314" s="133">
        <f t="shared" si="82"/>
        <v>0</v>
      </c>
      <c r="S314" s="133">
        <v>0</v>
      </c>
      <c r="T314" s="134">
        <f t="shared" si="83"/>
        <v>0</v>
      </c>
      <c r="AR314" s="135" t="s">
        <v>164</v>
      </c>
      <c r="AT314" s="135" t="s">
        <v>135</v>
      </c>
      <c r="AU314" s="135" t="s">
        <v>79</v>
      </c>
      <c r="AY314" s="13" t="s">
        <v>132</v>
      </c>
      <c r="BE314" s="136">
        <f t="shared" si="84"/>
        <v>0</v>
      </c>
      <c r="BF314" s="136">
        <f t="shared" si="85"/>
        <v>0</v>
      </c>
      <c r="BG314" s="136">
        <f t="shared" si="86"/>
        <v>0</v>
      </c>
      <c r="BH314" s="136">
        <f t="shared" si="87"/>
        <v>0</v>
      </c>
      <c r="BI314" s="136">
        <f t="shared" si="88"/>
        <v>0</v>
      </c>
      <c r="BJ314" s="13" t="s">
        <v>77</v>
      </c>
      <c r="BK314" s="136">
        <f t="shared" si="89"/>
        <v>0</v>
      </c>
      <c r="BL314" s="13" t="s">
        <v>164</v>
      </c>
      <c r="BM314" s="135" t="s">
        <v>690</v>
      </c>
    </row>
    <row r="315" spans="2:65" s="1" customFormat="1" ht="24" customHeight="1">
      <c r="B315" s="124"/>
      <c r="C315" s="137" t="s">
        <v>691</v>
      </c>
      <c r="D315" s="137" t="s">
        <v>204</v>
      </c>
      <c r="E315" s="138" t="s">
        <v>692</v>
      </c>
      <c r="F315" s="139" t="s">
        <v>693</v>
      </c>
      <c r="G315" s="140" t="s">
        <v>143</v>
      </c>
      <c r="H315" s="141">
        <v>216.72</v>
      </c>
      <c r="I315" s="142"/>
      <c r="J315" s="142"/>
      <c r="K315" s="139" t="s">
        <v>1</v>
      </c>
      <c r="L315" s="143"/>
      <c r="M315" s="144" t="s">
        <v>1</v>
      </c>
      <c r="N315" s="145" t="s">
        <v>34</v>
      </c>
      <c r="O315" s="133">
        <v>0</v>
      </c>
      <c r="P315" s="133">
        <f t="shared" si="81"/>
        <v>0</v>
      </c>
      <c r="Q315" s="133">
        <v>0.01038</v>
      </c>
      <c r="R315" s="133">
        <f t="shared" si="82"/>
        <v>2.2495536</v>
      </c>
      <c r="S315" s="133">
        <v>0</v>
      </c>
      <c r="T315" s="134">
        <f t="shared" si="83"/>
        <v>0</v>
      </c>
      <c r="AR315" s="135" t="s">
        <v>194</v>
      </c>
      <c r="AT315" s="135" t="s">
        <v>204</v>
      </c>
      <c r="AU315" s="135" t="s">
        <v>79</v>
      </c>
      <c r="AY315" s="13" t="s">
        <v>132</v>
      </c>
      <c r="BE315" s="136">
        <f t="shared" si="84"/>
        <v>0</v>
      </c>
      <c r="BF315" s="136">
        <f t="shared" si="85"/>
        <v>0</v>
      </c>
      <c r="BG315" s="136">
        <f t="shared" si="86"/>
        <v>0</v>
      </c>
      <c r="BH315" s="136">
        <f t="shared" si="87"/>
        <v>0</v>
      </c>
      <c r="BI315" s="136">
        <f t="shared" si="88"/>
        <v>0</v>
      </c>
      <c r="BJ315" s="13" t="s">
        <v>77</v>
      </c>
      <c r="BK315" s="136">
        <f t="shared" si="89"/>
        <v>0</v>
      </c>
      <c r="BL315" s="13" t="s">
        <v>164</v>
      </c>
      <c r="BM315" s="135" t="s">
        <v>694</v>
      </c>
    </row>
    <row r="316" spans="2:65" s="1" customFormat="1" ht="24" customHeight="1">
      <c r="B316" s="124"/>
      <c r="C316" s="125" t="s">
        <v>695</v>
      </c>
      <c r="D316" s="125" t="s">
        <v>135</v>
      </c>
      <c r="E316" s="126" t="s">
        <v>696</v>
      </c>
      <c r="F316" s="127" t="s">
        <v>697</v>
      </c>
      <c r="G316" s="128" t="s">
        <v>251</v>
      </c>
      <c r="H316" s="129">
        <v>2026.175</v>
      </c>
      <c r="I316" s="130"/>
      <c r="J316" s="130"/>
      <c r="K316" s="127" t="s">
        <v>139</v>
      </c>
      <c r="L316" s="25"/>
      <c r="M316" s="131" t="s">
        <v>1</v>
      </c>
      <c r="N316" s="132" t="s">
        <v>34</v>
      </c>
      <c r="O316" s="133">
        <v>0</v>
      </c>
      <c r="P316" s="133">
        <f t="shared" si="81"/>
        <v>0</v>
      </c>
      <c r="Q316" s="133">
        <v>0</v>
      </c>
      <c r="R316" s="133">
        <f t="shared" si="82"/>
        <v>0</v>
      </c>
      <c r="S316" s="133">
        <v>0</v>
      </c>
      <c r="T316" s="134">
        <f t="shared" si="83"/>
        <v>0</v>
      </c>
      <c r="AR316" s="135" t="s">
        <v>164</v>
      </c>
      <c r="AT316" s="135" t="s">
        <v>135</v>
      </c>
      <c r="AU316" s="135" t="s">
        <v>79</v>
      </c>
      <c r="AY316" s="13" t="s">
        <v>132</v>
      </c>
      <c r="BE316" s="136">
        <f t="shared" si="84"/>
        <v>0</v>
      </c>
      <c r="BF316" s="136">
        <f t="shared" si="85"/>
        <v>0</v>
      </c>
      <c r="BG316" s="136">
        <f t="shared" si="86"/>
        <v>0</v>
      </c>
      <c r="BH316" s="136">
        <f t="shared" si="87"/>
        <v>0</v>
      </c>
      <c r="BI316" s="136">
        <f t="shared" si="88"/>
        <v>0</v>
      </c>
      <c r="BJ316" s="13" t="s">
        <v>77</v>
      </c>
      <c r="BK316" s="136">
        <f t="shared" si="89"/>
        <v>0</v>
      </c>
      <c r="BL316" s="13" t="s">
        <v>164</v>
      </c>
      <c r="BM316" s="135" t="s">
        <v>698</v>
      </c>
    </row>
    <row r="317" spans="2:63" s="11" customFormat="1" ht="22.9" customHeight="1">
      <c r="B317" s="112"/>
      <c r="D317" s="113" t="s">
        <v>68</v>
      </c>
      <c r="E317" s="122" t="s">
        <v>699</v>
      </c>
      <c r="F317" s="122" t="s">
        <v>700</v>
      </c>
      <c r="J317" s="123"/>
      <c r="L317" s="112"/>
      <c r="M317" s="116"/>
      <c r="N317" s="117"/>
      <c r="O317" s="117"/>
      <c r="P317" s="118">
        <f>SUM(P318:P320)</f>
        <v>0</v>
      </c>
      <c r="Q317" s="117"/>
      <c r="R317" s="118">
        <f>SUM(R318:R320)</f>
        <v>0</v>
      </c>
      <c r="S317" s="117"/>
      <c r="T317" s="119">
        <f>SUM(T318:T320)</f>
        <v>0</v>
      </c>
      <c r="AR317" s="113" t="s">
        <v>79</v>
      </c>
      <c r="AT317" s="120" t="s">
        <v>68</v>
      </c>
      <c r="AU317" s="120" t="s">
        <v>77</v>
      </c>
      <c r="AY317" s="113" t="s">
        <v>132</v>
      </c>
      <c r="BK317" s="121">
        <f>SUM(BK318:BK320)</f>
        <v>0</v>
      </c>
    </row>
    <row r="318" spans="2:65" s="1" customFormat="1" ht="24" customHeight="1">
      <c r="B318" s="124"/>
      <c r="C318" s="125" t="s">
        <v>418</v>
      </c>
      <c r="D318" s="125" t="s">
        <v>135</v>
      </c>
      <c r="E318" s="126" t="s">
        <v>701</v>
      </c>
      <c r="F318" s="127" t="s">
        <v>702</v>
      </c>
      <c r="G318" s="128" t="s">
        <v>143</v>
      </c>
      <c r="H318" s="129">
        <v>261.54</v>
      </c>
      <c r="I318" s="130"/>
      <c r="J318" s="130"/>
      <c r="K318" s="127" t="s">
        <v>139</v>
      </c>
      <c r="L318" s="25"/>
      <c r="M318" s="131" t="s">
        <v>1</v>
      </c>
      <c r="N318" s="132" t="s">
        <v>34</v>
      </c>
      <c r="O318" s="133">
        <v>0</v>
      </c>
      <c r="P318" s="133">
        <f>O318*H318</f>
        <v>0</v>
      </c>
      <c r="Q318" s="133">
        <v>0</v>
      </c>
      <c r="R318" s="133">
        <f>Q318*H318</f>
        <v>0</v>
      </c>
      <c r="S318" s="133">
        <v>0</v>
      </c>
      <c r="T318" s="134">
        <f>S318*H318</f>
        <v>0</v>
      </c>
      <c r="AR318" s="135" t="s">
        <v>164</v>
      </c>
      <c r="AT318" s="135" t="s">
        <v>135</v>
      </c>
      <c r="AU318" s="135" t="s">
        <v>79</v>
      </c>
      <c r="AY318" s="13" t="s">
        <v>132</v>
      </c>
      <c r="BE318" s="136">
        <f>IF(N318="základní",J318,0)</f>
        <v>0</v>
      </c>
      <c r="BF318" s="136">
        <f>IF(N318="snížená",J318,0)</f>
        <v>0</v>
      </c>
      <c r="BG318" s="136">
        <f>IF(N318="zákl. přenesená",J318,0)</f>
        <v>0</v>
      </c>
      <c r="BH318" s="136">
        <f>IF(N318="sníž. přenesená",J318,0)</f>
        <v>0</v>
      </c>
      <c r="BI318" s="136">
        <f>IF(N318="nulová",J318,0)</f>
        <v>0</v>
      </c>
      <c r="BJ318" s="13" t="s">
        <v>77</v>
      </c>
      <c r="BK318" s="136">
        <f>ROUND(I318*H318,2)</f>
        <v>0</v>
      </c>
      <c r="BL318" s="13" t="s">
        <v>164</v>
      </c>
      <c r="BM318" s="135" t="s">
        <v>703</v>
      </c>
    </row>
    <row r="319" spans="2:65" s="1" customFormat="1" ht="24" customHeight="1">
      <c r="B319" s="124"/>
      <c r="C319" s="125" t="s">
        <v>704</v>
      </c>
      <c r="D319" s="125" t="s">
        <v>135</v>
      </c>
      <c r="E319" s="126" t="s">
        <v>705</v>
      </c>
      <c r="F319" s="127" t="s">
        <v>706</v>
      </c>
      <c r="G319" s="128" t="s">
        <v>143</v>
      </c>
      <c r="H319" s="129">
        <v>261.46</v>
      </c>
      <c r="I319" s="130"/>
      <c r="J319" s="130"/>
      <c r="K319" s="127" t="s">
        <v>139</v>
      </c>
      <c r="L319" s="25"/>
      <c r="M319" s="131" t="s">
        <v>1</v>
      </c>
      <c r="N319" s="132" t="s">
        <v>34</v>
      </c>
      <c r="O319" s="133">
        <v>0</v>
      </c>
      <c r="P319" s="133">
        <f>O319*H319</f>
        <v>0</v>
      </c>
      <c r="Q319" s="133">
        <v>0</v>
      </c>
      <c r="R319" s="133">
        <f>Q319*H319</f>
        <v>0</v>
      </c>
      <c r="S319" s="133">
        <v>0</v>
      </c>
      <c r="T319" s="134">
        <f>S319*H319</f>
        <v>0</v>
      </c>
      <c r="AR319" s="135" t="s">
        <v>164</v>
      </c>
      <c r="AT319" s="135" t="s">
        <v>135</v>
      </c>
      <c r="AU319" s="135" t="s">
        <v>79</v>
      </c>
      <c r="AY319" s="13" t="s">
        <v>132</v>
      </c>
      <c r="BE319" s="136">
        <f>IF(N319="základní",J319,0)</f>
        <v>0</v>
      </c>
      <c r="BF319" s="136">
        <f>IF(N319="snížená",J319,0)</f>
        <v>0</v>
      </c>
      <c r="BG319" s="136">
        <f>IF(N319="zákl. přenesená",J319,0)</f>
        <v>0</v>
      </c>
      <c r="BH319" s="136">
        <f>IF(N319="sníž. přenesená",J319,0)</f>
        <v>0</v>
      </c>
      <c r="BI319" s="136">
        <f>IF(N319="nulová",J319,0)</f>
        <v>0</v>
      </c>
      <c r="BJ319" s="13" t="s">
        <v>77</v>
      </c>
      <c r="BK319" s="136">
        <f>ROUND(I319*H319,2)</f>
        <v>0</v>
      </c>
      <c r="BL319" s="13" t="s">
        <v>164</v>
      </c>
      <c r="BM319" s="135" t="s">
        <v>707</v>
      </c>
    </row>
    <row r="320" spans="2:65" s="1" customFormat="1" ht="16.5" customHeight="1">
      <c r="B320" s="124"/>
      <c r="C320" s="125" t="s">
        <v>423</v>
      </c>
      <c r="D320" s="125" t="s">
        <v>135</v>
      </c>
      <c r="E320" s="126" t="s">
        <v>708</v>
      </c>
      <c r="F320" s="127" t="s">
        <v>709</v>
      </c>
      <c r="G320" s="128" t="s">
        <v>201</v>
      </c>
      <c r="H320" s="129">
        <v>323</v>
      </c>
      <c r="I320" s="130"/>
      <c r="J320" s="130"/>
      <c r="K320" s="127" t="s">
        <v>139</v>
      </c>
      <c r="L320" s="25"/>
      <c r="M320" s="131" t="s">
        <v>1</v>
      </c>
      <c r="N320" s="132" t="s">
        <v>34</v>
      </c>
      <c r="O320" s="133">
        <v>0</v>
      </c>
      <c r="P320" s="133">
        <f>O320*H320</f>
        <v>0</v>
      </c>
      <c r="Q320" s="133">
        <v>0</v>
      </c>
      <c r="R320" s="133">
        <f>Q320*H320</f>
        <v>0</v>
      </c>
      <c r="S320" s="133">
        <v>0</v>
      </c>
      <c r="T320" s="134">
        <f>S320*H320</f>
        <v>0</v>
      </c>
      <c r="AR320" s="135" t="s">
        <v>164</v>
      </c>
      <c r="AT320" s="135" t="s">
        <v>135</v>
      </c>
      <c r="AU320" s="135" t="s">
        <v>79</v>
      </c>
      <c r="AY320" s="13" t="s">
        <v>132</v>
      </c>
      <c r="BE320" s="136">
        <f>IF(N320="základní",J320,0)</f>
        <v>0</v>
      </c>
      <c r="BF320" s="136">
        <f>IF(N320="snížená",J320,0)</f>
        <v>0</v>
      </c>
      <c r="BG320" s="136">
        <f>IF(N320="zákl. přenesená",J320,0)</f>
        <v>0</v>
      </c>
      <c r="BH320" s="136">
        <f>IF(N320="sníž. přenesená",J320,0)</f>
        <v>0</v>
      </c>
      <c r="BI320" s="136">
        <f>IF(N320="nulová",J320,0)</f>
        <v>0</v>
      </c>
      <c r="BJ320" s="13" t="s">
        <v>77</v>
      </c>
      <c r="BK320" s="136">
        <f>ROUND(I320*H320,2)</f>
        <v>0</v>
      </c>
      <c r="BL320" s="13" t="s">
        <v>164</v>
      </c>
      <c r="BM320" s="135" t="s">
        <v>710</v>
      </c>
    </row>
    <row r="321" spans="2:63" s="11" customFormat="1" ht="22.9" customHeight="1">
      <c r="B321" s="112"/>
      <c r="D321" s="113" t="s">
        <v>68</v>
      </c>
      <c r="E321" s="122" t="s">
        <v>711</v>
      </c>
      <c r="F321" s="122" t="s">
        <v>712</v>
      </c>
      <c r="J321" s="123"/>
      <c r="L321" s="112"/>
      <c r="M321" s="116"/>
      <c r="N321" s="117"/>
      <c r="O321" s="117"/>
      <c r="P321" s="118">
        <f>SUM(P322:P327)</f>
        <v>0</v>
      </c>
      <c r="Q321" s="117"/>
      <c r="R321" s="118">
        <f>SUM(R322:R327)</f>
        <v>0</v>
      </c>
      <c r="S321" s="117"/>
      <c r="T321" s="119">
        <f>SUM(T322:T327)</f>
        <v>0</v>
      </c>
      <c r="AR321" s="113" t="s">
        <v>79</v>
      </c>
      <c r="AT321" s="120" t="s">
        <v>68</v>
      </c>
      <c r="AU321" s="120" t="s">
        <v>77</v>
      </c>
      <c r="AY321" s="113" t="s">
        <v>132</v>
      </c>
      <c r="BK321" s="121">
        <f>SUM(BK322:BK327)</f>
        <v>0</v>
      </c>
    </row>
    <row r="322" spans="2:65" s="1" customFormat="1" ht="24" customHeight="1">
      <c r="B322" s="124"/>
      <c r="C322" s="125" t="s">
        <v>713</v>
      </c>
      <c r="D322" s="125" t="s">
        <v>135</v>
      </c>
      <c r="E322" s="126" t="s">
        <v>714</v>
      </c>
      <c r="F322" s="127" t="s">
        <v>715</v>
      </c>
      <c r="G322" s="128" t="s">
        <v>143</v>
      </c>
      <c r="H322" s="129">
        <v>189.52</v>
      </c>
      <c r="I322" s="130"/>
      <c r="J322" s="130"/>
      <c r="K322" s="127" t="s">
        <v>139</v>
      </c>
      <c r="L322" s="25"/>
      <c r="M322" s="131" t="s">
        <v>1</v>
      </c>
      <c r="N322" s="132" t="s">
        <v>34</v>
      </c>
      <c r="O322" s="133">
        <v>0</v>
      </c>
      <c r="P322" s="133">
        <f aca="true" t="shared" si="90" ref="P322:P327">O322*H322</f>
        <v>0</v>
      </c>
      <c r="Q322" s="133">
        <v>0</v>
      </c>
      <c r="R322" s="133">
        <f aca="true" t="shared" si="91" ref="R322:R327">Q322*H322</f>
        <v>0</v>
      </c>
      <c r="S322" s="133">
        <v>0</v>
      </c>
      <c r="T322" s="134">
        <f aca="true" t="shared" si="92" ref="T322:T327">S322*H322</f>
        <v>0</v>
      </c>
      <c r="AR322" s="135" t="s">
        <v>164</v>
      </c>
      <c r="AT322" s="135" t="s">
        <v>135</v>
      </c>
      <c r="AU322" s="135" t="s">
        <v>79</v>
      </c>
      <c r="AY322" s="13" t="s">
        <v>132</v>
      </c>
      <c r="BE322" s="136">
        <f aca="true" t="shared" si="93" ref="BE322:BE327">IF(N322="základní",J322,0)</f>
        <v>0</v>
      </c>
      <c r="BF322" s="136">
        <f aca="true" t="shared" si="94" ref="BF322:BF327">IF(N322="snížená",J322,0)</f>
        <v>0</v>
      </c>
      <c r="BG322" s="136">
        <f aca="true" t="shared" si="95" ref="BG322:BG327">IF(N322="zákl. přenesená",J322,0)</f>
        <v>0</v>
      </c>
      <c r="BH322" s="136">
        <f aca="true" t="shared" si="96" ref="BH322:BH327">IF(N322="sníž. přenesená",J322,0)</f>
        <v>0</v>
      </c>
      <c r="BI322" s="136">
        <f aca="true" t="shared" si="97" ref="BI322:BI327">IF(N322="nulová",J322,0)</f>
        <v>0</v>
      </c>
      <c r="BJ322" s="13" t="s">
        <v>77</v>
      </c>
      <c r="BK322" s="136">
        <f aca="true" t="shared" si="98" ref="BK322:BK327">ROUND(I322*H322,2)</f>
        <v>0</v>
      </c>
      <c r="BL322" s="13" t="s">
        <v>164</v>
      </c>
      <c r="BM322" s="135" t="s">
        <v>716</v>
      </c>
    </row>
    <row r="323" spans="2:65" s="1" customFormat="1" ht="24" customHeight="1">
      <c r="B323" s="124"/>
      <c r="C323" s="125" t="s">
        <v>427</v>
      </c>
      <c r="D323" s="125" t="s">
        <v>135</v>
      </c>
      <c r="E323" s="126" t="s">
        <v>717</v>
      </c>
      <c r="F323" s="127" t="s">
        <v>718</v>
      </c>
      <c r="G323" s="128" t="s">
        <v>143</v>
      </c>
      <c r="H323" s="129">
        <v>188.32</v>
      </c>
      <c r="I323" s="130"/>
      <c r="J323" s="130"/>
      <c r="K323" s="127" t="s">
        <v>139</v>
      </c>
      <c r="L323" s="25"/>
      <c r="M323" s="131" t="s">
        <v>1</v>
      </c>
      <c r="N323" s="132" t="s">
        <v>34</v>
      </c>
      <c r="O323" s="133">
        <v>0</v>
      </c>
      <c r="P323" s="133">
        <f t="shared" si="90"/>
        <v>0</v>
      </c>
      <c r="Q323" s="133">
        <v>0</v>
      </c>
      <c r="R323" s="133">
        <f t="shared" si="91"/>
        <v>0</v>
      </c>
      <c r="S323" s="133">
        <v>0</v>
      </c>
      <c r="T323" s="134">
        <f t="shared" si="92"/>
        <v>0</v>
      </c>
      <c r="AR323" s="135" t="s">
        <v>164</v>
      </c>
      <c r="AT323" s="135" t="s">
        <v>135</v>
      </c>
      <c r="AU323" s="135" t="s">
        <v>79</v>
      </c>
      <c r="AY323" s="13" t="s">
        <v>132</v>
      </c>
      <c r="BE323" s="136">
        <f t="shared" si="93"/>
        <v>0</v>
      </c>
      <c r="BF323" s="136">
        <f t="shared" si="94"/>
        <v>0</v>
      </c>
      <c r="BG323" s="136">
        <f t="shared" si="95"/>
        <v>0</v>
      </c>
      <c r="BH323" s="136">
        <f t="shared" si="96"/>
        <v>0</v>
      </c>
      <c r="BI323" s="136">
        <f t="shared" si="97"/>
        <v>0</v>
      </c>
      <c r="BJ323" s="13" t="s">
        <v>77</v>
      </c>
      <c r="BK323" s="136">
        <f t="shared" si="98"/>
        <v>0</v>
      </c>
      <c r="BL323" s="13" t="s">
        <v>164</v>
      </c>
      <c r="BM323" s="135" t="s">
        <v>719</v>
      </c>
    </row>
    <row r="324" spans="2:65" s="1" customFormat="1" ht="16.5" customHeight="1">
      <c r="B324" s="124"/>
      <c r="C324" s="137" t="s">
        <v>720</v>
      </c>
      <c r="D324" s="137" t="s">
        <v>204</v>
      </c>
      <c r="E324" s="138" t="s">
        <v>721</v>
      </c>
      <c r="F324" s="139" t="s">
        <v>722</v>
      </c>
      <c r="G324" s="140" t="s">
        <v>143</v>
      </c>
      <c r="H324" s="141">
        <v>188.377</v>
      </c>
      <c r="I324" s="142"/>
      <c r="J324" s="142"/>
      <c r="K324" s="139" t="s">
        <v>139</v>
      </c>
      <c r="L324" s="143"/>
      <c r="M324" s="144" t="s">
        <v>1</v>
      </c>
      <c r="N324" s="145" t="s">
        <v>34</v>
      </c>
      <c r="O324" s="133">
        <v>0</v>
      </c>
      <c r="P324" s="133">
        <f t="shared" si="90"/>
        <v>0</v>
      </c>
      <c r="Q324" s="133">
        <v>0</v>
      </c>
      <c r="R324" s="133">
        <f t="shared" si="91"/>
        <v>0</v>
      </c>
      <c r="S324" s="133">
        <v>0</v>
      </c>
      <c r="T324" s="134">
        <f t="shared" si="92"/>
        <v>0</v>
      </c>
      <c r="AR324" s="135" t="s">
        <v>194</v>
      </c>
      <c r="AT324" s="135" t="s">
        <v>204</v>
      </c>
      <c r="AU324" s="135" t="s">
        <v>79</v>
      </c>
      <c r="AY324" s="13" t="s">
        <v>132</v>
      </c>
      <c r="BE324" s="136">
        <f t="shared" si="93"/>
        <v>0</v>
      </c>
      <c r="BF324" s="136">
        <f t="shared" si="94"/>
        <v>0</v>
      </c>
      <c r="BG324" s="136">
        <f t="shared" si="95"/>
        <v>0</v>
      </c>
      <c r="BH324" s="136">
        <f t="shared" si="96"/>
        <v>0</v>
      </c>
      <c r="BI324" s="136">
        <f t="shared" si="97"/>
        <v>0</v>
      </c>
      <c r="BJ324" s="13" t="s">
        <v>77</v>
      </c>
      <c r="BK324" s="136">
        <f t="shared" si="98"/>
        <v>0</v>
      </c>
      <c r="BL324" s="13" t="s">
        <v>164</v>
      </c>
      <c r="BM324" s="135" t="s">
        <v>723</v>
      </c>
    </row>
    <row r="325" spans="2:65" s="1" customFormat="1" ht="16.5" customHeight="1">
      <c r="B325" s="124"/>
      <c r="C325" s="125" t="s">
        <v>430</v>
      </c>
      <c r="D325" s="125" t="s">
        <v>135</v>
      </c>
      <c r="E325" s="126" t="s">
        <v>724</v>
      </c>
      <c r="F325" s="127" t="s">
        <v>725</v>
      </c>
      <c r="G325" s="128" t="s">
        <v>201</v>
      </c>
      <c r="H325" s="129">
        <v>10.5</v>
      </c>
      <c r="I325" s="130"/>
      <c r="J325" s="130"/>
      <c r="K325" s="127" t="s">
        <v>139</v>
      </c>
      <c r="L325" s="25"/>
      <c r="M325" s="131" t="s">
        <v>1</v>
      </c>
      <c r="N325" s="132" t="s">
        <v>34</v>
      </c>
      <c r="O325" s="133">
        <v>0</v>
      </c>
      <c r="P325" s="133">
        <f t="shared" si="90"/>
        <v>0</v>
      </c>
      <c r="Q325" s="133">
        <v>0</v>
      </c>
      <c r="R325" s="133">
        <f t="shared" si="91"/>
        <v>0</v>
      </c>
      <c r="S325" s="133">
        <v>0</v>
      </c>
      <c r="T325" s="134">
        <f t="shared" si="92"/>
        <v>0</v>
      </c>
      <c r="AR325" s="135" t="s">
        <v>164</v>
      </c>
      <c r="AT325" s="135" t="s">
        <v>135</v>
      </c>
      <c r="AU325" s="135" t="s">
        <v>79</v>
      </c>
      <c r="AY325" s="13" t="s">
        <v>132</v>
      </c>
      <c r="BE325" s="136">
        <f t="shared" si="93"/>
        <v>0</v>
      </c>
      <c r="BF325" s="136">
        <f t="shared" si="94"/>
        <v>0</v>
      </c>
      <c r="BG325" s="136">
        <f t="shared" si="95"/>
        <v>0</v>
      </c>
      <c r="BH325" s="136">
        <f t="shared" si="96"/>
        <v>0</v>
      </c>
      <c r="BI325" s="136">
        <f t="shared" si="97"/>
        <v>0</v>
      </c>
      <c r="BJ325" s="13" t="s">
        <v>77</v>
      </c>
      <c r="BK325" s="136">
        <f t="shared" si="98"/>
        <v>0</v>
      </c>
      <c r="BL325" s="13" t="s">
        <v>164</v>
      </c>
      <c r="BM325" s="135" t="s">
        <v>726</v>
      </c>
    </row>
    <row r="326" spans="2:65" s="1" customFormat="1" ht="16.5" customHeight="1">
      <c r="B326" s="124"/>
      <c r="C326" s="125" t="s">
        <v>727</v>
      </c>
      <c r="D326" s="125" t="s">
        <v>135</v>
      </c>
      <c r="E326" s="126" t="s">
        <v>728</v>
      </c>
      <c r="F326" s="127" t="s">
        <v>729</v>
      </c>
      <c r="G326" s="128" t="s">
        <v>201</v>
      </c>
      <c r="H326" s="129">
        <v>63.88</v>
      </c>
      <c r="I326" s="130"/>
      <c r="J326" s="130"/>
      <c r="K326" s="127" t="s">
        <v>139</v>
      </c>
      <c r="L326" s="25"/>
      <c r="M326" s="131" t="s">
        <v>1</v>
      </c>
      <c r="N326" s="132" t="s">
        <v>34</v>
      </c>
      <c r="O326" s="133">
        <v>0</v>
      </c>
      <c r="P326" s="133">
        <f t="shared" si="90"/>
        <v>0</v>
      </c>
      <c r="Q326" s="133">
        <v>0</v>
      </c>
      <c r="R326" s="133">
        <f t="shared" si="91"/>
        <v>0</v>
      </c>
      <c r="S326" s="133">
        <v>0</v>
      </c>
      <c r="T326" s="134">
        <f t="shared" si="92"/>
        <v>0</v>
      </c>
      <c r="AR326" s="135" t="s">
        <v>164</v>
      </c>
      <c r="AT326" s="135" t="s">
        <v>135</v>
      </c>
      <c r="AU326" s="135" t="s">
        <v>79</v>
      </c>
      <c r="AY326" s="13" t="s">
        <v>132</v>
      </c>
      <c r="BE326" s="136">
        <f t="shared" si="93"/>
        <v>0</v>
      </c>
      <c r="BF326" s="136">
        <f t="shared" si="94"/>
        <v>0</v>
      </c>
      <c r="BG326" s="136">
        <f t="shared" si="95"/>
        <v>0</v>
      </c>
      <c r="BH326" s="136">
        <f t="shared" si="96"/>
        <v>0</v>
      </c>
      <c r="BI326" s="136">
        <f t="shared" si="97"/>
        <v>0</v>
      </c>
      <c r="BJ326" s="13" t="s">
        <v>77</v>
      </c>
      <c r="BK326" s="136">
        <f t="shared" si="98"/>
        <v>0</v>
      </c>
      <c r="BL326" s="13" t="s">
        <v>164</v>
      </c>
      <c r="BM326" s="135" t="s">
        <v>730</v>
      </c>
    </row>
    <row r="327" spans="2:65" s="1" customFormat="1" ht="24" customHeight="1">
      <c r="B327" s="124"/>
      <c r="C327" s="125" t="s">
        <v>434</v>
      </c>
      <c r="D327" s="125" t="s">
        <v>135</v>
      </c>
      <c r="E327" s="126" t="s">
        <v>731</v>
      </c>
      <c r="F327" s="127" t="s">
        <v>732</v>
      </c>
      <c r="G327" s="128" t="s">
        <v>251</v>
      </c>
      <c r="H327" s="129">
        <v>1640.708</v>
      </c>
      <c r="I327" s="130"/>
      <c r="J327" s="130"/>
      <c r="K327" s="127" t="s">
        <v>139</v>
      </c>
      <c r="L327" s="25"/>
      <c r="M327" s="131" t="s">
        <v>1</v>
      </c>
      <c r="N327" s="132" t="s">
        <v>34</v>
      </c>
      <c r="O327" s="133">
        <v>0</v>
      </c>
      <c r="P327" s="133">
        <f t="shared" si="90"/>
        <v>0</v>
      </c>
      <c r="Q327" s="133">
        <v>0</v>
      </c>
      <c r="R327" s="133">
        <f t="shared" si="91"/>
        <v>0</v>
      </c>
      <c r="S327" s="133">
        <v>0</v>
      </c>
      <c r="T327" s="134">
        <f t="shared" si="92"/>
        <v>0</v>
      </c>
      <c r="AR327" s="135" t="s">
        <v>164</v>
      </c>
      <c r="AT327" s="135" t="s">
        <v>135</v>
      </c>
      <c r="AU327" s="135" t="s">
        <v>79</v>
      </c>
      <c r="AY327" s="13" t="s">
        <v>132</v>
      </c>
      <c r="BE327" s="136">
        <f t="shared" si="93"/>
        <v>0</v>
      </c>
      <c r="BF327" s="136">
        <f t="shared" si="94"/>
        <v>0</v>
      </c>
      <c r="BG327" s="136">
        <f t="shared" si="95"/>
        <v>0</v>
      </c>
      <c r="BH327" s="136">
        <f t="shared" si="96"/>
        <v>0</v>
      </c>
      <c r="BI327" s="136">
        <f t="shared" si="97"/>
        <v>0</v>
      </c>
      <c r="BJ327" s="13" t="s">
        <v>77</v>
      </c>
      <c r="BK327" s="136">
        <f t="shared" si="98"/>
        <v>0</v>
      </c>
      <c r="BL327" s="13" t="s">
        <v>164</v>
      </c>
      <c r="BM327" s="135" t="s">
        <v>733</v>
      </c>
    </row>
    <row r="328" spans="2:63" s="11" customFormat="1" ht="22.9" customHeight="1">
      <c r="B328" s="112"/>
      <c r="D328" s="113" t="s">
        <v>68</v>
      </c>
      <c r="E328" s="122" t="s">
        <v>734</v>
      </c>
      <c r="F328" s="122" t="s">
        <v>735</v>
      </c>
      <c r="J328" s="123"/>
      <c r="L328" s="112"/>
      <c r="M328" s="116"/>
      <c r="N328" s="117"/>
      <c r="O328" s="117"/>
      <c r="P328" s="118">
        <f>P329</f>
        <v>0</v>
      </c>
      <c r="Q328" s="117"/>
      <c r="R328" s="118">
        <f>R329</f>
        <v>0</v>
      </c>
      <c r="S328" s="117"/>
      <c r="T328" s="119">
        <f>T329</f>
        <v>0</v>
      </c>
      <c r="AR328" s="113" t="s">
        <v>79</v>
      </c>
      <c r="AT328" s="120" t="s">
        <v>68</v>
      </c>
      <c r="AU328" s="120" t="s">
        <v>77</v>
      </c>
      <c r="AY328" s="113" t="s">
        <v>132</v>
      </c>
      <c r="BK328" s="121">
        <f>BK329</f>
        <v>0</v>
      </c>
    </row>
    <row r="329" spans="2:65" s="1" customFormat="1" ht="24" customHeight="1">
      <c r="B329" s="124"/>
      <c r="C329" s="125" t="s">
        <v>736</v>
      </c>
      <c r="D329" s="125" t="s">
        <v>135</v>
      </c>
      <c r="E329" s="126" t="s">
        <v>737</v>
      </c>
      <c r="F329" s="127" t="s">
        <v>738</v>
      </c>
      <c r="G329" s="128" t="s">
        <v>143</v>
      </c>
      <c r="H329" s="129">
        <v>1193.423</v>
      </c>
      <c r="I329" s="130"/>
      <c r="J329" s="130"/>
      <c r="K329" s="127" t="s">
        <v>139</v>
      </c>
      <c r="L329" s="25"/>
      <c r="M329" s="131" t="s">
        <v>1</v>
      </c>
      <c r="N329" s="132" t="s">
        <v>34</v>
      </c>
      <c r="O329" s="133">
        <v>0</v>
      </c>
      <c r="P329" s="133">
        <f>O329*H329</f>
        <v>0</v>
      </c>
      <c r="Q329" s="133">
        <v>0</v>
      </c>
      <c r="R329" s="133">
        <f>Q329*H329</f>
        <v>0</v>
      </c>
      <c r="S329" s="133">
        <v>0</v>
      </c>
      <c r="T329" s="134">
        <f>S329*H329</f>
        <v>0</v>
      </c>
      <c r="AR329" s="135" t="s">
        <v>164</v>
      </c>
      <c r="AT329" s="135" t="s">
        <v>135</v>
      </c>
      <c r="AU329" s="135" t="s">
        <v>79</v>
      </c>
      <c r="AY329" s="13" t="s">
        <v>132</v>
      </c>
      <c r="BE329" s="136">
        <f>IF(N329="základní",J329,0)</f>
        <v>0</v>
      </c>
      <c r="BF329" s="136">
        <f>IF(N329="snížená",J329,0)</f>
        <v>0</v>
      </c>
      <c r="BG329" s="136">
        <f>IF(N329="zákl. přenesená",J329,0)</f>
        <v>0</v>
      </c>
      <c r="BH329" s="136">
        <f>IF(N329="sníž. přenesená",J329,0)</f>
        <v>0</v>
      </c>
      <c r="BI329" s="136">
        <f>IF(N329="nulová",J329,0)</f>
        <v>0</v>
      </c>
      <c r="BJ329" s="13" t="s">
        <v>77</v>
      </c>
      <c r="BK329" s="136">
        <f>ROUND(I329*H329,2)</f>
        <v>0</v>
      </c>
      <c r="BL329" s="13" t="s">
        <v>164</v>
      </c>
      <c r="BM329" s="135" t="s">
        <v>739</v>
      </c>
    </row>
    <row r="330" spans="2:63" s="11" customFormat="1" ht="25.9" customHeight="1">
      <c r="B330" s="112"/>
      <c r="D330" s="113" t="s">
        <v>68</v>
      </c>
      <c r="E330" s="114" t="s">
        <v>740</v>
      </c>
      <c r="F330" s="114" t="s">
        <v>741</v>
      </c>
      <c r="J330" s="115"/>
      <c r="L330" s="112"/>
      <c r="M330" s="116"/>
      <c r="N330" s="117"/>
      <c r="O330" s="117"/>
      <c r="P330" s="118">
        <f>P331+P333</f>
        <v>0</v>
      </c>
      <c r="Q330" s="117"/>
      <c r="R330" s="118">
        <f>R331+R333</f>
        <v>0</v>
      </c>
      <c r="S330" s="117"/>
      <c r="T330" s="119">
        <f>T331+T333</f>
        <v>0</v>
      </c>
      <c r="AR330" s="113" t="s">
        <v>151</v>
      </c>
      <c r="AT330" s="120" t="s">
        <v>68</v>
      </c>
      <c r="AU330" s="120" t="s">
        <v>69</v>
      </c>
      <c r="AY330" s="113" t="s">
        <v>132</v>
      </c>
      <c r="BK330" s="121">
        <f>BK331+BK333</f>
        <v>0</v>
      </c>
    </row>
    <row r="331" spans="2:63" s="11" customFormat="1" ht="22.9" customHeight="1">
      <c r="B331" s="112"/>
      <c r="D331" s="113" t="s">
        <v>68</v>
      </c>
      <c r="E331" s="122" t="s">
        <v>742</v>
      </c>
      <c r="F331" s="122" t="s">
        <v>743</v>
      </c>
      <c r="J331" s="123"/>
      <c r="L331" s="112"/>
      <c r="M331" s="116"/>
      <c r="N331" s="117"/>
      <c r="O331" s="117"/>
      <c r="P331" s="118">
        <f>P332</f>
        <v>0</v>
      </c>
      <c r="Q331" s="117"/>
      <c r="R331" s="118">
        <f>R332</f>
        <v>0</v>
      </c>
      <c r="S331" s="117"/>
      <c r="T331" s="119">
        <f>T332</f>
        <v>0</v>
      </c>
      <c r="AR331" s="113" t="s">
        <v>151</v>
      </c>
      <c r="AT331" s="120" t="s">
        <v>68</v>
      </c>
      <c r="AU331" s="120" t="s">
        <v>77</v>
      </c>
      <c r="AY331" s="113" t="s">
        <v>132</v>
      </c>
      <c r="BK331" s="121">
        <f>BK332</f>
        <v>0</v>
      </c>
    </row>
    <row r="332" spans="2:65" s="1" customFormat="1" ht="16.5" customHeight="1">
      <c r="B332" s="124"/>
      <c r="C332" s="125" t="s">
        <v>439</v>
      </c>
      <c r="D332" s="125" t="s">
        <v>135</v>
      </c>
      <c r="E332" s="126" t="s">
        <v>744</v>
      </c>
      <c r="F332" s="127" t="s">
        <v>743</v>
      </c>
      <c r="G332" s="128" t="s">
        <v>169</v>
      </c>
      <c r="H332" s="129">
        <v>1</v>
      </c>
      <c r="I332" s="130"/>
      <c r="J332" s="130"/>
      <c r="K332" s="127" t="s">
        <v>139</v>
      </c>
      <c r="L332" s="25"/>
      <c r="M332" s="131" t="s">
        <v>1</v>
      </c>
      <c r="N332" s="132" t="s">
        <v>34</v>
      </c>
      <c r="O332" s="133">
        <v>0</v>
      </c>
      <c r="P332" s="133">
        <f>O332*H332</f>
        <v>0</v>
      </c>
      <c r="Q332" s="133">
        <v>0</v>
      </c>
      <c r="R332" s="133">
        <f>Q332*H332</f>
        <v>0</v>
      </c>
      <c r="S332" s="133">
        <v>0</v>
      </c>
      <c r="T332" s="134">
        <f>S332*H332</f>
        <v>0</v>
      </c>
      <c r="AR332" s="135" t="s">
        <v>140</v>
      </c>
      <c r="AT332" s="135" t="s">
        <v>135</v>
      </c>
      <c r="AU332" s="135" t="s">
        <v>79</v>
      </c>
      <c r="AY332" s="13" t="s">
        <v>132</v>
      </c>
      <c r="BE332" s="136">
        <f>IF(N332="základní",J332,0)</f>
        <v>0</v>
      </c>
      <c r="BF332" s="136">
        <f>IF(N332="snížená",J332,0)</f>
        <v>0</v>
      </c>
      <c r="BG332" s="136">
        <f>IF(N332="zákl. přenesená",J332,0)</f>
        <v>0</v>
      </c>
      <c r="BH332" s="136">
        <f>IF(N332="sníž. přenesená",J332,0)</f>
        <v>0</v>
      </c>
      <c r="BI332" s="136">
        <f>IF(N332="nulová",J332,0)</f>
        <v>0</v>
      </c>
      <c r="BJ332" s="13" t="s">
        <v>77</v>
      </c>
      <c r="BK332" s="136">
        <f>ROUND(I332*H332,2)</f>
        <v>0</v>
      </c>
      <c r="BL332" s="13" t="s">
        <v>140</v>
      </c>
      <c r="BM332" s="135" t="s">
        <v>745</v>
      </c>
    </row>
    <row r="333" spans="2:63" s="11" customFormat="1" ht="22.9" customHeight="1">
      <c r="B333" s="112"/>
      <c r="D333" s="113" t="s">
        <v>68</v>
      </c>
      <c r="E333" s="122" t="s">
        <v>746</v>
      </c>
      <c r="F333" s="122" t="s">
        <v>747</v>
      </c>
      <c r="J333" s="123"/>
      <c r="L333" s="112"/>
      <c r="M333" s="116"/>
      <c r="N333" s="117"/>
      <c r="O333" s="117"/>
      <c r="P333" s="118">
        <f>P334</f>
        <v>0</v>
      </c>
      <c r="Q333" s="117"/>
      <c r="R333" s="118">
        <f>R334</f>
        <v>0</v>
      </c>
      <c r="S333" s="117"/>
      <c r="T333" s="119">
        <f>T334</f>
        <v>0</v>
      </c>
      <c r="AR333" s="113" t="s">
        <v>151</v>
      </c>
      <c r="AT333" s="120" t="s">
        <v>68</v>
      </c>
      <c r="AU333" s="120" t="s">
        <v>77</v>
      </c>
      <c r="AY333" s="113" t="s">
        <v>132</v>
      </c>
      <c r="BK333" s="121">
        <f>BK334</f>
        <v>0</v>
      </c>
    </row>
    <row r="334" spans="2:65" s="1" customFormat="1" ht="16.5" customHeight="1">
      <c r="B334" s="124"/>
      <c r="C334" s="125" t="s">
        <v>748</v>
      </c>
      <c r="D334" s="125" t="s">
        <v>135</v>
      </c>
      <c r="E334" s="126" t="s">
        <v>749</v>
      </c>
      <c r="F334" s="127" t="s">
        <v>750</v>
      </c>
      <c r="G334" s="128" t="s">
        <v>169</v>
      </c>
      <c r="H334" s="129">
        <v>1</v>
      </c>
      <c r="I334" s="130"/>
      <c r="J334" s="130"/>
      <c r="K334" s="127" t="s">
        <v>139</v>
      </c>
      <c r="L334" s="25"/>
      <c r="M334" s="146" t="s">
        <v>1</v>
      </c>
      <c r="N334" s="147" t="s">
        <v>34</v>
      </c>
      <c r="O334" s="148">
        <v>0</v>
      </c>
      <c r="P334" s="148">
        <f>O334*H334</f>
        <v>0</v>
      </c>
      <c r="Q334" s="148">
        <v>0</v>
      </c>
      <c r="R334" s="148">
        <f>Q334*H334</f>
        <v>0</v>
      </c>
      <c r="S334" s="148">
        <v>0</v>
      </c>
      <c r="T334" s="149">
        <f>S334*H334</f>
        <v>0</v>
      </c>
      <c r="AR334" s="135" t="s">
        <v>140</v>
      </c>
      <c r="AT334" s="135" t="s">
        <v>135</v>
      </c>
      <c r="AU334" s="135" t="s">
        <v>79</v>
      </c>
      <c r="AY334" s="13" t="s">
        <v>132</v>
      </c>
      <c r="BE334" s="136">
        <f>IF(N334="základní",J334,0)</f>
        <v>0</v>
      </c>
      <c r="BF334" s="136">
        <f>IF(N334="snížená",J334,0)</f>
        <v>0</v>
      </c>
      <c r="BG334" s="136">
        <f>IF(N334="zákl. přenesená",J334,0)</f>
        <v>0</v>
      </c>
      <c r="BH334" s="136">
        <f>IF(N334="sníž. přenesená",J334,0)</f>
        <v>0</v>
      </c>
      <c r="BI334" s="136">
        <f>IF(N334="nulová",J334,0)</f>
        <v>0</v>
      </c>
      <c r="BJ334" s="13" t="s">
        <v>77</v>
      </c>
      <c r="BK334" s="136">
        <f>ROUND(I334*H334,2)</f>
        <v>0</v>
      </c>
      <c r="BL334" s="13" t="s">
        <v>140</v>
      </c>
      <c r="BM334" s="135" t="s">
        <v>751</v>
      </c>
    </row>
    <row r="335" spans="2:12" s="1" customFormat="1" ht="7" customHeight="1">
      <c r="B335" s="37"/>
      <c r="C335" s="38"/>
      <c r="D335" s="38"/>
      <c r="E335" s="38"/>
      <c r="F335" s="38"/>
      <c r="G335" s="38"/>
      <c r="H335" s="38"/>
      <c r="I335" s="38"/>
      <c r="J335" s="38"/>
      <c r="K335" s="38"/>
      <c r="L335" s="25"/>
    </row>
  </sheetData>
  <autoFilter ref="C144:K334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uzivatel</cp:lastModifiedBy>
  <dcterms:created xsi:type="dcterms:W3CDTF">2019-06-25T04:13:56Z</dcterms:created>
  <dcterms:modified xsi:type="dcterms:W3CDTF">2019-06-25T11:32:34Z</dcterms:modified>
  <cp:category/>
  <cp:version/>
  <cp:contentType/>
  <cp:contentStatus/>
</cp:coreProperties>
</file>