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aKSUS\VZ\Stavby\ZPŘ\Silnice III-24017 havárie zemního tělesa v Kralupech\"/>
    </mc:Choice>
  </mc:AlternateContent>
  <bookViews>
    <workbookView xWindow="0" yWindow="0" windowWidth="28800" windowHeight="12345"/>
  </bookViews>
  <sheets>
    <sheet name="Rekapitulace stavby" sheetId="1" r:id="rId1"/>
    <sheet name="SO.301 - Úsek č. 1" sheetId="2" r:id="rId2"/>
    <sheet name="SO.302 - Úsek č. 2" sheetId="3" r:id="rId3"/>
    <sheet name="SO.303 - Úsek č. 3" sheetId="4" r:id="rId4"/>
    <sheet name="SO.304 - Úsek č. 4" sheetId="5" r:id="rId5"/>
    <sheet name="SO.305 - Úsek č. 5" sheetId="6" r:id="rId6"/>
    <sheet name="VRN - Vedlejší rozpočtové..." sheetId="7" r:id="rId7"/>
  </sheets>
  <definedNames>
    <definedName name="_xlnm._FilterDatabase" localSheetId="1" hidden="1">'SO.301 - Úsek č. 1'!$C$123:$K$244</definedName>
    <definedName name="_xlnm._FilterDatabase" localSheetId="2" hidden="1">'SO.302 - Úsek č. 2'!$C$123:$K$248</definedName>
    <definedName name="_xlnm._FilterDatabase" localSheetId="3" hidden="1">'SO.303 - Úsek č. 3'!$C$123:$K$243</definedName>
    <definedName name="_xlnm._FilterDatabase" localSheetId="4" hidden="1">'SO.304 - Úsek č. 4'!$C$124:$K$229</definedName>
    <definedName name="_xlnm._FilterDatabase" localSheetId="5" hidden="1">'SO.305 - Úsek č. 5'!$C$125:$K$203</definedName>
    <definedName name="_xlnm._FilterDatabase" localSheetId="6" hidden="1">'VRN - Vedlejší rozpočtové...'!$C$121:$K$205</definedName>
    <definedName name="_xlnm.Print_Titles" localSheetId="0">'Rekapitulace stavby'!$92:$92</definedName>
    <definedName name="_xlnm.Print_Titles" localSheetId="1">'SO.301 - Úsek č. 1'!$123:$123</definedName>
    <definedName name="_xlnm.Print_Titles" localSheetId="2">'SO.302 - Úsek č. 2'!$123:$123</definedName>
    <definedName name="_xlnm.Print_Titles" localSheetId="3">'SO.303 - Úsek č. 3'!$123:$123</definedName>
    <definedName name="_xlnm.Print_Titles" localSheetId="4">'SO.304 - Úsek č. 4'!$124:$124</definedName>
    <definedName name="_xlnm.Print_Titles" localSheetId="5">'SO.305 - Úsek č. 5'!$125:$125</definedName>
    <definedName name="_xlnm.Print_Titles" localSheetId="6">'VRN - Vedlejší rozpočtové...'!$121:$121</definedName>
    <definedName name="_xlnm.Print_Area" localSheetId="0">'Rekapitulace stavby'!$D$4:$AO$76,'Rekapitulace stavby'!$C$82:$AQ$101</definedName>
    <definedName name="_xlnm.Print_Area" localSheetId="1">'SO.301 - Úsek č. 1'!$C$4:$J$76,'SO.301 - Úsek č. 1'!$C$82:$J$105,'SO.301 - Úsek č. 1'!$C$111:$K$244</definedName>
    <definedName name="_xlnm.Print_Area" localSheetId="2">'SO.302 - Úsek č. 2'!$C$4:$J$76,'SO.302 - Úsek č. 2'!$C$82:$J$105,'SO.302 - Úsek č. 2'!$C$111:$K$248</definedName>
    <definedName name="_xlnm.Print_Area" localSheetId="3">'SO.303 - Úsek č. 3'!$C$4:$J$76,'SO.303 - Úsek č. 3'!$C$82:$J$105,'SO.303 - Úsek č. 3'!$C$111:$K$243</definedName>
    <definedName name="_xlnm.Print_Area" localSheetId="4">'SO.304 - Úsek č. 4'!$C$4:$J$76,'SO.304 - Úsek č. 4'!$C$82:$J$106,'SO.304 - Úsek č. 4'!$C$112:$K$229</definedName>
    <definedName name="_xlnm.Print_Area" localSheetId="5">'SO.305 - Úsek č. 5'!$C$4:$J$76,'SO.305 - Úsek č. 5'!$C$82:$J$107,'SO.305 - Úsek č. 5'!$C$113:$K$203</definedName>
    <definedName name="_xlnm.Print_Area" localSheetId="6">'VRN - Vedlejší rozpočtové...'!$C$4:$J$76,'VRN - Vedlejší rozpočtové...'!$C$82:$J$103,'VRN - Vedlejší rozpočtové...'!$C$109:$K$205</definedName>
  </definedNames>
  <calcPr calcId="162913"/>
</workbook>
</file>

<file path=xl/calcChain.xml><?xml version="1.0" encoding="utf-8"?>
<calcChain xmlns="http://schemas.openxmlformats.org/spreadsheetml/2006/main">
  <c r="J37" i="7" l="1"/>
  <c r="J36" i="7"/>
  <c r="AY100" i="1" s="1"/>
  <c r="J35" i="7"/>
  <c r="AX100" i="1"/>
  <c r="BI199" i="7"/>
  <c r="BH199" i="7"/>
  <c r="BG199" i="7"/>
  <c r="BF199" i="7"/>
  <c r="T199" i="7"/>
  <c r="T191" i="7" s="1"/>
  <c r="R199" i="7"/>
  <c r="P199" i="7"/>
  <c r="BK199" i="7"/>
  <c r="J199" i="7"/>
  <c r="BE199" i="7" s="1"/>
  <c r="BI192" i="7"/>
  <c r="BH192" i="7"/>
  <c r="BG192" i="7"/>
  <c r="BF192" i="7"/>
  <c r="T192" i="7"/>
  <c r="R192" i="7"/>
  <c r="R191" i="7" s="1"/>
  <c r="P192" i="7"/>
  <c r="P191" i="7" s="1"/>
  <c r="BK192" i="7"/>
  <c r="J192" i="7"/>
  <c r="BE192" i="7" s="1"/>
  <c r="BI189" i="7"/>
  <c r="BH189" i="7"/>
  <c r="BG189" i="7"/>
  <c r="BF189" i="7"/>
  <c r="T189" i="7"/>
  <c r="T188" i="7"/>
  <c r="R189" i="7"/>
  <c r="R188" i="7" s="1"/>
  <c r="P189" i="7"/>
  <c r="P188" i="7"/>
  <c r="BK189" i="7"/>
  <c r="BK188" i="7" s="1"/>
  <c r="J188" i="7"/>
  <c r="J101" i="7" s="1"/>
  <c r="J189" i="7"/>
  <c r="BE189" i="7"/>
  <c r="BI180" i="7"/>
  <c r="BH180" i="7"/>
  <c r="BG180" i="7"/>
  <c r="BF180" i="7"/>
  <c r="T180" i="7"/>
  <c r="T179" i="7"/>
  <c r="R180" i="7"/>
  <c r="R179" i="7" s="1"/>
  <c r="P180" i="7"/>
  <c r="P179" i="7"/>
  <c r="BK180" i="7"/>
  <c r="BK179" i="7" s="1"/>
  <c r="J179" i="7" s="1"/>
  <c r="J100" i="7" s="1"/>
  <c r="J180" i="7"/>
  <c r="BE180" i="7"/>
  <c r="BI171" i="7"/>
  <c r="BH171" i="7"/>
  <c r="BG171" i="7"/>
  <c r="BF171" i="7"/>
  <c r="T171" i="7"/>
  <c r="T170" i="7" s="1"/>
  <c r="R171" i="7"/>
  <c r="R170" i="7" s="1"/>
  <c r="P171" i="7"/>
  <c r="P170" i="7"/>
  <c r="BK171" i="7"/>
  <c r="BK170" i="7" s="1"/>
  <c r="J170" i="7" s="1"/>
  <c r="J99" i="7" s="1"/>
  <c r="J171" i="7"/>
  <c r="BE171" i="7" s="1"/>
  <c r="BI163" i="7"/>
  <c r="BH163" i="7"/>
  <c r="BG163" i="7"/>
  <c r="BF163" i="7"/>
  <c r="T163" i="7"/>
  <c r="R163" i="7"/>
  <c r="P163" i="7"/>
  <c r="BK163" i="7"/>
  <c r="J163" i="7"/>
  <c r="BE163" i="7"/>
  <c r="BI156" i="7"/>
  <c r="BH156" i="7"/>
  <c r="BG156" i="7"/>
  <c r="BF156" i="7"/>
  <c r="T156" i="7"/>
  <c r="R156" i="7"/>
  <c r="P156" i="7"/>
  <c r="BK156" i="7"/>
  <c r="J156" i="7"/>
  <c r="BE156" i="7" s="1"/>
  <c r="BI155" i="7"/>
  <c r="BH155" i="7"/>
  <c r="BG155" i="7"/>
  <c r="BF155" i="7"/>
  <c r="T155" i="7"/>
  <c r="R155" i="7"/>
  <c r="P155" i="7"/>
  <c r="BK155" i="7"/>
  <c r="J155" i="7"/>
  <c r="BE155" i="7" s="1"/>
  <c r="BI148" i="7"/>
  <c r="BH148" i="7"/>
  <c r="BG148" i="7"/>
  <c r="BF148" i="7"/>
  <c r="T148" i="7"/>
  <c r="R148" i="7"/>
  <c r="P148" i="7"/>
  <c r="BK148" i="7"/>
  <c r="J148" i="7"/>
  <c r="BE148" i="7" s="1"/>
  <c r="BI141" i="7"/>
  <c r="BH141" i="7"/>
  <c r="F36" i="7" s="1"/>
  <c r="BC100" i="1" s="1"/>
  <c r="BG141" i="7"/>
  <c r="BF141" i="7"/>
  <c r="T141" i="7"/>
  <c r="R141" i="7"/>
  <c r="P141" i="7"/>
  <c r="BK141" i="7"/>
  <c r="J141" i="7"/>
  <c r="BE141" i="7"/>
  <c r="BI134" i="7"/>
  <c r="BH134" i="7"/>
  <c r="BG134" i="7"/>
  <c r="BF134" i="7"/>
  <c r="T134" i="7"/>
  <c r="R134" i="7"/>
  <c r="P134" i="7"/>
  <c r="BK134" i="7"/>
  <c r="BK124" i="7" s="1"/>
  <c r="J134" i="7"/>
  <c r="BE134" i="7" s="1"/>
  <c r="BI127" i="7"/>
  <c r="BH127" i="7"/>
  <c r="BG127" i="7"/>
  <c r="BF127" i="7"/>
  <c r="T127" i="7"/>
  <c r="R127" i="7"/>
  <c r="P127" i="7"/>
  <c r="P124" i="7" s="1"/>
  <c r="P123" i="7" s="1"/>
  <c r="P122" i="7" s="1"/>
  <c r="AU100" i="1" s="1"/>
  <c r="BK127" i="7"/>
  <c r="J127" i="7"/>
  <c r="BE127" i="7"/>
  <c r="BI125" i="7"/>
  <c r="F37" i="7" s="1"/>
  <c r="BD100" i="1" s="1"/>
  <c r="BH125" i="7"/>
  <c r="BG125" i="7"/>
  <c r="BF125" i="7"/>
  <c r="T125" i="7"/>
  <c r="R125" i="7"/>
  <c r="P125" i="7"/>
  <c r="BK125" i="7"/>
  <c r="J125" i="7"/>
  <c r="BE125" i="7"/>
  <c r="F116" i="7"/>
  <c r="E114" i="7"/>
  <c r="F89" i="7"/>
  <c r="E87" i="7"/>
  <c r="J24" i="7"/>
  <c r="E24" i="7"/>
  <c r="J92" i="7" s="1"/>
  <c r="J119" i="7"/>
  <c r="J23" i="7"/>
  <c r="J21" i="7"/>
  <c r="E21" i="7"/>
  <c r="J118" i="7" s="1"/>
  <c r="J20" i="7"/>
  <c r="J18" i="7"/>
  <c r="E18" i="7"/>
  <c r="F119" i="7"/>
  <c r="F92" i="7"/>
  <c r="J17" i="7"/>
  <c r="J15" i="7"/>
  <c r="E15" i="7"/>
  <c r="F118" i="7"/>
  <c r="F91" i="7"/>
  <c r="J14" i="7"/>
  <c r="J12" i="7"/>
  <c r="J116" i="7"/>
  <c r="J89" i="7"/>
  <c r="E7" i="7"/>
  <c r="E112" i="7"/>
  <c r="E85" i="7"/>
  <c r="J37" i="6"/>
  <c r="J36" i="6"/>
  <c r="AY99" i="1"/>
  <c r="J35" i="6"/>
  <c r="AX99" i="1" s="1"/>
  <c r="BI202" i="6"/>
  <c r="BH202" i="6"/>
  <c r="BG202" i="6"/>
  <c r="BF202" i="6"/>
  <c r="T202" i="6"/>
  <c r="R202" i="6"/>
  <c r="P202" i="6"/>
  <c r="P199" i="6" s="1"/>
  <c r="P198" i="6" s="1"/>
  <c r="BK202" i="6"/>
  <c r="J202" i="6"/>
  <c r="BE202" i="6"/>
  <c r="BI200" i="6"/>
  <c r="BH200" i="6"/>
  <c r="BG200" i="6"/>
  <c r="BF200" i="6"/>
  <c r="T200" i="6"/>
  <c r="T199" i="6" s="1"/>
  <c r="T198" i="6" s="1"/>
  <c r="R200" i="6"/>
  <c r="R199" i="6"/>
  <c r="R198" i="6"/>
  <c r="P200" i="6"/>
  <c r="BK200" i="6"/>
  <c r="BK199" i="6" s="1"/>
  <c r="J200" i="6"/>
  <c r="BE200" i="6"/>
  <c r="BI197" i="6"/>
  <c r="BH197" i="6"/>
  <c r="BG197" i="6"/>
  <c r="BF197" i="6"/>
  <c r="T197" i="6"/>
  <c r="T196" i="6"/>
  <c r="R197" i="6"/>
  <c r="R196" i="6"/>
  <c r="P197" i="6"/>
  <c r="P196" i="6"/>
  <c r="BK197" i="6"/>
  <c r="BK196" i="6"/>
  <c r="J196" i="6" s="1"/>
  <c r="J104" i="6" s="1"/>
  <c r="J197" i="6"/>
  <c r="BE197" i="6" s="1"/>
  <c r="BI189" i="6"/>
  <c r="BH189" i="6"/>
  <c r="BG189" i="6"/>
  <c r="BF189" i="6"/>
  <c r="T189" i="6"/>
  <c r="T188" i="6"/>
  <c r="R189" i="6"/>
  <c r="R188" i="6" s="1"/>
  <c r="P189" i="6"/>
  <c r="P188" i="6"/>
  <c r="BK189" i="6"/>
  <c r="BK188" i="6" s="1"/>
  <c r="J188" i="6" s="1"/>
  <c r="J189" i="6"/>
  <c r="BE189" i="6"/>
  <c r="J103" i="6"/>
  <c r="BI187" i="6"/>
  <c r="BH187" i="6"/>
  <c r="BG187" i="6"/>
  <c r="BF187" i="6"/>
  <c r="T187" i="6"/>
  <c r="R187" i="6"/>
  <c r="P187" i="6"/>
  <c r="BK187" i="6"/>
  <c r="J187" i="6"/>
  <c r="BE187" i="6"/>
  <c r="BI185" i="6"/>
  <c r="BH185" i="6"/>
  <c r="BG185" i="6"/>
  <c r="BF185" i="6"/>
  <c r="T185" i="6"/>
  <c r="R185" i="6"/>
  <c r="R179" i="6" s="1"/>
  <c r="P185" i="6"/>
  <c r="BK185" i="6"/>
  <c r="J185" i="6"/>
  <c r="BE185" i="6"/>
  <c r="BI184" i="6"/>
  <c r="BH184" i="6"/>
  <c r="BG184" i="6"/>
  <c r="BF184" i="6"/>
  <c r="T184" i="6"/>
  <c r="R184" i="6"/>
  <c r="P184" i="6"/>
  <c r="BK184" i="6"/>
  <c r="BK179" i="6" s="1"/>
  <c r="J179" i="6" s="1"/>
  <c r="J102" i="6" s="1"/>
  <c r="J184" i="6"/>
  <c r="BE184" i="6"/>
  <c r="BI180" i="6"/>
  <c r="BH180" i="6"/>
  <c r="BG180" i="6"/>
  <c r="BF180" i="6"/>
  <c r="T180" i="6"/>
  <c r="T179" i="6"/>
  <c r="R180" i="6"/>
  <c r="P180" i="6"/>
  <c r="P179" i="6" s="1"/>
  <c r="BK180" i="6"/>
  <c r="J180" i="6"/>
  <c r="BE180" i="6" s="1"/>
  <c r="BI177" i="6"/>
  <c r="BH177" i="6"/>
  <c r="BG177" i="6"/>
  <c r="BF177" i="6"/>
  <c r="T177" i="6"/>
  <c r="T174" i="6" s="1"/>
  <c r="R177" i="6"/>
  <c r="R174" i="6" s="1"/>
  <c r="P177" i="6"/>
  <c r="BK177" i="6"/>
  <c r="J177" i="6"/>
  <c r="BE177" i="6"/>
  <c r="BI175" i="6"/>
  <c r="BH175" i="6"/>
  <c r="BG175" i="6"/>
  <c r="BF175" i="6"/>
  <c r="T175" i="6"/>
  <c r="R175" i="6"/>
  <c r="P175" i="6"/>
  <c r="P174" i="6"/>
  <c r="BK175" i="6"/>
  <c r="BK174" i="6"/>
  <c r="J174" i="6" s="1"/>
  <c r="J101" i="6" s="1"/>
  <c r="J175" i="6"/>
  <c r="BE175" i="6" s="1"/>
  <c r="BI172" i="6"/>
  <c r="BH172" i="6"/>
  <c r="BG172" i="6"/>
  <c r="BF172" i="6"/>
  <c r="T172" i="6"/>
  <c r="R172" i="6"/>
  <c r="P172" i="6"/>
  <c r="BK172" i="6"/>
  <c r="J172" i="6"/>
  <c r="BE172" i="6"/>
  <c r="BI170" i="6"/>
  <c r="BH170" i="6"/>
  <c r="BG170" i="6"/>
  <c r="BF170" i="6"/>
  <c r="T170" i="6"/>
  <c r="T169" i="6"/>
  <c r="R170" i="6"/>
  <c r="R169" i="6"/>
  <c r="P170" i="6"/>
  <c r="P169" i="6"/>
  <c r="BK170" i="6"/>
  <c r="BK169" i="6"/>
  <c r="J169" i="6" s="1"/>
  <c r="J170" i="6"/>
  <c r="BE170" i="6" s="1"/>
  <c r="J100" i="6"/>
  <c r="BI167" i="6"/>
  <c r="BH167" i="6"/>
  <c r="BG167" i="6"/>
  <c r="BF167" i="6"/>
  <c r="T167" i="6"/>
  <c r="T166" i="6" s="1"/>
  <c r="R167" i="6"/>
  <c r="R166" i="6"/>
  <c r="P167" i="6"/>
  <c r="P166" i="6" s="1"/>
  <c r="BK167" i="6"/>
  <c r="BK166" i="6"/>
  <c r="J166" i="6" s="1"/>
  <c r="J99" i="6" s="1"/>
  <c r="J167" i="6"/>
  <c r="BE167" i="6" s="1"/>
  <c r="BI164" i="6"/>
  <c r="BH164" i="6"/>
  <c r="BG164" i="6"/>
  <c r="BF164" i="6"/>
  <c r="T164" i="6"/>
  <c r="R164" i="6"/>
  <c r="P164" i="6"/>
  <c r="BK164" i="6"/>
  <c r="J164" i="6"/>
  <c r="BE164" i="6"/>
  <c r="BI160" i="6"/>
  <c r="BH160" i="6"/>
  <c r="BG160" i="6"/>
  <c r="BF160" i="6"/>
  <c r="T160" i="6"/>
  <c r="R160" i="6"/>
  <c r="P160" i="6"/>
  <c r="BK160" i="6"/>
  <c r="J160" i="6"/>
  <c r="BE160" i="6"/>
  <c r="BI158" i="6"/>
  <c r="BH158" i="6"/>
  <c r="BG158" i="6"/>
  <c r="BF158" i="6"/>
  <c r="T158" i="6"/>
  <c r="R158" i="6"/>
  <c r="P158" i="6"/>
  <c r="BK158" i="6"/>
  <c r="J158" i="6"/>
  <c r="BE158" i="6"/>
  <c r="BI156" i="6"/>
  <c r="BH156" i="6"/>
  <c r="BG156" i="6"/>
  <c r="BF156" i="6"/>
  <c r="T156" i="6"/>
  <c r="R156" i="6"/>
  <c r="P156" i="6"/>
  <c r="BK156" i="6"/>
  <c r="J156" i="6"/>
  <c r="BE156" i="6"/>
  <c r="BI149" i="6"/>
  <c r="BH149" i="6"/>
  <c r="BG149" i="6"/>
  <c r="BF149" i="6"/>
  <c r="T149" i="6"/>
  <c r="R149" i="6"/>
  <c r="P149" i="6"/>
  <c r="BK149" i="6"/>
  <c r="J149" i="6"/>
  <c r="BE149" i="6"/>
  <c r="BI143" i="6"/>
  <c r="BH143" i="6"/>
  <c r="BG143" i="6"/>
  <c r="BF143" i="6"/>
  <c r="T143" i="6"/>
  <c r="R143" i="6"/>
  <c r="P143" i="6"/>
  <c r="BK143" i="6"/>
  <c r="J143" i="6"/>
  <c r="BE143" i="6"/>
  <c r="BI141" i="6"/>
  <c r="BH141" i="6"/>
  <c r="BG141" i="6"/>
  <c r="BF141" i="6"/>
  <c r="T141" i="6"/>
  <c r="R141" i="6"/>
  <c r="P141" i="6"/>
  <c r="BK141" i="6"/>
  <c r="J141" i="6"/>
  <c r="BE141" i="6"/>
  <c r="BI139" i="6"/>
  <c r="BH139" i="6"/>
  <c r="BG139" i="6"/>
  <c r="BF139" i="6"/>
  <c r="T139" i="6"/>
  <c r="R139" i="6"/>
  <c r="P139" i="6"/>
  <c r="BK139" i="6"/>
  <c r="J139" i="6"/>
  <c r="BE139" i="6"/>
  <c r="BI137" i="6"/>
  <c r="BH137" i="6"/>
  <c r="BG137" i="6"/>
  <c r="BF137" i="6"/>
  <c r="T137" i="6"/>
  <c r="R137" i="6"/>
  <c r="P137" i="6"/>
  <c r="BK137" i="6"/>
  <c r="J137" i="6"/>
  <c r="BE137" i="6"/>
  <c r="BI135" i="6"/>
  <c r="BH135" i="6"/>
  <c r="BG135" i="6"/>
  <c r="BF135" i="6"/>
  <c r="T135" i="6"/>
  <c r="R135" i="6"/>
  <c r="P135" i="6"/>
  <c r="BK135" i="6"/>
  <c r="J135" i="6"/>
  <c r="BE135" i="6"/>
  <c r="BI133" i="6"/>
  <c r="BH133" i="6"/>
  <c r="F36" i="6" s="1"/>
  <c r="BC99" i="1" s="1"/>
  <c r="BG133" i="6"/>
  <c r="BF133" i="6"/>
  <c r="T133" i="6"/>
  <c r="R133" i="6"/>
  <c r="R128" i="6" s="1"/>
  <c r="R127" i="6" s="1"/>
  <c r="R126" i="6" s="1"/>
  <c r="P133" i="6"/>
  <c r="BK133" i="6"/>
  <c r="J133" i="6"/>
  <c r="BE133" i="6"/>
  <c r="BI131" i="6"/>
  <c r="BH131" i="6"/>
  <c r="BG131" i="6"/>
  <c r="BF131" i="6"/>
  <c r="T131" i="6"/>
  <c r="R131" i="6"/>
  <c r="P131" i="6"/>
  <c r="BK131" i="6"/>
  <c r="J131" i="6"/>
  <c r="BE131" i="6"/>
  <c r="BI129" i="6"/>
  <c r="F37" i="6"/>
  <c r="BD99" i="1" s="1"/>
  <c r="BH129" i="6"/>
  <c r="BG129" i="6"/>
  <c r="BF129" i="6"/>
  <c r="T129" i="6"/>
  <c r="T128" i="6"/>
  <c r="R129" i="6"/>
  <c r="P129" i="6"/>
  <c r="P128" i="6"/>
  <c r="BK129" i="6"/>
  <c r="J129" i="6"/>
  <c r="BE129" i="6" s="1"/>
  <c r="F120" i="6"/>
  <c r="E118" i="6"/>
  <c r="F89" i="6"/>
  <c r="E87" i="6"/>
  <c r="J24" i="6"/>
  <c r="E24" i="6"/>
  <c r="J92" i="6" s="1"/>
  <c r="J123" i="6"/>
  <c r="J23" i="6"/>
  <c r="J21" i="6"/>
  <c r="E21" i="6"/>
  <c r="J20" i="6"/>
  <c r="J18" i="6"/>
  <c r="E18" i="6"/>
  <c r="J17" i="6"/>
  <c r="J15" i="6"/>
  <c r="E15" i="6"/>
  <c r="F122" i="6"/>
  <c r="F91" i="6"/>
  <c r="J14" i="6"/>
  <c r="J12" i="6"/>
  <c r="J120" i="6"/>
  <c r="J89" i="6"/>
  <c r="E7" i="6"/>
  <c r="J37" i="5"/>
  <c r="J36" i="5"/>
  <c r="AY98" i="1" s="1"/>
  <c r="J35" i="5"/>
  <c r="AX98" i="1" s="1"/>
  <c r="BI229" i="5"/>
  <c r="BH229" i="5"/>
  <c r="BG229" i="5"/>
  <c r="BF229" i="5"/>
  <c r="T229" i="5"/>
  <c r="T228" i="5" s="1"/>
  <c r="R229" i="5"/>
  <c r="R228" i="5"/>
  <c r="P229" i="5"/>
  <c r="P228" i="5" s="1"/>
  <c r="BK229" i="5"/>
  <c r="BK228" i="5"/>
  <c r="J228" i="5"/>
  <c r="J105" i="5" s="1"/>
  <c r="J229" i="5"/>
  <c r="BE229" i="5"/>
  <c r="BI221" i="5"/>
  <c r="BH221" i="5"/>
  <c r="BG221" i="5"/>
  <c r="BF221" i="5"/>
  <c r="T221" i="5"/>
  <c r="T220" i="5" s="1"/>
  <c r="R221" i="5"/>
  <c r="R220" i="5" s="1"/>
  <c r="P221" i="5"/>
  <c r="P220" i="5" s="1"/>
  <c r="BK221" i="5"/>
  <c r="BK220" i="5" s="1"/>
  <c r="J220" i="5" s="1"/>
  <c r="J104" i="5" s="1"/>
  <c r="J221" i="5"/>
  <c r="BE221" i="5"/>
  <c r="BI218" i="5"/>
  <c r="BH218" i="5"/>
  <c r="BG218" i="5"/>
  <c r="BF218" i="5"/>
  <c r="T218" i="5"/>
  <c r="R218" i="5"/>
  <c r="P218" i="5"/>
  <c r="BK218" i="5"/>
  <c r="J218" i="5"/>
  <c r="BE218" i="5" s="1"/>
  <c r="BI216" i="5"/>
  <c r="BH216" i="5"/>
  <c r="BG216" i="5"/>
  <c r="BF216" i="5"/>
  <c r="T216" i="5"/>
  <c r="R216" i="5"/>
  <c r="P216" i="5"/>
  <c r="BK216" i="5"/>
  <c r="J216" i="5"/>
  <c r="BE216" i="5"/>
  <c r="BI214" i="5"/>
  <c r="BH214" i="5"/>
  <c r="BG214" i="5"/>
  <c r="BF214" i="5"/>
  <c r="T214" i="5"/>
  <c r="R214" i="5"/>
  <c r="P214" i="5"/>
  <c r="BK214" i="5"/>
  <c r="J214" i="5"/>
  <c r="BE214" i="5" s="1"/>
  <c r="BI213" i="5"/>
  <c r="BH213" i="5"/>
  <c r="BG213" i="5"/>
  <c r="BF213" i="5"/>
  <c r="T213" i="5"/>
  <c r="R213" i="5"/>
  <c r="P213" i="5"/>
  <c r="BK213" i="5"/>
  <c r="J213" i="5"/>
  <c r="BE213" i="5"/>
  <c r="BI211" i="5"/>
  <c r="BH211" i="5"/>
  <c r="BG211" i="5"/>
  <c r="BF211" i="5"/>
  <c r="T211" i="5"/>
  <c r="R211" i="5"/>
  <c r="P211" i="5"/>
  <c r="BK211" i="5"/>
  <c r="J211" i="5"/>
  <c r="BE211" i="5" s="1"/>
  <c r="BI210" i="5"/>
  <c r="BH210" i="5"/>
  <c r="BG210" i="5"/>
  <c r="BF210" i="5"/>
  <c r="T210" i="5"/>
  <c r="R210" i="5"/>
  <c r="P210" i="5"/>
  <c r="BK210" i="5"/>
  <c r="J210" i="5"/>
  <c r="BE210" i="5" s="1"/>
  <c r="BI209" i="5"/>
  <c r="BH209" i="5"/>
  <c r="BG209" i="5"/>
  <c r="BF209" i="5"/>
  <c r="T209" i="5"/>
  <c r="R209" i="5"/>
  <c r="P209" i="5"/>
  <c r="BK209" i="5"/>
  <c r="J209" i="5"/>
  <c r="BE209" i="5" s="1"/>
  <c r="BI207" i="5"/>
  <c r="BH207" i="5"/>
  <c r="BG207" i="5"/>
  <c r="BF207" i="5"/>
  <c r="T207" i="5"/>
  <c r="R207" i="5"/>
  <c r="P207" i="5"/>
  <c r="P206" i="5"/>
  <c r="BK207" i="5"/>
  <c r="J207" i="5"/>
  <c r="BE207" i="5"/>
  <c r="BI204" i="5"/>
  <c r="BH204" i="5"/>
  <c r="BG204" i="5"/>
  <c r="BF204" i="5"/>
  <c r="T204" i="5"/>
  <c r="T203" i="5" s="1"/>
  <c r="R204" i="5"/>
  <c r="R203" i="5" s="1"/>
  <c r="P204" i="5"/>
  <c r="P203" i="5" s="1"/>
  <c r="BK204" i="5"/>
  <c r="BK203" i="5" s="1"/>
  <c r="J203" i="5"/>
  <c r="J102" i="5" s="1"/>
  <c r="J204" i="5"/>
  <c r="BE204" i="5" s="1"/>
  <c r="BI201" i="5"/>
  <c r="BH201" i="5"/>
  <c r="BG201" i="5"/>
  <c r="BF201" i="5"/>
  <c r="T201" i="5"/>
  <c r="T200" i="5"/>
  <c r="R201" i="5"/>
  <c r="R200" i="5" s="1"/>
  <c r="P201" i="5"/>
  <c r="P200" i="5" s="1"/>
  <c r="BK201" i="5"/>
  <c r="BK200" i="5" s="1"/>
  <c r="J200" i="5"/>
  <c r="J101" i="5" s="1"/>
  <c r="J201" i="5"/>
  <c r="BE201" i="5" s="1"/>
  <c r="BI198" i="5"/>
  <c r="BH198" i="5"/>
  <c r="BG198" i="5"/>
  <c r="BF198" i="5"/>
  <c r="T198" i="5"/>
  <c r="R198" i="5"/>
  <c r="P198" i="5"/>
  <c r="BK198" i="5"/>
  <c r="J198" i="5"/>
  <c r="BE198" i="5"/>
  <c r="BI196" i="5"/>
  <c r="BH196" i="5"/>
  <c r="BG196" i="5"/>
  <c r="BF196" i="5"/>
  <c r="T196" i="5"/>
  <c r="R196" i="5"/>
  <c r="P196" i="5"/>
  <c r="BK196" i="5"/>
  <c r="J196" i="5"/>
  <c r="BE196" i="5" s="1"/>
  <c r="BI192" i="5"/>
  <c r="BH192" i="5"/>
  <c r="BG192" i="5"/>
  <c r="BF192" i="5"/>
  <c r="T192" i="5"/>
  <c r="R192" i="5"/>
  <c r="P192" i="5"/>
  <c r="BK192" i="5"/>
  <c r="J192" i="5"/>
  <c r="BE192" i="5"/>
  <c r="BI188" i="5"/>
  <c r="BH188" i="5"/>
  <c r="BG188" i="5"/>
  <c r="BF188" i="5"/>
  <c r="T188" i="5"/>
  <c r="R188" i="5"/>
  <c r="P188" i="5"/>
  <c r="BK188" i="5"/>
  <c r="J188" i="5"/>
  <c r="BE188" i="5" s="1"/>
  <c r="BI186" i="5"/>
  <c r="BH186" i="5"/>
  <c r="BG186" i="5"/>
  <c r="BF186" i="5"/>
  <c r="T186" i="5"/>
  <c r="T173" i="5" s="1"/>
  <c r="R186" i="5"/>
  <c r="P186" i="5"/>
  <c r="BK186" i="5"/>
  <c r="J186" i="5"/>
  <c r="BE186" i="5" s="1"/>
  <c r="BI184" i="5"/>
  <c r="BH184" i="5"/>
  <c r="BG184" i="5"/>
  <c r="BF184" i="5"/>
  <c r="T184" i="5"/>
  <c r="R184" i="5"/>
  <c r="P184" i="5"/>
  <c r="BK184" i="5"/>
  <c r="J184" i="5"/>
  <c r="BE184" i="5" s="1"/>
  <c r="BI180" i="5"/>
  <c r="BH180" i="5"/>
  <c r="BG180" i="5"/>
  <c r="BF180" i="5"/>
  <c r="T180" i="5"/>
  <c r="R180" i="5"/>
  <c r="P180" i="5"/>
  <c r="BK180" i="5"/>
  <c r="J180" i="5"/>
  <c r="BE180" i="5"/>
  <c r="BI176" i="5"/>
  <c r="BH176" i="5"/>
  <c r="BG176" i="5"/>
  <c r="BF176" i="5"/>
  <c r="T176" i="5"/>
  <c r="R176" i="5"/>
  <c r="P176" i="5"/>
  <c r="BK176" i="5"/>
  <c r="J176" i="5"/>
  <c r="BE176" i="5" s="1"/>
  <c r="BI174" i="5"/>
  <c r="BH174" i="5"/>
  <c r="BG174" i="5"/>
  <c r="BF174" i="5"/>
  <c r="T174" i="5"/>
  <c r="R174" i="5"/>
  <c r="P174" i="5"/>
  <c r="BK174" i="5"/>
  <c r="BK173" i="5" s="1"/>
  <c r="J173" i="5" s="1"/>
  <c r="J100" i="5" s="1"/>
  <c r="J174" i="5"/>
  <c r="BE174" i="5"/>
  <c r="BI171" i="5"/>
  <c r="BH171" i="5"/>
  <c r="BG171" i="5"/>
  <c r="BF171" i="5"/>
  <c r="T171" i="5"/>
  <c r="R171" i="5"/>
  <c r="P171" i="5"/>
  <c r="BK171" i="5"/>
  <c r="J171" i="5"/>
  <c r="BE171" i="5" s="1"/>
  <c r="BI170" i="5"/>
  <c r="BH170" i="5"/>
  <c r="BG170" i="5"/>
  <c r="BF170" i="5"/>
  <c r="T170" i="5"/>
  <c r="R170" i="5"/>
  <c r="P170" i="5"/>
  <c r="BK170" i="5"/>
  <c r="J170" i="5"/>
  <c r="BE170" i="5" s="1"/>
  <c r="BI168" i="5"/>
  <c r="BH168" i="5"/>
  <c r="BG168" i="5"/>
  <c r="BF168" i="5"/>
  <c r="T168" i="5"/>
  <c r="R168" i="5"/>
  <c r="P168" i="5"/>
  <c r="BK168" i="5"/>
  <c r="J168" i="5"/>
  <c r="BE168" i="5"/>
  <c r="BI166" i="5"/>
  <c r="BH166" i="5"/>
  <c r="BG166" i="5"/>
  <c r="BF166" i="5"/>
  <c r="T166" i="5"/>
  <c r="R166" i="5"/>
  <c r="P166" i="5"/>
  <c r="BK166" i="5"/>
  <c r="J166" i="5"/>
  <c r="BE166" i="5" s="1"/>
  <c r="BI164" i="5"/>
  <c r="BH164" i="5"/>
  <c r="BG164" i="5"/>
  <c r="BF164" i="5"/>
  <c r="T164" i="5"/>
  <c r="R164" i="5"/>
  <c r="P164" i="5"/>
  <c r="BK164" i="5"/>
  <c r="J164" i="5"/>
  <c r="BE164" i="5"/>
  <c r="BI162" i="5"/>
  <c r="BH162" i="5"/>
  <c r="BG162" i="5"/>
  <c r="BF162" i="5"/>
  <c r="T162" i="5"/>
  <c r="R162" i="5"/>
  <c r="P162" i="5"/>
  <c r="BK162" i="5"/>
  <c r="J162" i="5"/>
  <c r="BE162" i="5" s="1"/>
  <c r="BI160" i="5"/>
  <c r="BH160" i="5"/>
  <c r="BG160" i="5"/>
  <c r="BF160" i="5"/>
  <c r="T160" i="5"/>
  <c r="R160" i="5"/>
  <c r="P160" i="5"/>
  <c r="P159" i="5"/>
  <c r="BK160" i="5"/>
  <c r="J160" i="5"/>
  <c r="BE160" i="5" s="1"/>
  <c r="J33" i="5" s="1"/>
  <c r="AV98" i="1" s="1"/>
  <c r="BI155" i="5"/>
  <c r="BH155" i="5"/>
  <c r="BG155" i="5"/>
  <c r="BF155" i="5"/>
  <c r="T155" i="5"/>
  <c r="R155" i="5"/>
  <c r="P155" i="5"/>
  <c r="BK155" i="5"/>
  <c r="J155" i="5"/>
  <c r="BE155" i="5"/>
  <c r="BI148" i="5"/>
  <c r="BH148" i="5"/>
  <c r="BG148" i="5"/>
  <c r="BF148" i="5"/>
  <c r="T148" i="5"/>
  <c r="R148" i="5"/>
  <c r="P148" i="5"/>
  <c r="BK148" i="5"/>
  <c r="J148" i="5"/>
  <c r="BE148" i="5" s="1"/>
  <c r="BI142" i="5"/>
  <c r="BH142" i="5"/>
  <c r="BG142" i="5"/>
  <c r="BF142" i="5"/>
  <c r="T142" i="5"/>
  <c r="R142" i="5"/>
  <c r="P142" i="5"/>
  <c r="BK142" i="5"/>
  <c r="J142" i="5"/>
  <c r="BE142" i="5" s="1"/>
  <c r="BI140" i="5"/>
  <c r="BH140" i="5"/>
  <c r="BG140" i="5"/>
  <c r="BF140" i="5"/>
  <c r="T140" i="5"/>
  <c r="R140" i="5"/>
  <c r="P140" i="5"/>
  <c r="BK140" i="5"/>
  <c r="J140" i="5"/>
  <c r="BE140" i="5" s="1"/>
  <c r="BI138" i="5"/>
  <c r="BH138" i="5"/>
  <c r="BG138" i="5"/>
  <c r="BF138" i="5"/>
  <c r="T138" i="5"/>
  <c r="R138" i="5"/>
  <c r="R127" i="5" s="1"/>
  <c r="P138" i="5"/>
  <c r="BK138" i="5"/>
  <c r="J138" i="5"/>
  <c r="BE138" i="5"/>
  <c r="BI136" i="5"/>
  <c r="BH136" i="5"/>
  <c r="BG136" i="5"/>
  <c r="BF136" i="5"/>
  <c r="T136" i="5"/>
  <c r="R136" i="5"/>
  <c r="P136" i="5"/>
  <c r="BK136" i="5"/>
  <c r="J136" i="5"/>
  <c r="BE136" i="5" s="1"/>
  <c r="BI134" i="5"/>
  <c r="BH134" i="5"/>
  <c r="BG134" i="5"/>
  <c r="BF134" i="5"/>
  <c r="T134" i="5"/>
  <c r="R134" i="5"/>
  <c r="P134" i="5"/>
  <c r="BK134" i="5"/>
  <c r="J134" i="5"/>
  <c r="BE134" i="5"/>
  <c r="BI132" i="5"/>
  <c r="BH132" i="5"/>
  <c r="BG132" i="5"/>
  <c r="BF132" i="5"/>
  <c r="T132" i="5"/>
  <c r="R132" i="5"/>
  <c r="P132" i="5"/>
  <c r="BK132" i="5"/>
  <c r="J132" i="5"/>
  <c r="BE132" i="5" s="1"/>
  <c r="BI130" i="5"/>
  <c r="BH130" i="5"/>
  <c r="BG130" i="5"/>
  <c r="BF130" i="5"/>
  <c r="T130" i="5"/>
  <c r="R130" i="5"/>
  <c r="P130" i="5"/>
  <c r="BK130" i="5"/>
  <c r="J130" i="5"/>
  <c r="BE130" i="5"/>
  <c r="BI128" i="5"/>
  <c r="BH128" i="5"/>
  <c r="BG128" i="5"/>
  <c r="F35" i="5" s="1"/>
  <c r="BB98" i="1" s="1"/>
  <c r="BF128" i="5"/>
  <c r="T128" i="5"/>
  <c r="T127" i="5"/>
  <c r="R128" i="5"/>
  <c r="P128" i="5"/>
  <c r="P127" i="5"/>
  <c r="BK128" i="5"/>
  <c r="J128" i="5"/>
  <c r="BE128" i="5"/>
  <c r="F119" i="5"/>
  <c r="E117" i="5"/>
  <c r="F89" i="5"/>
  <c r="E87" i="5"/>
  <c r="J24" i="5"/>
  <c r="E24" i="5"/>
  <c r="J92" i="5" s="1"/>
  <c r="J122" i="5"/>
  <c r="J23" i="5"/>
  <c r="J21" i="5"/>
  <c r="E21" i="5"/>
  <c r="J20" i="5"/>
  <c r="J18" i="5"/>
  <c r="E18" i="5"/>
  <c r="F122" i="5"/>
  <c r="F92" i="5"/>
  <c r="J17" i="5"/>
  <c r="J15" i="5"/>
  <c r="E15" i="5"/>
  <c r="F121" i="5"/>
  <c r="F91" i="5"/>
  <c r="J14" i="5"/>
  <c r="J12" i="5"/>
  <c r="J119" i="5"/>
  <c r="J89" i="5"/>
  <c r="E7" i="5"/>
  <c r="E115" i="5"/>
  <c r="E85" i="5"/>
  <c r="J37" i="4"/>
  <c r="J36" i="4"/>
  <c r="AY97" i="1"/>
  <c r="J35" i="4"/>
  <c r="AX97" i="1" s="1"/>
  <c r="BI243" i="4"/>
  <c r="BH243" i="4"/>
  <c r="BG243" i="4"/>
  <c r="BF243" i="4"/>
  <c r="T243" i="4"/>
  <c r="T242" i="4"/>
  <c r="R243" i="4"/>
  <c r="R242" i="4" s="1"/>
  <c r="P243" i="4"/>
  <c r="P242" i="4"/>
  <c r="BK243" i="4"/>
  <c r="BK242" i="4" s="1"/>
  <c r="J242" i="4" s="1"/>
  <c r="J104" i="4" s="1"/>
  <c r="J243" i="4"/>
  <c r="BE243" i="4"/>
  <c r="BI233" i="4"/>
  <c r="BH233" i="4"/>
  <c r="BG233" i="4"/>
  <c r="BF233" i="4"/>
  <c r="T233" i="4"/>
  <c r="T232" i="4"/>
  <c r="R233" i="4"/>
  <c r="R232" i="4"/>
  <c r="P233" i="4"/>
  <c r="P232" i="4"/>
  <c r="BK233" i="4"/>
  <c r="BK232" i="4"/>
  <c r="J232" i="4" s="1"/>
  <c r="J103" i="4" s="1"/>
  <c r="J233" i="4"/>
  <c r="BE233" i="4"/>
  <c r="BI230" i="4"/>
  <c r="BH230" i="4"/>
  <c r="BG230" i="4"/>
  <c r="BF230" i="4"/>
  <c r="T230" i="4"/>
  <c r="R230" i="4"/>
  <c r="P230" i="4"/>
  <c r="BK230" i="4"/>
  <c r="J230" i="4"/>
  <c r="BE230" i="4"/>
  <c r="BI228" i="4"/>
  <c r="BH228" i="4"/>
  <c r="BG228" i="4"/>
  <c r="BF228" i="4"/>
  <c r="T228" i="4"/>
  <c r="R228" i="4"/>
  <c r="P228" i="4"/>
  <c r="BK228" i="4"/>
  <c r="J228" i="4"/>
  <c r="BE228" i="4" s="1"/>
  <c r="BI227" i="4"/>
  <c r="BH227" i="4"/>
  <c r="BG227" i="4"/>
  <c r="BF227" i="4"/>
  <c r="T227" i="4"/>
  <c r="R227" i="4"/>
  <c r="P227" i="4"/>
  <c r="BK227" i="4"/>
  <c r="J227" i="4"/>
  <c r="BE227" i="4"/>
  <c r="BI225" i="4"/>
  <c r="BH225" i="4"/>
  <c r="BG225" i="4"/>
  <c r="BF225" i="4"/>
  <c r="T225" i="4"/>
  <c r="R225" i="4"/>
  <c r="P225" i="4"/>
  <c r="BK225" i="4"/>
  <c r="J225" i="4"/>
  <c r="BE225" i="4" s="1"/>
  <c r="BI224" i="4"/>
  <c r="BH224" i="4"/>
  <c r="BG224" i="4"/>
  <c r="BF224" i="4"/>
  <c r="T224" i="4"/>
  <c r="R224" i="4"/>
  <c r="P224" i="4"/>
  <c r="BK224" i="4"/>
  <c r="J224" i="4"/>
  <c r="BE224" i="4"/>
  <c r="BI223" i="4"/>
  <c r="BH223" i="4"/>
  <c r="BG223" i="4"/>
  <c r="BF223" i="4"/>
  <c r="T223" i="4"/>
  <c r="R223" i="4"/>
  <c r="P223" i="4"/>
  <c r="BK223" i="4"/>
  <c r="J223" i="4"/>
  <c r="BE223" i="4" s="1"/>
  <c r="BI219" i="4"/>
  <c r="BH219" i="4"/>
  <c r="BG219" i="4"/>
  <c r="BF219" i="4"/>
  <c r="T219" i="4"/>
  <c r="R219" i="4"/>
  <c r="R218" i="4"/>
  <c r="P219" i="4"/>
  <c r="BK219" i="4"/>
  <c r="BK218" i="4" s="1"/>
  <c r="J218" i="4" s="1"/>
  <c r="J102" i="4" s="1"/>
  <c r="J219" i="4"/>
  <c r="BE219" i="4"/>
  <c r="BI216" i="4"/>
  <c r="BH216" i="4"/>
  <c r="BG216" i="4"/>
  <c r="BF216" i="4"/>
  <c r="T216" i="4"/>
  <c r="T215" i="4"/>
  <c r="R216" i="4"/>
  <c r="R215" i="4"/>
  <c r="P216" i="4"/>
  <c r="P215" i="4"/>
  <c r="BK216" i="4"/>
  <c r="BK215" i="4"/>
  <c r="J215" i="4" s="1"/>
  <c r="J101" i="4" s="1"/>
  <c r="J216" i="4"/>
  <c r="BE216" i="4"/>
  <c r="BI213" i="4"/>
  <c r="BH213" i="4"/>
  <c r="BG213" i="4"/>
  <c r="BF213" i="4"/>
  <c r="T213" i="4"/>
  <c r="R213" i="4"/>
  <c r="P213" i="4"/>
  <c r="BK213" i="4"/>
  <c r="J213" i="4"/>
  <c r="BE213" i="4"/>
  <c r="BI211" i="4"/>
  <c r="BH211" i="4"/>
  <c r="BG211" i="4"/>
  <c r="BF211" i="4"/>
  <c r="T211" i="4"/>
  <c r="R211" i="4"/>
  <c r="P211" i="4"/>
  <c r="BK211" i="4"/>
  <c r="J211" i="4"/>
  <c r="BE211" i="4" s="1"/>
  <c r="BI207" i="4"/>
  <c r="BH207" i="4"/>
  <c r="BG207" i="4"/>
  <c r="BF207" i="4"/>
  <c r="T207" i="4"/>
  <c r="R207" i="4"/>
  <c r="P207" i="4"/>
  <c r="BK207" i="4"/>
  <c r="J207" i="4"/>
  <c r="BE207" i="4"/>
  <c r="BI203" i="4"/>
  <c r="BH203" i="4"/>
  <c r="BG203" i="4"/>
  <c r="BF203" i="4"/>
  <c r="T203" i="4"/>
  <c r="R203" i="4"/>
  <c r="P203" i="4"/>
  <c r="BK203" i="4"/>
  <c r="J203" i="4"/>
  <c r="BE203" i="4" s="1"/>
  <c r="BI201" i="4"/>
  <c r="BH201" i="4"/>
  <c r="BG201" i="4"/>
  <c r="BF201" i="4"/>
  <c r="T201" i="4"/>
  <c r="R201" i="4"/>
  <c r="P201" i="4"/>
  <c r="BK201" i="4"/>
  <c r="J201" i="4"/>
  <c r="BE201" i="4"/>
  <c r="BI199" i="4"/>
  <c r="BH199" i="4"/>
  <c r="BG199" i="4"/>
  <c r="BF199" i="4"/>
  <c r="T199" i="4"/>
  <c r="R199" i="4"/>
  <c r="P199" i="4"/>
  <c r="BK199" i="4"/>
  <c r="J199" i="4"/>
  <c r="BE199" i="4" s="1"/>
  <c r="BI195" i="4"/>
  <c r="BH195" i="4"/>
  <c r="BG195" i="4"/>
  <c r="BF195" i="4"/>
  <c r="T195" i="4"/>
  <c r="R195" i="4"/>
  <c r="P195" i="4"/>
  <c r="P188" i="4" s="1"/>
  <c r="BK195" i="4"/>
  <c r="J195" i="4"/>
  <c r="BE195" i="4"/>
  <c r="BI191" i="4"/>
  <c r="BH191" i="4"/>
  <c r="BG191" i="4"/>
  <c r="BF191" i="4"/>
  <c r="T191" i="4"/>
  <c r="T188" i="4" s="1"/>
  <c r="R191" i="4"/>
  <c r="P191" i="4"/>
  <c r="BK191" i="4"/>
  <c r="J191" i="4"/>
  <c r="BE191" i="4" s="1"/>
  <c r="BI189" i="4"/>
  <c r="BH189" i="4"/>
  <c r="BG189" i="4"/>
  <c r="BF189" i="4"/>
  <c r="T189" i="4"/>
  <c r="R189" i="4"/>
  <c r="R188" i="4" s="1"/>
  <c r="P189" i="4"/>
  <c r="BK189" i="4"/>
  <c r="BK188" i="4" s="1"/>
  <c r="J188" i="4" s="1"/>
  <c r="J100" i="4" s="1"/>
  <c r="J189" i="4"/>
  <c r="BE189" i="4" s="1"/>
  <c r="BI186" i="4"/>
  <c r="BH186" i="4"/>
  <c r="BG186" i="4"/>
  <c r="BF186" i="4"/>
  <c r="T186" i="4"/>
  <c r="R186" i="4"/>
  <c r="P186" i="4"/>
  <c r="BK186" i="4"/>
  <c r="J186" i="4"/>
  <c r="BE186" i="4"/>
  <c r="BI185" i="4"/>
  <c r="BH185" i="4"/>
  <c r="BG185" i="4"/>
  <c r="BF185" i="4"/>
  <c r="T185" i="4"/>
  <c r="R185" i="4"/>
  <c r="P185" i="4"/>
  <c r="BK185" i="4"/>
  <c r="J185" i="4"/>
  <c r="BE185" i="4"/>
  <c r="BI183" i="4"/>
  <c r="BH183" i="4"/>
  <c r="BG183" i="4"/>
  <c r="BF183" i="4"/>
  <c r="T183" i="4"/>
  <c r="R183" i="4"/>
  <c r="P183" i="4"/>
  <c r="BK183" i="4"/>
  <c r="J183" i="4"/>
  <c r="BE183" i="4"/>
  <c r="BI181" i="4"/>
  <c r="BH181" i="4"/>
  <c r="BG181" i="4"/>
  <c r="BF181" i="4"/>
  <c r="T181" i="4"/>
  <c r="R181" i="4"/>
  <c r="P181" i="4"/>
  <c r="BK181" i="4"/>
  <c r="J181" i="4"/>
  <c r="BE181" i="4"/>
  <c r="BI179" i="4"/>
  <c r="BH179" i="4"/>
  <c r="BG179" i="4"/>
  <c r="BF179" i="4"/>
  <c r="T179" i="4"/>
  <c r="R179" i="4"/>
  <c r="P179" i="4"/>
  <c r="BK179" i="4"/>
  <c r="J179" i="4"/>
  <c r="BE179" i="4"/>
  <c r="BI177" i="4"/>
  <c r="BH177" i="4"/>
  <c r="BG177" i="4"/>
  <c r="BF177" i="4"/>
  <c r="T177" i="4"/>
  <c r="R177" i="4"/>
  <c r="P177" i="4"/>
  <c r="BK177" i="4"/>
  <c r="J177" i="4"/>
  <c r="BE177" i="4"/>
  <c r="BI175" i="4"/>
  <c r="BH175" i="4"/>
  <c r="BG175" i="4"/>
  <c r="BF175" i="4"/>
  <c r="T175" i="4"/>
  <c r="R175" i="4"/>
  <c r="P175" i="4"/>
  <c r="BK175" i="4"/>
  <c r="J175" i="4"/>
  <c r="BE175" i="4"/>
  <c r="BI173" i="4"/>
  <c r="BH173" i="4"/>
  <c r="BG173" i="4"/>
  <c r="BF173" i="4"/>
  <c r="T173" i="4"/>
  <c r="R173" i="4"/>
  <c r="P173" i="4"/>
  <c r="BK173" i="4"/>
  <c r="J173" i="4"/>
  <c r="BE173" i="4"/>
  <c r="BI171" i="4"/>
  <c r="BH171" i="4"/>
  <c r="BG171" i="4"/>
  <c r="BF171" i="4"/>
  <c r="T171" i="4"/>
  <c r="R171" i="4"/>
  <c r="R166" i="4" s="1"/>
  <c r="R125" i="4" s="1"/>
  <c r="R124" i="4" s="1"/>
  <c r="P171" i="4"/>
  <c r="BK171" i="4"/>
  <c r="J171" i="4"/>
  <c r="BE171" i="4"/>
  <c r="BI169" i="4"/>
  <c r="BH169" i="4"/>
  <c r="BG169" i="4"/>
  <c r="BF169" i="4"/>
  <c r="T169" i="4"/>
  <c r="R169" i="4"/>
  <c r="P169" i="4"/>
  <c r="BK169" i="4"/>
  <c r="BK166" i="4" s="1"/>
  <c r="J166" i="4" s="1"/>
  <c r="J99" i="4" s="1"/>
  <c r="J169" i="4"/>
  <c r="BE169" i="4"/>
  <c r="BI167" i="4"/>
  <c r="BH167" i="4"/>
  <c r="BG167" i="4"/>
  <c r="BF167" i="4"/>
  <c r="T167" i="4"/>
  <c r="T166" i="4"/>
  <c r="R167" i="4"/>
  <c r="P167" i="4"/>
  <c r="P166" i="4"/>
  <c r="BK167" i="4"/>
  <c r="J167" i="4"/>
  <c r="BE167" i="4"/>
  <c r="BI164" i="4"/>
  <c r="BH164" i="4"/>
  <c r="BG164" i="4"/>
  <c r="BF164" i="4"/>
  <c r="T164" i="4"/>
  <c r="R164" i="4"/>
  <c r="P164" i="4"/>
  <c r="BK164" i="4"/>
  <c r="J164" i="4"/>
  <c r="BE164" i="4"/>
  <c r="BI160" i="4"/>
  <c r="BH160" i="4"/>
  <c r="BG160" i="4"/>
  <c r="BF160" i="4"/>
  <c r="T160" i="4"/>
  <c r="R160" i="4"/>
  <c r="P160" i="4"/>
  <c r="BK160" i="4"/>
  <c r="J160" i="4"/>
  <c r="BE160" i="4" s="1"/>
  <c r="BI158" i="4"/>
  <c r="BH158" i="4"/>
  <c r="BG158" i="4"/>
  <c r="BF158" i="4"/>
  <c r="T158" i="4"/>
  <c r="R158" i="4"/>
  <c r="P158" i="4"/>
  <c r="BK158" i="4"/>
  <c r="J158" i="4"/>
  <c r="BE158" i="4"/>
  <c r="BI156" i="4"/>
  <c r="BH156" i="4"/>
  <c r="BG156" i="4"/>
  <c r="BF156" i="4"/>
  <c r="T156" i="4"/>
  <c r="R156" i="4"/>
  <c r="P156" i="4"/>
  <c r="BK156" i="4"/>
  <c r="J156" i="4"/>
  <c r="BE156" i="4" s="1"/>
  <c r="BI154" i="4"/>
  <c r="BH154" i="4"/>
  <c r="BG154" i="4"/>
  <c r="BF154" i="4"/>
  <c r="T154" i="4"/>
  <c r="R154" i="4"/>
  <c r="P154" i="4"/>
  <c r="BK154" i="4"/>
  <c r="J154" i="4"/>
  <c r="BE154" i="4"/>
  <c r="BI152" i="4"/>
  <c r="BH152" i="4"/>
  <c r="BG152" i="4"/>
  <c r="BF152" i="4"/>
  <c r="T152" i="4"/>
  <c r="R152" i="4"/>
  <c r="P152" i="4"/>
  <c r="BK152" i="4"/>
  <c r="J152" i="4"/>
  <c r="BE152" i="4" s="1"/>
  <c r="BI144" i="4"/>
  <c r="BH144" i="4"/>
  <c r="BG144" i="4"/>
  <c r="BF144" i="4"/>
  <c r="T144" i="4"/>
  <c r="R144" i="4"/>
  <c r="P144" i="4"/>
  <c r="BK144" i="4"/>
  <c r="J144" i="4"/>
  <c r="BE144" i="4"/>
  <c r="BI137" i="4"/>
  <c r="BH137" i="4"/>
  <c r="BG137" i="4"/>
  <c r="BF137" i="4"/>
  <c r="T137" i="4"/>
  <c r="R137" i="4"/>
  <c r="P137" i="4"/>
  <c r="BK137" i="4"/>
  <c r="J137" i="4"/>
  <c r="BE137" i="4" s="1"/>
  <c r="BI135" i="4"/>
  <c r="BH135" i="4"/>
  <c r="BG135" i="4"/>
  <c r="F35" i="4" s="1"/>
  <c r="BB97" i="1" s="1"/>
  <c r="BF135" i="4"/>
  <c r="T135" i="4"/>
  <c r="R135" i="4"/>
  <c r="P135" i="4"/>
  <c r="BK135" i="4"/>
  <c r="J135" i="4"/>
  <c r="BE135" i="4"/>
  <c r="BI133" i="4"/>
  <c r="BH133" i="4"/>
  <c r="BG133" i="4"/>
  <c r="BF133" i="4"/>
  <c r="T133" i="4"/>
  <c r="R133" i="4"/>
  <c r="P133" i="4"/>
  <c r="BK133" i="4"/>
  <c r="J133" i="4"/>
  <c r="BE133" i="4" s="1"/>
  <c r="BI129" i="4"/>
  <c r="BH129" i="4"/>
  <c r="BG129" i="4"/>
  <c r="BF129" i="4"/>
  <c r="T129" i="4"/>
  <c r="R129" i="4"/>
  <c r="P129" i="4"/>
  <c r="BK129" i="4"/>
  <c r="J129" i="4"/>
  <c r="BE129" i="4"/>
  <c r="BI127" i="4"/>
  <c r="BH127" i="4"/>
  <c r="BG127" i="4"/>
  <c r="BF127" i="4"/>
  <c r="F34" i="4"/>
  <c r="BA97" i="1" s="1"/>
  <c r="T127" i="4"/>
  <c r="R127" i="4"/>
  <c r="R126" i="4"/>
  <c r="P127" i="4"/>
  <c r="BK127" i="4"/>
  <c r="BK126" i="4" s="1"/>
  <c r="J127" i="4"/>
  <c r="BE127" i="4" s="1"/>
  <c r="F118" i="4"/>
  <c r="E116" i="4"/>
  <c r="F89" i="4"/>
  <c r="E87" i="4"/>
  <c r="J24" i="4"/>
  <c r="E24" i="4"/>
  <c r="J121" i="4" s="1"/>
  <c r="J92" i="4"/>
  <c r="J23" i="4"/>
  <c r="J21" i="4"/>
  <c r="E21" i="4"/>
  <c r="J91" i="4" s="1"/>
  <c r="J120" i="4"/>
  <c r="J20" i="4"/>
  <c r="J18" i="4"/>
  <c r="E18" i="4"/>
  <c r="F121" i="4" s="1"/>
  <c r="F92" i="4"/>
  <c r="J17" i="4"/>
  <c r="J15" i="4"/>
  <c r="E15" i="4"/>
  <c r="F120" i="4"/>
  <c r="F91" i="4"/>
  <c r="J14" i="4"/>
  <c r="J12" i="4"/>
  <c r="J118" i="4"/>
  <c r="J89" i="4"/>
  <c r="E7" i="4"/>
  <c r="J37" i="3"/>
  <c r="J36" i="3"/>
  <c r="AY96" i="1" s="1"/>
  <c r="J35" i="3"/>
  <c r="AX96" i="1" s="1"/>
  <c r="BI248" i="3"/>
  <c r="BH248" i="3"/>
  <c r="BG248" i="3"/>
  <c r="BF248" i="3"/>
  <c r="T248" i="3"/>
  <c r="T247" i="3" s="1"/>
  <c r="R248" i="3"/>
  <c r="R247" i="3"/>
  <c r="P248" i="3"/>
  <c r="P247" i="3" s="1"/>
  <c r="BK248" i="3"/>
  <c r="BK247" i="3" s="1"/>
  <c r="J247" i="3" s="1"/>
  <c r="J104" i="3" s="1"/>
  <c r="J248" i="3"/>
  <c r="BE248" i="3"/>
  <c r="BI238" i="3"/>
  <c r="BH238" i="3"/>
  <c r="BG238" i="3"/>
  <c r="BF238" i="3"/>
  <c r="T238" i="3"/>
  <c r="T237" i="3" s="1"/>
  <c r="R238" i="3"/>
  <c r="R237" i="3"/>
  <c r="P238" i="3"/>
  <c r="P237" i="3" s="1"/>
  <c r="BK238" i="3"/>
  <c r="BK237" i="3" s="1"/>
  <c r="J237" i="3" s="1"/>
  <c r="J103" i="3" s="1"/>
  <c r="J238" i="3"/>
  <c r="BE238" i="3"/>
  <c r="BI235" i="3"/>
  <c r="BH235" i="3"/>
  <c r="BG235" i="3"/>
  <c r="BF235" i="3"/>
  <c r="T235" i="3"/>
  <c r="R235" i="3"/>
  <c r="P235" i="3"/>
  <c r="BK235" i="3"/>
  <c r="J235" i="3"/>
  <c r="BE235" i="3" s="1"/>
  <c r="BI233" i="3"/>
  <c r="BH233" i="3"/>
  <c r="BG233" i="3"/>
  <c r="BF233" i="3"/>
  <c r="T233" i="3"/>
  <c r="R233" i="3"/>
  <c r="P233" i="3"/>
  <c r="BK233" i="3"/>
  <c r="J233" i="3"/>
  <c r="BE233" i="3"/>
  <c r="BI232" i="3"/>
  <c r="BH232" i="3"/>
  <c r="BG232" i="3"/>
  <c r="BF232" i="3"/>
  <c r="T232" i="3"/>
  <c r="R232" i="3"/>
  <c r="P232" i="3"/>
  <c r="BK232" i="3"/>
  <c r="J232" i="3"/>
  <c r="BE232" i="3" s="1"/>
  <c r="BI230" i="3"/>
  <c r="BH230" i="3"/>
  <c r="BG230" i="3"/>
  <c r="BF230" i="3"/>
  <c r="T230" i="3"/>
  <c r="T226" i="3" s="1"/>
  <c r="R230" i="3"/>
  <c r="P230" i="3"/>
  <c r="BK230" i="3"/>
  <c r="J230" i="3"/>
  <c r="BE230" i="3" s="1"/>
  <c r="BI229" i="3"/>
  <c r="BH229" i="3"/>
  <c r="BG229" i="3"/>
  <c r="BF229" i="3"/>
  <c r="T229" i="3"/>
  <c r="R229" i="3"/>
  <c r="P229" i="3"/>
  <c r="BK229" i="3"/>
  <c r="J229" i="3"/>
  <c r="BE229" i="3" s="1"/>
  <c r="BI227" i="3"/>
  <c r="BH227" i="3"/>
  <c r="BG227" i="3"/>
  <c r="BF227" i="3"/>
  <c r="T227" i="3"/>
  <c r="R227" i="3"/>
  <c r="P227" i="3"/>
  <c r="BK227" i="3"/>
  <c r="BK226" i="3" s="1"/>
  <c r="J226" i="3" s="1"/>
  <c r="J102" i="3" s="1"/>
  <c r="J227" i="3"/>
  <c r="BE227" i="3" s="1"/>
  <c r="BI224" i="3"/>
  <c r="BH224" i="3"/>
  <c r="BG224" i="3"/>
  <c r="BF224" i="3"/>
  <c r="T224" i="3"/>
  <c r="T223" i="3" s="1"/>
  <c r="R224" i="3"/>
  <c r="R223" i="3" s="1"/>
  <c r="P224" i="3"/>
  <c r="P223" i="3" s="1"/>
  <c r="BK224" i="3"/>
  <c r="BK223" i="3" s="1"/>
  <c r="J223" i="3"/>
  <c r="J101" i="3" s="1"/>
  <c r="J224" i="3"/>
  <c r="BE224" i="3"/>
  <c r="BI221" i="3"/>
  <c r="BH221" i="3"/>
  <c r="BG221" i="3"/>
  <c r="BF221" i="3"/>
  <c r="T221" i="3"/>
  <c r="R221" i="3"/>
  <c r="P221" i="3"/>
  <c r="BK221" i="3"/>
  <c r="J221" i="3"/>
  <c r="BE221" i="3" s="1"/>
  <c r="BI219" i="3"/>
  <c r="BH219" i="3"/>
  <c r="BG219" i="3"/>
  <c r="BF219" i="3"/>
  <c r="T219" i="3"/>
  <c r="R219" i="3"/>
  <c r="P219" i="3"/>
  <c r="BK219" i="3"/>
  <c r="J219" i="3"/>
  <c r="BE219" i="3" s="1"/>
  <c r="BI215" i="3"/>
  <c r="BH215" i="3"/>
  <c r="BG215" i="3"/>
  <c r="BF215" i="3"/>
  <c r="T215" i="3"/>
  <c r="R215" i="3"/>
  <c r="P215" i="3"/>
  <c r="BK215" i="3"/>
  <c r="J215" i="3"/>
  <c r="BE215" i="3" s="1"/>
  <c r="BI211" i="3"/>
  <c r="BH211" i="3"/>
  <c r="BG211" i="3"/>
  <c r="BF211" i="3"/>
  <c r="T211" i="3"/>
  <c r="R211" i="3"/>
  <c r="P211" i="3"/>
  <c r="BK211" i="3"/>
  <c r="J211" i="3"/>
  <c r="BE211" i="3" s="1"/>
  <c r="BI209" i="3"/>
  <c r="BH209" i="3"/>
  <c r="BG209" i="3"/>
  <c r="BF209" i="3"/>
  <c r="T209" i="3"/>
  <c r="R209" i="3"/>
  <c r="P209" i="3"/>
  <c r="BK209" i="3"/>
  <c r="J209" i="3"/>
  <c r="BE209" i="3" s="1"/>
  <c r="BI207" i="3"/>
  <c r="BH207" i="3"/>
  <c r="BG207" i="3"/>
  <c r="BF207" i="3"/>
  <c r="T207" i="3"/>
  <c r="R207" i="3"/>
  <c r="P207" i="3"/>
  <c r="BK207" i="3"/>
  <c r="J207" i="3"/>
  <c r="BE207" i="3" s="1"/>
  <c r="BI203" i="3"/>
  <c r="BH203" i="3"/>
  <c r="BG203" i="3"/>
  <c r="BF203" i="3"/>
  <c r="T203" i="3"/>
  <c r="R203" i="3"/>
  <c r="P203" i="3"/>
  <c r="BK203" i="3"/>
  <c r="J203" i="3"/>
  <c r="BE203" i="3" s="1"/>
  <c r="BI199" i="3"/>
  <c r="BH199" i="3"/>
  <c r="BG199" i="3"/>
  <c r="BF199" i="3"/>
  <c r="T199" i="3"/>
  <c r="R199" i="3"/>
  <c r="P199" i="3"/>
  <c r="BK199" i="3"/>
  <c r="J199" i="3"/>
  <c r="BE199" i="3" s="1"/>
  <c r="BI197" i="3"/>
  <c r="BH197" i="3"/>
  <c r="BG197" i="3"/>
  <c r="BF197" i="3"/>
  <c r="T197" i="3"/>
  <c r="R197" i="3"/>
  <c r="R196" i="3" s="1"/>
  <c r="P197" i="3"/>
  <c r="BK197" i="3"/>
  <c r="BK196" i="3" s="1"/>
  <c r="J196" i="3"/>
  <c r="J100" i="3" s="1"/>
  <c r="J197" i="3"/>
  <c r="BE197" i="3"/>
  <c r="BI194" i="3"/>
  <c r="BH194" i="3"/>
  <c r="BG194" i="3"/>
  <c r="BF194" i="3"/>
  <c r="T194" i="3"/>
  <c r="R194" i="3"/>
  <c r="P194" i="3"/>
  <c r="BK194" i="3"/>
  <c r="J194" i="3"/>
  <c r="BE194" i="3" s="1"/>
  <c r="BI193" i="3"/>
  <c r="BH193" i="3"/>
  <c r="BG193" i="3"/>
  <c r="BF193" i="3"/>
  <c r="T193" i="3"/>
  <c r="R193" i="3"/>
  <c r="P193" i="3"/>
  <c r="BK193" i="3"/>
  <c r="J193" i="3"/>
  <c r="BE193" i="3" s="1"/>
  <c r="BI191" i="3"/>
  <c r="BH191" i="3"/>
  <c r="BG191" i="3"/>
  <c r="BF191" i="3"/>
  <c r="T191" i="3"/>
  <c r="R191" i="3"/>
  <c r="P191" i="3"/>
  <c r="BK191" i="3"/>
  <c r="J191" i="3"/>
  <c r="BE191" i="3" s="1"/>
  <c r="BI189" i="3"/>
  <c r="BH189" i="3"/>
  <c r="BG189" i="3"/>
  <c r="BF189" i="3"/>
  <c r="T189" i="3"/>
  <c r="R189" i="3"/>
  <c r="P189" i="3"/>
  <c r="BK189" i="3"/>
  <c r="J189" i="3"/>
  <c r="BE189" i="3" s="1"/>
  <c r="BI187" i="3"/>
  <c r="BH187" i="3"/>
  <c r="BG187" i="3"/>
  <c r="BF187" i="3"/>
  <c r="T187" i="3"/>
  <c r="R187" i="3"/>
  <c r="P187" i="3"/>
  <c r="BK187" i="3"/>
  <c r="J187" i="3"/>
  <c r="BE187" i="3" s="1"/>
  <c r="BI185" i="3"/>
  <c r="BH185" i="3"/>
  <c r="BG185" i="3"/>
  <c r="BF185" i="3"/>
  <c r="T185" i="3"/>
  <c r="R185" i="3"/>
  <c r="P185" i="3"/>
  <c r="BK185" i="3"/>
  <c r="J185" i="3"/>
  <c r="BE185" i="3"/>
  <c r="BI183" i="3"/>
  <c r="BH183" i="3"/>
  <c r="BG183" i="3"/>
  <c r="BF183" i="3"/>
  <c r="T183" i="3"/>
  <c r="R183" i="3"/>
  <c r="P183" i="3"/>
  <c r="BK183" i="3"/>
  <c r="J183" i="3"/>
  <c r="BE183" i="3" s="1"/>
  <c r="BI181" i="3"/>
  <c r="BH181" i="3"/>
  <c r="BG181" i="3"/>
  <c r="BF181" i="3"/>
  <c r="T181" i="3"/>
  <c r="R181" i="3"/>
  <c r="P181" i="3"/>
  <c r="BK181" i="3"/>
  <c r="J181" i="3"/>
  <c r="BE181" i="3"/>
  <c r="BI179" i="3"/>
  <c r="BH179" i="3"/>
  <c r="BG179" i="3"/>
  <c r="BF179" i="3"/>
  <c r="T179" i="3"/>
  <c r="R179" i="3"/>
  <c r="P179" i="3"/>
  <c r="BK179" i="3"/>
  <c r="J179" i="3"/>
  <c r="BE179" i="3" s="1"/>
  <c r="BI177" i="3"/>
  <c r="BH177" i="3"/>
  <c r="BG177" i="3"/>
  <c r="BF177" i="3"/>
  <c r="T177" i="3"/>
  <c r="R177" i="3"/>
  <c r="P177" i="3"/>
  <c r="BK177" i="3"/>
  <c r="J177" i="3"/>
  <c r="BE177" i="3"/>
  <c r="BI175" i="3"/>
  <c r="BH175" i="3"/>
  <c r="BG175" i="3"/>
  <c r="BF175" i="3"/>
  <c r="T175" i="3"/>
  <c r="R175" i="3"/>
  <c r="R174" i="3" s="1"/>
  <c r="P175" i="3"/>
  <c r="BK175" i="3"/>
  <c r="BK174" i="3"/>
  <c r="J174" i="3" s="1"/>
  <c r="J99" i="3" s="1"/>
  <c r="J175" i="3"/>
  <c r="BE175" i="3"/>
  <c r="BI172" i="3"/>
  <c r="BH172" i="3"/>
  <c r="BG172" i="3"/>
  <c r="BF172" i="3"/>
  <c r="T172" i="3"/>
  <c r="R172" i="3"/>
  <c r="P172" i="3"/>
  <c r="BK172" i="3"/>
  <c r="J172" i="3"/>
  <c r="BE172" i="3" s="1"/>
  <c r="BI168" i="3"/>
  <c r="BH168" i="3"/>
  <c r="BG168" i="3"/>
  <c r="BF168" i="3"/>
  <c r="T168" i="3"/>
  <c r="R168" i="3"/>
  <c r="P168" i="3"/>
  <c r="BK168" i="3"/>
  <c r="J168" i="3"/>
  <c r="BE168" i="3"/>
  <c r="BI166" i="3"/>
  <c r="BH166" i="3"/>
  <c r="BG166" i="3"/>
  <c r="BF166" i="3"/>
  <c r="T166" i="3"/>
  <c r="R166" i="3"/>
  <c r="P166" i="3"/>
  <c r="BK166" i="3"/>
  <c r="J166" i="3"/>
  <c r="BE166" i="3" s="1"/>
  <c r="BI164" i="3"/>
  <c r="BH164" i="3"/>
  <c r="BG164" i="3"/>
  <c r="BF164" i="3"/>
  <c r="T164" i="3"/>
  <c r="R164" i="3"/>
  <c r="P164" i="3"/>
  <c r="BK164" i="3"/>
  <c r="J164" i="3"/>
  <c r="BE164" i="3"/>
  <c r="BI162" i="3"/>
  <c r="BH162" i="3"/>
  <c r="BG162" i="3"/>
  <c r="BF162" i="3"/>
  <c r="T162" i="3"/>
  <c r="R162" i="3"/>
  <c r="P162" i="3"/>
  <c r="BK162" i="3"/>
  <c r="J162" i="3"/>
  <c r="BE162" i="3" s="1"/>
  <c r="BI160" i="3"/>
  <c r="BH160" i="3"/>
  <c r="BG160" i="3"/>
  <c r="BF160" i="3"/>
  <c r="T160" i="3"/>
  <c r="R160" i="3"/>
  <c r="P160" i="3"/>
  <c r="BK160" i="3"/>
  <c r="J160" i="3"/>
  <c r="BE160" i="3" s="1"/>
  <c r="BI152" i="3"/>
  <c r="BH152" i="3"/>
  <c r="BG152" i="3"/>
  <c r="BF152" i="3"/>
  <c r="T152" i="3"/>
  <c r="R152" i="3"/>
  <c r="P152" i="3"/>
  <c r="BK152" i="3"/>
  <c r="J152" i="3"/>
  <c r="BE152" i="3" s="1"/>
  <c r="BI145" i="3"/>
  <c r="BH145" i="3"/>
  <c r="BG145" i="3"/>
  <c r="BF145" i="3"/>
  <c r="T145" i="3"/>
  <c r="R145" i="3"/>
  <c r="P145" i="3"/>
  <c r="BK145" i="3"/>
  <c r="J145" i="3"/>
  <c r="BE145" i="3"/>
  <c r="BI143" i="3"/>
  <c r="BH143" i="3"/>
  <c r="BG143" i="3"/>
  <c r="BF143" i="3"/>
  <c r="F34" i="3" s="1"/>
  <c r="BA96" i="1" s="1"/>
  <c r="T143" i="3"/>
  <c r="R143" i="3"/>
  <c r="P143" i="3"/>
  <c r="BK143" i="3"/>
  <c r="BK126" i="3" s="1"/>
  <c r="J143" i="3"/>
  <c r="BE143" i="3" s="1"/>
  <c r="BI141" i="3"/>
  <c r="BH141" i="3"/>
  <c r="BG141" i="3"/>
  <c r="BF141" i="3"/>
  <c r="T141" i="3"/>
  <c r="R141" i="3"/>
  <c r="P141" i="3"/>
  <c r="BK141" i="3"/>
  <c r="J141" i="3"/>
  <c r="BE141" i="3"/>
  <c r="BI139" i="3"/>
  <c r="BH139" i="3"/>
  <c r="BG139" i="3"/>
  <c r="BF139" i="3"/>
  <c r="T139" i="3"/>
  <c r="R139" i="3"/>
  <c r="P139" i="3"/>
  <c r="BK139" i="3"/>
  <c r="J139" i="3"/>
  <c r="BE139" i="3" s="1"/>
  <c r="BI137" i="3"/>
  <c r="BH137" i="3"/>
  <c r="BG137" i="3"/>
  <c r="BF137" i="3"/>
  <c r="T137" i="3"/>
  <c r="R137" i="3"/>
  <c r="P137" i="3"/>
  <c r="BK137" i="3"/>
  <c r="J137" i="3"/>
  <c r="BE137" i="3"/>
  <c r="BI135" i="3"/>
  <c r="BH135" i="3"/>
  <c r="BG135" i="3"/>
  <c r="BF135" i="3"/>
  <c r="J34" i="3" s="1"/>
  <c r="AW96" i="1" s="1"/>
  <c r="T135" i="3"/>
  <c r="R135" i="3"/>
  <c r="P135" i="3"/>
  <c r="BK135" i="3"/>
  <c r="J135" i="3"/>
  <c r="BE135" i="3" s="1"/>
  <c r="BI133" i="3"/>
  <c r="BH133" i="3"/>
  <c r="BG133" i="3"/>
  <c r="BF133" i="3"/>
  <c r="T133" i="3"/>
  <c r="R133" i="3"/>
  <c r="P133" i="3"/>
  <c r="BK133" i="3"/>
  <c r="J133" i="3"/>
  <c r="BE133" i="3" s="1"/>
  <c r="J33" i="3" s="1"/>
  <c r="AV96" i="1" s="1"/>
  <c r="AT96" i="1" s="1"/>
  <c r="BI131" i="3"/>
  <c r="BH131" i="3"/>
  <c r="BG131" i="3"/>
  <c r="F35" i="3" s="1"/>
  <c r="BB96" i="1" s="1"/>
  <c r="BF131" i="3"/>
  <c r="T131" i="3"/>
  <c r="R131" i="3"/>
  <c r="P131" i="3"/>
  <c r="P126" i="3" s="1"/>
  <c r="BK131" i="3"/>
  <c r="J131" i="3"/>
  <c r="BE131" i="3" s="1"/>
  <c r="BI129" i="3"/>
  <c r="BH129" i="3"/>
  <c r="BG129" i="3"/>
  <c r="BF129" i="3"/>
  <c r="T129" i="3"/>
  <c r="R129" i="3"/>
  <c r="P129" i="3"/>
  <c r="BK129" i="3"/>
  <c r="J129" i="3"/>
  <c r="BE129" i="3"/>
  <c r="BI127" i="3"/>
  <c r="BH127" i="3"/>
  <c r="F36" i="3"/>
  <c r="BC96" i="1" s="1"/>
  <c r="BG127" i="3"/>
  <c r="BF127" i="3"/>
  <c r="T127" i="3"/>
  <c r="T126" i="3" s="1"/>
  <c r="R127" i="3"/>
  <c r="R126" i="3"/>
  <c r="P127" i="3"/>
  <c r="BK127" i="3"/>
  <c r="J127" i="3"/>
  <c r="BE127" i="3"/>
  <c r="F118" i="3"/>
  <c r="E116" i="3"/>
  <c r="F89" i="3"/>
  <c r="E87" i="3"/>
  <c r="J24" i="3"/>
  <c r="E24" i="3"/>
  <c r="J92" i="3" s="1"/>
  <c r="J121" i="3"/>
  <c r="J23" i="3"/>
  <c r="J21" i="3"/>
  <c r="E21" i="3"/>
  <c r="J120" i="3" s="1"/>
  <c r="J91" i="3"/>
  <c r="J20" i="3"/>
  <c r="J18" i="3"/>
  <c r="E18" i="3"/>
  <c r="F121" i="3"/>
  <c r="F92" i="3"/>
  <c r="J17" i="3"/>
  <c r="J15" i="3"/>
  <c r="E15" i="3"/>
  <c r="F91" i="3" s="1"/>
  <c r="F120" i="3"/>
  <c r="J14" i="3"/>
  <c r="J12" i="3"/>
  <c r="J89" i="3" s="1"/>
  <c r="J118" i="3"/>
  <c r="E7" i="3"/>
  <c r="E114" i="3"/>
  <c r="E85" i="3"/>
  <c r="J37" i="2"/>
  <c r="J36" i="2"/>
  <c r="AY95" i="1"/>
  <c r="J35" i="2"/>
  <c r="AX95" i="1" s="1"/>
  <c r="BI244" i="2"/>
  <c r="BH244" i="2"/>
  <c r="BG244" i="2"/>
  <c r="BF244" i="2"/>
  <c r="T244" i="2"/>
  <c r="T243" i="2"/>
  <c r="R244" i="2"/>
  <c r="R243" i="2" s="1"/>
  <c r="P244" i="2"/>
  <c r="P243" i="2"/>
  <c r="BK244" i="2"/>
  <c r="BK243" i="2" s="1"/>
  <c r="J243" i="2" s="1"/>
  <c r="J104" i="2" s="1"/>
  <c r="J244" i="2"/>
  <c r="BE244" i="2"/>
  <c r="BI234" i="2"/>
  <c r="BH234" i="2"/>
  <c r="BG234" i="2"/>
  <c r="BF234" i="2"/>
  <c r="T234" i="2"/>
  <c r="T233" i="2"/>
  <c r="R234" i="2"/>
  <c r="R233" i="2"/>
  <c r="P234" i="2"/>
  <c r="P233" i="2"/>
  <c r="BK234" i="2"/>
  <c r="BK233" i="2"/>
  <c r="J233" i="2" s="1"/>
  <c r="J103" i="2" s="1"/>
  <c r="J234" i="2"/>
  <c r="BE234" i="2"/>
  <c r="BI231" i="2"/>
  <c r="BH231" i="2"/>
  <c r="BG231" i="2"/>
  <c r="BF231" i="2"/>
  <c r="T231" i="2"/>
  <c r="R231" i="2"/>
  <c r="P231" i="2"/>
  <c r="BK231" i="2"/>
  <c r="J231" i="2"/>
  <c r="BE231" i="2"/>
  <c r="BI229" i="2"/>
  <c r="BH229" i="2"/>
  <c r="BG229" i="2"/>
  <c r="BF229" i="2"/>
  <c r="T229" i="2"/>
  <c r="R229" i="2"/>
  <c r="P229" i="2"/>
  <c r="BK229" i="2"/>
  <c r="J229" i="2"/>
  <c r="BE229" i="2"/>
  <c r="BI228" i="2"/>
  <c r="BH228" i="2"/>
  <c r="BG228" i="2"/>
  <c r="BF228" i="2"/>
  <c r="T228" i="2"/>
  <c r="R228" i="2"/>
  <c r="P228" i="2"/>
  <c r="BK228" i="2"/>
  <c r="J228" i="2"/>
  <c r="BE228" i="2"/>
  <c r="BI226" i="2"/>
  <c r="BH226" i="2"/>
  <c r="BG226" i="2"/>
  <c r="BF226" i="2"/>
  <c r="T226" i="2"/>
  <c r="R226" i="2"/>
  <c r="P226" i="2"/>
  <c r="BK226" i="2"/>
  <c r="J226" i="2"/>
  <c r="BE226" i="2"/>
  <c r="BI225" i="2"/>
  <c r="BH225" i="2"/>
  <c r="BG225" i="2"/>
  <c r="BF225" i="2"/>
  <c r="T225" i="2"/>
  <c r="R225" i="2"/>
  <c r="P225" i="2"/>
  <c r="P219" i="2" s="1"/>
  <c r="BK225" i="2"/>
  <c r="J225" i="2"/>
  <c r="BE225" i="2"/>
  <c r="BI224" i="2"/>
  <c r="BH224" i="2"/>
  <c r="BG224" i="2"/>
  <c r="BF224" i="2"/>
  <c r="T224" i="2"/>
  <c r="T219" i="2" s="1"/>
  <c r="R224" i="2"/>
  <c r="P224" i="2"/>
  <c r="BK224" i="2"/>
  <c r="J224" i="2"/>
  <c r="BE224" i="2"/>
  <c r="BI220" i="2"/>
  <c r="BH220" i="2"/>
  <c r="BG220" i="2"/>
  <c r="BF220" i="2"/>
  <c r="T220" i="2"/>
  <c r="R220" i="2"/>
  <c r="R219" i="2"/>
  <c r="P220" i="2"/>
  <c r="BK220" i="2"/>
  <c r="BK219" i="2"/>
  <c r="J219" i="2" s="1"/>
  <c r="J102" i="2" s="1"/>
  <c r="J220" i="2"/>
  <c r="BE220" i="2" s="1"/>
  <c r="BI217" i="2"/>
  <c r="BH217" i="2"/>
  <c r="BG217" i="2"/>
  <c r="BF217" i="2"/>
  <c r="T217" i="2"/>
  <c r="T216" i="2"/>
  <c r="R217" i="2"/>
  <c r="R216" i="2"/>
  <c r="P217" i="2"/>
  <c r="P216" i="2"/>
  <c r="BK217" i="2"/>
  <c r="BK216" i="2"/>
  <c r="J216" i="2"/>
  <c r="J101" i="2" s="1"/>
  <c r="J217" i="2"/>
  <c r="BE217" i="2" s="1"/>
  <c r="BI214" i="2"/>
  <c r="BH214" i="2"/>
  <c r="BG214" i="2"/>
  <c r="BF214" i="2"/>
  <c r="T214" i="2"/>
  <c r="R214" i="2"/>
  <c r="P214" i="2"/>
  <c r="BK214" i="2"/>
  <c r="J214" i="2"/>
  <c r="BE214" i="2"/>
  <c r="BI212" i="2"/>
  <c r="BH212" i="2"/>
  <c r="BG212" i="2"/>
  <c r="BF212" i="2"/>
  <c r="T212" i="2"/>
  <c r="R212" i="2"/>
  <c r="P212" i="2"/>
  <c r="BK212" i="2"/>
  <c r="J212" i="2"/>
  <c r="BE212" i="2"/>
  <c r="BI208" i="2"/>
  <c r="BH208" i="2"/>
  <c r="BG208" i="2"/>
  <c r="BF208" i="2"/>
  <c r="T208" i="2"/>
  <c r="R208" i="2"/>
  <c r="P208" i="2"/>
  <c r="BK208" i="2"/>
  <c r="J208" i="2"/>
  <c r="BE208" i="2"/>
  <c r="BI204" i="2"/>
  <c r="BH204" i="2"/>
  <c r="BG204" i="2"/>
  <c r="BF204" i="2"/>
  <c r="T204" i="2"/>
  <c r="R204" i="2"/>
  <c r="P204" i="2"/>
  <c r="BK204" i="2"/>
  <c r="J204" i="2"/>
  <c r="BE204" i="2"/>
  <c r="BI202" i="2"/>
  <c r="BH202" i="2"/>
  <c r="BG202" i="2"/>
  <c r="BF202" i="2"/>
  <c r="T202" i="2"/>
  <c r="R202" i="2"/>
  <c r="P202" i="2"/>
  <c r="BK202" i="2"/>
  <c r="J202" i="2"/>
  <c r="BE202" i="2"/>
  <c r="BI200" i="2"/>
  <c r="BH200" i="2"/>
  <c r="BG200" i="2"/>
  <c r="BF200" i="2"/>
  <c r="T200" i="2"/>
  <c r="R200" i="2"/>
  <c r="P200" i="2"/>
  <c r="BK200" i="2"/>
  <c r="J200" i="2"/>
  <c r="BE200" i="2"/>
  <c r="BI196" i="2"/>
  <c r="BH196" i="2"/>
  <c r="BG196" i="2"/>
  <c r="BF196" i="2"/>
  <c r="T196" i="2"/>
  <c r="R196" i="2"/>
  <c r="R189" i="2" s="1"/>
  <c r="P196" i="2"/>
  <c r="BK196" i="2"/>
  <c r="J196" i="2"/>
  <c r="BE196" i="2"/>
  <c r="BI192" i="2"/>
  <c r="BH192" i="2"/>
  <c r="BG192" i="2"/>
  <c r="BF192" i="2"/>
  <c r="T192" i="2"/>
  <c r="R192" i="2"/>
  <c r="P192" i="2"/>
  <c r="BK192" i="2"/>
  <c r="BK189" i="2" s="1"/>
  <c r="J189" i="2" s="1"/>
  <c r="J100" i="2" s="1"/>
  <c r="J192" i="2"/>
  <c r="BE192" i="2"/>
  <c r="BI190" i="2"/>
  <c r="BH190" i="2"/>
  <c r="BG190" i="2"/>
  <c r="BF190" i="2"/>
  <c r="T190" i="2"/>
  <c r="T189" i="2"/>
  <c r="R190" i="2"/>
  <c r="P190" i="2"/>
  <c r="P189" i="2"/>
  <c r="BK190" i="2"/>
  <c r="J190" i="2"/>
  <c r="BE190" i="2" s="1"/>
  <c r="BI187" i="2"/>
  <c r="BH187" i="2"/>
  <c r="BG187" i="2"/>
  <c r="BF187" i="2"/>
  <c r="T187" i="2"/>
  <c r="R187" i="2"/>
  <c r="P187" i="2"/>
  <c r="BK187" i="2"/>
  <c r="J187" i="2"/>
  <c r="BE187" i="2"/>
  <c r="BI185" i="2"/>
  <c r="BH185" i="2"/>
  <c r="BG185" i="2"/>
  <c r="BF185" i="2"/>
  <c r="T185" i="2"/>
  <c r="R185" i="2"/>
  <c r="P185" i="2"/>
  <c r="BK185" i="2"/>
  <c r="J185" i="2"/>
  <c r="BE185" i="2"/>
  <c r="BI183" i="2"/>
  <c r="BH183" i="2"/>
  <c r="BG183" i="2"/>
  <c r="BF183" i="2"/>
  <c r="T183" i="2"/>
  <c r="R183" i="2"/>
  <c r="P183" i="2"/>
  <c r="BK183" i="2"/>
  <c r="J183" i="2"/>
  <c r="BE183" i="2"/>
  <c r="BI181" i="2"/>
  <c r="BH181" i="2"/>
  <c r="BG181" i="2"/>
  <c r="BF181" i="2"/>
  <c r="T181" i="2"/>
  <c r="R181" i="2"/>
  <c r="P181" i="2"/>
  <c r="BK181" i="2"/>
  <c r="J181" i="2"/>
  <c r="BE181" i="2"/>
  <c r="BI179" i="2"/>
  <c r="BH179" i="2"/>
  <c r="BG179" i="2"/>
  <c r="BF179" i="2"/>
  <c r="T179" i="2"/>
  <c r="R179" i="2"/>
  <c r="R174" i="2" s="1"/>
  <c r="P179" i="2"/>
  <c r="BK179" i="2"/>
  <c r="J179" i="2"/>
  <c r="BE179" i="2"/>
  <c r="BI177" i="2"/>
  <c r="BH177" i="2"/>
  <c r="BG177" i="2"/>
  <c r="BF177" i="2"/>
  <c r="T177" i="2"/>
  <c r="R177" i="2"/>
  <c r="P177" i="2"/>
  <c r="BK177" i="2"/>
  <c r="BK174" i="2" s="1"/>
  <c r="J174" i="2" s="1"/>
  <c r="J99" i="2" s="1"/>
  <c r="J177" i="2"/>
  <c r="BE177" i="2"/>
  <c r="BI175" i="2"/>
  <c r="BH175" i="2"/>
  <c r="BG175" i="2"/>
  <c r="BF175" i="2"/>
  <c r="T175" i="2"/>
  <c r="T174" i="2"/>
  <c r="R175" i="2"/>
  <c r="P175" i="2"/>
  <c r="P174" i="2"/>
  <c r="BK175" i="2"/>
  <c r="J175" i="2"/>
  <c r="BE175" i="2" s="1"/>
  <c r="BI172" i="2"/>
  <c r="BH172" i="2"/>
  <c r="BG172" i="2"/>
  <c r="BF172" i="2"/>
  <c r="T172" i="2"/>
  <c r="R172" i="2"/>
  <c r="P172" i="2"/>
  <c r="BK172" i="2"/>
  <c r="J172" i="2"/>
  <c r="BE172" i="2"/>
  <c r="BI168" i="2"/>
  <c r="BH168" i="2"/>
  <c r="BG168" i="2"/>
  <c r="BF168" i="2"/>
  <c r="T168" i="2"/>
  <c r="R168" i="2"/>
  <c r="P168" i="2"/>
  <c r="BK168" i="2"/>
  <c r="J168" i="2"/>
  <c r="BE168" i="2"/>
  <c r="BI166" i="2"/>
  <c r="BH166" i="2"/>
  <c r="BG166" i="2"/>
  <c r="BF166" i="2"/>
  <c r="T166" i="2"/>
  <c r="R166" i="2"/>
  <c r="P166" i="2"/>
  <c r="BK166" i="2"/>
  <c r="J166" i="2"/>
  <c r="BE166" i="2"/>
  <c r="BI164" i="2"/>
  <c r="BH164" i="2"/>
  <c r="BG164" i="2"/>
  <c r="BF164" i="2"/>
  <c r="T164" i="2"/>
  <c r="R164" i="2"/>
  <c r="P164" i="2"/>
  <c r="BK164" i="2"/>
  <c r="J164" i="2"/>
  <c r="BE164" i="2"/>
  <c r="BI162" i="2"/>
  <c r="BH162" i="2"/>
  <c r="BG162" i="2"/>
  <c r="BF162" i="2"/>
  <c r="T162" i="2"/>
  <c r="R162" i="2"/>
  <c r="P162" i="2"/>
  <c r="BK162" i="2"/>
  <c r="J162" i="2"/>
  <c r="BE162" i="2"/>
  <c r="BI160" i="2"/>
  <c r="BH160" i="2"/>
  <c r="BG160" i="2"/>
  <c r="BF160" i="2"/>
  <c r="T160" i="2"/>
  <c r="R160" i="2"/>
  <c r="P160" i="2"/>
  <c r="BK160" i="2"/>
  <c r="J160" i="2"/>
  <c r="BE160" i="2"/>
  <c r="BI152" i="2"/>
  <c r="BH152" i="2"/>
  <c r="BG152" i="2"/>
  <c r="BF152" i="2"/>
  <c r="T152" i="2"/>
  <c r="R152" i="2"/>
  <c r="P152" i="2"/>
  <c r="BK152" i="2"/>
  <c r="J152" i="2"/>
  <c r="BE152" i="2"/>
  <c r="BI145" i="2"/>
  <c r="BH145" i="2"/>
  <c r="BG145" i="2"/>
  <c r="BF145" i="2"/>
  <c r="T145" i="2"/>
  <c r="R145" i="2"/>
  <c r="P145" i="2"/>
  <c r="BK145" i="2"/>
  <c r="J145" i="2"/>
  <c r="BE145" i="2"/>
  <c r="BI143" i="2"/>
  <c r="BH143" i="2"/>
  <c r="BG143" i="2"/>
  <c r="BF143" i="2"/>
  <c r="T143" i="2"/>
  <c r="R143" i="2"/>
  <c r="P143" i="2"/>
  <c r="BK143" i="2"/>
  <c r="J143" i="2"/>
  <c r="BE143" i="2"/>
  <c r="BI141" i="2"/>
  <c r="BH141" i="2"/>
  <c r="BG141" i="2"/>
  <c r="BF141" i="2"/>
  <c r="T141" i="2"/>
  <c r="R141" i="2"/>
  <c r="P141" i="2"/>
  <c r="BK141" i="2"/>
  <c r="J141" i="2"/>
  <c r="BE141" i="2"/>
  <c r="BI139" i="2"/>
  <c r="BH139" i="2"/>
  <c r="BG139" i="2"/>
  <c r="BF139" i="2"/>
  <c r="T139" i="2"/>
  <c r="R139" i="2"/>
  <c r="P139" i="2"/>
  <c r="BK139" i="2"/>
  <c r="J139" i="2"/>
  <c r="BE139" i="2"/>
  <c r="BI137" i="2"/>
  <c r="BH137" i="2"/>
  <c r="BG137" i="2"/>
  <c r="BF137" i="2"/>
  <c r="T137" i="2"/>
  <c r="R137" i="2"/>
  <c r="P137" i="2"/>
  <c r="BK137" i="2"/>
  <c r="J137" i="2"/>
  <c r="BE137" i="2"/>
  <c r="BI135" i="2"/>
  <c r="BH135" i="2"/>
  <c r="BG135" i="2"/>
  <c r="BF135" i="2"/>
  <c r="T135" i="2"/>
  <c r="R135" i="2"/>
  <c r="P135" i="2"/>
  <c r="BK135" i="2"/>
  <c r="J135" i="2"/>
  <c r="BE135" i="2"/>
  <c r="BI133" i="2"/>
  <c r="BH133" i="2"/>
  <c r="BG133" i="2"/>
  <c r="BF133" i="2"/>
  <c r="T133" i="2"/>
  <c r="R133" i="2"/>
  <c r="P133" i="2"/>
  <c r="BK133" i="2"/>
  <c r="J133" i="2"/>
  <c r="BE133" i="2"/>
  <c r="BI131" i="2"/>
  <c r="BH131" i="2"/>
  <c r="F36" i="2" s="1"/>
  <c r="BC95" i="1" s="1"/>
  <c r="BG131" i="2"/>
  <c r="BF131" i="2"/>
  <c r="T131" i="2"/>
  <c r="T126" i="2" s="1"/>
  <c r="T125" i="2" s="1"/>
  <c r="T124" i="2" s="1"/>
  <c r="R131" i="2"/>
  <c r="R126" i="2" s="1"/>
  <c r="R125" i="2" s="1"/>
  <c r="R124" i="2" s="1"/>
  <c r="P131" i="2"/>
  <c r="BK131" i="2"/>
  <c r="J131" i="2"/>
  <c r="BE131" i="2"/>
  <c r="BI129" i="2"/>
  <c r="BH129" i="2"/>
  <c r="BG129" i="2"/>
  <c r="F35" i="2" s="1"/>
  <c r="BB95" i="1" s="1"/>
  <c r="BF129" i="2"/>
  <c r="T129" i="2"/>
  <c r="R129" i="2"/>
  <c r="P129" i="2"/>
  <c r="P126" i="2" s="1"/>
  <c r="P125" i="2" s="1"/>
  <c r="P124" i="2" s="1"/>
  <c r="AU95" i="1" s="1"/>
  <c r="BK129" i="2"/>
  <c r="BK126" i="2" s="1"/>
  <c r="J129" i="2"/>
  <c r="BE129" i="2"/>
  <c r="BI127" i="2"/>
  <c r="F37" i="2"/>
  <c r="BD95" i="1" s="1"/>
  <c r="BH127" i="2"/>
  <c r="BG127" i="2"/>
  <c r="BF127" i="2"/>
  <c r="J34" i="2" s="1"/>
  <c r="AW95" i="1" s="1"/>
  <c r="T127" i="2"/>
  <c r="R127" i="2"/>
  <c r="P127" i="2"/>
  <c r="BK127" i="2"/>
  <c r="J127" i="2"/>
  <c r="BE127" i="2" s="1"/>
  <c r="F118" i="2"/>
  <c r="E116" i="2"/>
  <c r="F89" i="2"/>
  <c r="E87" i="2"/>
  <c r="J24" i="2"/>
  <c r="E24" i="2"/>
  <c r="J121" i="2"/>
  <c r="J92" i="2"/>
  <c r="J23" i="2"/>
  <c r="J21" i="2"/>
  <c r="E21" i="2"/>
  <c r="J91" i="2" s="1"/>
  <c r="J120" i="2"/>
  <c r="J20" i="2"/>
  <c r="J18" i="2"/>
  <c r="E18" i="2"/>
  <c r="F121" i="2" s="1"/>
  <c r="J17" i="2"/>
  <c r="J15" i="2"/>
  <c r="E15" i="2"/>
  <c r="F120" i="2"/>
  <c r="F91" i="2"/>
  <c r="J14" i="2"/>
  <c r="J12" i="2"/>
  <c r="J118" i="2"/>
  <c r="J89" i="2"/>
  <c r="E7" i="2"/>
  <c r="E114" i="2" s="1"/>
  <c r="AS94" i="1"/>
  <c r="L90" i="1"/>
  <c r="AM90" i="1"/>
  <c r="AM89" i="1"/>
  <c r="L89" i="1"/>
  <c r="AM87" i="1"/>
  <c r="L87" i="1"/>
  <c r="L85" i="1"/>
  <c r="L84" i="1"/>
  <c r="J33" i="2" l="1"/>
  <c r="AV95" i="1" s="1"/>
  <c r="AT95" i="1" s="1"/>
  <c r="F33" i="2"/>
  <c r="AZ95" i="1" s="1"/>
  <c r="BD94" i="1"/>
  <c r="W33" i="1" s="1"/>
  <c r="BK125" i="2"/>
  <c r="J126" i="2"/>
  <c r="J98" i="2" s="1"/>
  <c r="J126" i="3"/>
  <c r="J98" i="3" s="1"/>
  <c r="BK125" i="3"/>
  <c r="R125" i="3"/>
  <c r="R124" i="3" s="1"/>
  <c r="E116" i="6"/>
  <c r="E85" i="6"/>
  <c r="F33" i="6"/>
  <c r="AZ99" i="1" s="1"/>
  <c r="J33" i="6"/>
  <c r="AV99" i="1" s="1"/>
  <c r="J34" i="6"/>
  <c r="AW99" i="1" s="1"/>
  <c r="F34" i="6"/>
  <c r="BA99" i="1" s="1"/>
  <c r="F34" i="7"/>
  <c r="BA100" i="1" s="1"/>
  <c r="J34" i="7"/>
  <c r="AW100" i="1" s="1"/>
  <c r="F34" i="2"/>
  <c r="BA95" i="1" s="1"/>
  <c r="BA94" i="1" s="1"/>
  <c r="T174" i="3"/>
  <c r="T125" i="3" s="1"/>
  <c r="T124" i="3" s="1"/>
  <c r="T196" i="3"/>
  <c r="J34" i="4"/>
  <c r="AW97" i="1" s="1"/>
  <c r="R124" i="7"/>
  <c r="R123" i="7" s="1"/>
  <c r="R122" i="7" s="1"/>
  <c r="F92" i="2"/>
  <c r="F37" i="4"/>
  <c r="BD97" i="1" s="1"/>
  <c r="P126" i="4"/>
  <c r="P125" i="4" s="1"/>
  <c r="P124" i="4" s="1"/>
  <c r="AU97" i="1" s="1"/>
  <c r="T218" i="4"/>
  <c r="P218" i="4"/>
  <c r="F123" i="6"/>
  <c r="F92" i="6"/>
  <c r="BK128" i="6"/>
  <c r="BK198" i="6"/>
  <c r="J198" i="6" s="1"/>
  <c r="J105" i="6" s="1"/>
  <c r="J199" i="6"/>
  <c r="J106" i="6" s="1"/>
  <c r="E114" i="4"/>
  <c r="E85" i="4"/>
  <c r="F33" i="4"/>
  <c r="AZ97" i="1" s="1"/>
  <c r="J33" i="4"/>
  <c r="AV97" i="1" s="1"/>
  <c r="BK125" i="4"/>
  <c r="P126" i="5"/>
  <c r="P125" i="5" s="1"/>
  <c r="AU98" i="1" s="1"/>
  <c r="J124" i="7"/>
  <c r="J98" i="7" s="1"/>
  <c r="BK123" i="7"/>
  <c r="F33" i="3"/>
  <c r="AZ96" i="1" s="1"/>
  <c r="F36" i="4"/>
  <c r="BC97" i="1" s="1"/>
  <c r="BC94" i="1" s="1"/>
  <c r="T126" i="4"/>
  <c r="J33" i="7"/>
  <c r="AV100" i="1" s="1"/>
  <c r="E85" i="2"/>
  <c r="P174" i="3"/>
  <c r="P125" i="3" s="1"/>
  <c r="P124" i="3" s="1"/>
  <c r="AU96" i="1" s="1"/>
  <c r="AU94" i="1" s="1"/>
  <c r="F37" i="3"/>
  <c r="BD96" i="1" s="1"/>
  <c r="P196" i="3"/>
  <c r="P226" i="3"/>
  <c r="J126" i="4"/>
  <c r="J98" i="4" s="1"/>
  <c r="BK127" i="5"/>
  <c r="R173" i="5"/>
  <c r="T206" i="5"/>
  <c r="T126" i="5" s="1"/>
  <c r="T125" i="5" s="1"/>
  <c r="T124" i="7"/>
  <c r="T123" i="7" s="1"/>
  <c r="T122" i="7" s="1"/>
  <c r="F33" i="5"/>
  <c r="AZ98" i="1" s="1"/>
  <c r="F37" i="5"/>
  <c r="BD98" i="1" s="1"/>
  <c r="F34" i="5"/>
  <c r="BA98" i="1" s="1"/>
  <c r="F36" i="5"/>
  <c r="BC98" i="1" s="1"/>
  <c r="T159" i="5"/>
  <c r="P173" i="5"/>
  <c r="J91" i="6"/>
  <c r="J122" i="6"/>
  <c r="R226" i="3"/>
  <c r="J121" i="5"/>
  <c r="J91" i="5"/>
  <c r="J34" i="5"/>
  <c r="AW98" i="1" s="1"/>
  <c r="AT98" i="1" s="1"/>
  <c r="BK206" i="5"/>
  <c r="J206" i="5" s="1"/>
  <c r="J103" i="5" s="1"/>
  <c r="P127" i="6"/>
  <c r="P126" i="6" s="1"/>
  <c r="AU99" i="1" s="1"/>
  <c r="T127" i="6"/>
  <c r="T126" i="6" s="1"/>
  <c r="F35" i="6"/>
  <c r="BB99" i="1" s="1"/>
  <c r="BB94" i="1" s="1"/>
  <c r="F35" i="7"/>
  <c r="BB100" i="1" s="1"/>
  <c r="R159" i="5"/>
  <c r="J91" i="7"/>
  <c r="F33" i="7"/>
  <c r="AZ100" i="1" s="1"/>
  <c r="BK191" i="7"/>
  <c r="J191" i="7" s="1"/>
  <c r="J102" i="7" s="1"/>
  <c r="BK159" i="5"/>
  <c r="J159" i="5" s="1"/>
  <c r="J99" i="5" s="1"/>
  <c r="R206" i="5"/>
  <c r="AX94" i="1" l="1"/>
  <c r="W31" i="1"/>
  <c r="AY94" i="1"/>
  <c r="W32" i="1"/>
  <c r="BK127" i="6"/>
  <c r="J128" i="6"/>
  <c r="J98" i="6" s="1"/>
  <c r="W30" i="1"/>
  <c r="AW94" i="1"/>
  <c r="AK30" i="1" s="1"/>
  <c r="J125" i="3"/>
  <c r="J97" i="3" s="1"/>
  <c r="BK124" i="3"/>
  <c r="J124" i="3" s="1"/>
  <c r="J125" i="2"/>
  <c r="J97" i="2" s="1"/>
  <c r="BK124" i="2"/>
  <c r="J124" i="2" s="1"/>
  <c r="J125" i="4"/>
  <c r="J97" i="4" s="1"/>
  <c r="BK124" i="4"/>
  <c r="J124" i="4" s="1"/>
  <c r="AT99" i="1"/>
  <c r="R126" i="5"/>
  <c r="R125" i="5" s="1"/>
  <c r="AT100" i="1"/>
  <c r="BK122" i="7"/>
  <c r="J122" i="7" s="1"/>
  <c r="J123" i="7"/>
  <c r="J97" i="7" s="1"/>
  <c r="AT97" i="1"/>
  <c r="AZ94" i="1"/>
  <c r="J127" i="5"/>
  <c r="J98" i="5" s="1"/>
  <c r="BK126" i="5"/>
  <c r="T125" i="4"/>
  <c r="T124" i="4" s="1"/>
  <c r="J96" i="2" l="1"/>
  <c r="J30" i="2"/>
  <c r="BK125" i="5"/>
  <c r="J125" i="5" s="1"/>
  <c r="J126" i="5"/>
  <c r="J97" i="5" s="1"/>
  <c r="J96" i="7"/>
  <c r="J30" i="7"/>
  <c r="J96" i="4"/>
  <c r="J30" i="4"/>
  <c r="J96" i="3"/>
  <c r="J30" i="3"/>
  <c r="AV94" i="1"/>
  <c r="W29" i="1"/>
  <c r="J127" i="6"/>
  <c r="J97" i="6" s="1"/>
  <c r="BK126" i="6"/>
  <c r="J126" i="6" s="1"/>
  <c r="AG97" i="1" l="1"/>
  <c r="AN97" i="1" s="1"/>
  <c r="J39" i="4"/>
  <c r="AK29" i="1"/>
  <c r="AT94" i="1"/>
  <c r="J96" i="5"/>
  <c r="J30" i="5"/>
  <c r="J96" i="6"/>
  <c r="J30" i="6"/>
  <c r="J39" i="3"/>
  <c r="AG96" i="1"/>
  <c r="AN96" i="1" s="1"/>
  <c r="J39" i="7"/>
  <c r="AG100" i="1"/>
  <c r="AN100" i="1" s="1"/>
  <c r="AG95" i="1"/>
  <c r="J39" i="2"/>
  <c r="J39" i="6" l="1"/>
  <c r="AG99" i="1"/>
  <c r="AN99" i="1" s="1"/>
  <c r="J39" i="5"/>
  <c r="AG98" i="1"/>
  <c r="AN98" i="1" s="1"/>
  <c r="AN95" i="1"/>
  <c r="AG94" i="1" l="1"/>
  <c r="AN94" i="1" l="1"/>
  <c r="AK26" i="1"/>
  <c r="AK35" i="1" s="1"/>
</calcChain>
</file>

<file path=xl/sharedStrings.xml><?xml version="1.0" encoding="utf-8"?>
<sst xmlns="http://schemas.openxmlformats.org/spreadsheetml/2006/main" count="7607" uniqueCount="629">
  <si>
    <t>Export Komplet</t>
  </si>
  <si>
    <t/>
  </si>
  <si>
    <t>2.0</t>
  </si>
  <si>
    <t>ZAMOK</t>
  </si>
  <si>
    <t>False</t>
  </si>
  <si>
    <t>{6889136d-d12a-4ac8-a6b4-cb19a4b614b2}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</si>
  <si>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</si>
  <si>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</si>
  <si>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</si>
  <si>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</si>
  <si>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</si>
  <si>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</si>
  <si>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</si>
  <si>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</si>
  <si>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PD01-19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</si>
  <si>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</si>
  <si>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</si>
  <si>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Opěrná zeď</t>
  </si>
  <si>
    <t>KSO:</t>
  </si>
  <si>
    <t>CC-CZ:</t>
  </si>
  <si>
    <t>Místo:</t>
  </si>
  <si>
    <t xml:space="preserve"> </t>
  </si>
  <si>
    <t>Datum:</t>
  </si>
  <si>
    <t>2. 5. 2019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</si>
  <si>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</si>
  <si>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</si>
  <si>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</si>
  <si>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</si>
  <si>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</si>
  <si>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</si>
  <si>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</si>
  <si>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</si>
  <si>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</si>
  <si>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</si>
  <si>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</si>
  <si>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</si>
  <si>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</si>
  <si>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</si>
  <si>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</si>
  <si>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</si>
  <si>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</si>
  <si>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</si>
  <si>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</si>
  <si>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</si>
  <si>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</si>
  <si>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</si>
  <si>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</si>
  <si>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</si>
  <si>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</si>
  <si>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</si>
  <si>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</si>
  <si>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</si>
  <si>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</si>
  <si>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</si>
  <si>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</si>
  <si>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</si>
  <si>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</si>
  <si>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</si>
  <si>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</si>
  <si>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</si>
  <si>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</si>
  <si>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</si>
  <si>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</si>
  <si>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</si>
  <si>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</si>
  <si>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</si>
  <si>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</si>
  <si>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</si>
  <si>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</si>
  <si>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</si>
  <si>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</si>
  <si>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</si>
  <si>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</si>
  <si>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</si>
  <si>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</si>
  <si>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</si>
  <si>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</si>
  <si>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</si>
  <si>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SO.301</t>
  </si>
  <si>
    <t>Úsek č. 1</t>
  </si>
  <si>
    <t>STA</t>
  </si>
  <si>
    <t>1</t>
  </si>
  <si>
    <t>{15e701b8-5e12-4166-89bd-b9a6ee8947b3}</t>
  </si>
  <si>
    <t>2</t>
  </si>
  <si>
    <t>SO.302</t>
  </si>
  <si>
    <t>Úsek č. 2</t>
  </si>
  <si>
    <t>{a8f54025-4f94-4f69-8a59-d056c70043f7}</t>
  </si>
  <si>
    <t>SO.303</t>
  </si>
  <si>
    <t>Úsek č. 3</t>
  </si>
  <si>
    <t>{9c11cece-c963-4b04-8451-8a43ac73ad17}</t>
  </si>
  <si>
    <t>SO.304</t>
  </si>
  <si>
    <t>Úsek č. 4</t>
  </si>
  <si>
    <t>{814b359a-2819-4f8f-9dea-18624b866f9c}</t>
  </si>
  <si>
    <t>SO.305</t>
  </si>
  <si>
    <t>Úsek č. 5</t>
  </si>
  <si>
    <t>{736288d9-f7d7-42ef-b508-2844ef63a0db}</t>
  </si>
  <si>
    <t>VRN</t>
  </si>
  <si>
    <t>Vedlejší rozpočtové náklady</t>
  </si>
  <si>
    <t>{8614c7e0-fd98-44cf-a3d4-0cdffe0c29b2}</t>
  </si>
  <si>
    <t>KRYCÍ LIST SOUPISU PRACÍ</t>
  </si>
  <si>
    <t>Objekt:</t>
  </si>
  <si>
    <t>SO.301 - Úsek č. 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</si>
  <si>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</si>
  <si>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</si>
  <si>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</si>
  <si>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</si>
  <si>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</si>
  <si>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</si>
  <si>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</si>
  <si>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</si>
  <si>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</si>
  <si>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</si>
  <si>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</si>
  <si>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</si>
  <si>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</si>
  <si>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</si>
  <si>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</si>
  <si>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</si>
  <si>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</si>
  <si>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</si>
  <si>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</si>
  <si>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</si>
  <si>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</si>
  <si>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</si>
  <si>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</si>
  <si>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</si>
  <si>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</si>
  <si>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</si>
  <si>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</si>
  <si>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</si>
  <si>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</si>
  <si>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</si>
  <si>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</si>
  <si>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113107163</t>
  </si>
  <si>
    <t>Odstranění podkladu z kameniva drceného tl 300 mm strojně pl přes 50 do 200 m2</t>
  </si>
  <si>
    <t>m2</t>
  </si>
  <si>
    <t>CS ÚRS 2019 01</t>
  </si>
  <si>
    <t>4</t>
  </si>
  <si>
    <t>1408951566</t>
  </si>
  <si>
    <t>VV</t>
  </si>
  <si>
    <t>32,0*6,0</t>
  </si>
  <si>
    <t>113154113</t>
  </si>
  <si>
    <t>Frézování živičného krytu tl 50 mm pruh š 0,5 m pl do 500 m2 bez překážek v trase</t>
  </si>
  <si>
    <t>508129785</t>
  </si>
  <si>
    <t>3</t>
  </si>
  <si>
    <t>113154114</t>
  </si>
  <si>
    <t>Frézování živičného krytu tl 100 mm pruh š 0,5 m pl do 500 m2 bez překážek v trase</t>
  </si>
  <si>
    <t>-802164085</t>
  </si>
  <si>
    <t>131201101</t>
  </si>
  <si>
    <t>Hloubení jam nezapažených v hornině tř. 3 objemu do 100 m3</t>
  </si>
  <si>
    <t>m3</t>
  </si>
  <si>
    <t>670699102</t>
  </si>
  <si>
    <t>"60%" 0,6*(32,0*(1,5-0,45)*2,0+32,0*(1,5-0,45)*(1,5-0,45)*0,5)</t>
  </si>
  <si>
    <t>5</t>
  </si>
  <si>
    <t>131201109</t>
  </si>
  <si>
    <t>Příplatek za lepivost u hloubení jam nezapažených v hornině tř. 3</t>
  </si>
  <si>
    <t>-721951456</t>
  </si>
  <si>
    <t>6</t>
  </si>
  <si>
    <t>131301101</t>
  </si>
  <si>
    <t>Hloubení jam nezapažených v hornině tř. 4 objemu do 100 m3</t>
  </si>
  <si>
    <t>-1039093914</t>
  </si>
  <si>
    <t>"40%" 0,4*(32,0*(1,5-0,45)*2,0+32,0*(1,5-0,45)*(1,5-0,45)*0,5)</t>
  </si>
  <si>
    <t>7</t>
  </si>
  <si>
    <t>131301109</t>
  </si>
  <si>
    <t>Příplatek za lepivost u hloubení jam nezapažených v hornině tř. 4</t>
  </si>
  <si>
    <t>1454990694</t>
  </si>
  <si>
    <t>8</t>
  </si>
  <si>
    <t>15331121R</t>
  </si>
  <si>
    <t>Odstranění armování svahů, násypů a opěrných stěn vrstvou z geomříže tuhé sklonu přes 1:1</t>
  </si>
  <si>
    <t>-993369629</t>
  </si>
  <si>
    <t>32,0*1,0*1,5</t>
  </si>
  <si>
    <t>9</t>
  </si>
  <si>
    <t>161101101</t>
  </si>
  <si>
    <t>Svislé přemístění výkopku z horniny tř. 1 až 4 hl výkopu do 2,5 m</t>
  </si>
  <si>
    <t>-1678368067</t>
  </si>
  <si>
    <t>10</t>
  </si>
  <si>
    <t>162701105</t>
  </si>
  <si>
    <t>Vodorovné přemístění do 10000 m výkopku/sypaniny z horniny tř. 1 až 4</t>
  </si>
  <si>
    <t>-595864124</t>
  </si>
  <si>
    <t>(32,0*6,0)*0,3</t>
  </si>
  <si>
    <t>(32,0*6,0)*0,05</t>
  </si>
  <si>
    <t>(32,0*6,0)*0,1</t>
  </si>
  <si>
    <t>(32,0*(1,5-0,45)*2,0+32,0*(1,5-0,45)*(1,5-0,45)*0,5)</t>
  </si>
  <si>
    <t>Součet</t>
  </si>
  <si>
    <t>11</t>
  </si>
  <si>
    <t>162701109</t>
  </si>
  <si>
    <t>Příplatek k vodorovnému přemístění výkopku/sypaniny z horniny tř. 1 až 4 ZKD 1000 m přes 10000 m</t>
  </si>
  <si>
    <t>1195589221</t>
  </si>
  <si>
    <t>Mezisoučet</t>
  </si>
  <si>
    <t>219,24*10</t>
  </si>
  <si>
    <t>12</t>
  </si>
  <si>
    <t>162701155</t>
  </si>
  <si>
    <t>Vodorovné přemístění do 10000 m výkopku/sypaniny z horniny tř. 5 až 7</t>
  </si>
  <si>
    <t>-194161762</t>
  </si>
  <si>
    <t>10*(PI*0,3*0,3*7)</t>
  </si>
  <si>
    <t>13</t>
  </si>
  <si>
    <t>162701159</t>
  </si>
  <si>
    <t>Příplatek k vodorovnému přemístění výkopku/sypaniny z horniny tř. 5 až 7 ZKD 1000 m přes 10000 m</t>
  </si>
  <si>
    <t>285907973</t>
  </si>
  <si>
    <t>10*(PI*0,3*0,3*7)*10</t>
  </si>
  <si>
    <t>14</t>
  </si>
  <si>
    <t>181411123</t>
  </si>
  <si>
    <t>Založení lučního trávníku výsevem plochy do 1000 m2 ve svahu do 1:1</t>
  </si>
  <si>
    <t>-1536545609</t>
  </si>
  <si>
    <t>32,0*2,0</t>
  </si>
  <si>
    <t>M</t>
  </si>
  <si>
    <t>00572474</t>
  </si>
  <si>
    <t>osivo směs travní krajinná-svahová</t>
  </si>
  <si>
    <t>kg</t>
  </si>
  <si>
    <t>-232767597</t>
  </si>
  <si>
    <t>68,23*0,015 'Přepočtené koeficientem množství</t>
  </si>
  <si>
    <t>16</t>
  </si>
  <si>
    <t>181951102</t>
  </si>
  <si>
    <t>Úprava pláně v hornině tř. 1 až 4 se zhutněním</t>
  </si>
  <si>
    <t>757410188</t>
  </si>
  <si>
    <t>17</t>
  </si>
  <si>
    <t>182301124</t>
  </si>
  <si>
    <t>Rozprostření ornice pl do 500 m2 ve svahu přes 1:5 tl vrstvy do 250 mm</t>
  </si>
  <si>
    <t>2042605930</t>
  </si>
  <si>
    <t>Zakládání</t>
  </si>
  <si>
    <t>18</t>
  </si>
  <si>
    <t>212341111</t>
  </si>
  <si>
    <t>Obetonování drenážních trub mezerovitým betonem</t>
  </si>
  <si>
    <t>652493932</t>
  </si>
  <si>
    <t>(1,5-0,4)*0,4*32,0</t>
  </si>
  <si>
    <t>19</t>
  </si>
  <si>
    <t>212792211</t>
  </si>
  <si>
    <t>Odvodnění mostní opěry - drenážní flexibilní plastové potrubí DN 100</t>
  </si>
  <si>
    <t>m</t>
  </si>
  <si>
    <t>1000570914</t>
  </si>
  <si>
    <t>"odvodnění zdi" 2*40</t>
  </si>
  <si>
    <t>20</t>
  </si>
  <si>
    <t>213221111</t>
  </si>
  <si>
    <t>Ochranná vrstva na základové spáře z bet. prost. se zvýš. nároky na prostředí C 25/30 tl do 150 mm</t>
  </si>
  <si>
    <t>-684485167</t>
  </si>
  <si>
    <t>32,0*2,0*0,15</t>
  </si>
  <si>
    <t>226112215</t>
  </si>
  <si>
    <t>Vrty velkoprofilové svislé nezapažené D do 650 mm hl přes 5 m hor. V</t>
  </si>
  <si>
    <t>618783860</t>
  </si>
  <si>
    <t>10*7</t>
  </si>
  <si>
    <t>22</t>
  </si>
  <si>
    <t>231112112</t>
  </si>
  <si>
    <t>Zřízení pilot svislých D do 650 mm hl do 10 m bez vytažení pažnic z betonu železového</t>
  </si>
  <si>
    <t>-664464815</t>
  </si>
  <si>
    <t>23</t>
  </si>
  <si>
    <t>58932908</t>
  </si>
  <si>
    <t>beton C 20/25 X0 XC2 kamenivo frakce 0/8</t>
  </si>
  <si>
    <t>1534612963</t>
  </si>
  <si>
    <t>24</t>
  </si>
  <si>
    <t>231611114</t>
  </si>
  <si>
    <t>Výztuž pilot betonovaných do země ocel z betonářské oceli 10 505</t>
  </si>
  <si>
    <t>t</t>
  </si>
  <si>
    <t>-2132798542</t>
  </si>
  <si>
    <t>10*(PI*0,3*0,3*7)*0,08</t>
  </si>
  <si>
    <t>Svislé a kompletní konstrukce</t>
  </si>
  <si>
    <t>25</t>
  </si>
  <si>
    <t>317321018</t>
  </si>
  <si>
    <t>Římsy opěrných zdí a valů ze ŽB tř. C 30/37</t>
  </si>
  <si>
    <t>-314829024</t>
  </si>
  <si>
    <t>0,6*0,4*32,0</t>
  </si>
  <si>
    <t>26</t>
  </si>
  <si>
    <t>317353111</t>
  </si>
  <si>
    <t>Bednění říms opěrných zdí a valů přímých, zalomených nebo zakřivených zřízení</t>
  </si>
  <si>
    <t>-313594035</t>
  </si>
  <si>
    <t>32,0*0,4*2</t>
  </si>
  <si>
    <t>32,0*0,1*2</t>
  </si>
  <si>
    <t>27</t>
  </si>
  <si>
    <t>317353112</t>
  </si>
  <si>
    <t>Bednění říms opěrných zdí a valů přímých, zalomených nebo zakřivených odstranění</t>
  </si>
  <si>
    <t>683140835</t>
  </si>
  <si>
    <t>28</t>
  </si>
  <si>
    <t>317361016</t>
  </si>
  <si>
    <t>Výztuž říms opěrných zdí a valů z betonářské oceli 10 505</t>
  </si>
  <si>
    <t>-193466606</t>
  </si>
  <si>
    <t>0,6*0,4*32,0*0,08</t>
  </si>
  <si>
    <t>29</t>
  </si>
  <si>
    <t>327324128</t>
  </si>
  <si>
    <t>Opěrné zdi a valy ze ŽB odolného proti agresivnímu prostředí tř. C 30/37</t>
  </si>
  <si>
    <t>291877926</t>
  </si>
  <si>
    <t>32,0*((0,4*1,2)+(1,1*0,4))</t>
  </si>
  <si>
    <t>30</t>
  </si>
  <si>
    <t>327351211</t>
  </si>
  <si>
    <t>Bednění opěrných zdí a valů svislých i skloněných zřízení</t>
  </si>
  <si>
    <t>462711816</t>
  </si>
  <si>
    <t>32,0*(0,4+1,1)</t>
  </si>
  <si>
    <t>32,0*1,5</t>
  </si>
  <si>
    <t>31</t>
  </si>
  <si>
    <t>327351221</t>
  </si>
  <si>
    <t>Bednění opěrných zdí a valů svislých i skloněných odstranění</t>
  </si>
  <si>
    <t>692328992</t>
  </si>
  <si>
    <t>32</t>
  </si>
  <si>
    <t>327361006</t>
  </si>
  <si>
    <t>Výztuž opěrných zdí a valů D 12 mm z betonářské oceli 10 505</t>
  </si>
  <si>
    <t>1709213860</t>
  </si>
  <si>
    <t>32,0*((0,4*1,2)+(1,1*0,4))*0,08</t>
  </si>
  <si>
    <t>33</t>
  </si>
  <si>
    <t>327501111</t>
  </si>
  <si>
    <t>Výplň za opěrami a protimrazové klíny z kameniva drceného nebo těženého</t>
  </si>
  <si>
    <t>1347774252</t>
  </si>
  <si>
    <t>(32,0*(1,5-0,45)*1,2+32,0*(1,5-0,45)*(1,5-0,45)*0,5)</t>
  </si>
  <si>
    <t>Komunikace pozemní</t>
  </si>
  <si>
    <t>34</t>
  </si>
  <si>
    <t>D0N5IIIPII</t>
  </si>
  <si>
    <t>Dálnice, silnice I.tř. netuhé zat III podl PII-SMA11 40mm, ACL16 60mm, ACP16 60mm, spoj. postřik, SCC3/4 160,ŠD150</t>
  </si>
  <si>
    <t>-569790233</t>
  </si>
  <si>
    <t>Ostatní konstrukce a práce, bourání</t>
  </si>
  <si>
    <t>35</t>
  </si>
  <si>
    <t>911334122</t>
  </si>
  <si>
    <t>Svodidlo ocelové zábradelní zádržnosti H2 kotvené do římsy s výplní ze svislých tyčí</t>
  </si>
  <si>
    <t>-2142246626</t>
  </si>
  <si>
    <t>36</t>
  </si>
  <si>
    <t>911334411</t>
  </si>
  <si>
    <t>Ukončení ocelového zábradelního madla</t>
  </si>
  <si>
    <t>kus</t>
  </si>
  <si>
    <t>1592556025</t>
  </si>
  <si>
    <t>37</t>
  </si>
  <si>
    <t>911334513</t>
  </si>
  <si>
    <t>Dilatace zábradelní výplně ze svislých tyčí s elektricky izolovaným stykem</t>
  </si>
  <si>
    <t>1077241217</t>
  </si>
  <si>
    <t>38</t>
  </si>
  <si>
    <t>919112232</t>
  </si>
  <si>
    <t>Řezání spár pro vytvoření komůrky š 20 mm hl 30 mm pro těsnící zálivku v živičném krytu</t>
  </si>
  <si>
    <t>1700108205</t>
  </si>
  <si>
    <t>6*2+32</t>
  </si>
  <si>
    <t>39</t>
  </si>
  <si>
    <t>919121131</t>
  </si>
  <si>
    <t>Těsnění spár zálivkou za studena pro komůrky š 20 mm hl 30 mm s těsnicím profilem</t>
  </si>
  <si>
    <t>1401441829</t>
  </si>
  <si>
    <t>40</t>
  </si>
  <si>
    <t>935112211</t>
  </si>
  <si>
    <t>Osazení příkopového žlabu do betonu tl 100 mm z betonových tvárnic š 800 mm</t>
  </si>
  <si>
    <t>-2038443835</t>
  </si>
  <si>
    <t>32+40</t>
  </si>
  <si>
    <t>41</t>
  </si>
  <si>
    <t>59227024</t>
  </si>
  <si>
    <t>žlabovka příkopová betonová 500x880x80mm</t>
  </si>
  <si>
    <t>362124929</t>
  </si>
  <si>
    <t>32*2+40</t>
  </si>
  <si>
    <t>997</t>
  </si>
  <si>
    <t>Přesun sutě</t>
  </si>
  <si>
    <t>42</t>
  </si>
  <si>
    <t>997223855</t>
  </si>
  <si>
    <t>Poplatek za uložení na skládce (skládkovné) zeminy a kameniva kód odpadu 170 504</t>
  </si>
  <si>
    <t>-546234884</t>
  </si>
  <si>
    <t>239,032*2,2</t>
  </si>
  <si>
    <t>998</t>
  </si>
  <si>
    <t>Přesun hmot</t>
  </si>
  <si>
    <t>43</t>
  </si>
  <si>
    <t>998153211</t>
  </si>
  <si>
    <t>Přesun hmot ruční pro samostatné zdi a valy zděné nebo betonové monolitické v do 12 m</t>
  </si>
  <si>
    <t>-1005693635</t>
  </si>
  <si>
    <t>SO.302 - Úsek č. 2</t>
  </si>
  <si>
    <t>82,02*6,0</t>
  </si>
  <si>
    <t>131201102</t>
  </si>
  <si>
    <t>Hloubení jam nezapažených v hornině tř. 3 objemu do 1000 m3</t>
  </si>
  <si>
    <t>-263438023</t>
  </si>
  <si>
    <t>"60%" 0,6*(82,02*(1,8-0,45)*3,0+82,02*(1,8-0,45)*(1,8-0,45)*0,5)</t>
  </si>
  <si>
    <t>131301102</t>
  </si>
  <si>
    <t>Hloubení jam nezapažených v hornině tř. 4 objemu do 1000 m3</t>
  </si>
  <si>
    <t>1779875838</t>
  </si>
  <si>
    <t>"40%" 0,4*(82,02*(1,8-0,45)*3,0+82,02*(1,8-0,45)*(1,8-0,45)*0,5)</t>
  </si>
  <si>
    <t>82,02*1,0*1,8</t>
  </si>
  <si>
    <t>(82,02*6,0)*0,3</t>
  </si>
  <si>
    <t>(82,02*6,0)*0,05</t>
  </si>
  <si>
    <t>(82,02*6,0)*0,1</t>
  </si>
  <si>
    <t>(82,02*(1,8-0,45)*3,0+82,02*(1,8-0,45)*(1,8-0,45)*0,5)</t>
  </si>
  <si>
    <t>776,012*10</t>
  </si>
  <si>
    <t>41*(PI*0,4*0,4*8)</t>
  </si>
  <si>
    <t>41*(PI*0,4*0,4*8)*10</t>
  </si>
  <si>
    <t>-1066591793</t>
  </si>
  <si>
    <t>82,02*2,0</t>
  </si>
  <si>
    <t>-720926276</t>
  </si>
  <si>
    <t>136,4*0,015 'Přepočtené koeficientem množství</t>
  </si>
  <si>
    <t>82,02*3,0</t>
  </si>
  <si>
    <t>671435904</t>
  </si>
  <si>
    <t>1926185081</t>
  </si>
  <si>
    <t>(1,8-0,4)*0,4*82,02</t>
  </si>
  <si>
    <t>1647594674</t>
  </si>
  <si>
    <t>"odvodnění zdi" 2*82,02</t>
  </si>
  <si>
    <t>82,02*3,0*0,15</t>
  </si>
  <si>
    <t>225211116</t>
  </si>
  <si>
    <t>Vrty maloprofilové jádrové D do 93 mm úklon do 45° hl do 25 m hor. V a VI</t>
  </si>
  <si>
    <t>190603264</t>
  </si>
  <si>
    <t>28*12</t>
  </si>
  <si>
    <t>226112415</t>
  </si>
  <si>
    <t>Vrty velkoprofilové svislé nezapažené D do 850 mm hl přes 5 m hor. V</t>
  </si>
  <si>
    <t>-432028081</t>
  </si>
  <si>
    <t>41*8</t>
  </si>
  <si>
    <t>231112113</t>
  </si>
  <si>
    <t>Zřízení pilot svislých D do 1250 mm hl do 10 m bez vytažení pažnic z betonu železového</t>
  </si>
  <si>
    <t>-1557632022</t>
  </si>
  <si>
    <t>41*(PI*0,4*0,4*8)*0,08</t>
  </si>
  <si>
    <t>283111112</t>
  </si>
  <si>
    <t>Zřízení trubkových mikropilot svislých část hladká D 105 mm</t>
  </si>
  <si>
    <t>-181420958</t>
  </si>
  <si>
    <t>14011066</t>
  </si>
  <si>
    <t>trubka ocelová bezešvá hladká jakost 11 353 89x10mm</t>
  </si>
  <si>
    <t>-801280659</t>
  </si>
  <si>
    <t>283131112</t>
  </si>
  <si>
    <t>Zřízení hlavy mikropilot namáhaných tlakem i tahem D do 105 mm</t>
  </si>
  <si>
    <t>-1585566346</t>
  </si>
  <si>
    <t>0,6*0,4*82,02</t>
  </si>
  <si>
    <t>82,02*0,4*2</t>
  </si>
  <si>
    <t>82,02*0,1*2</t>
  </si>
  <si>
    <t>0,6*0,4*82,02*0,08</t>
  </si>
  <si>
    <t>82,02*((0,4*2,0)+(1,4*0,4))</t>
  </si>
  <si>
    <t>82,02*(0,4+1,4)</t>
  </si>
  <si>
    <t>82,02*1,8</t>
  </si>
  <si>
    <t>82,02*((0,4*2,0)+(1,4*0,4))*0,08</t>
  </si>
  <si>
    <t>(82,02*(1,8-0,45)*2,2+82,02*(1,8-0,45)*(1,8-0,45)*0,5)</t>
  </si>
  <si>
    <t>82,02</t>
  </si>
  <si>
    <t>566740411</t>
  </si>
  <si>
    <t>6*2+82,02</t>
  </si>
  <si>
    <t>-1679719392</t>
  </si>
  <si>
    <t>44</t>
  </si>
  <si>
    <t>1175465729</t>
  </si>
  <si>
    <t>82,02*2</t>
  </si>
  <si>
    <t>45</t>
  </si>
  <si>
    <t>940,883*2,2</t>
  </si>
  <si>
    <t>46</t>
  </si>
  <si>
    <t>834697460</t>
  </si>
  <si>
    <t>SO.303 - Úsek č. 3</t>
  </si>
  <si>
    <t>48,0*3,0</t>
  </si>
  <si>
    <t>113107336</t>
  </si>
  <si>
    <t>Odstranění podkladu z betonu vyztuženého sítěmi tl 150 mm strojně pl do 50 m2</t>
  </si>
  <si>
    <t>696651081</t>
  </si>
  <si>
    <t>(48,0*3,0)*0,3</t>
  </si>
  <si>
    <t>(48,0*3,0)*0,05</t>
  </si>
  <si>
    <t>(48,0*3,0)*0,1</t>
  </si>
  <si>
    <t>48,0*3,0*0,15</t>
  </si>
  <si>
    <t>108,000*10</t>
  </si>
  <si>
    <t>24*(PI*0,4*0,4*8)</t>
  </si>
  <si>
    <t>24*(PI*0,4*0,4*8)*10</t>
  </si>
  <si>
    <t>1784848257</t>
  </si>
  <si>
    <t>48,0*2,0</t>
  </si>
  <si>
    <t>2072569316</t>
  </si>
  <si>
    <t>126,4*0,015 'Přepočtené koeficientem množství</t>
  </si>
  <si>
    <t>48,0*6,0</t>
  </si>
  <si>
    <t>233843086</t>
  </si>
  <si>
    <t>(1,8-0,4)*0,4*48,0</t>
  </si>
  <si>
    <t>"odvodnění zdi" 2*48,0</t>
  </si>
  <si>
    <t>16*12</t>
  </si>
  <si>
    <t>24*8</t>
  </si>
  <si>
    <t>24*(PI*0,4*0,4*8)*0,08</t>
  </si>
  <si>
    <t>0,6*0,4*48,0</t>
  </si>
  <si>
    <t>48,0*0,4*2</t>
  </si>
  <si>
    <t>48,0*0,1*2</t>
  </si>
  <si>
    <t>0,6*0,4*48,0*0,08</t>
  </si>
  <si>
    <t>48,0*((0,4*2,0)+(1,4*0,4))</t>
  </si>
  <si>
    <t>48,0*(0,4+1,4)</t>
  </si>
  <si>
    <t>48,0*1,8</t>
  </si>
  <si>
    <t>48,0*((0,4*2,0)+(1,4*0,4))*0,08</t>
  </si>
  <si>
    <t>(48,0*(1,8-0,45)*2,2+48,0*(1,8-0,45)*(1,8-0,45)*0,5)</t>
  </si>
  <si>
    <t>48</t>
  </si>
  <si>
    <t>1446053921</t>
  </si>
  <si>
    <t>749452304</t>
  </si>
  <si>
    <t>6*2+48</t>
  </si>
  <si>
    <t>359494836</t>
  </si>
  <si>
    <t>1491056465</t>
  </si>
  <si>
    <t>48*2</t>
  </si>
  <si>
    <t>204,510*2,2</t>
  </si>
  <si>
    <t>SO.304 - Úsek č. 4</t>
  </si>
  <si>
    <t xml:space="preserve">    4 - Vodorovné konstrukce</t>
  </si>
  <si>
    <t>36,574*6,0</t>
  </si>
  <si>
    <t>"60%" 0,6*(36,574*(2,35-0,45)*2,0+36,574*(2,35-0,45)*(2,35-0,45)*0,5)</t>
  </si>
  <si>
    <t>901266705</t>
  </si>
  <si>
    <t>"40%" 0,4*(36,574*(2,35-0,45)*2,0+36,574*(2,35-0,45)*(2,35-0,45)*0,5)</t>
  </si>
  <si>
    <t>(36,574*6,0)*0,3</t>
  </si>
  <si>
    <t>(36,574*6,0)*0,05</t>
  </si>
  <si>
    <t>(36,574*6,0)*0,1</t>
  </si>
  <si>
    <t>(36,574*(2,35-0,45)*2,0+36,574*(2,35-0,45)*(2,35-0,45)*0,5)</t>
  </si>
  <si>
    <t>303,746*10</t>
  </si>
  <si>
    <t>36,574*2,0</t>
  </si>
  <si>
    <t>(2,2-0,4)*0,4*36,574</t>
  </si>
  <si>
    <t>36,574*2,0*0,15</t>
  </si>
  <si>
    <t>19*7</t>
  </si>
  <si>
    <t>0,6*0,4*36,574</t>
  </si>
  <si>
    <t>36,574*0,4*2</t>
  </si>
  <si>
    <t>36,574*0,1</t>
  </si>
  <si>
    <t>0,6*0,4*36,574*0,08</t>
  </si>
  <si>
    <t>36,574*(1,3*0,4+1,4*0,4+1,6*0,4)</t>
  </si>
  <si>
    <t>(36,574*0,4)*2</t>
  </si>
  <si>
    <t>(36,574*1,8)*2</t>
  </si>
  <si>
    <t>36,574*(1,3*0,4+1,4*0,4+1,6*0,4)*0,08</t>
  </si>
  <si>
    <t>(36,574*(2,2-0,45)*2,0+36,574*(2,2-0,45)*(2,2-0,45)*0,5)</t>
  </si>
  <si>
    <t>Vodorovné konstrukce</t>
  </si>
  <si>
    <t>458311121</t>
  </si>
  <si>
    <t>Výplňové klíny za opěrou z betonu prostého C 8/10 hutněného po vrstvách</t>
  </si>
  <si>
    <t>427934902</t>
  </si>
  <si>
    <t>36,574*1,8*0,3</t>
  </si>
  <si>
    <t>36,574+8+8</t>
  </si>
  <si>
    <t>1547173578</t>
  </si>
  <si>
    <t>-1103390399</t>
  </si>
  <si>
    <t>6*2+36,574</t>
  </si>
  <si>
    <t>936173111</t>
  </si>
  <si>
    <t>Osazování ocelových konstrukcí na zdi a valy hmotnosti do 20 kg</t>
  </si>
  <si>
    <t>1389241614</t>
  </si>
  <si>
    <t>"spojovací trny" 3*36</t>
  </si>
  <si>
    <t>13021462</t>
  </si>
  <si>
    <t>tyč injekční zavrtávací kotevní R 32 N D 32/15mm</t>
  </si>
  <si>
    <t>1193713970</t>
  </si>
  <si>
    <t>"spojovací trny" (3*36)*0,6</t>
  </si>
  <si>
    <t>977131119</t>
  </si>
  <si>
    <t>Vrty příklepovými vrtáky D do 32 mm do cihelného zdiva nebo prostého betonu</t>
  </si>
  <si>
    <t>2065367012</t>
  </si>
  <si>
    <t>303,746*2,2</t>
  </si>
  <si>
    <t>SO.305 - Úsek č. 5</t>
  </si>
  <si>
    <t>PSV - Práce a dodávky PSV</t>
  </si>
  <si>
    <t xml:space="preserve">    767 - Konstrukce zámečnické</t>
  </si>
  <si>
    <t>334479886</t>
  </si>
  <si>
    <t>34,115*6,0</t>
  </si>
  <si>
    <t>-251278685</t>
  </si>
  <si>
    <t>1650211063</t>
  </si>
  <si>
    <t>-1407715118</t>
  </si>
  <si>
    <t>"60%" 0,6*(34,115*(2,0-0,45)*3,0+34,115*(2,0-0,45)*(2,0-0,45)*0,5)</t>
  </si>
  <si>
    <t>1619826577</t>
  </si>
  <si>
    <t>1961642604</t>
  </si>
  <si>
    <t>"40%" 0,4*(34,115*(2,0-0,45)*3,0+34,115*(2,0-0,45)*(2,0-0,45)*0,5)</t>
  </si>
  <si>
    <t>-1174375421</t>
  </si>
  <si>
    <t>648303167</t>
  </si>
  <si>
    <t>(34,115*6,0)*0,3</t>
  </si>
  <si>
    <t>(34,115*6,0)*0,05</t>
  </si>
  <si>
    <t>(34,115*6,0)*0,1</t>
  </si>
  <si>
    <t>(34,115*(2,0-0,45)*3,0+34,115*(2,0-0,45)*(2,0-0,45)*0,5)</t>
  </si>
  <si>
    <t>142681325</t>
  </si>
  <si>
    <t>291,726*10</t>
  </si>
  <si>
    <t>1550498505</t>
  </si>
  <si>
    <t>34,115*2,0</t>
  </si>
  <si>
    <t>-1249932046</t>
  </si>
  <si>
    <t>-1304370146</t>
  </si>
  <si>
    <t>34,115*3,0</t>
  </si>
  <si>
    <t>-998095163</t>
  </si>
  <si>
    <t>-223458828</t>
  </si>
  <si>
    <t>34,115*2,0*0,15</t>
  </si>
  <si>
    <t>327215111</t>
  </si>
  <si>
    <t>Opěrná zeď z gabionů dvouzákrutová síť s povrchovou úpravou galfan vyplněná lomovým kamenem</t>
  </si>
  <si>
    <t>1924080433</t>
  </si>
  <si>
    <t>34,115*(1,0*1,0+1,0*0,7)</t>
  </si>
  <si>
    <t>-1982502064</t>
  </si>
  <si>
    <t>(34,115*(2,0-0,45)*2,0+34,115*(2,0-0,45)*(2,0-0,45)*0,5)</t>
  </si>
  <si>
    <t>569931132</t>
  </si>
  <si>
    <t>Zpevnění krajnic asfaltovým recyklátem tl 100 mm</t>
  </si>
  <si>
    <t>1457034452</t>
  </si>
  <si>
    <t>34,115*0,5</t>
  </si>
  <si>
    <t>836860782</t>
  </si>
  <si>
    <t>1422759030</t>
  </si>
  <si>
    <t>34,115</t>
  </si>
  <si>
    <t>2491561</t>
  </si>
  <si>
    <t>-816885466</t>
  </si>
  <si>
    <t>6*2</t>
  </si>
  <si>
    <t>1720588953</t>
  </si>
  <si>
    <t>-1673406707</t>
  </si>
  <si>
    <t>291,726*2,2</t>
  </si>
  <si>
    <t>-1878928318</t>
  </si>
  <si>
    <t>PSV</t>
  </si>
  <si>
    <t>Práce a dodávky PSV</t>
  </si>
  <si>
    <t>767</t>
  </si>
  <si>
    <t>Konstrukce zámečnické</t>
  </si>
  <si>
    <t>767995113</t>
  </si>
  <si>
    <t>Montáž atypických zámečnických konstrukcí hmotnosti do 20 kg</t>
  </si>
  <si>
    <t>1726151237</t>
  </si>
  <si>
    <t>"trubky pro svodidla" 15*1,5*17,15</t>
  </si>
  <si>
    <t>MAT_01</t>
  </si>
  <si>
    <t>Trubka bezešvá hladká 159x4,5</t>
  </si>
  <si>
    <t>-1875391572</t>
  </si>
  <si>
    <t>"trubky pro svodidla" 15*1,5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</si>
  <si>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</si>
  <si>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</si>
  <si>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</si>
  <si>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</si>
  <si>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</si>
  <si>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</si>
  <si>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</si>
  <si>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</si>
  <si>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011103000</t>
  </si>
  <si>
    <t>Geologický průzkum bez rozlišení</t>
  </si>
  <si>
    <t>kpl</t>
  </si>
  <si>
    <t>1024</t>
  </si>
  <si>
    <t>727428517</t>
  </si>
  <si>
    <t>"průzkumné práce pro DSP" 1</t>
  </si>
  <si>
    <t>011114000</t>
  </si>
  <si>
    <t>Inženýrsko-geologický průzkum</t>
  </si>
  <si>
    <t>81137415</t>
  </si>
  <si>
    <t>"SO.301" 1</t>
  </si>
  <si>
    <t>"SO.302" 1</t>
  </si>
  <si>
    <t>"SO.303" 1</t>
  </si>
  <si>
    <t>"SO.304" 1</t>
  </si>
  <si>
    <t>"SO.305" 1</t>
  </si>
  <si>
    <t>012103000</t>
  </si>
  <si>
    <t>Geodetické práce před výstavbou</t>
  </si>
  <si>
    <t>-1928993588</t>
  </si>
  <si>
    <t>012203000</t>
  </si>
  <si>
    <t>Geodetické práce při provádění stavby</t>
  </si>
  <si>
    <t>286686383</t>
  </si>
  <si>
    <t>012303000</t>
  </si>
  <si>
    <t>Geodetické práce po výstavbě</t>
  </si>
  <si>
    <t>848975794</t>
  </si>
  <si>
    <t>013224000</t>
  </si>
  <si>
    <t>Dokumentace pro stavební povolení</t>
  </si>
  <si>
    <t>885678303</t>
  </si>
  <si>
    <t>013244000</t>
  </si>
  <si>
    <t>Dokumentace pro provádění stavby</t>
  </si>
  <si>
    <t>731101196</t>
  </si>
  <si>
    <t>013254000</t>
  </si>
  <si>
    <t>Dokumentace skutečného provedení stavby</t>
  </si>
  <si>
    <t>-1739275489</t>
  </si>
  <si>
    <t>VRN2</t>
  </si>
  <si>
    <t>Příprava staveniště</t>
  </si>
  <si>
    <t>020001000</t>
  </si>
  <si>
    <t>-2040978055</t>
  </si>
  <si>
    <t>"vytýčení inženýrských sítí"</t>
  </si>
  <si>
    <t>VRN3</t>
  </si>
  <si>
    <t>Zařízení staveniště</t>
  </si>
  <si>
    <t>030001000</t>
  </si>
  <si>
    <t>1035915877</t>
  </si>
  <si>
    <t>VRN4</t>
  </si>
  <si>
    <t>Inženýrská činnost</t>
  </si>
  <si>
    <t>049002000</t>
  </si>
  <si>
    <t>Ostatní inženýrská činnost</t>
  </si>
  <si>
    <t>-1130681728</t>
  </si>
  <si>
    <t>"inženýring pro DSP" 1</t>
  </si>
  <si>
    <t>VRN7</t>
  </si>
  <si>
    <t>Provozní vlivy</t>
  </si>
  <si>
    <t>072103001</t>
  </si>
  <si>
    <t>Projednání DIO a zajištění DIR komunikace II.a III. třídy</t>
  </si>
  <si>
    <t>1538326553</t>
  </si>
  <si>
    <t>072103011</t>
  </si>
  <si>
    <t>Zajištění DIO komunikace II. a III. třídy - jednoduché el. vedení</t>
  </si>
  <si>
    <t>-1357665620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</si>
</sst>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3" t="s">
        <v>14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2"/>
      <c r="AQ5" s="22"/>
      <c r="AR5" s="20"/>
      <c r="BE5" s="272" t="s">
        <v>15</v>
      </c>
      <c r="BS5" s="17" t="s">
        <v>6</v>
      </c>
    </row>
    <row r="6" spans="1:74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5" t="s">
        <v>17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2"/>
      <c r="AQ6" s="22"/>
      <c r="AR6" s="20"/>
      <c r="BE6" s="273"/>
      <c r="BS6" s="17" t="s">
        <v>6</v>
      </c>
    </row>
    <row r="7" spans="1:74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3"/>
      <c r="BS7" s="17" t="s">
        <v>6</v>
      </c>
    </row>
    <row r="8" spans="1:74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3"/>
      <c r="BS8" s="17" t="s">
        <v>6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3"/>
      <c r="BS9" s="17" t="s">
        <v>6</v>
      </c>
    </row>
    <row r="10" spans="1:74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3"/>
      <c r="BS10" s="17" t="s">
        <v>6</v>
      </c>
    </row>
    <row r="11" spans="1:74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73"/>
      <c r="BS11" s="17" t="s">
        <v>6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3"/>
      <c r="BS12" s="17" t="s">
        <v>6</v>
      </c>
    </row>
    <row r="13" spans="1:74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73"/>
      <c r="BS13" s="17" t="s">
        <v>6</v>
      </c>
    </row>
    <row r="14" spans="1:74" ht="12.75">
      <c r="B14" s="21"/>
      <c r="C14" s="22"/>
      <c r="D14" s="22"/>
      <c r="E14" s="296" t="s">
        <v>28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73"/>
      <c r="BS14" s="17" t="s">
        <v>6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3"/>
      <c r="BS15" s="17" t="s">
        <v>4</v>
      </c>
    </row>
    <row r="16" spans="1:74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3"/>
      <c r="BS16" s="17" t="s">
        <v>4</v>
      </c>
    </row>
    <row r="17" spans="2:7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73"/>
      <c r="BS17" s="17" t="s">
        <v>30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3"/>
      <c r="BS18" s="17" t="s">
        <v>6</v>
      </c>
    </row>
    <row r="19" spans="2:7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3"/>
      <c r="BS19" s="17" t="s">
        <v>6</v>
      </c>
    </row>
    <row r="20" spans="2:7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73"/>
      <c r="BS20" s="17" t="s">
        <v>30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3"/>
    </row>
    <row r="22" spans="2:7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3"/>
    </row>
    <row r="23" spans="2:71" ht="16.5" customHeight="1">
      <c r="B23" s="21"/>
      <c r="C23" s="22"/>
      <c r="D23" s="22"/>
      <c r="E23" s="298" t="s">
        <v>1</v>
      </c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2"/>
      <c r="AP23" s="22"/>
      <c r="AQ23" s="22"/>
      <c r="AR23" s="20"/>
      <c r="BE23" s="273"/>
    </row>
    <row r="24" spans="2:7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3"/>
    </row>
    <row r="25" spans="2:7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3"/>
    </row>
    <row r="26" spans="2:71" s="1" customFormat="1" ht="25.9" customHeight="1">
      <c r="B26" s="34"/>
      <c r="C26" s="35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75">
        <f>ROUND(AG94,2)</f>
        <v>0</v>
      </c>
      <c r="AL26" s="276"/>
      <c r="AM26" s="276"/>
      <c r="AN26" s="276"/>
      <c r="AO26" s="276"/>
      <c r="AP26" s="35"/>
      <c r="AQ26" s="35"/>
      <c r="AR26" s="38"/>
      <c r="BE26" s="273"/>
    </row>
    <row r="27" spans="2:71" s="1" customFormat="1" ht="6.95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73"/>
    </row>
    <row r="28" spans="2:71" s="1" customFormat="1" ht="12.75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99" t="s">
        <v>34</v>
      </c>
      <c r="M28" s="299"/>
      <c r="N28" s="299"/>
      <c r="O28" s="299"/>
      <c r="P28" s="299"/>
      <c r="Q28" s="35"/>
      <c r="R28" s="35"/>
      <c r="S28" s="35"/>
      <c r="T28" s="35"/>
      <c r="U28" s="35"/>
      <c r="V28" s="35"/>
      <c r="W28" s="299" t="s">
        <v>35</v>
      </c>
      <c r="X28" s="299"/>
      <c r="Y28" s="299"/>
      <c r="Z28" s="299"/>
      <c r="AA28" s="299"/>
      <c r="AB28" s="299"/>
      <c r="AC28" s="299"/>
      <c r="AD28" s="299"/>
      <c r="AE28" s="299"/>
      <c r="AF28" s="35"/>
      <c r="AG28" s="35"/>
      <c r="AH28" s="35"/>
      <c r="AI28" s="35"/>
      <c r="AJ28" s="35"/>
      <c r="AK28" s="299" t="s">
        <v>36</v>
      </c>
      <c r="AL28" s="299"/>
      <c r="AM28" s="299"/>
      <c r="AN28" s="299"/>
      <c r="AO28" s="299"/>
      <c r="AP28" s="35"/>
      <c r="AQ28" s="35"/>
      <c r="AR28" s="38"/>
      <c r="BE28" s="273"/>
    </row>
    <row r="29" spans="2:71" s="2" customFormat="1" ht="14.45" customHeight="1">
      <c r="B29" s="39"/>
      <c r="C29" s="40"/>
      <c r="D29" s="29" t="s">
        <v>37</v>
      </c>
      <c r="E29" s="40"/>
      <c r="F29" s="29" t="s">
        <v>38</v>
      </c>
      <c r="G29" s="40"/>
      <c r="H29" s="40"/>
      <c r="I29" s="40"/>
      <c r="J29" s="40"/>
      <c r="K29" s="40"/>
      <c r="L29" s="300">
        <v>0.21</v>
      </c>
      <c r="M29" s="271"/>
      <c r="N29" s="271"/>
      <c r="O29" s="271"/>
      <c r="P29" s="271"/>
      <c r="Q29" s="40"/>
      <c r="R29" s="40"/>
      <c r="S29" s="40"/>
      <c r="T29" s="40"/>
      <c r="U29" s="40"/>
      <c r="V29" s="40"/>
      <c r="W29" s="270">
        <f>ROUND(AZ94, 2)</f>
        <v>0</v>
      </c>
      <c r="X29" s="271"/>
      <c r="Y29" s="271"/>
      <c r="Z29" s="271"/>
      <c r="AA29" s="271"/>
      <c r="AB29" s="271"/>
      <c r="AC29" s="271"/>
      <c r="AD29" s="271"/>
      <c r="AE29" s="271"/>
      <c r="AF29" s="40"/>
      <c r="AG29" s="40"/>
      <c r="AH29" s="40"/>
      <c r="AI29" s="40"/>
      <c r="AJ29" s="40"/>
      <c r="AK29" s="270">
        <f>ROUND(AV94, 2)</f>
        <v>0</v>
      </c>
      <c r="AL29" s="271"/>
      <c r="AM29" s="271"/>
      <c r="AN29" s="271"/>
      <c r="AO29" s="271"/>
      <c r="AP29" s="40"/>
      <c r="AQ29" s="40"/>
      <c r="AR29" s="41"/>
      <c r="BE29" s="274"/>
    </row>
    <row r="30" spans="2:71" s="2" customFormat="1" ht="14.45" customHeight="1">
      <c r="B30" s="39"/>
      <c r="C30" s="40"/>
      <c r="D30" s="40"/>
      <c r="E30" s="40"/>
      <c r="F30" s="29" t="s">
        <v>39</v>
      </c>
      <c r="G30" s="40"/>
      <c r="H30" s="40"/>
      <c r="I30" s="40"/>
      <c r="J30" s="40"/>
      <c r="K30" s="40"/>
      <c r="L30" s="300">
        <v>0.15</v>
      </c>
      <c r="M30" s="271"/>
      <c r="N30" s="271"/>
      <c r="O30" s="271"/>
      <c r="P30" s="271"/>
      <c r="Q30" s="40"/>
      <c r="R30" s="40"/>
      <c r="S30" s="40"/>
      <c r="T30" s="40"/>
      <c r="U30" s="40"/>
      <c r="V30" s="40"/>
      <c r="W30" s="270">
        <f>ROUND(BA94, 2)</f>
        <v>0</v>
      </c>
      <c r="X30" s="271"/>
      <c r="Y30" s="271"/>
      <c r="Z30" s="271"/>
      <c r="AA30" s="271"/>
      <c r="AB30" s="271"/>
      <c r="AC30" s="271"/>
      <c r="AD30" s="271"/>
      <c r="AE30" s="271"/>
      <c r="AF30" s="40"/>
      <c r="AG30" s="40"/>
      <c r="AH30" s="40"/>
      <c r="AI30" s="40"/>
      <c r="AJ30" s="40"/>
      <c r="AK30" s="270">
        <f>ROUND(AW94, 2)</f>
        <v>0</v>
      </c>
      <c r="AL30" s="271"/>
      <c r="AM30" s="271"/>
      <c r="AN30" s="271"/>
      <c r="AO30" s="271"/>
      <c r="AP30" s="40"/>
      <c r="AQ30" s="40"/>
      <c r="AR30" s="41"/>
      <c r="BE30" s="274"/>
    </row>
    <row r="31" spans="2:71" s="2" customFormat="1" ht="14.45" hidden="1" customHeight="1">
      <c r="B31" s="39"/>
      <c r="C31" s="40"/>
      <c r="D31" s="40"/>
      <c r="E31" s="40"/>
      <c r="F31" s="29" t="s">
        <v>40</v>
      </c>
      <c r="G31" s="40"/>
      <c r="H31" s="40"/>
      <c r="I31" s="40"/>
      <c r="J31" s="40"/>
      <c r="K31" s="40"/>
      <c r="L31" s="300">
        <v>0.21</v>
      </c>
      <c r="M31" s="271"/>
      <c r="N31" s="271"/>
      <c r="O31" s="271"/>
      <c r="P31" s="271"/>
      <c r="Q31" s="40"/>
      <c r="R31" s="40"/>
      <c r="S31" s="40"/>
      <c r="T31" s="40"/>
      <c r="U31" s="40"/>
      <c r="V31" s="40"/>
      <c r="W31" s="270">
        <f>ROUND(BB94, 2)</f>
        <v>0</v>
      </c>
      <c r="X31" s="271"/>
      <c r="Y31" s="271"/>
      <c r="Z31" s="271"/>
      <c r="AA31" s="271"/>
      <c r="AB31" s="271"/>
      <c r="AC31" s="271"/>
      <c r="AD31" s="271"/>
      <c r="AE31" s="271"/>
      <c r="AF31" s="40"/>
      <c r="AG31" s="40"/>
      <c r="AH31" s="40"/>
      <c r="AI31" s="40"/>
      <c r="AJ31" s="40"/>
      <c r="AK31" s="270">
        <v>0</v>
      </c>
      <c r="AL31" s="271"/>
      <c r="AM31" s="271"/>
      <c r="AN31" s="271"/>
      <c r="AO31" s="271"/>
      <c r="AP31" s="40"/>
      <c r="AQ31" s="40"/>
      <c r="AR31" s="41"/>
      <c r="BE31" s="274"/>
    </row>
    <row r="32" spans="2:71" s="2" customFormat="1" ht="14.45" hidden="1" customHeight="1">
      <c r="B32" s="39"/>
      <c r="C32" s="40"/>
      <c r="D32" s="40"/>
      <c r="E32" s="40"/>
      <c r="F32" s="29" t="s">
        <v>41</v>
      </c>
      <c r="G32" s="40"/>
      <c r="H32" s="40"/>
      <c r="I32" s="40"/>
      <c r="J32" s="40"/>
      <c r="K32" s="40"/>
      <c r="L32" s="300">
        <v>0.15</v>
      </c>
      <c r="M32" s="271"/>
      <c r="N32" s="271"/>
      <c r="O32" s="271"/>
      <c r="P32" s="271"/>
      <c r="Q32" s="40"/>
      <c r="R32" s="40"/>
      <c r="S32" s="40"/>
      <c r="T32" s="40"/>
      <c r="U32" s="40"/>
      <c r="V32" s="40"/>
      <c r="W32" s="270">
        <f>ROUND(BC94, 2)</f>
        <v>0</v>
      </c>
      <c r="X32" s="271"/>
      <c r="Y32" s="271"/>
      <c r="Z32" s="271"/>
      <c r="AA32" s="271"/>
      <c r="AB32" s="271"/>
      <c r="AC32" s="271"/>
      <c r="AD32" s="271"/>
      <c r="AE32" s="271"/>
      <c r="AF32" s="40"/>
      <c r="AG32" s="40"/>
      <c r="AH32" s="40"/>
      <c r="AI32" s="40"/>
      <c r="AJ32" s="40"/>
      <c r="AK32" s="270">
        <v>0</v>
      </c>
      <c r="AL32" s="271"/>
      <c r="AM32" s="271"/>
      <c r="AN32" s="271"/>
      <c r="AO32" s="271"/>
      <c r="AP32" s="40"/>
      <c r="AQ32" s="40"/>
      <c r="AR32" s="41"/>
      <c r="BE32" s="274"/>
    </row>
    <row r="33" spans="2:57" s="2" customFormat="1" ht="14.45" hidden="1" customHeight="1">
      <c r="B33" s="39"/>
      <c r="C33" s="40"/>
      <c r="D33" s="40"/>
      <c r="E33" s="40"/>
      <c r="F33" s="29" t="s">
        <v>42</v>
      </c>
      <c r="G33" s="40"/>
      <c r="H33" s="40"/>
      <c r="I33" s="40"/>
      <c r="J33" s="40"/>
      <c r="K33" s="40"/>
      <c r="L33" s="300">
        <v>0</v>
      </c>
      <c r="M33" s="271"/>
      <c r="N33" s="271"/>
      <c r="O33" s="271"/>
      <c r="P33" s="271"/>
      <c r="Q33" s="40"/>
      <c r="R33" s="40"/>
      <c r="S33" s="40"/>
      <c r="T33" s="40"/>
      <c r="U33" s="40"/>
      <c r="V33" s="40"/>
      <c r="W33" s="270">
        <f>ROUND(BD94, 2)</f>
        <v>0</v>
      </c>
      <c r="X33" s="271"/>
      <c r="Y33" s="271"/>
      <c r="Z33" s="271"/>
      <c r="AA33" s="271"/>
      <c r="AB33" s="271"/>
      <c r="AC33" s="271"/>
      <c r="AD33" s="271"/>
      <c r="AE33" s="271"/>
      <c r="AF33" s="40"/>
      <c r="AG33" s="40"/>
      <c r="AH33" s="40"/>
      <c r="AI33" s="40"/>
      <c r="AJ33" s="40"/>
      <c r="AK33" s="270">
        <v>0</v>
      </c>
      <c r="AL33" s="271"/>
      <c r="AM33" s="271"/>
      <c r="AN33" s="271"/>
      <c r="AO33" s="271"/>
      <c r="AP33" s="40"/>
      <c r="AQ33" s="40"/>
      <c r="AR33" s="41"/>
      <c r="BE33" s="274"/>
    </row>
    <row r="34" spans="2:57" s="1" customFormat="1" ht="6.95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73"/>
    </row>
    <row r="35" spans="2:57" s="1" customFormat="1" ht="25.9" customHeight="1">
      <c r="B35" s="34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277" t="s">
        <v>45</v>
      </c>
      <c r="Y35" s="278"/>
      <c r="Z35" s="278"/>
      <c r="AA35" s="278"/>
      <c r="AB35" s="278"/>
      <c r="AC35" s="44"/>
      <c r="AD35" s="44"/>
      <c r="AE35" s="44"/>
      <c r="AF35" s="44"/>
      <c r="AG35" s="44"/>
      <c r="AH35" s="44"/>
      <c r="AI35" s="44"/>
      <c r="AJ35" s="44"/>
      <c r="AK35" s="279">
        <f>SUM(AK26:AK33)</f>
        <v>0</v>
      </c>
      <c r="AL35" s="278"/>
      <c r="AM35" s="278"/>
      <c r="AN35" s="278"/>
      <c r="AO35" s="280"/>
      <c r="AP35" s="42"/>
      <c r="AQ35" s="42"/>
      <c r="AR35" s="38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</row>
    <row r="37" spans="2:57" s="1" customFormat="1" ht="14.4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</row>
    <row r="38" spans="2:57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2:57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2:57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2:57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2:57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2:57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2:57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2:57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2:57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2:57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2:57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2:44" s="1" customFormat="1" ht="14.45" customHeight="1">
      <c r="B49" s="34"/>
      <c r="C49" s="3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P49" s="35"/>
      <c r="AQ49" s="35"/>
      <c r="AR49" s="38"/>
    </row>
    <row r="50" spans="2:44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2:44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2:44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2:44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2:44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2:44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2:44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2:44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2:44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2:44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2:44" s="1" customFormat="1" ht="12.75">
      <c r="B60" s="34"/>
      <c r="C60" s="35"/>
      <c r="D60" s="48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48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48" t="s">
        <v>48</v>
      </c>
      <c r="AI60" s="37"/>
      <c r="AJ60" s="37"/>
      <c r="AK60" s="37"/>
      <c r="AL60" s="37"/>
      <c r="AM60" s="48" t="s">
        <v>49</v>
      </c>
      <c r="AN60" s="37"/>
      <c r="AO60" s="37"/>
      <c r="AP60" s="35"/>
      <c r="AQ60" s="35"/>
      <c r="AR60" s="38"/>
    </row>
    <row r="61" spans="2:44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2:44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2:44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2:44" s="1" customFormat="1" ht="12.75">
      <c r="B64" s="34"/>
      <c r="C64" s="35"/>
      <c r="D64" s="46" t="s">
        <v>50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6" t="s">
        <v>51</v>
      </c>
      <c r="AI64" s="47"/>
      <c r="AJ64" s="47"/>
      <c r="AK64" s="47"/>
      <c r="AL64" s="47"/>
      <c r="AM64" s="47"/>
      <c r="AN64" s="47"/>
      <c r="AO64" s="47"/>
      <c r="AP64" s="35"/>
      <c r="AQ64" s="35"/>
      <c r="AR64" s="38"/>
    </row>
    <row r="65" spans="2:44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2:44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2:44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2:44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2:44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2:44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2:44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2:44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2:44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2:44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2:44" s="1" customFormat="1" ht="12.75">
      <c r="B75" s="34"/>
      <c r="C75" s="35"/>
      <c r="D75" s="48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48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48" t="s">
        <v>48</v>
      </c>
      <c r="AI75" s="37"/>
      <c r="AJ75" s="37"/>
      <c r="AK75" s="37"/>
      <c r="AL75" s="37"/>
      <c r="AM75" s="48" t="s">
        <v>49</v>
      </c>
      <c r="AN75" s="37"/>
      <c r="AO75" s="37"/>
      <c r="AP75" s="35"/>
      <c r="AQ75" s="35"/>
      <c r="AR75" s="38"/>
    </row>
    <row r="76" spans="2:44" s="1" customFormat="1" ht="11.25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</row>
    <row r="77" spans="2:44" s="1" customFormat="1" ht="6.95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8"/>
    </row>
    <row r="81" spans="1:91" s="1" customFormat="1" ht="6.95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8"/>
    </row>
    <row r="82" spans="1:91" s="1" customFormat="1" ht="24.95" customHeight="1">
      <c r="B82" s="34"/>
      <c r="C82" s="23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</row>
    <row r="83" spans="1:91" s="1" customFormat="1" ht="6.95" customHeight="1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</row>
    <row r="84" spans="1:91" s="3" customFormat="1" ht="12" customHeight="1">
      <c r="B84" s="53"/>
      <c r="C84" s="29" t="s">
        <v>13</v>
      </c>
      <c r="D84" s="54"/>
      <c r="E84" s="54"/>
      <c r="F84" s="54"/>
      <c r="G84" s="54"/>
      <c r="H84" s="54"/>
      <c r="I84" s="54"/>
      <c r="J84" s="54"/>
      <c r="K84" s="54"/>
      <c r="L84" s="54" t="str">
        <f>K5</f>
        <v>PD01-19</v>
      </c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5"/>
    </row>
    <row r="85" spans="1:91" s="4" customFormat="1" ht="36.950000000000003" customHeight="1">
      <c r="B85" s="56"/>
      <c r="C85" s="57" t="s">
        <v>16</v>
      </c>
      <c r="D85" s="58"/>
      <c r="E85" s="58"/>
      <c r="F85" s="58"/>
      <c r="G85" s="58"/>
      <c r="H85" s="58"/>
      <c r="I85" s="58"/>
      <c r="J85" s="58"/>
      <c r="K85" s="58"/>
      <c r="L85" s="290" t="str">
        <f>K6</f>
        <v>Opěrná zeď</v>
      </c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58"/>
      <c r="AQ85" s="58"/>
      <c r="AR85" s="59"/>
    </row>
    <row r="86" spans="1:91" s="1" customFormat="1" ht="6.9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</row>
    <row r="87" spans="1:91" s="1" customFormat="1" ht="12" customHeight="1">
      <c r="B87" s="34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0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292" t="str">
        <f>IF(AN8= "","",AN8)</f>
        <v>2. 5. 2019</v>
      </c>
      <c r="AN87" s="292"/>
      <c r="AO87" s="35"/>
      <c r="AP87" s="35"/>
      <c r="AQ87" s="35"/>
      <c r="AR87" s="38"/>
    </row>
    <row r="88" spans="1:91" s="1" customFormat="1" ht="6.95" customHeight="1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</row>
    <row r="89" spans="1:91" s="1" customFormat="1" ht="15.2" customHeight="1">
      <c r="B89" s="34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54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29</v>
      </c>
      <c r="AJ89" s="35"/>
      <c r="AK89" s="35"/>
      <c r="AL89" s="35"/>
      <c r="AM89" s="288" t="str">
        <f>IF(E17="","",E17)</f>
        <v xml:space="preserve"> </v>
      </c>
      <c r="AN89" s="289"/>
      <c r="AO89" s="289"/>
      <c r="AP89" s="289"/>
      <c r="AQ89" s="35"/>
      <c r="AR89" s="38"/>
      <c r="AS89" s="282" t="s">
        <v>53</v>
      </c>
      <c r="AT89" s="283"/>
      <c r="AU89" s="62"/>
      <c r="AV89" s="62"/>
      <c r="AW89" s="62"/>
      <c r="AX89" s="62"/>
      <c r="AY89" s="62"/>
      <c r="AZ89" s="62"/>
      <c r="BA89" s="62"/>
      <c r="BB89" s="62"/>
      <c r="BC89" s="62"/>
      <c r="BD89" s="63"/>
    </row>
    <row r="90" spans="1:91" s="1" customFormat="1" ht="15.2" customHeight="1">
      <c r="B90" s="34"/>
      <c r="C90" s="29" t="s">
        <v>27</v>
      </c>
      <c r="D90" s="35"/>
      <c r="E90" s="35"/>
      <c r="F90" s="35"/>
      <c r="G90" s="35"/>
      <c r="H90" s="35"/>
      <c r="I90" s="35"/>
      <c r="J90" s="35"/>
      <c r="K90" s="35"/>
      <c r="L90" s="5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31</v>
      </c>
      <c r="AJ90" s="35"/>
      <c r="AK90" s="35"/>
      <c r="AL90" s="35"/>
      <c r="AM90" s="288" t="str">
        <f>IF(E20="","",E20)</f>
        <v xml:space="preserve"> </v>
      </c>
      <c r="AN90" s="289"/>
      <c r="AO90" s="289"/>
      <c r="AP90" s="289"/>
      <c r="AQ90" s="35"/>
      <c r="AR90" s="38"/>
      <c r="AS90" s="284"/>
      <c r="AT90" s="285"/>
      <c r="AU90" s="64"/>
      <c r="AV90" s="64"/>
      <c r="AW90" s="64"/>
      <c r="AX90" s="64"/>
      <c r="AY90" s="64"/>
      <c r="AZ90" s="64"/>
      <c r="BA90" s="64"/>
      <c r="BB90" s="64"/>
      <c r="BC90" s="64"/>
      <c r="BD90" s="65"/>
    </row>
    <row r="91" spans="1:91" s="1" customFormat="1" ht="10.9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86"/>
      <c r="AT91" s="287"/>
      <c r="AU91" s="66"/>
      <c r="AV91" s="66"/>
      <c r="AW91" s="66"/>
      <c r="AX91" s="66"/>
      <c r="AY91" s="66"/>
      <c r="AZ91" s="66"/>
      <c r="BA91" s="66"/>
      <c r="BB91" s="66"/>
      <c r="BC91" s="66"/>
      <c r="BD91" s="67"/>
    </row>
    <row r="92" spans="1:91" s="1" customFormat="1" ht="29.25" customHeight="1">
      <c r="B92" s="34"/>
      <c r="C92" s="309" t="s">
        <v>54</v>
      </c>
      <c r="D92" s="302"/>
      <c r="E92" s="302"/>
      <c r="F92" s="302"/>
      <c r="G92" s="302"/>
      <c r="H92" s="68"/>
      <c r="I92" s="301" t="s">
        <v>55</v>
      </c>
      <c r="J92" s="302"/>
      <c r="K92" s="302"/>
      <c r="L92" s="302"/>
      <c r="M92" s="302"/>
      <c r="N92" s="302"/>
      <c r="O92" s="302"/>
      <c r="P92" s="302"/>
      <c r="Q92" s="302"/>
      <c r="R92" s="302"/>
      <c r="S92" s="302"/>
      <c r="T92" s="302"/>
      <c r="U92" s="302"/>
      <c r="V92" s="302"/>
      <c r="W92" s="302"/>
      <c r="X92" s="302"/>
      <c r="Y92" s="302"/>
      <c r="Z92" s="302"/>
      <c r="AA92" s="302"/>
      <c r="AB92" s="302"/>
      <c r="AC92" s="302"/>
      <c r="AD92" s="302"/>
      <c r="AE92" s="302"/>
      <c r="AF92" s="302"/>
      <c r="AG92" s="304" t="s">
        <v>56</v>
      </c>
      <c r="AH92" s="302"/>
      <c r="AI92" s="302"/>
      <c r="AJ92" s="302"/>
      <c r="AK92" s="302"/>
      <c r="AL92" s="302"/>
      <c r="AM92" s="302"/>
      <c r="AN92" s="301" t="s">
        <v>57</v>
      </c>
      <c r="AO92" s="302"/>
      <c r="AP92" s="303"/>
      <c r="AQ92" s="69" t="s">
        <v>58</v>
      </c>
      <c r="AR92" s="38"/>
      <c r="AS92" s="70" t="s">
        <v>59</v>
      </c>
      <c r="AT92" s="71" t="s">
        <v>60</v>
      </c>
      <c r="AU92" s="71" t="s">
        <v>61</v>
      </c>
      <c r="AV92" s="71" t="s">
        <v>62</v>
      </c>
      <c r="AW92" s="71" t="s">
        <v>63</v>
      </c>
      <c r="AX92" s="71" t="s">
        <v>64</v>
      </c>
      <c r="AY92" s="71" t="s">
        <v>65</v>
      </c>
      <c r="AZ92" s="71" t="s">
        <v>66</v>
      </c>
      <c r="BA92" s="71" t="s">
        <v>67</v>
      </c>
      <c r="BB92" s="71" t="s">
        <v>68</v>
      </c>
      <c r="BC92" s="71" t="s">
        <v>69</v>
      </c>
      <c r="BD92" s="72" t="s">
        <v>70</v>
      </c>
    </row>
    <row r="93" spans="1:91" s="1" customFormat="1" ht="10.9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3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5"/>
    </row>
    <row r="94" spans="1:91" s="5" customFormat="1" ht="32.450000000000003" customHeight="1">
      <c r="B94" s="76"/>
      <c r="C94" s="77" t="s">
        <v>71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307">
        <f>ROUND(SUM(AG95:AG100),2)</f>
        <v>0</v>
      </c>
      <c r="AH94" s="307"/>
      <c r="AI94" s="307"/>
      <c r="AJ94" s="307"/>
      <c r="AK94" s="307"/>
      <c r="AL94" s="307"/>
      <c r="AM94" s="307"/>
      <c r="AN94" s="308">
        <f t="shared" ref="AN94:AN100" si="0">SUM(AG94,AT94)</f>
        <v>0</v>
      </c>
      <c r="AO94" s="308"/>
      <c r="AP94" s="308"/>
      <c r="AQ94" s="80" t="s">
        <v>1</v>
      </c>
      <c r="AR94" s="81"/>
      <c r="AS94" s="82">
        <f>ROUND(SUM(AS95:AS100),2)</f>
        <v>0</v>
      </c>
      <c r="AT94" s="83">
        <f t="shared" ref="AT94:AT100" si="1">ROUND(SUM(AV94:AW94),2)</f>
        <v>0</v>
      </c>
      <c r="AU94" s="84">
        <f>ROUND(SUM(AU95:AU100),5)</f>
        <v>0</v>
      </c>
      <c r="AV94" s="83">
        <f>ROUND(AZ94*L29,2)</f>
        <v>0</v>
      </c>
      <c r="AW94" s="83">
        <f>ROUND(BA94*L30,2)</f>
        <v>0</v>
      </c>
      <c r="AX94" s="83">
        <f>ROUND(BB94*L29,2)</f>
        <v>0</v>
      </c>
      <c r="AY94" s="83">
        <f>ROUND(BC94*L30,2)</f>
        <v>0</v>
      </c>
      <c r="AZ94" s="83">
        <f>ROUND(SUM(AZ95:AZ100),2)</f>
        <v>0</v>
      </c>
      <c r="BA94" s="83">
        <f>ROUND(SUM(BA95:BA100),2)</f>
        <v>0</v>
      </c>
      <c r="BB94" s="83">
        <f>ROUND(SUM(BB95:BB100),2)</f>
        <v>0</v>
      </c>
      <c r="BC94" s="83">
        <f>ROUND(SUM(BC95:BC100),2)</f>
        <v>0</v>
      </c>
      <c r="BD94" s="85">
        <f>ROUND(SUM(BD95:BD100),2)</f>
        <v>0</v>
      </c>
      <c r="BS94" s="86" t="s">
        <v>72</v>
      </c>
      <c r="BT94" s="86" t="s">
        <v>73</v>
      </c>
      <c r="BU94" s="87" t="s">
        <v>74</v>
      </c>
      <c r="BV94" s="86" t="s">
        <v>75</v>
      </c>
      <c r="BW94" s="86" t="s">
        <v>5</v>
      </c>
      <c r="BX94" s="86" t="s">
        <v>76</v>
      </c>
      <c r="CL94" s="86" t="s">
        <v>1</v>
      </c>
    </row>
    <row r="95" spans="1:91" s="6" customFormat="1" ht="16.5" customHeight="1">
      <c r="A95" s="88" t="s">
        <v>77</v>
      </c>
      <c r="B95" s="89"/>
      <c r="C95" s="90"/>
      <c r="D95" s="310" t="s">
        <v>78</v>
      </c>
      <c r="E95" s="310"/>
      <c r="F95" s="310"/>
      <c r="G95" s="310"/>
      <c r="H95" s="310"/>
      <c r="I95" s="91"/>
      <c r="J95" s="310" t="s">
        <v>79</v>
      </c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  <c r="AF95" s="310"/>
      <c r="AG95" s="305">
        <f>'SO.301 - Úsek č. 1'!J30</f>
        <v>0</v>
      </c>
      <c r="AH95" s="306"/>
      <c r="AI95" s="306"/>
      <c r="AJ95" s="306"/>
      <c r="AK95" s="306"/>
      <c r="AL95" s="306"/>
      <c r="AM95" s="306"/>
      <c r="AN95" s="305">
        <f t="shared" si="0"/>
        <v>0</v>
      </c>
      <c r="AO95" s="306"/>
      <c r="AP95" s="306"/>
      <c r="AQ95" s="92" t="s">
        <v>80</v>
      </c>
      <c r="AR95" s="93"/>
      <c r="AS95" s="94">
        <v>0</v>
      </c>
      <c r="AT95" s="95">
        <f t="shared" si="1"/>
        <v>0</v>
      </c>
      <c r="AU95" s="96">
        <f>'SO.301 - Úsek č. 1'!P124</f>
        <v>0</v>
      </c>
      <c r="AV95" s="95">
        <f>'SO.301 - Úsek č. 1'!J33</f>
        <v>0</v>
      </c>
      <c r="AW95" s="95">
        <f>'SO.301 - Úsek č. 1'!J34</f>
        <v>0</v>
      </c>
      <c r="AX95" s="95">
        <f>'SO.301 - Úsek č. 1'!J35</f>
        <v>0</v>
      </c>
      <c r="AY95" s="95">
        <f>'SO.301 - Úsek č. 1'!J36</f>
        <v>0</v>
      </c>
      <c r="AZ95" s="95">
        <f>'SO.301 - Úsek č. 1'!F33</f>
        <v>0</v>
      </c>
      <c r="BA95" s="95">
        <f>'SO.301 - Úsek č. 1'!F34</f>
        <v>0</v>
      </c>
      <c r="BB95" s="95">
        <f>'SO.301 - Úsek č. 1'!F35</f>
        <v>0</v>
      </c>
      <c r="BC95" s="95">
        <f>'SO.301 - Úsek č. 1'!F36</f>
        <v>0</v>
      </c>
      <c r="BD95" s="97">
        <f>'SO.301 - Úsek č. 1'!F37</f>
        <v>0</v>
      </c>
      <c r="BT95" s="98" t="s">
        <v>81</v>
      </c>
      <c r="BV95" s="98" t="s">
        <v>75</v>
      </c>
      <c r="BW95" s="98" t="s">
        <v>82</v>
      </c>
      <c r="BX95" s="98" t="s">
        <v>5</v>
      </c>
      <c r="CL95" s="98" t="s">
        <v>1</v>
      </c>
      <c r="CM95" s="98" t="s">
        <v>83</v>
      </c>
    </row>
    <row r="96" spans="1:91" s="6" customFormat="1" ht="16.5" customHeight="1">
      <c r="A96" s="88" t="s">
        <v>77</v>
      </c>
      <c r="B96" s="89"/>
      <c r="C96" s="90"/>
      <c r="D96" s="310" t="s">
        <v>84</v>
      </c>
      <c r="E96" s="310"/>
      <c r="F96" s="310"/>
      <c r="G96" s="310"/>
      <c r="H96" s="310"/>
      <c r="I96" s="91"/>
      <c r="J96" s="310" t="s">
        <v>85</v>
      </c>
      <c r="K96" s="310"/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0"/>
      <c r="Z96" s="310"/>
      <c r="AA96" s="310"/>
      <c r="AB96" s="310"/>
      <c r="AC96" s="310"/>
      <c r="AD96" s="310"/>
      <c r="AE96" s="310"/>
      <c r="AF96" s="310"/>
      <c r="AG96" s="305">
        <f>'SO.302 - Úsek č. 2'!J30</f>
        <v>0</v>
      </c>
      <c r="AH96" s="306"/>
      <c r="AI96" s="306"/>
      <c r="AJ96" s="306"/>
      <c r="AK96" s="306"/>
      <c r="AL96" s="306"/>
      <c r="AM96" s="306"/>
      <c r="AN96" s="305">
        <f t="shared" si="0"/>
        <v>0</v>
      </c>
      <c r="AO96" s="306"/>
      <c r="AP96" s="306"/>
      <c r="AQ96" s="92" t="s">
        <v>80</v>
      </c>
      <c r="AR96" s="93"/>
      <c r="AS96" s="94">
        <v>0</v>
      </c>
      <c r="AT96" s="95">
        <f t="shared" si="1"/>
        <v>0</v>
      </c>
      <c r="AU96" s="96">
        <f>'SO.302 - Úsek č. 2'!P124</f>
        <v>0</v>
      </c>
      <c r="AV96" s="95">
        <f>'SO.302 - Úsek č. 2'!J33</f>
        <v>0</v>
      </c>
      <c r="AW96" s="95">
        <f>'SO.302 - Úsek č. 2'!J34</f>
        <v>0</v>
      </c>
      <c r="AX96" s="95">
        <f>'SO.302 - Úsek č. 2'!J35</f>
        <v>0</v>
      </c>
      <c r="AY96" s="95">
        <f>'SO.302 - Úsek č. 2'!J36</f>
        <v>0</v>
      </c>
      <c r="AZ96" s="95">
        <f>'SO.302 - Úsek č. 2'!F33</f>
        <v>0</v>
      </c>
      <c r="BA96" s="95">
        <f>'SO.302 - Úsek č. 2'!F34</f>
        <v>0</v>
      </c>
      <c r="BB96" s="95">
        <f>'SO.302 - Úsek č. 2'!F35</f>
        <v>0</v>
      </c>
      <c r="BC96" s="95">
        <f>'SO.302 - Úsek č. 2'!F36</f>
        <v>0</v>
      </c>
      <c r="BD96" s="97">
        <f>'SO.302 - Úsek č. 2'!F37</f>
        <v>0</v>
      </c>
      <c r="BT96" s="98" t="s">
        <v>81</v>
      </c>
      <c r="BV96" s="98" t="s">
        <v>75</v>
      </c>
      <c r="BW96" s="98" t="s">
        <v>86</v>
      </c>
      <c r="BX96" s="98" t="s">
        <v>5</v>
      </c>
      <c r="CL96" s="98" t="s">
        <v>1</v>
      </c>
      <c r="CM96" s="98" t="s">
        <v>83</v>
      </c>
    </row>
    <row r="97" spans="1:91" s="6" customFormat="1" ht="16.5" customHeight="1">
      <c r="A97" s="88" t="s">
        <v>77</v>
      </c>
      <c r="B97" s="89"/>
      <c r="C97" s="90"/>
      <c r="D97" s="310" t="s">
        <v>87</v>
      </c>
      <c r="E97" s="310"/>
      <c r="F97" s="310"/>
      <c r="G97" s="310"/>
      <c r="H97" s="310"/>
      <c r="I97" s="91"/>
      <c r="J97" s="310" t="s">
        <v>88</v>
      </c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0"/>
      <c r="AG97" s="305">
        <f>'SO.303 - Úsek č. 3'!J30</f>
        <v>0</v>
      </c>
      <c r="AH97" s="306"/>
      <c r="AI97" s="306"/>
      <c r="AJ97" s="306"/>
      <c r="AK97" s="306"/>
      <c r="AL97" s="306"/>
      <c r="AM97" s="306"/>
      <c r="AN97" s="305">
        <f t="shared" si="0"/>
        <v>0</v>
      </c>
      <c r="AO97" s="306"/>
      <c r="AP97" s="306"/>
      <c r="AQ97" s="92" t="s">
        <v>80</v>
      </c>
      <c r="AR97" s="93"/>
      <c r="AS97" s="94">
        <v>0</v>
      </c>
      <c r="AT97" s="95">
        <f t="shared" si="1"/>
        <v>0</v>
      </c>
      <c r="AU97" s="96">
        <f>'SO.303 - Úsek č. 3'!P124</f>
        <v>0</v>
      </c>
      <c r="AV97" s="95">
        <f>'SO.303 - Úsek č. 3'!J33</f>
        <v>0</v>
      </c>
      <c r="AW97" s="95">
        <f>'SO.303 - Úsek č. 3'!J34</f>
        <v>0</v>
      </c>
      <c r="AX97" s="95">
        <f>'SO.303 - Úsek č. 3'!J35</f>
        <v>0</v>
      </c>
      <c r="AY97" s="95">
        <f>'SO.303 - Úsek č. 3'!J36</f>
        <v>0</v>
      </c>
      <c r="AZ97" s="95">
        <f>'SO.303 - Úsek č. 3'!F33</f>
        <v>0</v>
      </c>
      <c r="BA97" s="95">
        <f>'SO.303 - Úsek č. 3'!F34</f>
        <v>0</v>
      </c>
      <c r="BB97" s="95">
        <f>'SO.303 - Úsek č. 3'!F35</f>
        <v>0</v>
      </c>
      <c r="BC97" s="95">
        <f>'SO.303 - Úsek č. 3'!F36</f>
        <v>0</v>
      </c>
      <c r="BD97" s="97">
        <f>'SO.303 - Úsek č. 3'!F37</f>
        <v>0</v>
      </c>
      <c r="BT97" s="98" t="s">
        <v>81</v>
      </c>
      <c r="BV97" s="98" t="s">
        <v>75</v>
      </c>
      <c r="BW97" s="98" t="s">
        <v>89</v>
      </c>
      <c r="BX97" s="98" t="s">
        <v>5</v>
      </c>
      <c r="CL97" s="98" t="s">
        <v>1</v>
      </c>
      <c r="CM97" s="98" t="s">
        <v>83</v>
      </c>
    </row>
    <row r="98" spans="1:91" s="6" customFormat="1" ht="16.5" customHeight="1">
      <c r="A98" s="88" t="s">
        <v>77</v>
      </c>
      <c r="B98" s="89"/>
      <c r="C98" s="90"/>
      <c r="D98" s="310" t="s">
        <v>90</v>
      </c>
      <c r="E98" s="310"/>
      <c r="F98" s="310"/>
      <c r="G98" s="310"/>
      <c r="H98" s="310"/>
      <c r="I98" s="91"/>
      <c r="J98" s="310" t="s">
        <v>91</v>
      </c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05">
        <f>'SO.304 - Úsek č. 4'!J30</f>
        <v>0</v>
      </c>
      <c r="AH98" s="306"/>
      <c r="AI98" s="306"/>
      <c r="AJ98" s="306"/>
      <c r="AK98" s="306"/>
      <c r="AL98" s="306"/>
      <c r="AM98" s="306"/>
      <c r="AN98" s="305">
        <f t="shared" si="0"/>
        <v>0</v>
      </c>
      <c r="AO98" s="306"/>
      <c r="AP98" s="306"/>
      <c r="AQ98" s="92" t="s">
        <v>80</v>
      </c>
      <c r="AR98" s="93"/>
      <c r="AS98" s="94">
        <v>0</v>
      </c>
      <c r="AT98" s="95">
        <f t="shared" si="1"/>
        <v>0</v>
      </c>
      <c r="AU98" s="96">
        <f>'SO.304 - Úsek č. 4'!P125</f>
        <v>0</v>
      </c>
      <c r="AV98" s="95">
        <f>'SO.304 - Úsek č. 4'!J33</f>
        <v>0</v>
      </c>
      <c r="AW98" s="95">
        <f>'SO.304 - Úsek č. 4'!J34</f>
        <v>0</v>
      </c>
      <c r="AX98" s="95">
        <f>'SO.304 - Úsek č. 4'!J35</f>
        <v>0</v>
      </c>
      <c r="AY98" s="95">
        <f>'SO.304 - Úsek č. 4'!J36</f>
        <v>0</v>
      </c>
      <c r="AZ98" s="95">
        <f>'SO.304 - Úsek č. 4'!F33</f>
        <v>0</v>
      </c>
      <c r="BA98" s="95">
        <f>'SO.304 - Úsek č. 4'!F34</f>
        <v>0</v>
      </c>
      <c r="BB98" s="95">
        <f>'SO.304 - Úsek č. 4'!F35</f>
        <v>0</v>
      </c>
      <c r="BC98" s="95">
        <f>'SO.304 - Úsek č. 4'!F36</f>
        <v>0</v>
      </c>
      <c r="BD98" s="97">
        <f>'SO.304 - Úsek č. 4'!F37</f>
        <v>0</v>
      </c>
      <c r="BT98" s="98" t="s">
        <v>81</v>
      </c>
      <c r="BV98" s="98" t="s">
        <v>75</v>
      </c>
      <c r="BW98" s="98" t="s">
        <v>92</v>
      </c>
      <c r="BX98" s="98" t="s">
        <v>5</v>
      </c>
      <c r="CL98" s="98" t="s">
        <v>1</v>
      </c>
      <c r="CM98" s="98" t="s">
        <v>83</v>
      </c>
    </row>
    <row r="99" spans="1:91" s="6" customFormat="1" ht="16.5" customHeight="1">
      <c r="A99" s="88" t="s">
        <v>77</v>
      </c>
      <c r="B99" s="89"/>
      <c r="C99" s="90"/>
      <c r="D99" s="310" t="s">
        <v>93</v>
      </c>
      <c r="E99" s="310"/>
      <c r="F99" s="310"/>
      <c r="G99" s="310"/>
      <c r="H99" s="310"/>
      <c r="I99" s="91"/>
      <c r="J99" s="310" t="s">
        <v>94</v>
      </c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305">
        <f>'SO.305 - Úsek č. 5'!J30</f>
        <v>0</v>
      </c>
      <c r="AH99" s="306"/>
      <c r="AI99" s="306"/>
      <c r="AJ99" s="306"/>
      <c r="AK99" s="306"/>
      <c r="AL99" s="306"/>
      <c r="AM99" s="306"/>
      <c r="AN99" s="305">
        <f t="shared" si="0"/>
        <v>0</v>
      </c>
      <c r="AO99" s="306"/>
      <c r="AP99" s="306"/>
      <c r="AQ99" s="92" t="s">
        <v>80</v>
      </c>
      <c r="AR99" s="93"/>
      <c r="AS99" s="94">
        <v>0</v>
      </c>
      <c r="AT99" s="95">
        <f t="shared" si="1"/>
        <v>0</v>
      </c>
      <c r="AU99" s="96">
        <f>'SO.305 - Úsek č. 5'!P126</f>
        <v>0</v>
      </c>
      <c r="AV99" s="95">
        <f>'SO.305 - Úsek č. 5'!J33</f>
        <v>0</v>
      </c>
      <c r="AW99" s="95">
        <f>'SO.305 - Úsek č. 5'!J34</f>
        <v>0</v>
      </c>
      <c r="AX99" s="95">
        <f>'SO.305 - Úsek č. 5'!J35</f>
        <v>0</v>
      </c>
      <c r="AY99" s="95">
        <f>'SO.305 - Úsek č. 5'!J36</f>
        <v>0</v>
      </c>
      <c r="AZ99" s="95">
        <f>'SO.305 - Úsek č. 5'!F33</f>
        <v>0</v>
      </c>
      <c r="BA99" s="95">
        <f>'SO.305 - Úsek č. 5'!F34</f>
        <v>0</v>
      </c>
      <c r="BB99" s="95">
        <f>'SO.305 - Úsek č. 5'!F35</f>
        <v>0</v>
      </c>
      <c r="BC99" s="95">
        <f>'SO.305 - Úsek č. 5'!F36</f>
        <v>0</v>
      </c>
      <c r="BD99" s="97">
        <f>'SO.305 - Úsek č. 5'!F37</f>
        <v>0</v>
      </c>
      <c r="BT99" s="98" t="s">
        <v>81</v>
      </c>
      <c r="BV99" s="98" t="s">
        <v>75</v>
      </c>
      <c r="BW99" s="98" t="s">
        <v>95</v>
      </c>
      <c r="BX99" s="98" t="s">
        <v>5</v>
      </c>
      <c r="CL99" s="98" t="s">
        <v>1</v>
      </c>
      <c r="CM99" s="98" t="s">
        <v>83</v>
      </c>
    </row>
    <row r="100" spans="1:91" s="6" customFormat="1" ht="16.5" customHeight="1">
      <c r="A100" s="88" t="s">
        <v>77</v>
      </c>
      <c r="B100" s="89"/>
      <c r="C100" s="90"/>
      <c r="D100" s="310" t="s">
        <v>96</v>
      </c>
      <c r="E100" s="310"/>
      <c r="F100" s="310"/>
      <c r="G100" s="310"/>
      <c r="H100" s="310"/>
      <c r="I100" s="91"/>
      <c r="J100" s="310" t="s">
        <v>97</v>
      </c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  <c r="AA100" s="310"/>
      <c r="AB100" s="310"/>
      <c r="AC100" s="310"/>
      <c r="AD100" s="310"/>
      <c r="AE100" s="310"/>
      <c r="AF100" s="310"/>
      <c r="AG100" s="305">
        <f>'VRN - Vedlejší rozpočtové...'!J30</f>
        <v>0</v>
      </c>
      <c r="AH100" s="306"/>
      <c r="AI100" s="306"/>
      <c r="AJ100" s="306"/>
      <c r="AK100" s="306"/>
      <c r="AL100" s="306"/>
      <c r="AM100" s="306"/>
      <c r="AN100" s="305">
        <f t="shared" si="0"/>
        <v>0</v>
      </c>
      <c r="AO100" s="306"/>
      <c r="AP100" s="306"/>
      <c r="AQ100" s="92" t="s">
        <v>80</v>
      </c>
      <c r="AR100" s="93"/>
      <c r="AS100" s="99">
        <v>0</v>
      </c>
      <c r="AT100" s="100">
        <f t="shared" si="1"/>
        <v>0</v>
      </c>
      <c r="AU100" s="101">
        <f>'VRN - Vedlejší rozpočtové...'!P122</f>
        <v>0</v>
      </c>
      <c r="AV100" s="100">
        <f>'VRN - Vedlejší rozpočtové...'!J33</f>
        <v>0</v>
      </c>
      <c r="AW100" s="100">
        <f>'VRN - Vedlejší rozpočtové...'!J34</f>
        <v>0</v>
      </c>
      <c r="AX100" s="100">
        <f>'VRN - Vedlejší rozpočtové...'!J35</f>
        <v>0</v>
      </c>
      <c r="AY100" s="100">
        <f>'VRN - Vedlejší rozpočtové...'!J36</f>
        <v>0</v>
      </c>
      <c r="AZ100" s="100">
        <f>'VRN - Vedlejší rozpočtové...'!F33</f>
        <v>0</v>
      </c>
      <c r="BA100" s="100">
        <f>'VRN - Vedlejší rozpočtové...'!F34</f>
        <v>0</v>
      </c>
      <c r="BB100" s="100">
        <f>'VRN - Vedlejší rozpočtové...'!F35</f>
        <v>0</v>
      </c>
      <c r="BC100" s="100">
        <f>'VRN - Vedlejší rozpočtové...'!F36</f>
        <v>0</v>
      </c>
      <c r="BD100" s="102">
        <f>'VRN - Vedlejší rozpočtové...'!F37</f>
        <v>0</v>
      </c>
      <c r="BT100" s="98" t="s">
        <v>81</v>
      </c>
      <c r="BV100" s="98" t="s">
        <v>75</v>
      </c>
      <c r="BW100" s="98" t="s">
        <v>98</v>
      </c>
      <c r="BX100" s="98" t="s">
        <v>5</v>
      </c>
      <c r="CL100" s="98" t="s">
        <v>1</v>
      </c>
      <c r="CM100" s="98" t="s">
        <v>83</v>
      </c>
    </row>
    <row r="101" spans="1:91" s="1" customFormat="1" ht="30" customHeight="1"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8"/>
    </row>
    <row r="102" spans="1:91" s="1" customFormat="1" ht="6.95" customHeight="1">
      <c r="B102" s="49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38"/>
    </row>
  </sheetData>
  <sheetProtection algorithmName="SHA-512" hashValue="AdQGLYd6HaPAKchsxfdn+QQ5lyQL1l1JmS5TB0CtCQqRpz6Iyv8H5xlYXk1m1zYhLJxticSkI5jf0UAOJrxLwg==" saltValue="carLmOTVLlYDHpniEPWddJ4pW35+4QK0t2XSbh76378G49Rxfut5MZ164j+FVSJkc6DuwNtq/nl9Uzpn1Xkupw==" spinCount="100000" sheet="1" objects="1" scenarios="1" formatColumns="0" formatRows="0"/>
  <mergeCells count="62">
    <mergeCell ref="D99:H99"/>
    <mergeCell ref="J99:AF99"/>
    <mergeCell ref="D100:H100"/>
    <mergeCell ref="J100:AF100"/>
    <mergeCell ref="D96:H96"/>
    <mergeCell ref="J96:AF96"/>
    <mergeCell ref="D97:H97"/>
    <mergeCell ref="J97:AF97"/>
    <mergeCell ref="D98:H98"/>
    <mergeCell ref="J98:AF98"/>
    <mergeCell ref="AG94:AM94"/>
    <mergeCell ref="AN94:AP94"/>
    <mergeCell ref="C92:G92"/>
    <mergeCell ref="I92:AF92"/>
    <mergeCell ref="D95:H95"/>
    <mergeCell ref="J95:AF95"/>
    <mergeCell ref="AN98:AP98"/>
    <mergeCell ref="AG98:AM98"/>
    <mergeCell ref="AN99:AP99"/>
    <mergeCell ref="AG99:AM99"/>
    <mergeCell ref="AN100:AP100"/>
    <mergeCell ref="AG100:AM100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SO.301 - Úsek č. 1'!C2" display="/"/>
    <hyperlink ref="A96" location="'SO.302 - Úsek č. 2'!C2" display="/"/>
    <hyperlink ref="A97" location="'SO.303 - Úsek č. 3'!C2" display="/"/>
    <hyperlink ref="A98" location="'SO.304 - Úsek č. 4'!C2" display="/"/>
    <hyperlink ref="A99" location="'SO.305 - Úsek č. 5'!C2" display="/"/>
    <hyperlink ref="A100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4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82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83</v>
      </c>
    </row>
    <row r="4" spans="2:46" ht="24.95" customHeight="1">
      <c r="B4" s="20"/>
      <c r="D4" s="107" t="s">
        <v>99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1" t="str">
        <f>'Rekapitulace stavby'!K6</f>
        <v>Opěrná zeď</v>
      </c>
      <c r="F7" s="312"/>
      <c r="G7" s="312"/>
      <c r="H7" s="312"/>
      <c r="L7" s="20"/>
    </row>
    <row r="8" spans="2:46" s="1" customFormat="1" ht="12" customHeight="1">
      <c r="B8" s="38"/>
      <c r="D8" s="109" t="s">
        <v>100</v>
      </c>
      <c r="I8" s="110"/>
      <c r="L8" s="38"/>
    </row>
    <row r="9" spans="2:46" s="1" customFormat="1" ht="36.950000000000003" customHeight="1">
      <c r="B9" s="38"/>
      <c r="E9" s="313" t="s">
        <v>101</v>
      </c>
      <c r="F9" s="314"/>
      <c r="G9" s="314"/>
      <c r="H9" s="314"/>
      <c r="I9" s="110"/>
      <c r="L9" s="38"/>
    </row>
    <row r="10" spans="2:46" s="1" customFormat="1" ht="11.25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21</v>
      </c>
      <c r="I12" s="112" t="s">
        <v>22</v>
      </c>
      <c r="J12" s="113" t="str">
        <f>'Rekapitulace stavby'!AN8</f>
        <v>2. 5. 2019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/>
      </c>
      <c r="L14" s="38"/>
    </row>
    <row r="15" spans="2:46" s="1" customFormat="1" ht="18" customHeight="1">
      <c r="B15" s="38"/>
      <c r="E15" s="111" t="str">
        <f>IF('Rekapitulace stavby'!E11="","",'Rekapitulace stavby'!E11)</f>
        <v xml:space="preserve"> </v>
      </c>
      <c r="I15" s="112" t="s">
        <v>26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27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15" t="str">
        <f>'Rekapitulace stavby'!E14</f>
        <v>Vyplň údaj</v>
      </c>
      <c r="F18" s="316"/>
      <c r="G18" s="316"/>
      <c r="H18" s="316"/>
      <c r="I18" s="112" t="s">
        <v>26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29</v>
      </c>
      <c r="I20" s="112" t="s">
        <v>25</v>
      </c>
      <c r="J20" s="111" t="str">
        <f>IF('Rekapitulace stavby'!AN16="","",'Rekapitulace stavby'!AN16)</f>
        <v/>
      </c>
      <c r="L20" s="38"/>
    </row>
    <row r="21" spans="2:12" s="1" customFormat="1" ht="18" customHeight="1">
      <c r="B21" s="38"/>
      <c r="E21" s="111" t="str">
        <f>IF('Rekapitulace stavby'!E17="","",'Rekapitulace stavby'!E17)</f>
        <v xml:space="preserve"> </v>
      </c>
      <c r="I21" s="112" t="s">
        <v>26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31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26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32</v>
      </c>
      <c r="I26" s="110"/>
      <c r="L26" s="38"/>
    </row>
    <row r="27" spans="2:12" s="7" customFormat="1" ht="16.5" customHeight="1">
      <c r="B27" s="114"/>
      <c r="E27" s="317" t="s">
        <v>1</v>
      </c>
      <c r="F27" s="317"/>
      <c r="G27" s="317"/>
      <c r="H27" s="317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33</v>
      </c>
      <c r="I30" s="110"/>
      <c r="J30" s="118">
        <f>ROUND(J124,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35</v>
      </c>
      <c r="I32" s="120" t="s">
        <v>34</v>
      </c>
      <c r="J32" s="119" t="s">
        <v>36</v>
      </c>
      <c r="L32" s="38"/>
    </row>
    <row r="33" spans="2:12" s="1" customFormat="1" ht="14.45" customHeight="1">
      <c r="B33" s="38"/>
      <c r="D33" s="121" t="s">
        <v>37</v>
      </c>
      <c r="E33" s="109" t="s">
        <v>38</v>
      </c>
      <c r="F33" s="122">
        <f>ROUND((SUM(BE124:BE244)),  2)</f>
        <v>0</v>
      </c>
      <c r="I33" s="123">
        <v>0.21</v>
      </c>
      <c r="J33" s="122">
        <f>ROUND(((SUM(BE124:BE244))*I33),  2)</f>
        <v>0</v>
      </c>
      <c r="L33" s="38"/>
    </row>
    <row r="34" spans="2:12" s="1" customFormat="1" ht="14.45" customHeight="1">
      <c r="B34" s="38"/>
      <c r="E34" s="109" t="s">
        <v>39</v>
      </c>
      <c r="F34" s="122">
        <f>ROUND((SUM(BF124:BF244)),  2)</f>
        <v>0</v>
      </c>
      <c r="I34" s="123">
        <v>0.15</v>
      </c>
      <c r="J34" s="122">
        <f>ROUND(((SUM(BF124:BF244))*I34),  2)</f>
        <v>0</v>
      </c>
      <c r="L34" s="38"/>
    </row>
    <row r="35" spans="2:12" s="1" customFormat="1" ht="14.45" hidden="1" customHeight="1">
      <c r="B35" s="38"/>
      <c r="E35" s="109" t="s">
        <v>40</v>
      </c>
      <c r="F35" s="122">
        <f>ROUND((SUM(BG124:BG244)),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41</v>
      </c>
      <c r="F36" s="122">
        <f>ROUND((SUM(BH124:BH244)),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42</v>
      </c>
      <c r="F37" s="122">
        <f>ROUND((SUM(BI124:BI244)),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46</v>
      </c>
      <c r="E50" s="133"/>
      <c r="F50" s="133"/>
      <c r="G50" s="132" t="s">
        <v>47</v>
      </c>
      <c r="H50" s="133"/>
      <c r="I50" s="134"/>
      <c r="J50" s="133"/>
      <c r="K50" s="133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5" t="s">
        <v>48</v>
      </c>
      <c r="E61" s="136"/>
      <c r="F61" s="137" t="s">
        <v>49</v>
      </c>
      <c r="G61" s="135" t="s">
        <v>48</v>
      </c>
      <c r="H61" s="136"/>
      <c r="I61" s="138"/>
      <c r="J61" s="139" t="s">
        <v>49</v>
      </c>
      <c r="K61" s="136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2" t="s">
        <v>50</v>
      </c>
      <c r="E65" s="133"/>
      <c r="F65" s="133"/>
      <c r="G65" s="132" t="s">
        <v>51</v>
      </c>
      <c r="H65" s="133"/>
      <c r="I65" s="134"/>
      <c r="J65" s="133"/>
      <c r="K65" s="133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5" t="s">
        <v>48</v>
      </c>
      <c r="E76" s="136"/>
      <c r="F76" s="137" t="s">
        <v>49</v>
      </c>
      <c r="G76" s="135" t="s">
        <v>48</v>
      </c>
      <c r="H76" s="136"/>
      <c r="I76" s="138"/>
      <c r="J76" s="139" t="s">
        <v>49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102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8" t="str">
        <f>E7</f>
        <v>Opěrná zeď</v>
      </c>
      <c r="F85" s="319"/>
      <c r="G85" s="319"/>
      <c r="H85" s="319"/>
      <c r="I85" s="110"/>
      <c r="J85" s="35"/>
      <c r="K85" s="35"/>
      <c r="L85" s="38"/>
    </row>
    <row r="86" spans="2:47" s="1" customFormat="1" ht="12" customHeight="1">
      <c r="B86" s="34"/>
      <c r="C86" s="29" t="s">
        <v>100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90" t="str">
        <f>E9</f>
        <v>SO.301 - Úsek č. 1</v>
      </c>
      <c r="F87" s="320"/>
      <c r="G87" s="320"/>
      <c r="H87" s="320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2. 5. 2019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15.2" customHeight="1">
      <c r="B91" s="34"/>
      <c r="C91" s="29" t="s">
        <v>24</v>
      </c>
      <c r="D91" s="35"/>
      <c r="E91" s="35"/>
      <c r="F91" s="27" t="str">
        <f>E15</f>
        <v xml:space="preserve"> </v>
      </c>
      <c r="G91" s="35"/>
      <c r="H91" s="35"/>
      <c r="I91" s="112" t="s">
        <v>29</v>
      </c>
      <c r="J91" s="32" t="str">
        <f>E21</f>
        <v xml:space="preserve"> </v>
      </c>
      <c r="K91" s="35"/>
      <c r="L91" s="38"/>
    </row>
    <row r="92" spans="2:47" s="1" customFormat="1" ht="15.2" customHeight="1">
      <c r="B92" s="34"/>
      <c r="C92" s="29" t="s">
        <v>27</v>
      </c>
      <c r="D92" s="35"/>
      <c r="E92" s="35"/>
      <c r="F92" s="27" t="str">
        <f>IF(E18="","",E18)</f>
        <v>Vyplň údaj</v>
      </c>
      <c r="G92" s="35"/>
      <c r="H92" s="35"/>
      <c r="I92" s="112" t="s">
        <v>31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103</v>
      </c>
      <c r="D94" s="147"/>
      <c r="E94" s="147"/>
      <c r="F94" s="147"/>
      <c r="G94" s="147"/>
      <c r="H94" s="147"/>
      <c r="I94" s="148"/>
      <c r="J94" s="149" t="s">
        <v>104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105</v>
      </c>
      <c r="D96" s="35"/>
      <c r="E96" s="35"/>
      <c r="F96" s="35"/>
      <c r="G96" s="35"/>
      <c r="H96" s="35"/>
      <c r="I96" s="110"/>
      <c r="J96" s="79">
        <f>J124</f>
        <v>0</v>
      </c>
      <c r="K96" s="35"/>
      <c r="L96" s="38"/>
      <c r="AU96" s="17" t="s">
        <v>106</v>
      </c>
    </row>
    <row r="97" spans="2:12" s="8" customFormat="1" ht="24.95" customHeight="1">
      <c r="B97" s="151"/>
      <c r="C97" s="152"/>
      <c r="D97" s="153" t="s">
        <v>107</v>
      </c>
      <c r="E97" s="154"/>
      <c r="F97" s="154"/>
      <c r="G97" s="154"/>
      <c r="H97" s="154"/>
      <c r="I97" s="155"/>
      <c r="J97" s="156">
        <f>J125</f>
        <v>0</v>
      </c>
      <c r="K97" s="152"/>
      <c r="L97" s="157"/>
    </row>
    <row r="98" spans="2:12" s="9" customFormat="1" ht="19.899999999999999" customHeight="1">
      <c r="B98" s="158"/>
      <c r="C98" s="159"/>
      <c r="D98" s="160" t="s">
        <v>108</v>
      </c>
      <c r="E98" s="161"/>
      <c r="F98" s="161"/>
      <c r="G98" s="161"/>
      <c r="H98" s="161"/>
      <c r="I98" s="162"/>
      <c r="J98" s="163">
        <f>J126</f>
        <v>0</v>
      </c>
      <c r="K98" s="159"/>
      <c r="L98" s="164"/>
    </row>
    <row r="99" spans="2:12" s="9" customFormat="1" ht="19.899999999999999" customHeight="1">
      <c r="B99" s="158"/>
      <c r="C99" s="159"/>
      <c r="D99" s="160" t="s">
        <v>109</v>
      </c>
      <c r="E99" s="161"/>
      <c r="F99" s="161"/>
      <c r="G99" s="161"/>
      <c r="H99" s="161"/>
      <c r="I99" s="162"/>
      <c r="J99" s="163">
        <f>J174</f>
        <v>0</v>
      </c>
      <c r="K99" s="159"/>
      <c r="L99" s="164"/>
    </row>
    <row r="100" spans="2:12" s="9" customFormat="1" ht="19.899999999999999" customHeight="1">
      <c r="B100" s="158"/>
      <c r="C100" s="159"/>
      <c r="D100" s="160" t="s">
        <v>110</v>
      </c>
      <c r="E100" s="161"/>
      <c r="F100" s="161"/>
      <c r="G100" s="161"/>
      <c r="H100" s="161"/>
      <c r="I100" s="162"/>
      <c r="J100" s="163">
        <f>J189</f>
        <v>0</v>
      </c>
      <c r="K100" s="159"/>
      <c r="L100" s="164"/>
    </row>
    <row r="101" spans="2:12" s="9" customFormat="1" ht="19.899999999999999" customHeight="1">
      <c r="B101" s="158"/>
      <c r="C101" s="159"/>
      <c r="D101" s="160" t="s">
        <v>111</v>
      </c>
      <c r="E101" s="161"/>
      <c r="F101" s="161"/>
      <c r="G101" s="161"/>
      <c r="H101" s="161"/>
      <c r="I101" s="162"/>
      <c r="J101" s="163">
        <f>J216</f>
        <v>0</v>
      </c>
      <c r="K101" s="159"/>
      <c r="L101" s="164"/>
    </row>
    <row r="102" spans="2:12" s="9" customFormat="1" ht="19.899999999999999" customHeight="1">
      <c r="B102" s="158"/>
      <c r="C102" s="159"/>
      <c r="D102" s="160" t="s">
        <v>112</v>
      </c>
      <c r="E102" s="161"/>
      <c r="F102" s="161"/>
      <c r="G102" s="161"/>
      <c r="H102" s="161"/>
      <c r="I102" s="162"/>
      <c r="J102" s="163">
        <f>J219</f>
        <v>0</v>
      </c>
      <c r="K102" s="159"/>
      <c r="L102" s="164"/>
    </row>
    <row r="103" spans="2:12" s="9" customFormat="1" ht="19.899999999999999" customHeight="1">
      <c r="B103" s="158"/>
      <c r="C103" s="159"/>
      <c r="D103" s="160" t="s">
        <v>113</v>
      </c>
      <c r="E103" s="161"/>
      <c r="F103" s="161"/>
      <c r="G103" s="161"/>
      <c r="H103" s="161"/>
      <c r="I103" s="162"/>
      <c r="J103" s="163">
        <f>J233</f>
        <v>0</v>
      </c>
      <c r="K103" s="159"/>
      <c r="L103" s="164"/>
    </row>
    <row r="104" spans="2:12" s="9" customFormat="1" ht="19.899999999999999" customHeight="1">
      <c r="B104" s="158"/>
      <c r="C104" s="159"/>
      <c r="D104" s="160" t="s">
        <v>114</v>
      </c>
      <c r="E104" s="161"/>
      <c r="F104" s="161"/>
      <c r="G104" s="161"/>
      <c r="H104" s="161"/>
      <c r="I104" s="162"/>
      <c r="J104" s="163">
        <f>J243</f>
        <v>0</v>
      </c>
      <c r="K104" s="159"/>
      <c r="L104" s="164"/>
    </row>
    <row r="105" spans="2:12" s="1" customFormat="1" ht="21.75" customHeight="1">
      <c r="B105" s="34"/>
      <c r="C105" s="35"/>
      <c r="D105" s="35"/>
      <c r="E105" s="35"/>
      <c r="F105" s="35"/>
      <c r="G105" s="35"/>
      <c r="H105" s="35"/>
      <c r="I105" s="110"/>
      <c r="J105" s="35"/>
      <c r="K105" s="35"/>
      <c r="L105" s="38"/>
    </row>
    <row r="106" spans="2:12" s="1" customFormat="1" ht="6.95" customHeight="1">
      <c r="B106" s="49"/>
      <c r="C106" s="50"/>
      <c r="D106" s="50"/>
      <c r="E106" s="50"/>
      <c r="F106" s="50"/>
      <c r="G106" s="50"/>
      <c r="H106" s="50"/>
      <c r="I106" s="142"/>
      <c r="J106" s="50"/>
      <c r="K106" s="50"/>
      <c r="L106" s="38"/>
    </row>
    <row r="110" spans="2:12" s="1" customFormat="1" ht="6.95" customHeight="1">
      <c r="B110" s="51"/>
      <c r="C110" s="52"/>
      <c r="D110" s="52"/>
      <c r="E110" s="52"/>
      <c r="F110" s="52"/>
      <c r="G110" s="52"/>
      <c r="H110" s="52"/>
      <c r="I110" s="145"/>
      <c r="J110" s="52"/>
      <c r="K110" s="52"/>
      <c r="L110" s="38"/>
    </row>
    <row r="111" spans="2:12" s="1" customFormat="1" ht="24.95" customHeight="1">
      <c r="B111" s="34"/>
      <c r="C111" s="23" t="s">
        <v>115</v>
      </c>
      <c r="D111" s="35"/>
      <c r="E111" s="35"/>
      <c r="F111" s="35"/>
      <c r="G111" s="35"/>
      <c r="H111" s="35"/>
      <c r="I111" s="110"/>
      <c r="J111" s="35"/>
      <c r="K111" s="35"/>
      <c r="L111" s="38"/>
    </row>
    <row r="112" spans="2:12" s="1" customFormat="1" ht="6.95" customHeight="1">
      <c r="B112" s="34"/>
      <c r="C112" s="35"/>
      <c r="D112" s="35"/>
      <c r="E112" s="35"/>
      <c r="F112" s="35"/>
      <c r="G112" s="35"/>
      <c r="H112" s="35"/>
      <c r="I112" s="110"/>
      <c r="J112" s="35"/>
      <c r="K112" s="35"/>
      <c r="L112" s="38"/>
    </row>
    <row r="113" spans="2:65" s="1" customFormat="1" ht="12" customHeight="1">
      <c r="B113" s="34"/>
      <c r="C113" s="29" t="s">
        <v>16</v>
      </c>
      <c r="D113" s="35"/>
      <c r="E113" s="35"/>
      <c r="F113" s="35"/>
      <c r="G113" s="35"/>
      <c r="H113" s="35"/>
      <c r="I113" s="110"/>
      <c r="J113" s="35"/>
      <c r="K113" s="35"/>
      <c r="L113" s="38"/>
    </row>
    <row r="114" spans="2:65" s="1" customFormat="1" ht="16.5" customHeight="1">
      <c r="B114" s="34"/>
      <c r="C114" s="35"/>
      <c r="D114" s="35"/>
      <c r="E114" s="318" t="str">
        <f>E7</f>
        <v>Opěrná zeď</v>
      </c>
      <c r="F114" s="319"/>
      <c r="G114" s="319"/>
      <c r="H114" s="319"/>
      <c r="I114" s="110"/>
      <c r="J114" s="35"/>
      <c r="K114" s="35"/>
      <c r="L114" s="38"/>
    </row>
    <row r="115" spans="2:65" s="1" customFormat="1" ht="12" customHeight="1">
      <c r="B115" s="34"/>
      <c r="C115" s="29" t="s">
        <v>100</v>
      </c>
      <c r="D115" s="35"/>
      <c r="E115" s="35"/>
      <c r="F115" s="35"/>
      <c r="G115" s="35"/>
      <c r="H115" s="35"/>
      <c r="I115" s="110"/>
      <c r="J115" s="35"/>
      <c r="K115" s="35"/>
      <c r="L115" s="38"/>
    </row>
    <row r="116" spans="2:65" s="1" customFormat="1" ht="16.5" customHeight="1">
      <c r="B116" s="34"/>
      <c r="C116" s="35"/>
      <c r="D116" s="35"/>
      <c r="E116" s="290" t="str">
        <f>E9</f>
        <v>SO.301 - Úsek č. 1</v>
      </c>
      <c r="F116" s="320"/>
      <c r="G116" s="320"/>
      <c r="H116" s="320"/>
      <c r="I116" s="110"/>
      <c r="J116" s="35"/>
      <c r="K116" s="35"/>
      <c r="L116" s="38"/>
    </row>
    <row r="117" spans="2:65" s="1" customFormat="1" ht="6.95" customHeight="1">
      <c r="B117" s="34"/>
      <c r="C117" s="35"/>
      <c r="D117" s="35"/>
      <c r="E117" s="35"/>
      <c r="F117" s="35"/>
      <c r="G117" s="35"/>
      <c r="H117" s="35"/>
      <c r="I117" s="110"/>
      <c r="J117" s="35"/>
      <c r="K117" s="35"/>
      <c r="L117" s="38"/>
    </row>
    <row r="118" spans="2:65" s="1" customFormat="1" ht="12" customHeight="1">
      <c r="B118" s="34"/>
      <c r="C118" s="29" t="s">
        <v>20</v>
      </c>
      <c r="D118" s="35"/>
      <c r="E118" s="35"/>
      <c r="F118" s="27" t="str">
        <f>F12</f>
        <v xml:space="preserve"> </v>
      </c>
      <c r="G118" s="35"/>
      <c r="H118" s="35"/>
      <c r="I118" s="112" t="s">
        <v>22</v>
      </c>
      <c r="J118" s="61" t="str">
        <f>IF(J12="","",J12)</f>
        <v>2. 5. 2019</v>
      </c>
      <c r="K118" s="35"/>
      <c r="L118" s="38"/>
    </row>
    <row r="119" spans="2:65" s="1" customFormat="1" ht="6.95" customHeight="1">
      <c r="B119" s="34"/>
      <c r="C119" s="35"/>
      <c r="D119" s="35"/>
      <c r="E119" s="35"/>
      <c r="F119" s="35"/>
      <c r="G119" s="35"/>
      <c r="H119" s="35"/>
      <c r="I119" s="110"/>
      <c r="J119" s="35"/>
      <c r="K119" s="35"/>
      <c r="L119" s="38"/>
    </row>
    <row r="120" spans="2:65" s="1" customFormat="1" ht="15.2" customHeight="1">
      <c r="B120" s="34"/>
      <c r="C120" s="29" t="s">
        <v>24</v>
      </c>
      <c r="D120" s="35"/>
      <c r="E120" s="35"/>
      <c r="F120" s="27" t="str">
        <f>E15</f>
        <v xml:space="preserve"> </v>
      </c>
      <c r="G120" s="35"/>
      <c r="H120" s="35"/>
      <c r="I120" s="112" t="s">
        <v>29</v>
      </c>
      <c r="J120" s="32" t="str">
        <f>E21</f>
        <v xml:space="preserve"> </v>
      </c>
      <c r="K120" s="35"/>
      <c r="L120" s="38"/>
    </row>
    <row r="121" spans="2:65" s="1" customFormat="1" ht="15.2" customHeight="1">
      <c r="B121" s="34"/>
      <c r="C121" s="29" t="s">
        <v>27</v>
      </c>
      <c r="D121" s="35"/>
      <c r="E121" s="35"/>
      <c r="F121" s="27" t="str">
        <f>IF(E18="","",E18)</f>
        <v>Vyplň údaj</v>
      </c>
      <c r="G121" s="35"/>
      <c r="H121" s="35"/>
      <c r="I121" s="112" t="s">
        <v>31</v>
      </c>
      <c r="J121" s="32" t="str">
        <f>E24</f>
        <v xml:space="preserve"> </v>
      </c>
      <c r="K121" s="35"/>
      <c r="L121" s="38"/>
    </row>
    <row r="122" spans="2:65" s="1" customFormat="1" ht="10.35" customHeight="1">
      <c r="B122" s="34"/>
      <c r="C122" s="35"/>
      <c r="D122" s="35"/>
      <c r="E122" s="35"/>
      <c r="F122" s="35"/>
      <c r="G122" s="35"/>
      <c r="H122" s="35"/>
      <c r="I122" s="110"/>
      <c r="J122" s="35"/>
      <c r="K122" s="35"/>
      <c r="L122" s="38"/>
    </row>
    <row r="123" spans="2:65" s="10" customFormat="1" ht="29.25" customHeight="1">
      <c r="B123" s="165"/>
      <c r="C123" s="166" t="s">
        <v>116</v>
      </c>
      <c r="D123" s="167" t="s">
        <v>58</v>
      </c>
      <c r="E123" s="167" t="s">
        <v>54</v>
      </c>
      <c r="F123" s="167" t="s">
        <v>55</v>
      </c>
      <c r="G123" s="167" t="s">
        <v>117</v>
      </c>
      <c r="H123" s="167" t="s">
        <v>118</v>
      </c>
      <c r="I123" s="168" t="s">
        <v>119</v>
      </c>
      <c r="J123" s="169" t="s">
        <v>104</v>
      </c>
      <c r="K123" s="170" t="s">
        <v>120</v>
      </c>
      <c r="L123" s="171"/>
      <c r="M123" s="70" t="s">
        <v>1</v>
      </c>
      <c r="N123" s="71" t="s">
        <v>37</v>
      </c>
      <c r="O123" s="71" t="s">
        <v>121</v>
      </c>
      <c r="P123" s="71" t="s">
        <v>122</v>
      </c>
      <c r="Q123" s="71" t="s">
        <v>123</v>
      </c>
      <c r="R123" s="71" t="s">
        <v>124</v>
      </c>
      <c r="S123" s="71" t="s">
        <v>125</v>
      </c>
      <c r="T123" s="72" t="s">
        <v>126</v>
      </c>
    </row>
    <row r="124" spans="2:65" s="1" customFormat="1" ht="22.9" customHeight="1">
      <c r="B124" s="34"/>
      <c r="C124" s="77" t="s">
        <v>127</v>
      </c>
      <c r="D124" s="35"/>
      <c r="E124" s="35"/>
      <c r="F124" s="35"/>
      <c r="G124" s="35"/>
      <c r="H124" s="35"/>
      <c r="I124" s="110"/>
      <c r="J124" s="172">
        <f>BK124</f>
        <v>0</v>
      </c>
      <c r="K124" s="35"/>
      <c r="L124" s="38"/>
      <c r="M124" s="73"/>
      <c r="N124" s="74"/>
      <c r="O124" s="74"/>
      <c r="P124" s="173">
        <f>P125</f>
        <v>0</v>
      </c>
      <c r="Q124" s="74"/>
      <c r="R124" s="173">
        <f>R125</f>
        <v>407.10484234999996</v>
      </c>
      <c r="S124" s="74"/>
      <c r="T124" s="174">
        <f>T125</f>
        <v>158.20800000000003</v>
      </c>
      <c r="AT124" s="17" t="s">
        <v>72</v>
      </c>
      <c r="AU124" s="17" t="s">
        <v>106</v>
      </c>
      <c r="BK124" s="175">
        <f>BK125</f>
        <v>0</v>
      </c>
    </row>
    <row r="125" spans="2:65" s="11" customFormat="1" ht="25.9" customHeight="1">
      <c r="B125" s="176"/>
      <c r="C125" s="177"/>
      <c r="D125" s="178" t="s">
        <v>72</v>
      </c>
      <c r="E125" s="179" t="s">
        <v>128</v>
      </c>
      <c r="F125" s="179" t="s">
        <v>129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P126+P174+P189+P216+P219+P233+P243</f>
        <v>0</v>
      </c>
      <c r="Q125" s="184"/>
      <c r="R125" s="185">
        <f>R126+R174+R189+R216+R219+R233+R243</f>
        <v>407.10484234999996</v>
      </c>
      <c r="S125" s="184"/>
      <c r="T125" s="186">
        <f>T126+T174+T189+T216+T219+T233+T243</f>
        <v>158.20800000000003</v>
      </c>
      <c r="AR125" s="187" t="s">
        <v>81</v>
      </c>
      <c r="AT125" s="188" t="s">
        <v>72</v>
      </c>
      <c r="AU125" s="188" t="s">
        <v>73</v>
      </c>
      <c r="AY125" s="187" t="s">
        <v>130</v>
      </c>
      <c r="BK125" s="189">
        <f>BK126+BK174+BK189+BK216+BK219+BK233+BK243</f>
        <v>0</v>
      </c>
    </row>
    <row r="126" spans="2:65" s="11" customFormat="1" ht="22.9" customHeight="1">
      <c r="B126" s="176"/>
      <c r="C126" s="177"/>
      <c r="D126" s="178" t="s">
        <v>72</v>
      </c>
      <c r="E126" s="190" t="s">
        <v>81</v>
      </c>
      <c r="F126" s="190" t="s">
        <v>131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SUM(P127:P173)</f>
        <v>0</v>
      </c>
      <c r="Q126" s="184"/>
      <c r="R126" s="185">
        <f>SUM(R127:R173)</f>
        <v>2.4063000000000005E-2</v>
      </c>
      <c r="S126" s="184"/>
      <c r="T126" s="186">
        <f>SUM(T127:T173)</f>
        <v>158.20800000000003</v>
      </c>
      <c r="AR126" s="187" t="s">
        <v>81</v>
      </c>
      <c r="AT126" s="188" t="s">
        <v>72</v>
      </c>
      <c r="AU126" s="188" t="s">
        <v>81</v>
      </c>
      <c r="AY126" s="187" t="s">
        <v>130</v>
      </c>
      <c r="BK126" s="189">
        <f>SUM(BK127:BK173)</f>
        <v>0</v>
      </c>
    </row>
    <row r="127" spans="2:65" s="1" customFormat="1" ht="24" customHeight="1">
      <c r="B127" s="34"/>
      <c r="C127" s="192" t="s">
        <v>81</v>
      </c>
      <c r="D127" s="192" t="s">
        <v>132</v>
      </c>
      <c r="E127" s="193" t="s">
        <v>133</v>
      </c>
      <c r="F127" s="194" t="s">
        <v>134</v>
      </c>
      <c r="G127" s="195" t="s">
        <v>135</v>
      </c>
      <c r="H127" s="196">
        <v>192</v>
      </c>
      <c r="I127" s="197"/>
      <c r="J127" s="198">
        <f>ROUND(I127*H127,2)</f>
        <v>0</v>
      </c>
      <c r="K127" s="194" t="s">
        <v>136</v>
      </c>
      <c r="L127" s="38"/>
      <c r="M127" s="199" t="s">
        <v>1</v>
      </c>
      <c r="N127" s="200" t="s">
        <v>38</v>
      </c>
      <c r="O127" s="66"/>
      <c r="P127" s="201">
        <f>O127*H127</f>
        <v>0</v>
      </c>
      <c r="Q127" s="201">
        <v>0</v>
      </c>
      <c r="R127" s="201">
        <f>Q127*H127</f>
        <v>0</v>
      </c>
      <c r="S127" s="201">
        <v>0.44</v>
      </c>
      <c r="T127" s="202">
        <f>S127*H127</f>
        <v>84.48</v>
      </c>
      <c r="AR127" s="203" t="s">
        <v>137</v>
      </c>
      <c r="AT127" s="203" t="s">
        <v>132</v>
      </c>
      <c r="AU127" s="203" t="s">
        <v>83</v>
      </c>
      <c r="AY127" s="17" t="s">
        <v>130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7" t="s">
        <v>81</v>
      </c>
      <c r="BK127" s="204">
        <f>ROUND(I127*H127,2)</f>
        <v>0</v>
      </c>
      <c r="BL127" s="17" t="s">
        <v>137</v>
      </c>
      <c r="BM127" s="203" t="s">
        <v>138</v>
      </c>
    </row>
    <row r="128" spans="2:65" s="12" customFormat="1" ht="11.25">
      <c r="B128" s="205"/>
      <c r="C128" s="206"/>
      <c r="D128" s="207" t="s">
        <v>139</v>
      </c>
      <c r="E128" s="208" t="s">
        <v>1</v>
      </c>
      <c r="F128" s="209" t="s">
        <v>140</v>
      </c>
      <c r="G128" s="206"/>
      <c r="H128" s="210">
        <v>192</v>
      </c>
      <c r="I128" s="211"/>
      <c r="J128" s="206"/>
      <c r="K128" s="206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139</v>
      </c>
      <c r="AU128" s="216" t="s">
        <v>83</v>
      </c>
      <c r="AV128" s="12" t="s">
        <v>83</v>
      </c>
      <c r="AW128" s="12" t="s">
        <v>30</v>
      </c>
      <c r="AX128" s="12" t="s">
        <v>81</v>
      </c>
      <c r="AY128" s="216" t="s">
        <v>130</v>
      </c>
    </row>
    <row r="129" spans="2:65" s="1" customFormat="1" ht="24" customHeight="1">
      <c r="B129" s="34"/>
      <c r="C129" s="192" t="s">
        <v>83</v>
      </c>
      <c r="D129" s="192" t="s">
        <v>132</v>
      </c>
      <c r="E129" s="193" t="s">
        <v>141</v>
      </c>
      <c r="F129" s="194" t="s">
        <v>142</v>
      </c>
      <c r="G129" s="195" t="s">
        <v>135</v>
      </c>
      <c r="H129" s="196">
        <v>192</v>
      </c>
      <c r="I129" s="197"/>
      <c r="J129" s="198">
        <f>ROUND(I129*H129,2)</f>
        <v>0</v>
      </c>
      <c r="K129" s="194" t="s">
        <v>136</v>
      </c>
      <c r="L129" s="38"/>
      <c r="M129" s="199" t="s">
        <v>1</v>
      </c>
      <c r="N129" s="200" t="s">
        <v>38</v>
      </c>
      <c r="O129" s="66"/>
      <c r="P129" s="201">
        <f>O129*H129</f>
        <v>0</v>
      </c>
      <c r="Q129" s="201">
        <v>4.0000000000000003E-5</v>
      </c>
      <c r="R129" s="201">
        <f>Q129*H129</f>
        <v>7.6800000000000011E-3</v>
      </c>
      <c r="S129" s="201">
        <v>0.128</v>
      </c>
      <c r="T129" s="202">
        <f>S129*H129</f>
        <v>24.576000000000001</v>
      </c>
      <c r="AR129" s="203" t="s">
        <v>137</v>
      </c>
      <c r="AT129" s="203" t="s">
        <v>132</v>
      </c>
      <c r="AU129" s="203" t="s">
        <v>83</v>
      </c>
      <c r="AY129" s="17" t="s">
        <v>130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7" t="s">
        <v>81</v>
      </c>
      <c r="BK129" s="204">
        <f>ROUND(I129*H129,2)</f>
        <v>0</v>
      </c>
      <c r="BL129" s="17" t="s">
        <v>137</v>
      </c>
      <c r="BM129" s="203" t="s">
        <v>143</v>
      </c>
    </row>
    <row r="130" spans="2:65" s="12" customFormat="1" ht="11.25">
      <c r="B130" s="205"/>
      <c r="C130" s="206"/>
      <c r="D130" s="207" t="s">
        <v>139</v>
      </c>
      <c r="E130" s="208" t="s">
        <v>1</v>
      </c>
      <c r="F130" s="209" t="s">
        <v>140</v>
      </c>
      <c r="G130" s="206"/>
      <c r="H130" s="210">
        <v>192</v>
      </c>
      <c r="I130" s="211"/>
      <c r="J130" s="206"/>
      <c r="K130" s="206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139</v>
      </c>
      <c r="AU130" s="216" t="s">
        <v>83</v>
      </c>
      <c r="AV130" s="12" t="s">
        <v>83</v>
      </c>
      <c r="AW130" s="12" t="s">
        <v>30</v>
      </c>
      <c r="AX130" s="12" t="s">
        <v>81</v>
      </c>
      <c r="AY130" s="216" t="s">
        <v>130</v>
      </c>
    </row>
    <row r="131" spans="2:65" s="1" customFormat="1" ht="24" customHeight="1">
      <c r="B131" s="34"/>
      <c r="C131" s="192" t="s">
        <v>144</v>
      </c>
      <c r="D131" s="192" t="s">
        <v>132</v>
      </c>
      <c r="E131" s="193" t="s">
        <v>145</v>
      </c>
      <c r="F131" s="194" t="s">
        <v>146</v>
      </c>
      <c r="G131" s="195" t="s">
        <v>135</v>
      </c>
      <c r="H131" s="196">
        <v>192</v>
      </c>
      <c r="I131" s="197"/>
      <c r="J131" s="198">
        <f>ROUND(I131*H131,2)</f>
        <v>0</v>
      </c>
      <c r="K131" s="194" t="s">
        <v>136</v>
      </c>
      <c r="L131" s="38"/>
      <c r="M131" s="199" t="s">
        <v>1</v>
      </c>
      <c r="N131" s="200" t="s">
        <v>38</v>
      </c>
      <c r="O131" s="66"/>
      <c r="P131" s="201">
        <f>O131*H131</f>
        <v>0</v>
      </c>
      <c r="Q131" s="201">
        <v>8.0000000000000007E-5</v>
      </c>
      <c r="R131" s="201">
        <f>Q131*H131</f>
        <v>1.5360000000000002E-2</v>
      </c>
      <c r="S131" s="201">
        <v>0.25600000000000001</v>
      </c>
      <c r="T131" s="202">
        <f>S131*H131</f>
        <v>49.152000000000001</v>
      </c>
      <c r="AR131" s="203" t="s">
        <v>137</v>
      </c>
      <c r="AT131" s="203" t="s">
        <v>132</v>
      </c>
      <c r="AU131" s="203" t="s">
        <v>83</v>
      </c>
      <c r="AY131" s="17" t="s">
        <v>130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7" t="s">
        <v>81</v>
      </c>
      <c r="BK131" s="204">
        <f>ROUND(I131*H131,2)</f>
        <v>0</v>
      </c>
      <c r="BL131" s="17" t="s">
        <v>137</v>
      </c>
      <c r="BM131" s="203" t="s">
        <v>147</v>
      </c>
    </row>
    <row r="132" spans="2:65" s="12" customFormat="1" ht="11.25">
      <c r="B132" s="205"/>
      <c r="C132" s="206"/>
      <c r="D132" s="207" t="s">
        <v>139</v>
      </c>
      <c r="E132" s="208" t="s">
        <v>1</v>
      </c>
      <c r="F132" s="209" t="s">
        <v>140</v>
      </c>
      <c r="G132" s="206"/>
      <c r="H132" s="210">
        <v>192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139</v>
      </c>
      <c r="AU132" s="216" t="s">
        <v>83</v>
      </c>
      <c r="AV132" s="12" t="s">
        <v>83</v>
      </c>
      <c r="AW132" s="12" t="s">
        <v>30</v>
      </c>
      <c r="AX132" s="12" t="s">
        <v>81</v>
      </c>
      <c r="AY132" s="216" t="s">
        <v>130</v>
      </c>
    </row>
    <row r="133" spans="2:65" s="1" customFormat="1" ht="24" customHeight="1">
      <c r="B133" s="34"/>
      <c r="C133" s="192" t="s">
        <v>137</v>
      </c>
      <c r="D133" s="192" t="s">
        <v>132</v>
      </c>
      <c r="E133" s="193" t="s">
        <v>148</v>
      </c>
      <c r="F133" s="194" t="s">
        <v>149</v>
      </c>
      <c r="G133" s="195" t="s">
        <v>150</v>
      </c>
      <c r="H133" s="196">
        <v>50.904000000000003</v>
      </c>
      <c r="I133" s="197"/>
      <c r="J133" s="198">
        <f>ROUND(I133*H133,2)</f>
        <v>0</v>
      </c>
      <c r="K133" s="194" t="s">
        <v>136</v>
      </c>
      <c r="L133" s="38"/>
      <c r="M133" s="199" t="s">
        <v>1</v>
      </c>
      <c r="N133" s="200" t="s">
        <v>38</v>
      </c>
      <c r="O133" s="66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AR133" s="203" t="s">
        <v>137</v>
      </c>
      <c r="AT133" s="203" t="s">
        <v>132</v>
      </c>
      <c r="AU133" s="203" t="s">
        <v>83</v>
      </c>
      <c r="AY133" s="17" t="s">
        <v>130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7" t="s">
        <v>81</v>
      </c>
      <c r="BK133" s="204">
        <f>ROUND(I133*H133,2)</f>
        <v>0</v>
      </c>
      <c r="BL133" s="17" t="s">
        <v>137</v>
      </c>
      <c r="BM133" s="203" t="s">
        <v>151</v>
      </c>
    </row>
    <row r="134" spans="2:65" s="12" customFormat="1" ht="22.5">
      <c r="B134" s="205"/>
      <c r="C134" s="206"/>
      <c r="D134" s="207" t="s">
        <v>139</v>
      </c>
      <c r="E134" s="208" t="s">
        <v>1</v>
      </c>
      <c r="F134" s="209" t="s">
        <v>152</v>
      </c>
      <c r="G134" s="206"/>
      <c r="H134" s="210">
        <v>50.904000000000003</v>
      </c>
      <c r="I134" s="211"/>
      <c r="J134" s="206"/>
      <c r="K134" s="206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139</v>
      </c>
      <c r="AU134" s="216" t="s">
        <v>83</v>
      </c>
      <c r="AV134" s="12" t="s">
        <v>83</v>
      </c>
      <c r="AW134" s="12" t="s">
        <v>30</v>
      </c>
      <c r="AX134" s="12" t="s">
        <v>81</v>
      </c>
      <c r="AY134" s="216" t="s">
        <v>130</v>
      </c>
    </row>
    <row r="135" spans="2:65" s="1" customFormat="1" ht="24" customHeight="1">
      <c r="B135" s="34"/>
      <c r="C135" s="192" t="s">
        <v>153</v>
      </c>
      <c r="D135" s="192" t="s">
        <v>132</v>
      </c>
      <c r="E135" s="193" t="s">
        <v>154</v>
      </c>
      <c r="F135" s="194" t="s">
        <v>155</v>
      </c>
      <c r="G135" s="195" t="s">
        <v>150</v>
      </c>
      <c r="H135" s="196">
        <v>50.904000000000003</v>
      </c>
      <c r="I135" s="197"/>
      <c r="J135" s="198">
        <f>ROUND(I135*H135,2)</f>
        <v>0</v>
      </c>
      <c r="K135" s="194" t="s">
        <v>136</v>
      </c>
      <c r="L135" s="38"/>
      <c r="M135" s="199" t="s">
        <v>1</v>
      </c>
      <c r="N135" s="200" t="s">
        <v>38</v>
      </c>
      <c r="O135" s="66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AR135" s="203" t="s">
        <v>137</v>
      </c>
      <c r="AT135" s="203" t="s">
        <v>132</v>
      </c>
      <c r="AU135" s="203" t="s">
        <v>83</v>
      </c>
      <c r="AY135" s="17" t="s">
        <v>130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81</v>
      </c>
      <c r="BK135" s="204">
        <f>ROUND(I135*H135,2)</f>
        <v>0</v>
      </c>
      <c r="BL135" s="17" t="s">
        <v>137</v>
      </c>
      <c r="BM135" s="203" t="s">
        <v>156</v>
      </c>
    </row>
    <row r="136" spans="2:65" s="12" customFormat="1" ht="22.5">
      <c r="B136" s="205"/>
      <c r="C136" s="206"/>
      <c r="D136" s="207" t="s">
        <v>139</v>
      </c>
      <c r="E136" s="208" t="s">
        <v>1</v>
      </c>
      <c r="F136" s="209" t="s">
        <v>152</v>
      </c>
      <c r="G136" s="206"/>
      <c r="H136" s="210">
        <v>50.904000000000003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139</v>
      </c>
      <c r="AU136" s="216" t="s">
        <v>83</v>
      </c>
      <c r="AV136" s="12" t="s">
        <v>83</v>
      </c>
      <c r="AW136" s="12" t="s">
        <v>30</v>
      </c>
      <c r="AX136" s="12" t="s">
        <v>81</v>
      </c>
      <c r="AY136" s="216" t="s">
        <v>130</v>
      </c>
    </row>
    <row r="137" spans="2:65" s="1" customFormat="1" ht="24" customHeight="1">
      <c r="B137" s="34"/>
      <c r="C137" s="192" t="s">
        <v>157</v>
      </c>
      <c r="D137" s="192" t="s">
        <v>132</v>
      </c>
      <c r="E137" s="193" t="s">
        <v>158</v>
      </c>
      <c r="F137" s="194" t="s">
        <v>159</v>
      </c>
      <c r="G137" s="195" t="s">
        <v>150</v>
      </c>
      <c r="H137" s="196">
        <v>33.936</v>
      </c>
      <c r="I137" s="197"/>
      <c r="J137" s="198">
        <f>ROUND(I137*H137,2)</f>
        <v>0</v>
      </c>
      <c r="K137" s="194" t="s">
        <v>136</v>
      </c>
      <c r="L137" s="38"/>
      <c r="M137" s="199" t="s">
        <v>1</v>
      </c>
      <c r="N137" s="200" t="s">
        <v>38</v>
      </c>
      <c r="O137" s="66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AR137" s="203" t="s">
        <v>137</v>
      </c>
      <c r="AT137" s="203" t="s">
        <v>132</v>
      </c>
      <c r="AU137" s="203" t="s">
        <v>83</v>
      </c>
      <c r="AY137" s="17" t="s">
        <v>130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7" t="s">
        <v>81</v>
      </c>
      <c r="BK137" s="204">
        <f>ROUND(I137*H137,2)</f>
        <v>0</v>
      </c>
      <c r="BL137" s="17" t="s">
        <v>137</v>
      </c>
      <c r="BM137" s="203" t="s">
        <v>160</v>
      </c>
    </row>
    <row r="138" spans="2:65" s="12" customFormat="1" ht="22.5">
      <c r="B138" s="205"/>
      <c r="C138" s="206"/>
      <c r="D138" s="207" t="s">
        <v>139</v>
      </c>
      <c r="E138" s="208" t="s">
        <v>1</v>
      </c>
      <c r="F138" s="209" t="s">
        <v>161</v>
      </c>
      <c r="G138" s="206"/>
      <c r="H138" s="210">
        <v>33.936</v>
      </c>
      <c r="I138" s="211"/>
      <c r="J138" s="206"/>
      <c r="K138" s="206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139</v>
      </c>
      <c r="AU138" s="216" t="s">
        <v>83</v>
      </c>
      <c r="AV138" s="12" t="s">
        <v>83</v>
      </c>
      <c r="AW138" s="12" t="s">
        <v>30</v>
      </c>
      <c r="AX138" s="12" t="s">
        <v>81</v>
      </c>
      <c r="AY138" s="216" t="s">
        <v>130</v>
      </c>
    </row>
    <row r="139" spans="2:65" s="1" customFormat="1" ht="24" customHeight="1">
      <c r="B139" s="34"/>
      <c r="C139" s="192" t="s">
        <v>162</v>
      </c>
      <c r="D139" s="192" t="s">
        <v>132</v>
      </c>
      <c r="E139" s="193" t="s">
        <v>163</v>
      </c>
      <c r="F139" s="194" t="s">
        <v>164</v>
      </c>
      <c r="G139" s="195" t="s">
        <v>150</v>
      </c>
      <c r="H139" s="196">
        <v>33.936</v>
      </c>
      <c r="I139" s="197"/>
      <c r="J139" s="198">
        <f>ROUND(I139*H139,2)</f>
        <v>0</v>
      </c>
      <c r="K139" s="194" t="s">
        <v>136</v>
      </c>
      <c r="L139" s="38"/>
      <c r="M139" s="199" t="s">
        <v>1</v>
      </c>
      <c r="N139" s="200" t="s">
        <v>38</v>
      </c>
      <c r="O139" s="66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AR139" s="203" t="s">
        <v>137</v>
      </c>
      <c r="AT139" s="203" t="s">
        <v>132</v>
      </c>
      <c r="AU139" s="203" t="s">
        <v>83</v>
      </c>
      <c r="AY139" s="17" t="s">
        <v>130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81</v>
      </c>
      <c r="BK139" s="204">
        <f>ROUND(I139*H139,2)</f>
        <v>0</v>
      </c>
      <c r="BL139" s="17" t="s">
        <v>137</v>
      </c>
      <c r="BM139" s="203" t="s">
        <v>165</v>
      </c>
    </row>
    <row r="140" spans="2:65" s="12" customFormat="1" ht="22.5">
      <c r="B140" s="205"/>
      <c r="C140" s="206"/>
      <c r="D140" s="207" t="s">
        <v>139</v>
      </c>
      <c r="E140" s="208" t="s">
        <v>1</v>
      </c>
      <c r="F140" s="209" t="s">
        <v>161</v>
      </c>
      <c r="G140" s="206"/>
      <c r="H140" s="210">
        <v>33.936</v>
      </c>
      <c r="I140" s="211"/>
      <c r="J140" s="206"/>
      <c r="K140" s="206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139</v>
      </c>
      <c r="AU140" s="216" t="s">
        <v>83</v>
      </c>
      <c r="AV140" s="12" t="s">
        <v>83</v>
      </c>
      <c r="AW140" s="12" t="s">
        <v>30</v>
      </c>
      <c r="AX140" s="12" t="s">
        <v>81</v>
      </c>
      <c r="AY140" s="216" t="s">
        <v>130</v>
      </c>
    </row>
    <row r="141" spans="2:65" s="1" customFormat="1" ht="24" customHeight="1">
      <c r="B141" s="34"/>
      <c r="C141" s="192" t="s">
        <v>166</v>
      </c>
      <c r="D141" s="192" t="s">
        <v>132</v>
      </c>
      <c r="E141" s="193" t="s">
        <v>167</v>
      </c>
      <c r="F141" s="194" t="s">
        <v>168</v>
      </c>
      <c r="G141" s="195" t="s">
        <v>150</v>
      </c>
      <c r="H141" s="196">
        <v>48</v>
      </c>
      <c r="I141" s="197"/>
      <c r="J141" s="198">
        <f>ROUND(I141*H141,2)</f>
        <v>0</v>
      </c>
      <c r="K141" s="194" t="s">
        <v>1</v>
      </c>
      <c r="L141" s="38"/>
      <c r="M141" s="199" t="s">
        <v>1</v>
      </c>
      <c r="N141" s="200" t="s">
        <v>38</v>
      </c>
      <c r="O141" s="66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AR141" s="203" t="s">
        <v>137</v>
      </c>
      <c r="AT141" s="203" t="s">
        <v>132</v>
      </c>
      <c r="AU141" s="203" t="s">
        <v>83</v>
      </c>
      <c r="AY141" s="17" t="s">
        <v>130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81</v>
      </c>
      <c r="BK141" s="204">
        <f>ROUND(I141*H141,2)</f>
        <v>0</v>
      </c>
      <c r="BL141" s="17" t="s">
        <v>137</v>
      </c>
      <c r="BM141" s="203" t="s">
        <v>169</v>
      </c>
    </row>
    <row r="142" spans="2:65" s="12" customFormat="1" ht="11.25">
      <c r="B142" s="205"/>
      <c r="C142" s="206"/>
      <c r="D142" s="207" t="s">
        <v>139</v>
      </c>
      <c r="E142" s="208" t="s">
        <v>1</v>
      </c>
      <c r="F142" s="209" t="s">
        <v>170</v>
      </c>
      <c r="G142" s="206"/>
      <c r="H142" s="210">
        <v>48</v>
      </c>
      <c r="I142" s="211"/>
      <c r="J142" s="206"/>
      <c r="K142" s="206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139</v>
      </c>
      <c r="AU142" s="216" t="s">
        <v>83</v>
      </c>
      <c r="AV142" s="12" t="s">
        <v>83</v>
      </c>
      <c r="AW142" s="12" t="s">
        <v>30</v>
      </c>
      <c r="AX142" s="12" t="s">
        <v>81</v>
      </c>
      <c r="AY142" s="216" t="s">
        <v>130</v>
      </c>
    </row>
    <row r="143" spans="2:65" s="1" customFormat="1" ht="24" customHeight="1">
      <c r="B143" s="34"/>
      <c r="C143" s="192" t="s">
        <v>171</v>
      </c>
      <c r="D143" s="192" t="s">
        <v>132</v>
      </c>
      <c r="E143" s="193" t="s">
        <v>172</v>
      </c>
      <c r="F143" s="194" t="s">
        <v>173</v>
      </c>
      <c r="G143" s="195" t="s">
        <v>150</v>
      </c>
      <c r="H143" s="196">
        <v>48</v>
      </c>
      <c r="I143" s="197"/>
      <c r="J143" s="198">
        <f>ROUND(I143*H143,2)</f>
        <v>0</v>
      </c>
      <c r="K143" s="194" t="s">
        <v>136</v>
      </c>
      <c r="L143" s="38"/>
      <c r="M143" s="199" t="s">
        <v>1</v>
      </c>
      <c r="N143" s="200" t="s">
        <v>38</v>
      </c>
      <c r="O143" s="66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AR143" s="203" t="s">
        <v>137</v>
      </c>
      <c r="AT143" s="203" t="s">
        <v>132</v>
      </c>
      <c r="AU143" s="203" t="s">
        <v>83</v>
      </c>
      <c r="AY143" s="17" t="s">
        <v>130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7" t="s">
        <v>81</v>
      </c>
      <c r="BK143" s="204">
        <f>ROUND(I143*H143,2)</f>
        <v>0</v>
      </c>
      <c r="BL143" s="17" t="s">
        <v>137</v>
      </c>
      <c r="BM143" s="203" t="s">
        <v>174</v>
      </c>
    </row>
    <row r="144" spans="2:65" s="12" customFormat="1" ht="11.25">
      <c r="B144" s="205"/>
      <c r="C144" s="206"/>
      <c r="D144" s="207" t="s">
        <v>139</v>
      </c>
      <c r="E144" s="208" t="s">
        <v>1</v>
      </c>
      <c r="F144" s="209" t="s">
        <v>170</v>
      </c>
      <c r="G144" s="206"/>
      <c r="H144" s="210">
        <v>48</v>
      </c>
      <c r="I144" s="211"/>
      <c r="J144" s="206"/>
      <c r="K144" s="206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139</v>
      </c>
      <c r="AU144" s="216" t="s">
        <v>83</v>
      </c>
      <c r="AV144" s="12" t="s">
        <v>83</v>
      </c>
      <c r="AW144" s="12" t="s">
        <v>30</v>
      </c>
      <c r="AX144" s="12" t="s">
        <v>81</v>
      </c>
      <c r="AY144" s="216" t="s">
        <v>130</v>
      </c>
    </row>
    <row r="145" spans="2:65" s="1" customFormat="1" ht="24" customHeight="1">
      <c r="B145" s="34"/>
      <c r="C145" s="192" t="s">
        <v>175</v>
      </c>
      <c r="D145" s="192" t="s">
        <v>132</v>
      </c>
      <c r="E145" s="193" t="s">
        <v>176</v>
      </c>
      <c r="F145" s="194" t="s">
        <v>177</v>
      </c>
      <c r="G145" s="195" t="s">
        <v>150</v>
      </c>
      <c r="H145" s="196">
        <v>219.24</v>
      </c>
      <c r="I145" s="197"/>
      <c r="J145" s="198">
        <f>ROUND(I145*H145,2)</f>
        <v>0</v>
      </c>
      <c r="K145" s="194" t="s">
        <v>136</v>
      </c>
      <c r="L145" s="38"/>
      <c r="M145" s="199" t="s">
        <v>1</v>
      </c>
      <c r="N145" s="200" t="s">
        <v>38</v>
      </c>
      <c r="O145" s="66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AR145" s="203" t="s">
        <v>137</v>
      </c>
      <c r="AT145" s="203" t="s">
        <v>132</v>
      </c>
      <c r="AU145" s="203" t="s">
        <v>83</v>
      </c>
      <c r="AY145" s="17" t="s">
        <v>130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81</v>
      </c>
      <c r="BK145" s="204">
        <f>ROUND(I145*H145,2)</f>
        <v>0</v>
      </c>
      <c r="BL145" s="17" t="s">
        <v>137</v>
      </c>
      <c r="BM145" s="203" t="s">
        <v>178</v>
      </c>
    </row>
    <row r="146" spans="2:65" s="12" customFormat="1" ht="11.25">
      <c r="B146" s="205"/>
      <c r="C146" s="206"/>
      <c r="D146" s="207" t="s">
        <v>139</v>
      </c>
      <c r="E146" s="208" t="s">
        <v>1</v>
      </c>
      <c r="F146" s="209" t="s">
        <v>179</v>
      </c>
      <c r="G146" s="206"/>
      <c r="H146" s="210">
        <v>57.6</v>
      </c>
      <c r="I146" s="211"/>
      <c r="J146" s="206"/>
      <c r="K146" s="206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139</v>
      </c>
      <c r="AU146" s="216" t="s">
        <v>83</v>
      </c>
      <c r="AV146" s="12" t="s">
        <v>83</v>
      </c>
      <c r="AW146" s="12" t="s">
        <v>30</v>
      </c>
      <c r="AX146" s="12" t="s">
        <v>73</v>
      </c>
      <c r="AY146" s="216" t="s">
        <v>130</v>
      </c>
    </row>
    <row r="147" spans="2:65" s="12" customFormat="1" ht="11.25">
      <c r="B147" s="205"/>
      <c r="C147" s="206"/>
      <c r="D147" s="207" t="s">
        <v>139</v>
      </c>
      <c r="E147" s="208" t="s">
        <v>1</v>
      </c>
      <c r="F147" s="209" t="s">
        <v>180</v>
      </c>
      <c r="G147" s="206"/>
      <c r="H147" s="210">
        <v>9.6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139</v>
      </c>
      <c r="AU147" s="216" t="s">
        <v>83</v>
      </c>
      <c r="AV147" s="12" t="s">
        <v>83</v>
      </c>
      <c r="AW147" s="12" t="s">
        <v>30</v>
      </c>
      <c r="AX147" s="12" t="s">
        <v>73</v>
      </c>
      <c r="AY147" s="216" t="s">
        <v>130</v>
      </c>
    </row>
    <row r="148" spans="2:65" s="12" customFormat="1" ht="11.25">
      <c r="B148" s="205"/>
      <c r="C148" s="206"/>
      <c r="D148" s="207" t="s">
        <v>139</v>
      </c>
      <c r="E148" s="208" t="s">
        <v>1</v>
      </c>
      <c r="F148" s="209" t="s">
        <v>181</v>
      </c>
      <c r="G148" s="206"/>
      <c r="H148" s="210">
        <v>19.2</v>
      </c>
      <c r="I148" s="211"/>
      <c r="J148" s="206"/>
      <c r="K148" s="206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139</v>
      </c>
      <c r="AU148" s="216" t="s">
        <v>83</v>
      </c>
      <c r="AV148" s="12" t="s">
        <v>83</v>
      </c>
      <c r="AW148" s="12" t="s">
        <v>30</v>
      </c>
      <c r="AX148" s="12" t="s">
        <v>73</v>
      </c>
      <c r="AY148" s="216" t="s">
        <v>130</v>
      </c>
    </row>
    <row r="149" spans="2:65" s="12" customFormat="1" ht="11.25">
      <c r="B149" s="205"/>
      <c r="C149" s="206"/>
      <c r="D149" s="207" t="s">
        <v>139</v>
      </c>
      <c r="E149" s="208" t="s">
        <v>1</v>
      </c>
      <c r="F149" s="209" t="s">
        <v>182</v>
      </c>
      <c r="G149" s="206"/>
      <c r="H149" s="210">
        <v>84.84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139</v>
      </c>
      <c r="AU149" s="216" t="s">
        <v>83</v>
      </c>
      <c r="AV149" s="12" t="s">
        <v>83</v>
      </c>
      <c r="AW149" s="12" t="s">
        <v>30</v>
      </c>
      <c r="AX149" s="12" t="s">
        <v>73</v>
      </c>
      <c r="AY149" s="216" t="s">
        <v>130</v>
      </c>
    </row>
    <row r="150" spans="2:65" s="12" customFormat="1" ht="11.25">
      <c r="B150" s="205"/>
      <c r="C150" s="206"/>
      <c r="D150" s="207" t="s">
        <v>139</v>
      </c>
      <c r="E150" s="208" t="s">
        <v>1</v>
      </c>
      <c r="F150" s="209" t="s">
        <v>170</v>
      </c>
      <c r="G150" s="206"/>
      <c r="H150" s="210">
        <v>48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139</v>
      </c>
      <c r="AU150" s="216" t="s">
        <v>83</v>
      </c>
      <c r="AV150" s="12" t="s">
        <v>83</v>
      </c>
      <c r="AW150" s="12" t="s">
        <v>30</v>
      </c>
      <c r="AX150" s="12" t="s">
        <v>73</v>
      </c>
      <c r="AY150" s="216" t="s">
        <v>130</v>
      </c>
    </row>
    <row r="151" spans="2:65" s="13" customFormat="1" ht="11.25">
      <c r="B151" s="217"/>
      <c r="C151" s="218"/>
      <c r="D151" s="207" t="s">
        <v>139</v>
      </c>
      <c r="E151" s="219" t="s">
        <v>1</v>
      </c>
      <c r="F151" s="220" t="s">
        <v>183</v>
      </c>
      <c r="G151" s="218"/>
      <c r="H151" s="221">
        <v>219.24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139</v>
      </c>
      <c r="AU151" s="227" t="s">
        <v>83</v>
      </c>
      <c r="AV151" s="13" t="s">
        <v>137</v>
      </c>
      <c r="AW151" s="13" t="s">
        <v>30</v>
      </c>
      <c r="AX151" s="13" t="s">
        <v>81</v>
      </c>
      <c r="AY151" s="227" t="s">
        <v>130</v>
      </c>
    </row>
    <row r="152" spans="2:65" s="1" customFormat="1" ht="24" customHeight="1">
      <c r="B152" s="34"/>
      <c r="C152" s="192" t="s">
        <v>184</v>
      </c>
      <c r="D152" s="192" t="s">
        <v>132</v>
      </c>
      <c r="E152" s="193" t="s">
        <v>185</v>
      </c>
      <c r="F152" s="194" t="s">
        <v>186</v>
      </c>
      <c r="G152" s="195" t="s">
        <v>150</v>
      </c>
      <c r="H152" s="196">
        <v>2192.4</v>
      </c>
      <c r="I152" s="197"/>
      <c r="J152" s="198">
        <f>ROUND(I152*H152,2)</f>
        <v>0</v>
      </c>
      <c r="K152" s="194" t="s">
        <v>136</v>
      </c>
      <c r="L152" s="38"/>
      <c r="M152" s="199" t="s">
        <v>1</v>
      </c>
      <c r="N152" s="200" t="s">
        <v>38</v>
      </c>
      <c r="O152" s="66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AR152" s="203" t="s">
        <v>137</v>
      </c>
      <c r="AT152" s="203" t="s">
        <v>132</v>
      </c>
      <c r="AU152" s="203" t="s">
        <v>83</v>
      </c>
      <c r="AY152" s="17" t="s">
        <v>130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81</v>
      </c>
      <c r="BK152" s="204">
        <f>ROUND(I152*H152,2)</f>
        <v>0</v>
      </c>
      <c r="BL152" s="17" t="s">
        <v>137</v>
      </c>
      <c r="BM152" s="203" t="s">
        <v>187</v>
      </c>
    </row>
    <row r="153" spans="2:65" s="12" customFormat="1" ht="11.25">
      <c r="B153" s="205"/>
      <c r="C153" s="206"/>
      <c r="D153" s="207" t="s">
        <v>139</v>
      </c>
      <c r="E153" s="208" t="s">
        <v>1</v>
      </c>
      <c r="F153" s="209" t="s">
        <v>179</v>
      </c>
      <c r="G153" s="206"/>
      <c r="H153" s="210">
        <v>57.6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139</v>
      </c>
      <c r="AU153" s="216" t="s">
        <v>83</v>
      </c>
      <c r="AV153" s="12" t="s">
        <v>83</v>
      </c>
      <c r="AW153" s="12" t="s">
        <v>30</v>
      </c>
      <c r="AX153" s="12" t="s">
        <v>73</v>
      </c>
      <c r="AY153" s="216" t="s">
        <v>130</v>
      </c>
    </row>
    <row r="154" spans="2:65" s="12" customFormat="1" ht="11.25">
      <c r="B154" s="205"/>
      <c r="C154" s="206"/>
      <c r="D154" s="207" t="s">
        <v>139</v>
      </c>
      <c r="E154" s="208" t="s">
        <v>1</v>
      </c>
      <c r="F154" s="209" t="s">
        <v>180</v>
      </c>
      <c r="G154" s="206"/>
      <c r="H154" s="210">
        <v>9.6</v>
      </c>
      <c r="I154" s="211"/>
      <c r="J154" s="206"/>
      <c r="K154" s="206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139</v>
      </c>
      <c r="AU154" s="216" t="s">
        <v>83</v>
      </c>
      <c r="AV154" s="12" t="s">
        <v>83</v>
      </c>
      <c r="AW154" s="12" t="s">
        <v>30</v>
      </c>
      <c r="AX154" s="12" t="s">
        <v>73</v>
      </c>
      <c r="AY154" s="216" t="s">
        <v>130</v>
      </c>
    </row>
    <row r="155" spans="2:65" s="12" customFormat="1" ht="11.25">
      <c r="B155" s="205"/>
      <c r="C155" s="206"/>
      <c r="D155" s="207" t="s">
        <v>139</v>
      </c>
      <c r="E155" s="208" t="s">
        <v>1</v>
      </c>
      <c r="F155" s="209" t="s">
        <v>181</v>
      </c>
      <c r="G155" s="206"/>
      <c r="H155" s="210">
        <v>19.2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139</v>
      </c>
      <c r="AU155" s="216" t="s">
        <v>83</v>
      </c>
      <c r="AV155" s="12" t="s">
        <v>83</v>
      </c>
      <c r="AW155" s="12" t="s">
        <v>30</v>
      </c>
      <c r="AX155" s="12" t="s">
        <v>73</v>
      </c>
      <c r="AY155" s="216" t="s">
        <v>130</v>
      </c>
    </row>
    <row r="156" spans="2:65" s="12" customFormat="1" ht="11.25">
      <c r="B156" s="205"/>
      <c r="C156" s="206"/>
      <c r="D156" s="207" t="s">
        <v>139</v>
      </c>
      <c r="E156" s="208" t="s">
        <v>1</v>
      </c>
      <c r="F156" s="209" t="s">
        <v>182</v>
      </c>
      <c r="G156" s="206"/>
      <c r="H156" s="210">
        <v>84.84</v>
      </c>
      <c r="I156" s="211"/>
      <c r="J156" s="206"/>
      <c r="K156" s="206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139</v>
      </c>
      <c r="AU156" s="216" t="s">
        <v>83</v>
      </c>
      <c r="AV156" s="12" t="s">
        <v>83</v>
      </c>
      <c r="AW156" s="12" t="s">
        <v>30</v>
      </c>
      <c r="AX156" s="12" t="s">
        <v>73</v>
      </c>
      <c r="AY156" s="216" t="s">
        <v>130</v>
      </c>
    </row>
    <row r="157" spans="2:65" s="12" customFormat="1" ht="11.25">
      <c r="B157" s="205"/>
      <c r="C157" s="206"/>
      <c r="D157" s="207" t="s">
        <v>139</v>
      </c>
      <c r="E157" s="208" t="s">
        <v>1</v>
      </c>
      <c r="F157" s="209" t="s">
        <v>170</v>
      </c>
      <c r="G157" s="206"/>
      <c r="H157" s="210">
        <v>48</v>
      </c>
      <c r="I157" s="211"/>
      <c r="J157" s="206"/>
      <c r="K157" s="206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139</v>
      </c>
      <c r="AU157" s="216" t="s">
        <v>83</v>
      </c>
      <c r="AV157" s="12" t="s">
        <v>83</v>
      </c>
      <c r="AW157" s="12" t="s">
        <v>30</v>
      </c>
      <c r="AX157" s="12" t="s">
        <v>73</v>
      </c>
      <c r="AY157" s="216" t="s">
        <v>130</v>
      </c>
    </row>
    <row r="158" spans="2:65" s="14" customFormat="1" ht="11.25">
      <c r="B158" s="228"/>
      <c r="C158" s="229"/>
      <c r="D158" s="207" t="s">
        <v>139</v>
      </c>
      <c r="E158" s="230" t="s">
        <v>1</v>
      </c>
      <c r="F158" s="231" t="s">
        <v>188</v>
      </c>
      <c r="G158" s="229"/>
      <c r="H158" s="232">
        <v>219.24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139</v>
      </c>
      <c r="AU158" s="238" t="s">
        <v>83</v>
      </c>
      <c r="AV158" s="14" t="s">
        <v>144</v>
      </c>
      <c r="AW158" s="14" t="s">
        <v>30</v>
      </c>
      <c r="AX158" s="14" t="s">
        <v>73</v>
      </c>
      <c r="AY158" s="238" t="s">
        <v>130</v>
      </c>
    </row>
    <row r="159" spans="2:65" s="12" customFormat="1" ht="11.25">
      <c r="B159" s="205"/>
      <c r="C159" s="206"/>
      <c r="D159" s="207" t="s">
        <v>139</v>
      </c>
      <c r="E159" s="208" t="s">
        <v>1</v>
      </c>
      <c r="F159" s="209" t="s">
        <v>189</v>
      </c>
      <c r="G159" s="206"/>
      <c r="H159" s="210">
        <v>2192.4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139</v>
      </c>
      <c r="AU159" s="216" t="s">
        <v>83</v>
      </c>
      <c r="AV159" s="12" t="s">
        <v>83</v>
      </c>
      <c r="AW159" s="12" t="s">
        <v>30</v>
      </c>
      <c r="AX159" s="12" t="s">
        <v>81</v>
      </c>
      <c r="AY159" s="216" t="s">
        <v>130</v>
      </c>
    </row>
    <row r="160" spans="2:65" s="1" customFormat="1" ht="24" customHeight="1">
      <c r="B160" s="34"/>
      <c r="C160" s="192" t="s">
        <v>190</v>
      </c>
      <c r="D160" s="192" t="s">
        <v>132</v>
      </c>
      <c r="E160" s="193" t="s">
        <v>191</v>
      </c>
      <c r="F160" s="194" t="s">
        <v>192</v>
      </c>
      <c r="G160" s="195" t="s">
        <v>150</v>
      </c>
      <c r="H160" s="196">
        <v>19.792000000000002</v>
      </c>
      <c r="I160" s="197"/>
      <c r="J160" s="198">
        <f>ROUND(I160*H160,2)</f>
        <v>0</v>
      </c>
      <c r="K160" s="194" t="s">
        <v>136</v>
      </c>
      <c r="L160" s="38"/>
      <c r="M160" s="199" t="s">
        <v>1</v>
      </c>
      <c r="N160" s="200" t="s">
        <v>38</v>
      </c>
      <c r="O160" s="66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AR160" s="203" t="s">
        <v>137</v>
      </c>
      <c r="AT160" s="203" t="s">
        <v>132</v>
      </c>
      <c r="AU160" s="203" t="s">
        <v>83</v>
      </c>
      <c r="AY160" s="17" t="s">
        <v>130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81</v>
      </c>
      <c r="BK160" s="204">
        <f>ROUND(I160*H160,2)</f>
        <v>0</v>
      </c>
      <c r="BL160" s="17" t="s">
        <v>137</v>
      </c>
      <c r="BM160" s="203" t="s">
        <v>193</v>
      </c>
    </row>
    <row r="161" spans="2:65" s="12" customFormat="1" ht="11.25">
      <c r="B161" s="205"/>
      <c r="C161" s="206"/>
      <c r="D161" s="207" t="s">
        <v>139</v>
      </c>
      <c r="E161" s="208" t="s">
        <v>1</v>
      </c>
      <c r="F161" s="209" t="s">
        <v>194</v>
      </c>
      <c r="G161" s="206"/>
      <c r="H161" s="210">
        <v>19.792000000000002</v>
      </c>
      <c r="I161" s="211"/>
      <c r="J161" s="206"/>
      <c r="K161" s="206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139</v>
      </c>
      <c r="AU161" s="216" t="s">
        <v>83</v>
      </c>
      <c r="AV161" s="12" t="s">
        <v>83</v>
      </c>
      <c r="AW161" s="12" t="s">
        <v>30</v>
      </c>
      <c r="AX161" s="12" t="s">
        <v>81</v>
      </c>
      <c r="AY161" s="216" t="s">
        <v>130</v>
      </c>
    </row>
    <row r="162" spans="2:65" s="1" customFormat="1" ht="24" customHeight="1">
      <c r="B162" s="34"/>
      <c r="C162" s="192" t="s">
        <v>195</v>
      </c>
      <c r="D162" s="192" t="s">
        <v>132</v>
      </c>
      <c r="E162" s="193" t="s">
        <v>196</v>
      </c>
      <c r="F162" s="194" t="s">
        <v>197</v>
      </c>
      <c r="G162" s="195" t="s">
        <v>150</v>
      </c>
      <c r="H162" s="196">
        <v>197.92</v>
      </c>
      <c r="I162" s="197"/>
      <c r="J162" s="198">
        <f>ROUND(I162*H162,2)</f>
        <v>0</v>
      </c>
      <c r="K162" s="194" t="s">
        <v>136</v>
      </c>
      <c r="L162" s="38"/>
      <c r="M162" s="199" t="s">
        <v>1</v>
      </c>
      <c r="N162" s="200" t="s">
        <v>38</v>
      </c>
      <c r="O162" s="66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AR162" s="203" t="s">
        <v>137</v>
      </c>
      <c r="AT162" s="203" t="s">
        <v>132</v>
      </c>
      <c r="AU162" s="203" t="s">
        <v>83</v>
      </c>
      <c r="AY162" s="17" t="s">
        <v>130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81</v>
      </c>
      <c r="BK162" s="204">
        <f>ROUND(I162*H162,2)</f>
        <v>0</v>
      </c>
      <c r="BL162" s="17" t="s">
        <v>137</v>
      </c>
      <c r="BM162" s="203" t="s">
        <v>198</v>
      </c>
    </row>
    <row r="163" spans="2:65" s="12" customFormat="1" ht="11.25">
      <c r="B163" s="205"/>
      <c r="C163" s="206"/>
      <c r="D163" s="207" t="s">
        <v>139</v>
      </c>
      <c r="E163" s="208" t="s">
        <v>1</v>
      </c>
      <c r="F163" s="209" t="s">
        <v>199</v>
      </c>
      <c r="G163" s="206"/>
      <c r="H163" s="210">
        <v>197.92</v>
      </c>
      <c r="I163" s="211"/>
      <c r="J163" s="206"/>
      <c r="K163" s="206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139</v>
      </c>
      <c r="AU163" s="216" t="s">
        <v>83</v>
      </c>
      <c r="AV163" s="12" t="s">
        <v>83</v>
      </c>
      <c r="AW163" s="12" t="s">
        <v>30</v>
      </c>
      <c r="AX163" s="12" t="s">
        <v>81</v>
      </c>
      <c r="AY163" s="216" t="s">
        <v>130</v>
      </c>
    </row>
    <row r="164" spans="2:65" s="1" customFormat="1" ht="24" customHeight="1">
      <c r="B164" s="34"/>
      <c r="C164" s="192" t="s">
        <v>200</v>
      </c>
      <c r="D164" s="192" t="s">
        <v>132</v>
      </c>
      <c r="E164" s="193" t="s">
        <v>201</v>
      </c>
      <c r="F164" s="194" t="s">
        <v>202</v>
      </c>
      <c r="G164" s="195" t="s">
        <v>135</v>
      </c>
      <c r="H164" s="196">
        <v>64</v>
      </c>
      <c r="I164" s="197"/>
      <c r="J164" s="198">
        <f>ROUND(I164*H164,2)</f>
        <v>0</v>
      </c>
      <c r="K164" s="194" t="s">
        <v>136</v>
      </c>
      <c r="L164" s="38"/>
      <c r="M164" s="199" t="s">
        <v>1</v>
      </c>
      <c r="N164" s="200" t="s">
        <v>38</v>
      </c>
      <c r="O164" s="66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AR164" s="203" t="s">
        <v>137</v>
      </c>
      <c r="AT164" s="203" t="s">
        <v>132</v>
      </c>
      <c r="AU164" s="203" t="s">
        <v>83</v>
      </c>
      <c r="AY164" s="17" t="s">
        <v>130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81</v>
      </c>
      <c r="BK164" s="204">
        <f>ROUND(I164*H164,2)</f>
        <v>0</v>
      </c>
      <c r="BL164" s="17" t="s">
        <v>137</v>
      </c>
      <c r="BM164" s="203" t="s">
        <v>203</v>
      </c>
    </row>
    <row r="165" spans="2:65" s="12" customFormat="1" ht="11.25">
      <c r="B165" s="205"/>
      <c r="C165" s="206"/>
      <c r="D165" s="207" t="s">
        <v>139</v>
      </c>
      <c r="E165" s="208" t="s">
        <v>1</v>
      </c>
      <c r="F165" s="209" t="s">
        <v>204</v>
      </c>
      <c r="G165" s="206"/>
      <c r="H165" s="210">
        <v>64</v>
      </c>
      <c r="I165" s="211"/>
      <c r="J165" s="206"/>
      <c r="K165" s="206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139</v>
      </c>
      <c r="AU165" s="216" t="s">
        <v>83</v>
      </c>
      <c r="AV165" s="12" t="s">
        <v>83</v>
      </c>
      <c r="AW165" s="12" t="s">
        <v>30</v>
      </c>
      <c r="AX165" s="12" t="s">
        <v>81</v>
      </c>
      <c r="AY165" s="216" t="s">
        <v>130</v>
      </c>
    </row>
    <row r="166" spans="2:65" s="1" customFormat="1" ht="16.5" customHeight="1">
      <c r="B166" s="34"/>
      <c r="C166" s="239" t="s">
        <v>8</v>
      </c>
      <c r="D166" s="239" t="s">
        <v>205</v>
      </c>
      <c r="E166" s="240" t="s">
        <v>206</v>
      </c>
      <c r="F166" s="241" t="s">
        <v>207</v>
      </c>
      <c r="G166" s="242" t="s">
        <v>208</v>
      </c>
      <c r="H166" s="243">
        <v>1.0229999999999999</v>
      </c>
      <c r="I166" s="244"/>
      <c r="J166" s="245">
        <f>ROUND(I166*H166,2)</f>
        <v>0</v>
      </c>
      <c r="K166" s="241" t="s">
        <v>136</v>
      </c>
      <c r="L166" s="246"/>
      <c r="M166" s="247" t="s">
        <v>1</v>
      </c>
      <c r="N166" s="248" t="s">
        <v>38</v>
      </c>
      <c r="O166" s="66"/>
      <c r="P166" s="201">
        <f>O166*H166</f>
        <v>0</v>
      </c>
      <c r="Q166" s="201">
        <v>1E-3</v>
      </c>
      <c r="R166" s="201">
        <f>Q166*H166</f>
        <v>1.023E-3</v>
      </c>
      <c r="S166" s="201">
        <v>0</v>
      </c>
      <c r="T166" s="202">
        <f>S166*H166</f>
        <v>0</v>
      </c>
      <c r="AR166" s="203" t="s">
        <v>166</v>
      </c>
      <c r="AT166" s="203" t="s">
        <v>205</v>
      </c>
      <c r="AU166" s="203" t="s">
        <v>83</v>
      </c>
      <c r="AY166" s="17" t="s">
        <v>130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81</v>
      </c>
      <c r="BK166" s="204">
        <f>ROUND(I166*H166,2)</f>
        <v>0</v>
      </c>
      <c r="BL166" s="17" t="s">
        <v>137</v>
      </c>
      <c r="BM166" s="203" t="s">
        <v>209</v>
      </c>
    </row>
    <row r="167" spans="2:65" s="12" customFormat="1" ht="11.25">
      <c r="B167" s="205"/>
      <c r="C167" s="206"/>
      <c r="D167" s="207" t="s">
        <v>139</v>
      </c>
      <c r="E167" s="206"/>
      <c r="F167" s="209" t="s">
        <v>210</v>
      </c>
      <c r="G167" s="206"/>
      <c r="H167" s="210">
        <v>1.0229999999999999</v>
      </c>
      <c r="I167" s="211"/>
      <c r="J167" s="206"/>
      <c r="K167" s="206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139</v>
      </c>
      <c r="AU167" s="216" t="s">
        <v>83</v>
      </c>
      <c r="AV167" s="12" t="s">
        <v>83</v>
      </c>
      <c r="AW167" s="12" t="s">
        <v>4</v>
      </c>
      <c r="AX167" s="12" t="s">
        <v>81</v>
      </c>
      <c r="AY167" s="216" t="s">
        <v>130</v>
      </c>
    </row>
    <row r="168" spans="2:65" s="1" customFormat="1" ht="16.5" customHeight="1">
      <c r="B168" s="34"/>
      <c r="C168" s="192" t="s">
        <v>211</v>
      </c>
      <c r="D168" s="192" t="s">
        <v>132</v>
      </c>
      <c r="E168" s="193" t="s">
        <v>212</v>
      </c>
      <c r="F168" s="194" t="s">
        <v>213</v>
      </c>
      <c r="G168" s="195" t="s">
        <v>135</v>
      </c>
      <c r="H168" s="196">
        <v>256</v>
      </c>
      <c r="I168" s="197"/>
      <c r="J168" s="198">
        <f>ROUND(I168*H168,2)</f>
        <v>0</v>
      </c>
      <c r="K168" s="194" t="s">
        <v>136</v>
      </c>
      <c r="L168" s="38"/>
      <c r="M168" s="199" t="s">
        <v>1</v>
      </c>
      <c r="N168" s="200" t="s">
        <v>38</v>
      </c>
      <c r="O168" s="66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AR168" s="203" t="s">
        <v>137</v>
      </c>
      <c r="AT168" s="203" t="s">
        <v>132</v>
      </c>
      <c r="AU168" s="203" t="s">
        <v>83</v>
      </c>
      <c r="AY168" s="17" t="s">
        <v>130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81</v>
      </c>
      <c r="BK168" s="204">
        <f>ROUND(I168*H168,2)</f>
        <v>0</v>
      </c>
      <c r="BL168" s="17" t="s">
        <v>137</v>
      </c>
      <c r="BM168" s="203" t="s">
        <v>214</v>
      </c>
    </row>
    <row r="169" spans="2:65" s="12" customFormat="1" ht="11.25">
      <c r="B169" s="205"/>
      <c r="C169" s="206"/>
      <c r="D169" s="207" t="s">
        <v>139</v>
      </c>
      <c r="E169" s="208" t="s">
        <v>1</v>
      </c>
      <c r="F169" s="209" t="s">
        <v>140</v>
      </c>
      <c r="G169" s="206"/>
      <c r="H169" s="210">
        <v>192</v>
      </c>
      <c r="I169" s="211"/>
      <c r="J169" s="206"/>
      <c r="K169" s="206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139</v>
      </c>
      <c r="AU169" s="216" t="s">
        <v>83</v>
      </c>
      <c r="AV169" s="12" t="s">
        <v>83</v>
      </c>
      <c r="AW169" s="12" t="s">
        <v>30</v>
      </c>
      <c r="AX169" s="12" t="s">
        <v>73</v>
      </c>
      <c r="AY169" s="216" t="s">
        <v>130</v>
      </c>
    </row>
    <row r="170" spans="2:65" s="12" customFormat="1" ht="11.25">
      <c r="B170" s="205"/>
      <c r="C170" s="206"/>
      <c r="D170" s="207" t="s">
        <v>139</v>
      </c>
      <c r="E170" s="208" t="s">
        <v>1</v>
      </c>
      <c r="F170" s="209" t="s">
        <v>204</v>
      </c>
      <c r="G170" s="206"/>
      <c r="H170" s="210">
        <v>64</v>
      </c>
      <c r="I170" s="211"/>
      <c r="J170" s="206"/>
      <c r="K170" s="206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139</v>
      </c>
      <c r="AU170" s="216" t="s">
        <v>83</v>
      </c>
      <c r="AV170" s="12" t="s">
        <v>83</v>
      </c>
      <c r="AW170" s="12" t="s">
        <v>30</v>
      </c>
      <c r="AX170" s="12" t="s">
        <v>73</v>
      </c>
      <c r="AY170" s="216" t="s">
        <v>130</v>
      </c>
    </row>
    <row r="171" spans="2:65" s="13" customFormat="1" ht="11.25">
      <c r="B171" s="217"/>
      <c r="C171" s="218"/>
      <c r="D171" s="207" t="s">
        <v>139</v>
      </c>
      <c r="E171" s="219" t="s">
        <v>1</v>
      </c>
      <c r="F171" s="220" t="s">
        <v>183</v>
      </c>
      <c r="G171" s="218"/>
      <c r="H171" s="221">
        <v>256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139</v>
      </c>
      <c r="AU171" s="227" t="s">
        <v>83</v>
      </c>
      <c r="AV171" s="13" t="s">
        <v>137</v>
      </c>
      <c r="AW171" s="13" t="s">
        <v>30</v>
      </c>
      <c r="AX171" s="13" t="s">
        <v>81</v>
      </c>
      <c r="AY171" s="227" t="s">
        <v>130</v>
      </c>
    </row>
    <row r="172" spans="2:65" s="1" customFormat="1" ht="24" customHeight="1">
      <c r="B172" s="34"/>
      <c r="C172" s="192" t="s">
        <v>215</v>
      </c>
      <c r="D172" s="192" t="s">
        <v>132</v>
      </c>
      <c r="E172" s="193" t="s">
        <v>216</v>
      </c>
      <c r="F172" s="194" t="s">
        <v>217</v>
      </c>
      <c r="G172" s="195" t="s">
        <v>135</v>
      </c>
      <c r="H172" s="196">
        <v>64</v>
      </c>
      <c r="I172" s="197"/>
      <c r="J172" s="198">
        <f>ROUND(I172*H172,2)</f>
        <v>0</v>
      </c>
      <c r="K172" s="194" t="s">
        <v>136</v>
      </c>
      <c r="L172" s="38"/>
      <c r="M172" s="199" t="s">
        <v>1</v>
      </c>
      <c r="N172" s="200" t="s">
        <v>38</v>
      </c>
      <c r="O172" s="66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AR172" s="203" t="s">
        <v>137</v>
      </c>
      <c r="AT172" s="203" t="s">
        <v>132</v>
      </c>
      <c r="AU172" s="203" t="s">
        <v>83</v>
      </c>
      <c r="AY172" s="17" t="s">
        <v>130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81</v>
      </c>
      <c r="BK172" s="204">
        <f>ROUND(I172*H172,2)</f>
        <v>0</v>
      </c>
      <c r="BL172" s="17" t="s">
        <v>137</v>
      </c>
      <c r="BM172" s="203" t="s">
        <v>218</v>
      </c>
    </row>
    <row r="173" spans="2:65" s="12" customFormat="1" ht="11.25">
      <c r="B173" s="205"/>
      <c r="C173" s="206"/>
      <c r="D173" s="207" t="s">
        <v>139</v>
      </c>
      <c r="E173" s="208" t="s">
        <v>1</v>
      </c>
      <c r="F173" s="209" t="s">
        <v>204</v>
      </c>
      <c r="G173" s="206"/>
      <c r="H173" s="210">
        <v>64</v>
      </c>
      <c r="I173" s="211"/>
      <c r="J173" s="206"/>
      <c r="K173" s="206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139</v>
      </c>
      <c r="AU173" s="216" t="s">
        <v>83</v>
      </c>
      <c r="AV173" s="12" t="s">
        <v>83</v>
      </c>
      <c r="AW173" s="12" t="s">
        <v>30</v>
      </c>
      <c r="AX173" s="12" t="s">
        <v>81</v>
      </c>
      <c r="AY173" s="216" t="s">
        <v>130</v>
      </c>
    </row>
    <row r="174" spans="2:65" s="11" customFormat="1" ht="22.9" customHeight="1">
      <c r="B174" s="176"/>
      <c r="C174" s="177"/>
      <c r="D174" s="178" t="s">
        <v>72</v>
      </c>
      <c r="E174" s="190" t="s">
        <v>83</v>
      </c>
      <c r="F174" s="190" t="s">
        <v>219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SUM(P175:P188)</f>
        <v>0</v>
      </c>
      <c r="Q174" s="184"/>
      <c r="R174" s="185">
        <f>SUM(R175:R188)</f>
        <v>49.879053559999996</v>
      </c>
      <c r="S174" s="184"/>
      <c r="T174" s="186">
        <f>SUM(T175:T188)</f>
        <v>0</v>
      </c>
      <c r="AR174" s="187" t="s">
        <v>81</v>
      </c>
      <c r="AT174" s="188" t="s">
        <v>72</v>
      </c>
      <c r="AU174" s="188" t="s">
        <v>81</v>
      </c>
      <c r="AY174" s="187" t="s">
        <v>130</v>
      </c>
      <c r="BK174" s="189">
        <f>SUM(BK175:BK188)</f>
        <v>0</v>
      </c>
    </row>
    <row r="175" spans="2:65" s="1" customFormat="1" ht="16.5" customHeight="1">
      <c r="B175" s="34"/>
      <c r="C175" s="192" t="s">
        <v>220</v>
      </c>
      <c r="D175" s="192" t="s">
        <v>132</v>
      </c>
      <c r="E175" s="193" t="s">
        <v>221</v>
      </c>
      <c r="F175" s="194" t="s">
        <v>222</v>
      </c>
      <c r="G175" s="195" t="s">
        <v>150</v>
      </c>
      <c r="H175" s="196">
        <v>14.08</v>
      </c>
      <c r="I175" s="197"/>
      <c r="J175" s="198">
        <f>ROUND(I175*H175,2)</f>
        <v>0</v>
      </c>
      <c r="K175" s="194" t="s">
        <v>136</v>
      </c>
      <c r="L175" s="38"/>
      <c r="M175" s="199" t="s">
        <v>1</v>
      </c>
      <c r="N175" s="200" t="s">
        <v>38</v>
      </c>
      <c r="O175" s="66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AR175" s="203" t="s">
        <v>137</v>
      </c>
      <c r="AT175" s="203" t="s">
        <v>132</v>
      </c>
      <c r="AU175" s="203" t="s">
        <v>83</v>
      </c>
      <c r="AY175" s="17" t="s">
        <v>130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81</v>
      </c>
      <c r="BK175" s="204">
        <f>ROUND(I175*H175,2)</f>
        <v>0</v>
      </c>
      <c r="BL175" s="17" t="s">
        <v>137</v>
      </c>
      <c r="BM175" s="203" t="s">
        <v>223</v>
      </c>
    </row>
    <row r="176" spans="2:65" s="12" customFormat="1" ht="11.25">
      <c r="B176" s="205"/>
      <c r="C176" s="206"/>
      <c r="D176" s="207" t="s">
        <v>139</v>
      </c>
      <c r="E176" s="208" t="s">
        <v>1</v>
      </c>
      <c r="F176" s="209" t="s">
        <v>224</v>
      </c>
      <c r="G176" s="206"/>
      <c r="H176" s="210">
        <v>14.08</v>
      </c>
      <c r="I176" s="211"/>
      <c r="J176" s="206"/>
      <c r="K176" s="206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139</v>
      </c>
      <c r="AU176" s="216" t="s">
        <v>83</v>
      </c>
      <c r="AV176" s="12" t="s">
        <v>83</v>
      </c>
      <c r="AW176" s="12" t="s">
        <v>30</v>
      </c>
      <c r="AX176" s="12" t="s">
        <v>81</v>
      </c>
      <c r="AY176" s="216" t="s">
        <v>130</v>
      </c>
    </row>
    <row r="177" spans="2:65" s="1" customFormat="1" ht="24" customHeight="1">
      <c r="B177" s="34"/>
      <c r="C177" s="192" t="s">
        <v>225</v>
      </c>
      <c r="D177" s="192" t="s">
        <v>132</v>
      </c>
      <c r="E177" s="193" t="s">
        <v>226</v>
      </c>
      <c r="F177" s="194" t="s">
        <v>227</v>
      </c>
      <c r="G177" s="195" t="s">
        <v>228</v>
      </c>
      <c r="H177" s="196">
        <v>80</v>
      </c>
      <c r="I177" s="197"/>
      <c r="J177" s="198">
        <f>ROUND(I177*H177,2)</f>
        <v>0</v>
      </c>
      <c r="K177" s="194" t="s">
        <v>136</v>
      </c>
      <c r="L177" s="38"/>
      <c r="M177" s="199" t="s">
        <v>1</v>
      </c>
      <c r="N177" s="200" t="s">
        <v>38</v>
      </c>
      <c r="O177" s="66"/>
      <c r="P177" s="201">
        <f>O177*H177</f>
        <v>0</v>
      </c>
      <c r="Q177" s="201">
        <v>4.8000000000000001E-4</v>
      </c>
      <c r="R177" s="201">
        <f>Q177*H177</f>
        <v>3.8400000000000004E-2</v>
      </c>
      <c r="S177" s="201">
        <v>0</v>
      </c>
      <c r="T177" s="202">
        <f>S177*H177</f>
        <v>0</v>
      </c>
      <c r="AR177" s="203" t="s">
        <v>137</v>
      </c>
      <c r="AT177" s="203" t="s">
        <v>132</v>
      </c>
      <c r="AU177" s="203" t="s">
        <v>83</v>
      </c>
      <c r="AY177" s="17" t="s">
        <v>130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81</v>
      </c>
      <c r="BK177" s="204">
        <f>ROUND(I177*H177,2)</f>
        <v>0</v>
      </c>
      <c r="BL177" s="17" t="s">
        <v>137</v>
      </c>
      <c r="BM177" s="203" t="s">
        <v>229</v>
      </c>
    </row>
    <row r="178" spans="2:65" s="12" customFormat="1" ht="11.25">
      <c r="B178" s="205"/>
      <c r="C178" s="206"/>
      <c r="D178" s="207" t="s">
        <v>139</v>
      </c>
      <c r="E178" s="208" t="s">
        <v>1</v>
      </c>
      <c r="F178" s="209" t="s">
        <v>230</v>
      </c>
      <c r="G178" s="206"/>
      <c r="H178" s="210">
        <v>80</v>
      </c>
      <c r="I178" s="211"/>
      <c r="J178" s="206"/>
      <c r="K178" s="206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139</v>
      </c>
      <c r="AU178" s="216" t="s">
        <v>83</v>
      </c>
      <c r="AV178" s="12" t="s">
        <v>83</v>
      </c>
      <c r="AW178" s="12" t="s">
        <v>30</v>
      </c>
      <c r="AX178" s="12" t="s">
        <v>81</v>
      </c>
      <c r="AY178" s="216" t="s">
        <v>130</v>
      </c>
    </row>
    <row r="179" spans="2:65" s="1" customFormat="1" ht="24" customHeight="1">
      <c r="B179" s="34"/>
      <c r="C179" s="192" t="s">
        <v>231</v>
      </c>
      <c r="D179" s="192" t="s">
        <v>132</v>
      </c>
      <c r="E179" s="193" t="s">
        <v>232</v>
      </c>
      <c r="F179" s="194" t="s">
        <v>233</v>
      </c>
      <c r="G179" s="195" t="s">
        <v>150</v>
      </c>
      <c r="H179" s="196">
        <v>9.6</v>
      </c>
      <c r="I179" s="197"/>
      <c r="J179" s="198">
        <f>ROUND(I179*H179,2)</f>
        <v>0</v>
      </c>
      <c r="K179" s="194" t="s">
        <v>136</v>
      </c>
      <c r="L179" s="38"/>
      <c r="M179" s="199" t="s">
        <v>1</v>
      </c>
      <c r="N179" s="200" t="s">
        <v>38</v>
      </c>
      <c r="O179" s="66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AR179" s="203" t="s">
        <v>137</v>
      </c>
      <c r="AT179" s="203" t="s">
        <v>132</v>
      </c>
      <c r="AU179" s="203" t="s">
        <v>83</v>
      </c>
      <c r="AY179" s="17" t="s">
        <v>130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81</v>
      </c>
      <c r="BK179" s="204">
        <f>ROUND(I179*H179,2)</f>
        <v>0</v>
      </c>
      <c r="BL179" s="17" t="s">
        <v>137</v>
      </c>
      <c r="BM179" s="203" t="s">
        <v>234</v>
      </c>
    </row>
    <row r="180" spans="2:65" s="12" customFormat="1" ht="11.25">
      <c r="B180" s="205"/>
      <c r="C180" s="206"/>
      <c r="D180" s="207" t="s">
        <v>139</v>
      </c>
      <c r="E180" s="208" t="s">
        <v>1</v>
      </c>
      <c r="F180" s="209" t="s">
        <v>235</v>
      </c>
      <c r="G180" s="206"/>
      <c r="H180" s="210">
        <v>9.6</v>
      </c>
      <c r="I180" s="211"/>
      <c r="J180" s="206"/>
      <c r="K180" s="206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139</v>
      </c>
      <c r="AU180" s="216" t="s">
        <v>83</v>
      </c>
      <c r="AV180" s="12" t="s">
        <v>83</v>
      </c>
      <c r="AW180" s="12" t="s">
        <v>30</v>
      </c>
      <c r="AX180" s="12" t="s">
        <v>81</v>
      </c>
      <c r="AY180" s="216" t="s">
        <v>130</v>
      </c>
    </row>
    <row r="181" spans="2:65" s="1" customFormat="1" ht="24" customHeight="1">
      <c r="B181" s="34"/>
      <c r="C181" s="192" t="s">
        <v>7</v>
      </c>
      <c r="D181" s="192" t="s">
        <v>132</v>
      </c>
      <c r="E181" s="193" t="s">
        <v>236</v>
      </c>
      <c r="F181" s="194" t="s">
        <v>237</v>
      </c>
      <c r="G181" s="195" t="s">
        <v>228</v>
      </c>
      <c r="H181" s="196">
        <v>70</v>
      </c>
      <c r="I181" s="197"/>
      <c r="J181" s="198">
        <f>ROUND(I181*H181,2)</f>
        <v>0</v>
      </c>
      <c r="K181" s="194" t="s">
        <v>136</v>
      </c>
      <c r="L181" s="38"/>
      <c r="M181" s="199" t="s">
        <v>1</v>
      </c>
      <c r="N181" s="200" t="s">
        <v>38</v>
      </c>
      <c r="O181" s="66"/>
      <c r="P181" s="201">
        <f>O181*H181</f>
        <v>0</v>
      </c>
      <c r="Q181" s="201">
        <v>5.0000000000000002E-5</v>
      </c>
      <c r="R181" s="201">
        <f>Q181*H181</f>
        <v>3.5000000000000001E-3</v>
      </c>
      <c r="S181" s="201">
        <v>0</v>
      </c>
      <c r="T181" s="202">
        <f>S181*H181</f>
        <v>0</v>
      </c>
      <c r="AR181" s="203" t="s">
        <v>137</v>
      </c>
      <c r="AT181" s="203" t="s">
        <v>132</v>
      </c>
      <c r="AU181" s="203" t="s">
        <v>83</v>
      </c>
      <c r="AY181" s="17" t="s">
        <v>130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81</v>
      </c>
      <c r="BK181" s="204">
        <f>ROUND(I181*H181,2)</f>
        <v>0</v>
      </c>
      <c r="BL181" s="17" t="s">
        <v>137</v>
      </c>
      <c r="BM181" s="203" t="s">
        <v>238</v>
      </c>
    </row>
    <row r="182" spans="2:65" s="12" customFormat="1" ht="11.25">
      <c r="B182" s="205"/>
      <c r="C182" s="206"/>
      <c r="D182" s="207" t="s">
        <v>139</v>
      </c>
      <c r="E182" s="208" t="s">
        <v>1</v>
      </c>
      <c r="F182" s="209" t="s">
        <v>239</v>
      </c>
      <c r="G182" s="206"/>
      <c r="H182" s="210">
        <v>70</v>
      </c>
      <c r="I182" s="211"/>
      <c r="J182" s="206"/>
      <c r="K182" s="206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139</v>
      </c>
      <c r="AU182" s="216" t="s">
        <v>83</v>
      </c>
      <c r="AV182" s="12" t="s">
        <v>83</v>
      </c>
      <c r="AW182" s="12" t="s">
        <v>30</v>
      </c>
      <c r="AX182" s="12" t="s">
        <v>81</v>
      </c>
      <c r="AY182" s="216" t="s">
        <v>130</v>
      </c>
    </row>
    <row r="183" spans="2:65" s="1" customFormat="1" ht="24" customHeight="1">
      <c r="B183" s="34"/>
      <c r="C183" s="192" t="s">
        <v>240</v>
      </c>
      <c r="D183" s="192" t="s">
        <v>132</v>
      </c>
      <c r="E183" s="193" t="s">
        <v>241</v>
      </c>
      <c r="F183" s="194" t="s">
        <v>242</v>
      </c>
      <c r="G183" s="195" t="s">
        <v>228</v>
      </c>
      <c r="H183" s="196">
        <v>70</v>
      </c>
      <c r="I183" s="197"/>
      <c r="J183" s="198">
        <f>ROUND(I183*H183,2)</f>
        <v>0</v>
      </c>
      <c r="K183" s="194" t="s">
        <v>136</v>
      </c>
      <c r="L183" s="38"/>
      <c r="M183" s="199" t="s">
        <v>1</v>
      </c>
      <c r="N183" s="200" t="s">
        <v>38</v>
      </c>
      <c r="O183" s="66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AR183" s="203" t="s">
        <v>137</v>
      </c>
      <c r="AT183" s="203" t="s">
        <v>132</v>
      </c>
      <c r="AU183" s="203" t="s">
        <v>83</v>
      </c>
      <c r="AY183" s="17" t="s">
        <v>130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81</v>
      </c>
      <c r="BK183" s="204">
        <f>ROUND(I183*H183,2)</f>
        <v>0</v>
      </c>
      <c r="BL183" s="17" t="s">
        <v>137</v>
      </c>
      <c r="BM183" s="203" t="s">
        <v>243</v>
      </c>
    </row>
    <row r="184" spans="2:65" s="12" customFormat="1" ht="11.25">
      <c r="B184" s="205"/>
      <c r="C184" s="206"/>
      <c r="D184" s="207" t="s">
        <v>139</v>
      </c>
      <c r="E184" s="208" t="s">
        <v>1</v>
      </c>
      <c r="F184" s="209" t="s">
        <v>239</v>
      </c>
      <c r="G184" s="206"/>
      <c r="H184" s="210">
        <v>70</v>
      </c>
      <c r="I184" s="211"/>
      <c r="J184" s="206"/>
      <c r="K184" s="206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139</v>
      </c>
      <c r="AU184" s="216" t="s">
        <v>83</v>
      </c>
      <c r="AV184" s="12" t="s">
        <v>83</v>
      </c>
      <c r="AW184" s="12" t="s">
        <v>30</v>
      </c>
      <c r="AX184" s="12" t="s">
        <v>81</v>
      </c>
      <c r="AY184" s="216" t="s">
        <v>130</v>
      </c>
    </row>
    <row r="185" spans="2:65" s="1" customFormat="1" ht="16.5" customHeight="1">
      <c r="B185" s="34"/>
      <c r="C185" s="239" t="s">
        <v>244</v>
      </c>
      <c r="D185" s="239" t="s">
        <v>205</v>
      </c>
      <c r="E185" s="240" t="s">
        <v>245</v>
      </c>
      <c r="F185" s="241" t="s">
        <v>246</v>
      </c>
      <c r="G185" s="242" t="s">
        <v>150</v>
      </c>
      <c r="H185" s="243">
        <v>19.792000000000002</v>
      </c>
      <c r="I185" s="244"/>
      <c r="J185" s="245">
        <f>ROUND(I185*H185,2)</f>
        <v>0</v>
      </c>
      <c r="K185" s="241" t="s">
        <v>136</v>
      </c>
      <c r="L185" s="246"/>
      <c r="M185" s="247" t="s">
        <v>1</v>
      </c>
      <c r="N185" s="248" t="s">
        <v>38</v>
      </c>
      <c r="O185" s="66"/>
      <c r="P185" s="201">
        <f>O185*H185</f>
        <v>0</v>
      </c>
      <c r="Q185" s="201">
        <v>2.4289999999999998</v>
      </c>
      <c r="R185" s="201">
        <f>Q185*H185</f>
        <v>48.074767999999999</v>
      </c>
      <c r="S185" s="201">
        <v>0</v>
      </c>
      <c r="T185" s="202">
        <f>S185*H185</f>
        <v>0</v>
      </c>
      <c r="AR185" s="203" t="s">
        <v>166</v>
      </c>
      <c r="AT185" s="203" t="s">
        <v>205</v>
      </c>
      <c r="AU185" s="203" t="s">
        <v>83</v>
      </c>
      <c r="AY185" s="17" t="s">
        <v>130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81</v>
      </c>
      <c r="BK185" s="204">
        <f>ROUND(I185*H185,2)</f>
        <v>0</v>
      </c>
      <c r="BL185" s="17" t="s">
        <v>137</v>
      </c>
      <c r="BM185" s="203" t="s">
        <v>247</v>
      </c>
    </row>
    <row r="186" spans="2:65" s="12" customFormat="1" ht="11.25">
      <c r="B186" s="205"/>
      <c r="C186" s="206"/>
      <c r="D186" s="207" t="s">
        <v>139</v>
      </c>
      <c r="E186" s="208" t="s">
        <v>1</v>
      </c>
      <c r="F186" s="209" t="s">
        <v>194</v>
      </c>
      <c r="G186" s="206"/>
      <c r="H186" s="210">
        <v>19.792000000000002</v>
      </c>
      <c r="I186" s="211"/>
      <c r="J186" s="206"/>
      <c r="K186" s="206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139</v>
      </c>
      <c r="AU186" s="216" t="s">
        <v>83</v>
      </c>
      <c r="AV186" s="12" t="s">
        <v>83</v>
      </c>
      <c r="AW186" s="12" t="s">
        <v>30</v>
      </c>
      <c r="AX186" s="12" t="s">
        <v>81</v>
      </c>
      <c r="AY186" s="216" t="s">
        <v>130</v>
      </c>
    </row>
    <row r="187" spans="2:65" s="1" customFormat="1" ht="24" customHeight="1">
      <c r="B187" s="34"/>
      <c r="C187" s="192" t="s">
        <v>248</v>
      </c>
      <c r="D187" s="192" t="s">
        <v>132</v>
      </c>
      <c r="E187" s="193" t="s">
        <v>249</v>
      </c>
      <c r="F187" s="194" t="s">
        <v>250</v>
      </c>
      <c r="G187" s="195" t="s">
        <v>251</v>
      </c>
      <c r="H187" s="196">
        <v>1.583</v>
      </c>
      <c r="I187" s="197"/>
      <c r="J187" s="198">
        <f>ROUND(I187*H187,2)</f>
        <v>0</v>
      </c>
      <c r="K187" s="194" t="s">
        <v>136</v>
      </c>
      <c r="L187" s="38"/>
      <c r="M187" s="199" t="s">
        <v>1</v>
      </c>
      <c r="N187" s="200" t="s">
        <v>38</v>
      </c>
      <c r="O187" s="66"/>
      <c r="P187" s="201">
        <f>O187*H187</f>
        <v>0</v>
      </c>
      <c r="Q187" s="201">
        <v>1.1133200000000001</v>
      </c>
      <c r="R187" s="201">
        <f>Q187*H187</f>
        <v>1.76238556</v>
      </c>
      <c r="S187" s="201">
        <v>0</v>
      </c>
      <c r="T187" s="202">
        <f>S187*H187</f>
        <v>0</v>
      </c>
      <c r="AR187" s="203" t="s">
        <v>137</v>
      </c>
      <c r="AT187" s="203" t="s">
        <v>132</v>
      </c>
      <c r="AU187" s="203" t="s">
        <v>83</v>
      </c>
      <c r="AY187" s="17" t="s">
        <v>130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81</v>
      </c>
      <c r="BK187" s="204">
        <f>ROUND(I187*H187,2)</f>
        <v>0</v>
      </c>
      <c r="BL187" s="17" t="s">
        <v>137</v>
      </c>
      <c r="BM187" s="203" t="s">
        <v>252</v>
      </c>
    </row>
    <row r="188" spans="2:65" s="12" customFormat="1" ht="11.25">
      <c r="B188" s="205"/>
      <c r="C188" s="206"/>
      <c r="D188" s="207" t="s">
        <v>139</v>
      </c>
      <c r="E188" s="208" t="s">
        <v>1</v>
      </c>
      <c r="F188" s="209" t="s">
        <v>253</v>
      </c>
      <c r="G188" s="206"/>
      <c r="H188" s="210">
        <v>1.583</v>
      </c>
      <c r="I188" s="211"/>
      <c r="J188" s="206"/>
      <c r="K188" s="206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139</v>
      </c>
      <c r="AU188" s="216" t="s">
        <v>83</v>
      </c>
      <c r="AV188" s="12" t="s">
        <v>83</v>
      </c>
      <c r="AW188" s="12" t="s">
        <v>30</v>
      </c>
      <c r="AX188" s="12" t="s">
        <v>81</v>
      </c>
      <c r="AY188" s="216" t="s">
        <v>130</v>
      </c>
    </row>
    <row r="189" spans="2:65" s="11" customFormat="1" ht="22.9" customHeight="1">
      <c r="B189" s="176"/>
      <c r="C189" s="177"/>
      <c r="D189" s="178" t="s">
        <v>72</v>
      </c>
      <c r="E189" s="190" t="s">
        <v>144</v>
      </c>
      <c r="F189" s="190" t="s">
        <v>254</v>
      </c>
      <c r="G189" s="177"/>
      <c r="H189" s="177"/>
      <c r="I189" s="180"/>
      <c r="J189" s="191">
        <f>BK189</f>
        <v>0</v>
      </c>
      <c r="K189" s="177"/>
      <c r="L189" s="182"/>
      <c r="M189" s="183"/>
      <c r="N189" s="184"/>
      <c r="O189" s="184"/>
      <c r="P189" s="185">
        <f>SUM(P190:P215)</f>
        <v>0</v>
      </c>
      <c r="Q189" s="184"/>
      <c r="R189" s="185">
        <f>SUM(R190:R215)</f>
        <v>125.12502059000001</v>
      </c>
      <c r="S189" s="184"/>
      <c r="T189" s="186">
        <f>SUM(T190:T215)</f>
        <v>0</v>
      </c>
      <c r="AR189" s="187" t="s">
        <v>81</v>
      </c>
      <c r="AT189" s="188" t="s">
        <v>72</v>
      </c>
      <c r="AU189" s="188" t="s">
        <v>81</v>
      </c>
      <c r="AY189" s="187" t="s">
        <v>130</v>
      </c>
      <c r="BK189" s="189">
        <f>SUM(BK190:BK215)</f>
        <v>0</v>
      </c>
    </row>
    <row r="190" spans="2:65" s="1" customFormat="1" ht="16.5" customHeight="1">
      <c r="B190" s="34"/>
      <c r="C190" s="192" t="s">
        <v>255</v>
      </c>
      <c r="D190" s="192" t="s">
        <v>132</v>
      </c>
      <c r="E190" s="193" t="s">
        <v>256</v>
      </c>
      <c r="F190" s="194" t="s">
        <v>257</v>
      </c>
      <c r="G190" s="195" t="s">
        <v>150</v>
      </c>
      <c r="H190" s="196">
        <v>7.68</v>
      </c>
      <c r="I190" s="197"/>
      <c r="J190" s="198">
        <f>ROUND(I190*H190,2)</f>
        <v>0</v>
      </c>
      <c r="K190" s="194" t="s">
        <v>136</v>
      </c>
      <c r="L190" s="38"/>
      <c r="M190" s="199" t="s">
        <v>1</v>
      </c>
      <c r="N190" s="200" t="s">
        <v>38</v>
      </c>
      <c r="O190" s="66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AR190" s="203" t="s">
        <v>137</v>
      </c>
      <c r="AT190" s="203" t="s">
        <v>132</v>
      </c>
      <c r="AU190" s="203" t="s">
        <v>83</v>
      </c>
      <c r="AY190" s="17" t="s">
        <v>130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81</v>
      </c>
      <c r="BK190" s="204">
        <f>ROUND(I190*H190,2)</f>
        <v>0</v>
      </c>
      <c r="BL190" s="17" t="s">
        <v>137</v>
      </c>
      <c r="BM190" s="203" t="s">
        <v>258</v>
      </c>
    </row>
    <row r="191" spans="2:65" s="12" customFormat="1" ht="11.25">
      <c r="B191" s="205"/>
      <c r="C191" s="206"/>
      <c r="D191" s="207" t="s">
        <v>139</v>
      </c>
      <c r="E191" s="208" t="s">
        <v>1</v>
      </c>
      <c r="F191" s="209" t="s">
        <v>259</v>
      </c>
      <c r="G191" s="206"/>
      <c r="H191" s="210">
        <v>7.68</v>
      </c>
      <c r="I191" s="211"/>
      <c r="J191" s="206"/>
      <c r="K191" s="206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139</v>
      </c>
      <c r="AU191" s="216" t="s">
        <v>83</v>
      </c>
      <c r="AV191" s="12" t="s">
        <v>83</v>
      </c>
      <c r="AW191" s="12" t="s">
        <v>30</v>
      </c>
      <c r="AX191" s="12" t="s">
        <v>81</v>
      </c>
      <c r="AY191" s="216" t="s">
        <v>130</v>
      </c>
    </row>
    <row r="192" spans="2:65" s="1" customFormat="1" ht="24" customHeight="1">
      <c r="B192" s="34"/>
      <c r="C192" s="192" t="s">
        <v>260</v>
      </c>
      <c r="D192" s="192" t="s">
        <v>132</v>
      </c>
      <c r="E192" s="193" t="s">
        <v>261</v>
      </c>
      <c r="F192" s="194" t="s">
        <v>262</v>
      </c>
      <c r="G192" s="195" t="s">
        <v>135</v>
      </c>
      <c r="H192" s="196">
        <v>32</v>
      </c>
      <c r="I192" s="197"/>
      <c r="J192" s="198">
        <f>ROUND(I192*H192,2)</f>
        <v>0</v>
      </c>
      <c r="K192" s="194" t="s">
        <v>136</v>
      </c>
      <c r="L192" s="38"/>
      <c r="M192" s="199" t="s">
        <v>1</v>
      </c>
      <c r="N192" s="200" t="s">
        <v>38</v>
      </c>
      <c r="O192" s="66"/>
      <c r="P192" s="201">
        <f>O192*H192</f>
        <v>0</v>
      </c>
      <c r="Q192" s="201">
        <v>2.5190000000000001E-2</v>
      </c>
      <c r="R192" s="201">
        <f>Q192*H192</f>
        <v>0.80608000000000002</v>
      </c>
      <c r="S192" s="201">
        <v>0</v>
      </c>
      <c r="T192" s="202">
        <f>S192*H192</f>
        <v>0</v>
      </c>
      <c r="AR192" s="203" t="s">
        <v>137</v>
      </c>
      <c r="AT192" s="203" t="s">
        <v>132</v>
      </c>
      <c r="AU192" s="203" t="s">
        <v>83</v>
      </c>
      <c r="AY192" s="17" t="s">
        <v>130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81</v>
      </c>
      <c r="BK192" s="204">
        <f>ROUND(I192*H192,2)</f>
        <v>0</v>
      </c>
      <c r="BL192" s="17" t="s">
        <v>137</v>
      </c>
      <c r="BM192" s="203" t="s">
        <v>263</v>
      </c>
    </row>
    <row r="193" spans="2:65" s="12" customFormat="1" ht="11.25">
      <c r="B193" s="205"/>
      <c r="C193" s="206"/>
      <c r="D193" s="207" t="s">
        <v>139</v>
      </c>
      <c r="E193" s="208" t="s">
        <v>1</v>
      </c>
      <c r="F193" s="209" t="s">
        <v>264</v>
      </c>
      <c r="G193" s="206"/>
      <c r="H193" s="210">
        <v>25.6</v>
      </c>
      <c r="I193" s="211"/>
      <c r="J193" s="206"/>
      <c r="K193" s="206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139</v>
      </c>
      <c r="AU193" s="216" t="s">
        <v>83</v>
      </c>
      <c r="AV193" s="12" t="s">
        <v>83</v>
      </c>
      <c r="AW193" s="12" t="s">
        <v>30</v>
      </c>
      <c r="AX193" s="12" t="s">
        <v>73</v>
      </c>
      <c r="AY193" s="216" t="s">
        <v>130</v>
      </c>
    </row>
    <row r="194" spans="2:65" s="12" customFormat="1" ht="11.25">
      <c r="B194" s="205"/>
      <c r="C194" s="206"/>
      <c r="D194" s="207" t="s">
        <v>139</v>
      </c>
      <c r="E194" s="208" t="s">
        <v>1</v>
      </c>
      <c r="F194" s="209" t="s">
        <v>265</v>
      </c>
      <c r="G194" s="206"/>
      <c r="H194" s="210">
        <v>6.4</v>
      </c>
      <c r="I194" s="211"/>
      <c r="J194" s="206"/>
      <c r="K194" s="206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139</v>
      </c>
      <c r="AU194" s="216" t="s">
        <v>83</v>
      </c>
      <c r="AV194" s="12" t="s">
        <v>83</v>
      </c>
      <c r="AW194" s="12" t="s">
        <v>30</v>
      </c>
      <c r="AX194" s="12" t="s">
        <v>73</v>
      </c>
      <c r="AY194" s="216" t="s">
        <v>130</v>
      </c>
    </row>
    <row r="195" spans="2:65" s="13" customFormat="1" ht="11.25">
      <c r="B195" s="217"/>
      <c r="C195" s="218"/>
      <c r="D195" s="207" t="s">
        <v>139</v>
      </c>
      <c r="E195" s="219" t="s">
        <v>1</v>
      </c>
      <c r="F195" s="220" t="s">
        <v>183</v>
      </c>
      <c r="G195" s="218"/>
      <c r="H195" s="221">
        <v>32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139</v>
      </c>
      <c r="AU195" s="227" t="s">
        <v>83</v>
      </c>
      <c r="AV195" s="13" t="s">
        <v>137</v>
      </c>
      <c r="AW195" s="13" t="s">
        <v>30</v>
      </c>
      <c r="AX195" s="13" t="s">
        <v>81</v>
      </c>
      <c r="AY195" s="227" t="s">
        <v>130</v>
      </c>
    </row>
    <row r="196" spans="2:65" s="1" customFormat="1" ht="24" customHeight="1">
      <c r="B196" s="34"/>
      <c r="C196" s="192" t="s">
        <v>266</v>
      </c>
      <c r="D196" s="192" t="s">
        <v>132</v>
      </c>
      <c r="E196" s="193" t="s">
        <v>267</v>
      </c>
      <c r="F196" s="194" t="s">
        <v>268</v>
      </c>
      <c r="G196" s="195" t="s">
        <v>135</v>
      </c>
      <c r="H196" s="196">
        <v>32</v>
      </c>
      <c r="I196" s="197"/>
      <c r="J196" s="198">
        <f>ROUND(I196*H196,2)</f>
        <v>0</v>
      </c>
      <c r="K196" s="194" t="s">
        <v>136</v>
      </c>
      <c r="L196" s="38"/>
      <c r="M196" s="199" t="s">
        <v>1</v>
      </c>
      <c r="N196" s="200" t="s">
        <v>38</v>
      </c>
      <c r="O196" s="66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AR196" s="203" t="s">
        <v>137</v>
      </c>
      <c r="AT196" s="203" t="s">
        <v>132</v>
      </c>
      <c r="AU196" s="203" t="s">
        <v>83</v>
      </c>
      <c r="AY196" s="17" t="s">
        <v>130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81</v>
      </c>
      <c r="BK196" s="204">
        <f>ROUND(I196*H196,2)</f>
        <v>0</v>
      </c>
      <c r="BL196" s="17" t="s">
        <v>137</v>
      </c>
      <c r="BM196" s="203" t="s">
        <v>269</v>
      </c>
    </row>
    <row r="197" spans="2:65" s="12" customFormat="1" ht="11.25">
      <c r="B197" s="205"/>
      <c r="C197" s="206"/>
      <c r="D197" s="207" t="s">
        <v>139</v>
      </c>
      <c r="E197" s="208" t="s">
        <v>1</v>
      </c>
      <c r="F197" s="209" t="s">
        <v>264</v>
      </c>
      <c r="G197" s="206"/>
      <c r="H197" s="210">
        <v>25.6</v>
      </c>
      <c r="I197" s="211"/>
      <c r="J197" s="206"/>
      <c r="K197" s="206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139</v>
      </c>
      <c r="AU197" s="216" t="s">
        <v>83</v>
      </c>
      <c r="AV197" s="12" t="s">
        <v>83</v>
      </c>
      <c r="AW197" s="12" t="s">
        <v>30</v>
      </c>
      <c r="AX197" s="12" t="s">
        <v>73</v>
      </c>
      <c r="AY197" s="216" t="s">
        <v>130</v>
      </c>
    </row>
    <row r="198" spans="2:65" s="12" customFormat="1" ht="11.25">
      <c r="B198" s="205"/>
      <c r="C198" s="206"/>
      <c r="D198" s="207" t="s">
        <v>139</v>
      </c>
      <c r="E198" s="208" t="s">
        <v>1</v>
      </c>
      <c r="F198" s="209" t="s">
        <v>265</v>
      </c>
      <c r="G198" s="206"/>
      <c r="H198" s="210">
        <v>6.4</v>
      </c>
      <c r="I198" s="211"/>
      <c r="J198" s="206"/>
      <c r="K198" s="206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139</v>
      </c>
      <c r="AU198" s="216" t="s">
        <v>83</v>
      </c>
      <c r="AV198" s="12" t="s">
        <v>83</v>
      </c>
      <c r="AW198" s="12" t="s">
        <v>30</v>
      </c>
      <c r="AX198" s="12" t="s">
        <v>73</v>
      </c>
      <c r="AY198" s="216" t="s">
        <v>130</v>
      </c>
    </row>
    <row r="199" spans="2:65" s="13" customFormat="1" ht="11.25">
      <c r="B199" s="217"/>
      <c r="C199" s="218"/>
      <c r="D199" s="207" t="s">
        <v>139</v>
      </c>
      <c r="E199" s="219" t="s">
        <v>1</v>
      </c>
      <c r="F199" s="220" t="s">
        <v>183</v>
      </c>
      <c r="G199" s="218"/>
      <c r="H199" s="221">
        <v>32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139</v>
      </c>
      <c r="AU199" s="227" t="s">
        <v>83</v>
      </c>
      <c r="AV199" s="13" t="s">
        <v>137</v>
      </c>
      <c r="AW199" s="13" t="s">
        <v>30</v>
      </c>
      <c r="AX199" s="13" t="s">
        <v>81</v>
      </c>
      <c r="AY199" s="227" t="s">
        <v>130</v>
      </c>
    </row>
    <row r="200" spans="2:65" s="1" customFormat="1" ht="24" customHeight="1">
      <c r="B200" s="34"/>
      <c r="C200" s="192" t="s">
        <v>270</v>
      </c>
      <c r="D200" s="192" t="s">
        <v>132</v>
      </c>
      <c r="E200" s="193" t="s">
        <v>271</v>
      </c>
      <c r="F200" s="194" t="s">
        <v>272</v>
      </c>
      <c r="G200" s="195" t="s">
        <v>251</v>
      </c>
      <c r="H200" s="196">
        <v>0.61399999999999999</v>
      </c>
      <c r="I200" s="197"/>
      <c r="J200" s="198">
        <f>ROUND(I200*H200,2)</f>
        <v>0</v>
      </c>
      <c r="K200" s="194" t="s">
        <v>136</v>
      </c>
      <c r="L200" s="38"/>
      <c r="M200" s="199" t="s">
        <v>1</v>
      </c>
      <c r="N200" s="200" t="s">
        <v>38</v>
      </c>
      <c r="O200" s="66"/>
      <c r="P200" s="201">
        <f>O200*H200</f>
        <v>0</v>
      </c>
      <c r="Q200" s="201">
        <v>1.04711</v>
      </c>
      <c r="R200" s="201">
        <f>Q200*H200</f>
        <v>0.64292554000000002</v>
      </c>
      <c r="S200" s="201">
        <v>0</v>
      </c>
      <c r="T200" s="202">
        <f>S200*H200</f>
        <v>0</v>
      </c>
      <c r="AR200" s="203" t="s">
        <v>137</v>
      </c>
      <c r="AT200" s="203" t="s">
        <v>132</v>
      </c>
      <c r="AU200" s="203" t="s">
        <v>83</v>
      </c>
      <c r="AY200" s="17" t="s">
        <v>130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81</v>
      </c>
      <c r="BK200" s="204">
        <f>ROUND(I200*H200,2)</f>
        <v>0</v>
      </c>
      <c r="BL200" s="17" t="s">
        <v>137</v>
      </c>
      <c r="BM200" s="203" t="s">
        <v>273</v>
      </c>
    </row>
    <row r="201" spans="2:65" s="12" customFormat="1" ht="11.25">
      <c r="B201" s="205"/>
      <c r="C201" s="206"/>
      <c r="D201" s="207" t="s">
        <v>139</v>
      </c>
      <c r="E201" s="208" t="s">
        <v>1</v>
      </c>
      <c r="F201" s="209" t="s">
        <v>274</v>
      </c>
      <c r="G201" s="206"/>
      <c r="H201" s="210">
        <v>0.61399999999999999</v>
      </c>
      <c r="I201" s="211"/>
      <c r="J201" s="206"/>
      <c r="K201" s="206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139</v>
      </c>
      <c r="AU201" s="216" t="s">
        <v>83</v>
      </c>
      <c r="AV201" s="12" t="s">
        <v>83</v>
      </c>
      <c r="AW201" s="12" t="s">
        <v>30</v>
      </c>
      <c r="AX201" s="12" t="s">
        <v>81</v>
      </c>
      <c r="AY201" s="216" t="s">
        <v>130</v>
      </c>
    </row>
    <row r="202" spans="2:65" s="1" customFormat="1" ht="24" customHeight="1">
      <c r="B202" s="34"/>
      <c r="C202" s="192" t="s">
        <v>275</v>
      </c>
      <c r="D202" s="192" t="s">
        <v>132</v>
      </c>
      <c r="E202" s="193" t="s">
        <v>276</v>
      </c>
      <c r="F202" s="194" t="s">
        <v>277</v>
      </c>
      <c r="G202" s="195" t="s">
        <v>150</v>
      </c>
      <c r="H202" s="196">
        <v>29.44</v>
      </c>
      <c r="I202" s="197"/>
      <c r="J202" s="198">
        <f>ROUND(I202*H202,2)</f>
        <v>0</v>
      </c>
      <c r="K202" s="194" t="s">
        <v>136</v>
      </c>
      <c r="L202" s="38"/>
      <c r="M202" s="199" t="s">
        <v>1</v>
      </c>
      <c r="N202" s="200" t="s">
        <v>38</v>
      </c>
      <c r="O202" s="66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AR202" s="203" t="s">
        <v>137</v>
      </c>
      <c r="AT202" s="203" t="s">
        <v>132</v>
      </c>
      <c r="AU202" s="203" t="s">
        <v>83</v>
      </c>
      <c r="AY202" s="17" t="s">
        <v>130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81</v>
      </c>
      <c r="BK202" s="204">
        <f>ROUND(I202*H202,2)</f>
        <v>0</v>
      </c>
      <c r="BL202" s="17" t="s">
        <v>137</v>
      </c>
      <c r="BM202" s="203" t="s">
        <v>278</v>
      </c>
    </row>
    <row r="203" spans="2:65" s="12" customFormat="1" ht="11.25">
      <c r="B203" s="205"/>
      <c r="C203" s="206"/>
      <c r="D203" s="207" t="s">
        <v>139</v>
      </c>
      <c r="E203" s="208" t="s">
        <v>1</v>
      </c>
      <c r="F203" s="209" t="s">
        <v>279</v>
      </c>
      <c r="G203" s="206"/>
      <c r="H203" s="210">
        <v>29.44</v>
      </c>
      <c r="I203" s="211"/>
      <c r="J203" s="206"/>
      <c r="K203" s="206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139</v>
      </c>
      <c r="AU203" s="216" t="s">
        <v>83</v>
      </c>
      <c r="AV203" s="12" t="s">
        <v>83</v>
      </c>
      <c r="AW203" s="12" t="s">
        <v>30</v>
      </c>
      <c r="AX203" s="12" t="s">
        <v>81</v>
      </c>
      <c r="AY203" s="216" t="s">
        <v>130</v>
      </c>
    </row>
    <row r="204" spans="2:65" s="1" customFormat="1" ht="24" customHeight="1">
      <c r="B204" s="34"/>
      <c r="C204" s="192" t="s">
        <v>280</v>
      </c>
      <c r="D204" s="192" t="s">
        <v>132</v>
      </c>
      <c r="E204" s="193" t="s">
        <v>281</v>
      </c>
      <c r="F204" s="194" t="s">
        <v>282</v>
      </c>
      <c r="G204" s="195" t="s">
        <v>135</v>
      </c>
      <c r="H204" s="196">
        <v>96</v>
      </c>
      <c r="I204" s="197"/>
      <c r="J204" s="198">
        <f>ROUND(I204*H204,2)</f>
        <v>0</v>
      </c>
      <c r="K204" s="194" t="s">
        <v>136</v>
      </c>
      <c r="L204" s="38"/>
      <c r="M204" s="199" t="s">
        <v>1</v>
      </c>
      <c r="N204" s="200" t="s">
        <v>38</v>
      </c>
      <c r="O204" s="66"/>
      <c r="P204" s="201">
        <f>O204*H204</f>
        <v>0</v>
      </c>
      <c r="Q204" s="201">
        <v>2.3700000000000001E-3</v>
      </c>
      <c r="R204" s="201">
        <f>Q204*H204</f>
        <v>0.22752</v>
      </c>
      <c r="S204" s="201">
        <v>0</v>
      </c>
      <c r="T204" s="202">
        <f>S204*H204</f>
        <v>0</v>
      </c>
      <c r="AR204" s="203" t="s">
        <v>137</v>
      </c>
      <c r="AT204" s="203" t="s">
        <v>132</v>
      </c>
      <c r="AU204" s="203" t="s">
        <v>83</v>
      </c>
      <c r="AY204" s="17" t="s">
        <v>130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81</v>
      </c>
      <c r="BK204" s="204">
        <f>ROUND(I204*H204,2)</f>
        <v>0</v>
      </c>
      <c r="BL204" s="17" t="s">
        <v>137</v>
      </c>
      <c r="BM204" s="203" t="s">
        <v>283</v>
      </c>
    </row>
    <row r="205" spans="2:65" s="12" customFormat="1" ht="11.25">
      <c r="B205" s="205"/>
      <c r="C205" s="206"/>
      <c r="D205" s="207" t="s">
        <v>139</v>
      </c>
      <c r="E205" s="208" t="s">
        <v>1</v>
      </c>
      <c r="F205" s="209" t="s">
        <v>284</v>
      </c>
      <c r="G205" s="206"/>
      <c r="H205" s="210">
        <v>48</v>
      </c>
      <c r="I205" s="211"/>
      <c r="J205" s="206"/>
      <c r="K205" s="206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139</v>
      </c>
      <c r="AU205" s="216" t="s">
        <v>83</v>
      </c>
      <c r="AV205" s="12" t="s">
        <v>83</v>
      </c>
      <c r="AW205" s="12" t="s">
        <v>30</v>
      </c>
      <c r="AX205" s="12" t="s">
        <v>73</v>
      </c>
      <c r="AY205" s="216" t="s">
        <v>130</v>
      </c>
    </row>
    <row r="206" spans="2:65" s="12" customFormat="1" ht="11.25">
      <c r="B206" s="205"/>
      <c r="C206" s="206"/>
      <c r="D206" s="207" t="s">
        <v>139</v>
      </c>
      <c r="E206" s="208" t="s">
        <v>1</v>
      </c>
      <c r="F206" s="209" t="s">
        <v>285</v>
      </c>
      <c r="G206" s="206"/>
      <c r="H206" s="210">
        <v>48</v>
      </c>
      <c r="I206" s="211"/>
      <c r="J206" s="206"/>
      <c r="K206" s="206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139</v>
      </c>
      <c r="AU206" s="216" t="s">
        <v>83</v>
      </c>
      <c r="AV206" s="12" t="s">
        <v>83</v>
      </c>
      <c r="AW206" s="12" t="s">
        <v>30</v>
      </c>
      <c r="AX206" s="12" t="s">
        <v>73</v>
      </c>
      <c r="AY206" s="216" t="s">
        <v>130</v>
      </c>
    </row>
    <row r="207" spans="2:65" s="13" customFormat="1" ht="11.25">
      <c r="B207" s="217"/>
      <c r="C207" s="218"/>
      <c r="D207" s="207" t="s">
        <v>139</v>
      </c>
      <c r="E207" s="219" t="s">
        <v>1</v>
      </c>
      <c r="F207" s="220" t="s">
        <v>183</v>
      </c>
      <c r="G207" s="218"/>
      <c r="H207" s="221">
        <v>96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139</v>
      </c>
      <c r="AU207" s="227" t="s">
        <v>83</v>
      </c>
      <c r="AV207" s="13" t="s">
        <v>137</v>
      </c>
      <c r="AW207" s="13" t="s">
        <v>30</v>
      </c>
      <c r="AX207" s="13" t="s">
        <v>81</v>
      </c>
      <c r="AY207" s="227" t="s">
        <v>130</v>
      </c>
    </row>
    <row r="208" spans="2:65" s="1" customFormat="1" ht="24" customHeight="1">
      <c r="B208" s="34"/>
      <c r="C208" s="192" t="s">
        <v>286</v>
      </c>
      <c r="D208" s="192" t="s">
        <v>132</v>
      </c>
      <c r="E208" s="193" t="s">
        <v>287</v>
      </c>
      <c r="F208" s="194" t="s">
        <v>288</v>
      </c>
      <c r="G208" s="195" t="s">
        <v>135</v>
      </c>
      <c r="H208" s="196">
        <v>96</v>
      </c>
      <c r="I208" s="197"/>
      <c r="J208" s="198">
        <f>ROUND(I208*H208,2)</f>
        <v>0</v>
      </c>
      <c r="K208" s="194" t="s">
        <v>136</v>
      </c>
      <c r="L208" s="38"/>
      <c r="M208" s="199" t="s">
        <v>1</v>
      </c>
      <c r="N208" s="200" t="s">
        <v>38</v>
      </c>
      <c r="O208" s="66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AR208" s="203" t="s">
        <v>137</v>
      </c>
      <c r="AT208" s="203" t="s">
        <v>132</v>
      </c>
      <c r="AU208" s="203" t="s">
        <v>83</v>
      </c>
      <c r="AY208" s="17" t="s">
        <v>130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81</v>
      </c>
      <c r="BK208" s="204">
        <f>ROUND(I208*H208,2)</f>
        <v>0</v>
      </c>
      <c r="BL208" s="17" t="s">
        <v>137</v>
      </c>
      <c r="BM208" s="203" t="s">
        <v>289</v>
      </c>
    </row>
    <row r="209" spans="2:65" s="12" customFormat="1" ht="11.25">
      <c r="B209" s="205"/>
      <c r="C209" s="206"/>
      <c r="D209" s="207" t="s">
        <v>139</v>
      </c>
      <c r="E209" s="208" t="s">
        <v>1</v>
      </c>
      <c r="F209" s="209" t="s">
        <v>284</v>
      </c>
      <c r="G209" s="206"/>
      <c r="H209" s="210">
        <v>48</v>
      </c>
      <c r="I209" s="211"/>
      <c r="J209" s="206"/>
      <c r="K209" s="206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139</v>
      </c>
      <c r="AU209" s="216" t="s">
        <v>83</v>
      </c>
      <c r="AV209" s="12" t="s">
        <v>83</v>
      </c>
      <c r="AW209" s="12" t="s">
        <v>30</v>
      </c>
      <c r="AX209" s="12" t="s">
        <v>73</v>
      </c>
      <c r="AY209" s="216" t="s">
        <v>130</v>
      </c>
    </row>
    <row r="210" spans="2:65" s="12" customFormat="1" ht="11.25">
      <c r="B210" s="205"/>
      <c r="C210" s="206"/>
      <c r="D210" s="207" t="s">
        <v>139</v>
      </c>
      <c r="E210" s="208" t="s">
        <v>1</v>
      </c>
      <c r="F210" s="209" t="s">
        <v>285</v>
      </c>
      <c r="G210" s="206"/>
      <c r="H210" s="210">
        <v>48</v>
      </c>
      <c r="I210" s="211"/>
      <c r="J210" s="206"/>
      <c r="K210" s="206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139</v>
      </c>
      <c r="AU210" s="216" t="s">
        <v>83</v>
      </c>
      <c r="AV210" s="12" t="s">
        <v>83</v>
      </c>
      <c r="AW210" s="12" t="s">
        <v>30</v>
      </c>
      <c r="AX210" s="12" t="s">
        <v>73</v>
      </c>
      <c r="AY210" s="216" t="s">
        <v>130</v>
      </c>
    </row>
    <row r="211" spans="2:65" s="13" customFormat="1" ht="11.25">
      <c r="B211" s="217"/>
      <c r="C211" s="218"/>
      <c r="D211" s="207" t="s">
        <v>139</v>
      </c>
      <c r="E211" s="219" t="s">
        <v>1</v>
      </c>
      <c r="F211" s="220" t="s">
        <v>183</v>
      </c>
      <c r="G211" s="218"/>
      <c r="H211" s="221">
        <v>96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139</v>
      </c>
      <c r="AU211" s="227" t="s">
        <v>83</v>
      </c>
      <c r="AV211" s="13" t="s">
        <v>137</v>
      </c>
      <c r="AW211" s="13" t="s">
        <v>30</v>
      </c>
      <c r="AX211" s="13" t="s">
        <v>81</v>
      </c>
      <c r="AY211" s="227" t="s">
        <v>130</v>
      </c>
    </row>
    <row r="212" spans="2:65" s="1" customFormat="1" ht="24" customHeight="1">
      <c r="B212" s="34"/>
      <c r="C212" s="192" t="s">
        <v>290</v>
      </c>
      <c r="D212" s="192" t="s">
        <v>132</v>
      </c>
      <c r="E212" s="193" t="s">
        <v>291</v>
      </c>
      <c r="F212" s="194" t="s">
        <v>292</v>
      </c>
      <c r="G212" s="195" t="s">
        <v>251</v>
      </c>
      <c r="H212" s="196">
        <v>2.355</v>
      </c>
      <c r="I212" s="197"/>
      <c r="J212" s="198">
        <f>ROUND(I212*H212,2)</f>
        <v>0</v>
      </c>
      <c r="K212" s="194" t="s">
        <v>136</v>
      </c>
      <c r="L212" s="38"/>
      <c r="M212" s="199" t="s">
        <v>1</v>
      </c>
      <c r="N212" s="200" t="s">
        <v>38</v>
      </c>
      <c r="O212" s="66"/>
      <c r="P212" s="201">
        <f>O212*H212</f>
        <v>0</v>
      </c>
      <c r="Q212" s="201">
        <v>1.04331</v>
      </c>
      <c r="R212" s="201">
        <f>Q212*H212</f>
        <v>2.4569950499999997</v>
      </c>
      <c r="S212" s="201">
        <v>0</v>
      </c>
      <c r="T212" s="202">
        <f>S212*H212</f>
        <v>0</v>
      </c>
      <c r="AR212" s="203" t="s">
        <v>137</v>
      </c>
      <c r="AT212" s="203" t="s">
        <v>132</v>
      </c>
      <c r="AU212" s="203" t="s">
        <v>83</v>
      </c>
      <c r="AY212" s="17" t="s">
        <v>130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81</v>
      </c>
      <c r="BK212" s="204">
        <f>ROUND(I212*H212,2)</f>
        <v>0</v>
      </c>
      <c r="BL212" s="17" t="s">
        <v>137</v>
      </c>
      <c r="BM212" s="203" t="s">
        <v>293</v>
      </c>
    </row>
    <row r="213" spans="2:65" s="12" customFormat="1" ht="11.25">
      <c r="B213" s="205"/>
      <c r="C213" s="206"/>
      <c r="D213" s="207" t="s">
        <v>139</v>
      </c>
      <c r="E213" s="208" t="s">
        <v>1</v>
      </c>
      <c r="F213" s="209" t="s">
        <v>294</v>
      </c>
      <c r="G213" s="206"/>
      <c r="H213" s="210">
        <v>2.355</v>
      </c>
      <c r="I213" s="211"/>
      <c r="J213" s="206"/>
      <c r="K213" s="206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139</v>
      </c>
      <c r="AU213" s="216" t="s">
        <v>83</v>
      </c>
      <c r="AV213" s="12" t="s">
        <v>83</v>
      </c>
      <c r="AW213" s="12" t="s">
        <v>30</v>
      </c>
      <c r="AX213" s="12" t="s">
        <v>81</v>
      </c>
      <c r="AY213" s="216" t="s">
        <v>130</v>
      </c>
    </row>
    <row r="214" spans="2:65" s="1" customFormat="1" ht="24" customHeight="1">
      <c r="B214" s="34"/>
      <c r="C214" s="192" t="s">
        <v>295</v>
      </c>
      <c r="D214" s="192" t="s">
        <v>132</v>
      </c>
      <c r="E214" s="193" t="s">
        <v>296</v>
      </c>
      <c r="F214" s="194" t="s">
        <v>297</v>
      </c>
      <c r="G214" s="195" t="s">
        <v>150</v>
      </c>
      <c r="H214" s="196">
        <v>57.96</v>
      </c>
      <c r="I214" s="197"/>
      <c r="J214" s="198">
        <f>ROUND(I214*H214,2)</f>
        <v>0</v>
      </c>
      <c r="K214" s="194" t="s">
        <v>136</v>
      </c>
      <c r="L214" s="38"/>
      <c r="M214" s="199" t="s">
        <v>1</v>
      </c>
      <c r="N214" s="200" t="s">
        <v>38</v>
      </c>
      <c r="O214" s="66"/>
      <c r="P214" s="201">
        <f>O214*H214</f>
        <v>0</v>
      </c>
      <c r="Q214" s="201">
        <v>2.0874999999999999</v>
      </c>
      <c r="R214" s="201">
        <f>Q214*H214</f>
        <v>120.9915</v>
      </c>
      <c r="S214" s="201">
        <v>0</v>
      </c>
      <c r="T214" s="202">
        <f>S214*H214</f>
        <v>0</v>
      </c>
      <c r="AR214" s="203" t="s">
        <v>137</v>
      </c>
      <c r="AT214" s="203" t="s">
        <v>132</v>
      </c>
      <c r="AU214" s="203" t="s">
        <v>83</v>
      </c>
      <c r="AY214" s="17" t="s">
        <v>130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81</v>
      </c>
      <c r="BK214" s="204">
        <f>ROUND(I214*H214,2)</f>
        <v>0</v>
      </c>
      <c r="BL214" s="17" t="s">
        <v>137</v>
      </c>
      <c r="BM214" s="203" t="s">
        <v>298</v>
      </c>
    </row>
    <row r="215" spans="2:65" s="12" customFormat="1" ht="11.25">
      <c r="B215" s="205"/>
      <c r="C215" s="206"/>
      <c r="D215" s="207" t="s">
        <v>139</v>
      </c>
      <c r="E215" s="208" t="s">
        <v>1</v>
      </c>
      <c r="F215" s="209" t="s">
        <v>299</v>
      </c>
      <c r="G215" s="206"/>
      <c r="H215" s="210">
        <v>57.96</v>
      </c>
      <c r="I215" s="211"/>
      <c r="J215" s="206"/>
      <c r="K215" s="206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139</v>
      </c>
      <c r="AU215" s="216" t="s">
        <v>83</v>
      </c>
      <c r="AV215" s="12" t="s">
        <v>83</v>
      </c>
      <c r="AW215" s="12" t="s">
        <v>30</v>
      </c>
      <c r="AX215" s="12" t="s">
        <v>81</v>
      </c>
      <c r="AY215" s="216" t="s">
        <v>130</v>
      </c>
    </row>
    <row r="216" spans="2:65" s="11" customFormat="1" ht="22.9" customHeight="1">
      <c r="B216" s="176"/>
      <c r="C216" s="177"/>
      <c r="D216" s="178" t="s">
        <v>72</v>
      </c>
      <c r="E216" s="190" t="s">
        <v>153</v>
      </c>
      <c r="F216" s="190" t="s">
        <v>300</v>
      </c>
      <c r="G216" s="177"/>
      <c r="H216" s="177"/>
      <c r="I216" s="180"/>
      <c r="J216" s="191">
        <f>BK216</f>
        <v>0</v>
      </c>
      <c r="K216" s="177"/>
      <c r="L216" s="182"/>
      <c r="M216" s="183"/>
      <c r="N216" s="184"/>
      <c r="O216" s="184"/>
      <c r="P216" s="185">
        <f>SUM(P217:P218)</f>
        <v>0</v>
      </c>
      <c r="Q216" s="184"/>
      <c r="R216" s="185">
        <f>SUM(R217:R218)</f>
        <v>190.58411519999999</v>
      </c>
      <c r="S216" s="184"/>
      <c r="T216" s="186">
        <f>SUM(T217:T218)</f>
        <v>0</v>
      </c>
      <c r="AR216" s="187" t="s">
        <v>81</v>
      </c>
      <c r="AT216" s="188" t="s">
        <v>72</v>
      </c>
      <c r="AU216" s="188" t="s">
        <v>81</v>
      </c>
      <c r="AY216" s="187" t="s">
        <v>130</v>
      </c>
      <c r="BK216" s="189">
        <f>SUM(BK217:BK218)</f>
        <v>0</v>
      </c>
    </row>
    <row r="217" spans="2:65" s="1" customFormat="1" ht="36" customHeight="1">
      <c r="B217" s="34"/>
      <c r="C217" s="192" t="s">
        <v>301</v>
      </c>
      <c r="D217" s="192" t="s">
        <v>132</v>
      </c>
      <c r="E217" s="193" t="s">
        <v>302</v>
      </c>
      <c r="F217" s="194" t="s">
        <v>303</v>
      </c>
      <c r="G217" s="195" t="s">
        <v>135</v>
      </c>
      <c r="H217" s="196">
        <v>192</v>
      </c>
      <c r="I217" s="197"/>
      <c r="J217" s="198">
        <f>ROUND(I217*H217,2)</f>
        <v>0</v>
      </c>
      <c r="K217" s="194" t="s">
        <v>136</v>
      </c>
      <c r="L217" s="38"/>
      <c r="M217" s="199" t="s">
        <v>1</v>
      </c>
      <c r="N217" s="200" t="s">
        <v>38</v>
      </c>
      <c r="O217" s="66"/>
      <c r="P217" s="201">
        <f>O217*H217</f>
        <v>0</v>
      </c>
      <c r="Q217" s="201">
        <v>0.9926256</v>
      </c>
      <c r="R217" s="201">
        <f>Q217*H217</f>
        <v>190.58411519999999</v>
      </c>
      <c r="S217" s="201">
        <v>0</v>
      </c>
      <c r="T217" s="202">
        <f>S217*H217</f>
        <v>0</v>
      </c>
      <c r="AR217" s="203" t="s">
        <v>137</v>
      </c>
      <c r="AT217" s="203" t="s">
        <v>132</v>
      </c>
      <c r="AU217" s="203" t="s">
        <v>83</v>
      </c>
      <c r="AY217" s="17" t="s">
        <v>130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81</v>
      </c>
      <c r="BK217" s="204">
        <f>ROUND(I217*H217,2)</f>
        <v>0</v>
      </c>
      <c r="BL217" s="17" t="s">
        <v>137</v>
      </c>
      <c r="BM217" s="203" t="s">
        <v>304</v>
      </c>
    </row>
    <row r="218" spans="2:65" s="12" customFormat="1" ht="11.25">
      <c r="B218" s="205"/>
      <c r="C218" s="206"/>
      <c r="D218" s="207" t="s">
        <v>139</v>
      </c>
      <c r="E218" s="208" t="s">
        <v>1</v>
      </c>
      <c r="F218" s="209" t="s">
        <v>140</v>
      </c>
      <c r="G218" s="206"/>
      <c r="H218" s="210">
        <v>192</v>
      </c>
      <c r="I218" s="211"/>
      <c r="J218" s="206"/>
      <c r="K218" s="206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139</v>
      </c>
      <c r="AU218" s="216" t="s">
        <v>83</v>
      </c>
      <c r="AV218" s="12" t="s">
        <v>83</v>
      </c>
      <c r="AW218" s="12" t="s">
        <v>30</v>
      </c>
      <c r="AX218" s="12" t="s">
        <v>81</v>
      </c>
      <c r="AY218" s="216" t="s">
        <v>130</v>
      </c>
    </row>
    <row r="219" spans="2:65" s="11" customFormat="1" ht="22.9" customHeight="1">
      <c r="B219" s="176"/>
      <c r="C219" s="177"/>
      <c r="D219" s="178" t="s">
        <v>72</v>
      </c>
      <c r="E219" s="190" t="s">
        <v>171</v>
      </c>
      <c r="F219" s="190" t="s">
        <v>305</v>
      </c>
      <c r="G219" s="177"/>
      <c r="H219" s="177"/>
      <c r="I219" s="180"/>
      <c r="J219" s="191">
        <f>BK219</f>
        <v>0</v>
      </c>
      <c r="K219" s="177"/>
      <c r="L219" s="182"/>
      <c r="M219" s="183"/>
      <c r="N219" s="184"/>
      <c r="O219" s="184"/>
      <c r="P219" s="185">
        <f>SUM(P220:P232)</f>
        <v>0</v>
      </c>
      <c r="Q219" s="184"/>
      <c r="R219" s="185">
        <f>SUM(R220:R232)</f>
        <v>41.49259</v>
      </c>
      <c r="S219" s="184"/>
      <c r="T219" s="186">
        <f>SUM(T220:T232)</f>
        <v>0</v>
      </c>
      <c r="AR219" s="187" t="s">
        <v>81</v>
      </c>
      <c r="AT219" s="188" t="s">
        <v>72</v>
      </c>
      <c r="AU219" s="188" t="s">
        <v>81</v>
      </c>
      <c r="AY219" s="187" t="s">
        <v>130</v>
      </c>
      <c r="BK219" s="189">
        <f>SUM(BK220:BK232)</f>
        <v>0</v>
      </c>
    </row>
    <row r="220" spans="2:65" s="1" customFormat="1" ht="24" customHeight="1">
      <c r="B220" s="34"/>
      <c r="C220" s="192" t="s">
        <v>306</v>
      </c>
      <c r="D220" s="192" t="s">
        <v>132</v>
      </c>
      <c r="E220" s="193" t="s">
        <v>307</v>
      </c>
      <c r="F220" s="194" t="s">
        <v>308</v>
      </c>
      <c r="G220" s="195" t="s">
        <v>228</v>
      </c>
      <c r="H220" s="196">
        <v>40</v>
      </c>
      <c r="I220" s="197"/>
      <c r="J220" s="198">
        <f>ROUND(I220*H220,2)</f>
        <v>0</v>
      </c>
      <c r="K220" s="194" t="s">
        <v>136</v>
      </c>
      <c r="L220" s="38"/>
      <c r="M220" s="199" t="s">
        <v>1</v>
      </c>
      <c r="N220" s="200" t="s">
        <v>38</v>
      </c>
      <c r="O220" s="66"/>
      <c r="P220" s="201">
        <f>O220*H220</f>
        <v>0</v>
      </c>
      <c r="Q220" s="201">
        <v>7.0550000000000002E-2</v>
      </c>
      <c r="R220" s="201">
        <f>Q220*H220</f>
        <v>2.8220000000000001</v>
      </c>
      <c r="S220" s="201">
        <v>0</v>
      </c>
      <c r="T220" s="202">
        <f>S220*H220</f>
        <v>0</v>
      </c>
      <c r="AR220" s="203" t="s">
        <v>137</v>
      </c>
      <c r="AT220" s="203" t="s">
        <v>132</v>
      </c>
      <c r="AU220" s="203" t="s">
        <v>83</v>
      </c>
      <c r="AY220" s="17" t="s">
        <v>130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81</v>
      </c>
      <c r="BK220" s="204">
        <f>ROUND(I220*H220,2)</f>
        <v>0</v>
      </c>
      <c r="BL220" s="17" t="s">
        <v>137</v>
      </c>
      <c r="BM220" s="203" t="s">
        <v>309</v>
      </c>
    </row>
    <row r="221" spans="2:65" s="12" customFormat="1" ht="11.25">
      <c r="B221" s="205"/>
      <c r="C221" s="206"/>
      <c r="D221" s="207" t="s">
        <v>139</v>
      </c>
      <c r="E221" s="208" t="s">
        <v>1</v>
      </c>
      <c r="F221" s="209" t="s">
        <v>290</v>
      </c>
      <c r="G221" s="206"/>
      <c r="H221" s="210">
        <v>32</v>
      </c>
      <c r="I221" s="211"/>
      <c r="J221" s="206"/>
      <c r="K221" s="206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139</v>
      </c>
      <c r="AU221" s="216" t="s">
        <v>83</v>
      </c>
      <c r="AV221" s="12" t="s">
        <v>83</v>
      </c>
      <c r="AW221" s="12" t="s">
        <v>30</v>
      </c>
      <c r="AX221" s="12" t="s">
        <v>73</v>
      </c>
      <c r="AY221" s="216" t="s">
        <v>130</v>
      </c>
    </row>
    <row r="222" spans="2:65" s="12" customFormat="1" ht="11.25">
      <c r="B222" s="205"/>
      <c r="C222" s="206"/>
      <c r="D222" s="207" t="s">
        <v>139</v>
      </c>
      <c r="E222" s="208" t="s">
        <v>1</v>
      </c>
      <c r="F222" s="209" t="s">
        <v>166</v>
      </c>
      <c r="G222" s="206"/>
      <c r="H222" s="210">
        <v>8</v>
      </c>
      <c r="I222" s="211"/>
      <c r="J222" s="206"/>
      <c r="K222" s="206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139</v>
      </c>
      <c r="AU222" s="216" t="s">
        <v>83</v>
      </c>
      <c r="AV222" s="12" t="s">
        <v>83</v>
      </c>
      <c r="AW222" s="12" t="s">
        <v>30</v>
      </c>
      <c r="AX222" s="12" t="s">
        <v>73</v>
      </c>
      <c r="AY222" s="216" t="s">
        <v>130</v>
      </c>
    </row>
    <row r="223" spans="2:65" s="13" customFormat="1" ht="11.25">
      <c r="B223" s="217"/>
      <c r="C223" s="218"/>
      <c r="D223" s="207" t="s">
        <v>139</v>
      </c>
      <c r="E223" s="219" t="s">
        <v>1</v>
      </c>
      <c r="F223" s="220" t="s">
        <v>183</v>
      </c>
      <c r="G223" s="218"/>
      <c r="H223" s="221">
        <v>40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139</v>
      </c>
      <c r="AU223" s="227" t="s">
        <v>83</v>
      </c>
      <c r="AV223" s="13" t="s">
        <v>137</v>
      </c>
      <c r="AW223" s="13" t="s">
        <v>30</v>
      </c>
      <c r="AX223" s="13" t="s">
        <v>81</v>
      </c>
      <c r="AY223" s="227" t="s">
        <v>130</v>
      </c>
    </row>
    <row r="224" spans="2:65" s="1" customFormat="1" ht="16.5" customHeight="1">
      <c r="B224" s="34"/>
      <c r="C224" s="192" t="s">
        <v>310</v>
      </c>
      <c r="D224" s="192" t="s">
        <v>132</v>
      </c>
      <c r="E224" s="193" t="s">
        <v>311</v>
      </c>
      <c r="F224" s="194" t="s">
        <v>312</v>
      </c>
      <c r="G224" s="195" t="s">
        <v>313</v>
      </c>
      <c r="H224" s="196">
        <v>1</v>
      </c>
      <c r="I224" s="197"/>
      <c r="J224" s="198">
        <f>ROUND(I224*H224,2)</f>
        <v>0</v>
      </c>
      <c r="K224" s="194" t="s">
        <v>136</v>
      </c>
      <c r="L224" s="38"/>
      <c r="M224" s="199" t="s">
        <v>1</v>
      </c>
      <c r="N224" s="200" t="s">
        <v>38</v>
      </c>
      <c r="O224" s="66"/>
      <c r="P224" s="201">
        <f>O224*H224</f>
        <v>0</v>
      </c>
      <c r="Q224" s="201">
        <v>4.4049999999999999E-2</v>
      </c>
      <c r="R224" s="201">
        <f>Q224*H224</f>
        <v>4.4049999999999999E-2</v>
      </c>
      <c r="S224" s="201">
        <v>0</v>
      </c>
      <c r="T224" s="202">
        <f>S224*H224</f>
        <v>0</v>
      </c>
      <c r="AR224" s="203" t="s">
        <v>137</v>
      </c>
      <c r="AT224" s="203" t="s">
        <v>132</v>
      </c>
      <c r="AU224" s="203" t="s">
        <v>83</v>
      </c>
      <c r="AY224" s="17" t="s">
        <v>130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81</v>
      </c>
      <c r="BK224" s="204">
        <f>ROUND(I224*H224,2)</f>
        <v>0</v>
      </c>
      <c r="BL224" s="17" t="s">
        <v>137</v>
      </c>
      <c r="BM224" s="203" t="s">
        <v>314</v>
      </c>
    </row>
    <row r="225" spans="2:65" s="1" customFormat="1" ht="24" customHeight="1">
      <c r="B225" s="34"/>
      <c r="C225" s="192" t="s">
        <v>315</v>
      </c>
      <c r="D225" s="192" t="s">
        <v>132</v>
      </c>
      <c r="E225" s="193" t="s">
        <v>316</v>
      </c>
      <c r="F225" s="194" t="s">
        <v>317</v>
      </c>
      <c r="G225" s="195" t="s">
        <v>313</v>
      </c>
      <c r="H225" s="196">
        <v>1</v>
      </c>
      <c r="I225" s="197"/>
      <c r="J225" s="198">
        <f>ROUND(I225*H225,2)</f>
        <v>0</v>
      </c>
      <c r="K225" s="194" t="s">
        <v>136</v>
      </c>
      <c r="L225" s="38"/>
      <c r="M225" s="199" t="s">
        <v>1</v>
      </c>
      <c r="N225" s="200" t="s">
        <v>38</v>
      </c>
      <c r="O225" s="66"/>
      <c r="P225" s="201">
        <f>O225*H225</f>
        <v>0</v>
      </c>
      <c r="Q225" s="201">
        <v>4.8500000000000001E-2</v>
      </c>
      <c r="R225" s="201">
        <f>Q225*H225</f>
        <v>4.8500000000000001E-2</v>
      </c>
      <c r="S225" s="201">
        <v>0</v>
      </c>
      <c r="T225" s="202">
        <f>S225*H225</f>
        <v>0</v>
      </c>
      <c r="AR225" s="203" t="s">
        <v>137</v>
      </c>
      <c r="AT225" s="203" t="s">
        <v>132</v>
      </c>
      <c r="AU225" s="203" t="s">
        <v>83</v>
      </c>
      <c r="AY225" s="17" t="s">
        <v>130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81</v>
      </c>
      <c r="BK225" s="204">
        <f>ROUND(I225*H225,2)</f>
        <v>0</v>
      </c>
      <c r="BL225" s="17" t="s">
        <v>137</v>
      </c>
      <c r="BM225" s="203" t="s">
        <v>318</v>
      </c>
    </row>
    <row r="226" spans="2:65" s="1" customFormat="1" ht="24" customHeight="1">
      <c r="B226" s="34"/>
      <c r="C226" s="192" t="s">
        <v>319</v>
      </c>
      <c r="D226" s="192" t="s">
        <v>132</v>
      </c>
      <c r="E226" s="193" t="s">
        <v>320</v>
      </c>
      <c r="F226" s="194" t="s">
        <v>321</v>
      </c>
      <c r="G226" s="195" t="s">
        <v>228</v>
      </c>
      <c r="H226" s="196">
        <v>44</v>
      </c>
      <c r="I226" s="197"/>
      <c r="J226" s="198">
        <f>ROUND(I226*H226,2)</f>
        <v>0</v>
      </c>
      <c r="K226" s="194" t="s">
        <v>136</v>
      </c>
      <c r="L226" s="38"/>
      <c r="M226" s="199" t="s">
        <v>1</v>
      </c>
      <c r="N226" s="200" t="s">
        <v>38</v>
      </c>
      <c r="O226" s="66"/>
      <c r="P226" s="201">
        <f>O226*H226</f>
        <v>0</v>
      </c>
      <c r="Q226" s="201">
        <v>1.0000000000000001E-5</v>
      </c>
      <c r="R226" s="201">
        <f>Q226*H226</f>
        <v>4.4000000000000002E-4</v>
      </c>
      <c r="S226" s="201">
        <v>0</v>
      </c>
      <c r="T226" s="202">
        <f>S226*H226</f>
        <v>0</v>
      </c>
      <c r="AR226" s="203" t="s">
        <v>137</v>
      </c>
      <c r="AT226" s="203" t="s">
        <v>132</v>
      </c>
      <c r="AU226" s="203" t="s">
        <v>83</v>
      </c>
      <c r="AY226" s="17" t="s">
        <v>130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81</v>
      </c>
      <c r="BK226" s="204">
        <f>ROUND(I226*H226,2)</f>
        <v>0</v>
      </c>
      <c r="BL226" s="17" t="s">
        <v>137</v>
      </c>
      <c r="BM226" s="203" t="s">
        <v>322</v>
      </c>
    </row>
    <row r="227" spans="2:65" s="12" customFormat="1" ht="11.25">
      <c r="B227" s="205"/>
      <c r="C227" s="206"/>
      <c r="D227" s="207" t="s">
        <v>139</v>
      </c>
      <c r="E227" s="208" t="s">
        <v>1</v>
      </c>
      <c r="F227" s="209" t="s">
        <v>323</v>
      </c>
      <c r="G227" s="206"/>
      <c r="H227" s="210">
        <v>44</v>
      </c>
      <c r="I227" s="211"/>
      <c r="J227" s="206"/>
      <c r="K227" s="206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139</v>
      </c>
      <c r="AU227" s="216" t="s">
        <v>83</v>
      </c>
      <c r="AV227" s="12" t="s">
        <v>83</v>
      </c>
      <c r="AW227" s="12" t="s">
        <v>30</v>
      </c>
      <c r="AX227" s="12" t="s">
        <v>81</v>
      </c>
      <c r="AY227" s="216" t="s">
        <v>130</v>
      </c>
    </row>
    <row r="228" spans="2:65" s="1" customFormat="1" ht="24" customHeight="1">
      <c r="B228" s="34"/>
      <c r="C228" s="192" t="s">
        <v>324</v>
      </c>
      <c r="D228" s="192" t="s">
        <v>132</v>
      </c>
      <c r="E228" s="193" t="s">
        <v>325</v>
      </c>
      <c r="F228" s="194" t="s">
        <v>326</v>
      </c>
      <c r="G228" s="195" t="s">
        <v>228</v>
      </c>
      <c r="H228" s="196">
        <v>44</v>
      </c>
      <c r="I228" s="197"/>
      <c r="J228" s="198">
        <f>ROUND(I228*H228,2)</f>
        <v>0</v>
      </c>
      <c r="K228" s="194" t="s">
        <v>136</v>
      </c>
      <c r="L228" s="38"/>
      <c r="M228" s="199" t="s">
        <v>1</v>
      </c>
      <c r="N228" s="200" t="s">
        <v>38</v>
      </c>
      <c r="O228" s="66"/>
      <c r="P228" s="201">
        <f>O228*H228</f>
        <v>0</v>
      </c>
      <c r="Q228" s="201">
        <v>1.2E-4</v>
      </c>
      <c r="R228" s="201">
        <f>Q228*H228</f>
        <v>5.28E-3</v>
      </c>
      <c r="S228" s="201">
        <v>0</v>
      </c>
      <c r="T228" s="202">
        <f>S228*H228</f>
        <v>0</v>
      </c>
      <c r="AR228" s="203" t="s">
        <v>137</v>
      </c>
      <c r="AT228" s="203" t="s">
        <v>132</v>
      </c>
      <c r="AU228" s="203" t="s">
        <v>83</v>
      </c>
      <c r="AY228" s="17" t="s">
        <v>130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81</v>
      </c>
      <c r="BK228" s="204">
        <f>ROUND(I228*H228,2)</f>
        <v>0</v>
      </c>
      <c r="BL228" s="17" t="s">
        <v>137</v>
      </c>
      <c r="BM228" s="203" t="s">
        <v>327</v>
      </c>
    </row>
    <row r="229" spans="2:65" s="1" customFormat="1" ht="24" customHeight="1">
      <c r="B229" s="34"/>
      <c r="C229" s="192" t="s">
        <v>328</v>
      </c>
      <c r="D229" s="192" t="s">
        <v>132</v>
      </c>
      <c r="E229" s="193" t="s">
        <v>329</v>
      </c>
      <c r="F229" s="194" t="s">
        <v>330</v>
      </c>
      <c r="G229" s="195" t="s">
        <v>228</v>
      </c>
      <c r="H229" s="196">
        <v>72</v>
      </c>
      <c r="I229" s="197"/>
      <c r="J229" s="198">
        <f>ROUND(I229*H229,2)</f>
        <v>0</v>
      </c>
      <c r="K229" s="194" t="s">
        <v>136</v>
      </c>
      <c r="L229" s="38"/>
      <c r="M229" s="199" t="s">
        <v>1</v>
      </c>
      <c r="N229" s="200" t="s">
        <v>38</v>
      </c>
      <c r="O229" s="66"/>
      <c r="P229" s="201">
        <f>O229*H229</f>
        <v>0</v>
      </c>
      <c r="Q229" s="201">
        <v>0.16370999999999999</v>
      </c>
      <c r="R229" s="201">
        <f>Q229*H229</f>
        <v>11.78712</v>
      </c>
      <c r="S229" s="201">
        <v>0</v>
      </c>
      <c r="T229" s="202">
        <f>S229*H229</f>
        <v>0</v>
      </c>
      <c r="AR229" s="203" t="s">
        <v>137</v>
      </c>
      <c r="AT229" s="203" t="s">
        <v>132</v>
      </c>
      <c r="AU229" s="203" t="s">
        <v>83</v>
      </c>
      <c r="AY229" s="17" t="s">
        <v>130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7" t="s">
        <v>81</v>
      </c>
      <c r="BK229" s="204">
        <f>ROUND(I229*H229,2)</f>
        <v>0</v>
      </c>
      <c r="BL229" s="17" t="s">
        <v>137</v>
      </c>
      <c r="BM229" s="203" t="s">
        <v>331</v>
      </c>
    </row>
    <row r="230" spans="2:65" s="12" customFormat="1" ht="11.25">
      <c r="B230" s="205"/>
      <c r="C230" s="206"/>
      <c r="D230" s="207" t="s">
        <v>139</v>
      </c>
      <c r="E230" s="208" t="s">
        <v>1</v>
      </c>
      <c r="F230" s="209" t="s">
        <v>332</v>
      </c>
      <c r="G230" s="206"/>
      <c r="H230" s="210">
        <v>72</v>
      </c>
      <c r="I230" s="211"/>
      <c r="J230" s="206"/>
      <c r="K230" s="206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139</v>
      </c>
      <c r="AU230" s="216" t="s">
        <v>83</v>
      </c>
      <c r="AV230" s="12" t="s">
        <v>83</v>
      </c>
      <c r="AW230" s="12" t="s">
        <v>30</v>
      </c>
      <c r="AX230" s="12" t="s">
        <v>81</v>
      </c>
      <c r="AY230" s="216" t="s">
        <v>130</v>
      </c>
    </row>
    <row r="231" spans="2:65" s="1" customFormat="1" ht="16.5" customHeight="1">
      <c r="B231" s="34"/>
      <c r="C231" s="239" t="s">
        <v>333</v>
      </c>
      <c r="D231" s="239" t="s">
        <v>205</v>
      </c>
      <c r="E231" s="240" t="s">
        <v>334</v>
      </c>
      <c r="F231" s="241" t="s">
        <v>335</v>
      </c>
      <c r="G231" s="242" t="s">
        <v>228</v>
      </c>
      <c r="H231" s="243">
        <v>104</v>
      </c>
      <c r="I231" s="244"/>
      <c r="J231" s="245">
        <f>ROUND(I231*H231,2)</f>
        <v>0</v>
      </c>
      <c r="K231" s="241" t="s">
        <v>136</v>
      </c>
      <c r="L231" s="246"/>
      <c r="M231" s="247" t="s">
        <v>1</v>
      </c>
      <c r="N231" s="248" t="s">
        <v>38</v>
      </c>
      <c r="O231" s="66"/>
      <c r="P231" s="201">
        <f>O231*H231</f>
        <v>0</v>
      </c>
      <c r="Q231" s="201">
        <v>0.25755</v>
      </c>
      <c r="R231" s="201">
        <f>Q231*H231</f>
        <v>26.7852</v>
      </c>
      <c r="S231" s="201">
        <v>0</v>
      </c>
      <c r="T231" s="202">
        <f>S231*H231</f>
        <v>0</v>
      </c>
      <c r="AR231" s="203" t="s">
        <v>166</v>
      </c>
      <c r="AT231" s="203" t="s">
        <v>205</v>
      </c>
      <c r="AU231" s="203" t="s">
        <v>83</v>
      </c>
      <c r="AY231" s="17" t="s">
        <v>130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81</v>
      </c>
      <c r="BK231" s="204">
        <f>ROUND(I231*H231,2)</f>
        <v>0</v>
      </c>
      <c r="BL231" s="17" t="s">
        <v>137</v>
      </c>
      <c r="BM231" s="203" t="s">
        <v>336</v>
      </c>
    </row>
    <row r="232" spans="2:65" s="12" customFormat="1" ht="11.25">
      <c r="B232" s="205"/>
      <c r="C232" s="206"/>
      <c r="D232" s="207" t="s">
        <v>139</v>
      </c>
      <c r="E232" s="208" t="s">
        <v>1</v>
      </c>
      <c r="F232" s="209" t="s">
        <v>337</v>
      </c>
      <c r="G232" s="206"/>
      <c r="H232" s="210">
        <v>104</v>
      </c>
      <c r="I232" s="211"/>
      <c r="J232" s="206"/>
      <c r="K232" s="206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139</v>
      </c>
      <c r="AU232" s="216" t="s">
        <v>83</v>
      </c>
      <c r="AV232" s="12" t="s">
        <v>83</v>
      </c>
      <c r="AW232" s="12" t="s">
        <v>30</v>
      </c>
      <c r="AX232" s="12" t="s">
        <v>81</v>
      </c>
      <c r="AY232" s="216" t="s">
        <v>130</v>
      </c>
    </row>
    <row r="233" spans="2:65" s="11" customFormat="1" ht="22.9" customHeight="1">
      <c r="B233" s="176"/>
      <c r="C233" s="177"/>
      <c r="D233" s="178" t="s">
        <v>72</v>
      </c>
      <c r="E233" s="190" t="s">
        <v>338</v>
      </c>
      <c r="F233" s="190" t="s">
        <v>339</v>
      </c>
      <c r="G233" s="177"/>
      <c r="H233" s="177"/>
      <c r="I233" s="180"/>
      <c r="J233" s="191">
        <f>BK233</f>
        <v>0</v>
      </c>
      <c r="K233" s="177"/>
      <c r="L233" s="182"/>
      <c r="M233" s="183"/>
      <c r="N233" s="184"/>
      <c r="O233" s="184"/>
      <c r="P233" s="185">
        <f>SUM(P234:P242)</f>
        <v>0</v>
      </c>
      <c r="Q233" s="184"/>
      <c r="R233" s="185">
        <f>SUM(R234:R242)</f>
        <v>0</v>
      </c>
      <c r="S233" s="184"/>
      <c r="T233" s="186">
        <f>SUM(T234:T242)</f>
        <v>0</v>
      </c>
      <c r="AR233" s="187" t="s">
        <v>81</v>
      </c>
      <c r="AT233" s="188" t="s">
        <v>72</v>
      </c>
      <c r="AU233" s="188" t="s">
        <v>81</v>
      </c>
      <c r="AY233" s="187" t="s">
        <v>130</v>
      </c>
      <c r="BK233" s="189">
        <f>SUM(BK234:BK242)</f>
        <v>0</v>
      </c>
    </row>
    <row r="234" spans="2:65" s="1" customFormat="1" ht="24" customHeight="1">
      <c r="B234" s="34"/>
      <c r="C234" s="192" t="s">
        <v>340</v>
      </c>
      <c r="D234" s="192" t="s">
        <v>132</v>
      </c>
      <c r="E234" s="193" t="s">
        <v>341</v>
      </c>
      <c r="F234" s="194" t="s">
        <v>342</v>
      </c>
      <c r="G234" s="195" t="s">
        <v>251</v>
      </c>
      <c r="H234" s="196">
        <v>525.87</v>
      </c>
      <c r="I234" s="197"/>
      <c r="J234" s="198">
        <f>ROUND(I234*H234,2)</f>
        <v>0</v>
      </c>
      <c r="K234" s="194" t="s">
        <v>136</v>
      </c>
      <c r="L234" s="38"/>
      <c r="M234" s="199" t="s">
        <v>1</v>
      </c>
      <c r="N234" s="200" t="s">
        <v>38</v>
      </c>
      <c r="O234" s="66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AR234" s="203" t="s">
        <v>137</v>
      </c>
      <c r="AT234" s="203" t="s">
        <v>132</v>
      </c>
      <c r="AU234" s="203" t="s">
        <v>83</v>
      </c>
      <c r="AY234" s="17" t="s">
        <v>130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81</v>
      </c>
      <c r="BK234" s="204">
        <f>ROUND(I234*H234,2)</f>
        <v>0</v>
      </c>
      <c r="BL234" s="17" t="s">
        <v>137</v>
      </c>
      <c r="BM234" s="203" t="s">
        <v>343</v>
      </c>
    </row>
    <row r="235" spans="2:65" s="12" customFormat="1" ht="11.25">
      <c r="B235" s="205"/>
      <c r="C235" s="206"/>
      <c r="D235" s="207" t="s">
        <v>139</v>
      </c>
      <c r="E235" s="208" t="s">
        <v>1</v>
      </c>
      <c r="F235" s="209" t="s">
        <v>179</v>
      </c>
      <c r="G235" s="206"/>
      <c r="H235" s="210">
        <v>57.6</v>
      </c>
      <c r="I235" s="211"/>
      <c r="J235" s="206"/>
      <c r="K235" s="206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139</v>
      </c>
      <c r="AU235" s="216" t="s">
        <v>83</v>
      </c>
      <c r="AV235" s="12" t="s">
        <v>83</v>
      </c>
      <c r="AW235" s="12" t="s">
        <v>30</v>
      </c>
      <c r="AX235" s="12" t="s">
        <v>73</v>
      </c>
      <c r="AY235" s="216" t="s">
        <v>130</v>
      </c>
    </row>
    <row r="236" spans="2:65" s="12" customFormat="1" ht="11.25">
      <c r="B236" s="205"/>
      <c r="C236" s="206"/>
      <c r="D236" s="207" t="s">
        <v>139</v>
      </c>
      <c r="E236" s="208" t="s">
        <v>1</v>
      </c>
      <c r="F236" s="209" t="s">
        <v>180</v>
      </c>
      <c r="G236" s="206"/>
      <c r="H236" s="210">
        <v>9.6</v>
      </c>
      <c r="I236" s="211"/>
      <c r="J236" s="206"/>
      <c r="K236" s="206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139</v>
      </c>
      <c r="AU236" s="216" t="s">
        <v>83</v>
      </c>
      <c r="AV236" s="12" t="s">
        <v>83</v>
      </c>
      <c r="AW236" s="12" t="s">
        <v>30</v>
      </c>
      <c r="AX236" s="12" t="s">
        <v>73</v>
      </c>
      <c r="AY236" s="216" t="s">
        <v>130</v>
      </c>
    </row>
    <row r="237" spans="2:65" s="12" customFormat="1" ht="11.25">
      <c r="B237" s="205"/>
      <c r="C237" s="206"/>
      <c r="D237" s="207" t="s">
        <v>139</v>
      </c>
      <c r="E237" s="208" t="s">
        <v>1</v>
      </c>
      <c r="F237" s="209" t="s">
        <v>181</v>
      </c>
      <c r="G237" s="206"/>
      <c r="H237" s="210">
        <v>19.2</v>
      </c>
      <c r="I237" s="211"/>
      <c r="J237" s="206"/>
      <c r="K237" s="206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139</v>
      </c>
      <c r="AU237" s="216" t="s">
        <v>83</v>
      </c>
      <c r="AV237" s="12" t="s">
        <v>83</v>
      </c>
      <c r="AW237" s="12" t="s">
        <v>30</v>
      </c>
      <c r="AX237" s="12" t="s">
        <v>73</v>
      </c>
      <c r="AY237" s="216" t="s">
        <v>130</v>
      </c>
    </row>
    <row r="238" spans="2:65" s="12" customFormat="1" ht="11.25">
      <c r="B238" s="205"/>
      <c r="C238" s="206"/>
      <c r="D238" s="207" t="s">
        <v>139</v>
      </c>
      <c r="E238" s="208" t="s">
        <v>1</v>
      </c>
      <c r="F238" s="209" t="s">
        <v>182</v>
      </c>
      <c r="G238" s="206"/>
      <c r="H238" s="210">
        <v>84.84</v>
      </c>
      <c r="I238" s="211"/>
      <c r="J238" s="206"/>
      <c r="K238" s="206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139</v>
      </c>
      <c r="AU238" s="216" t="s">
        <v>83</v>
      </c>
      <c r="AV238" s="12" t="s">
        <v>83</v>
      </c>
      <c r="AW238" s="12" t="s">
        <v>30</v>
      </c>
      <c r="AX238" s="12" t="s">
        <v>73</v>
      </c>
      <c r="AY238" s="216" t="s">
        <v>130</v>
      </c>
    </row>
    <row r="239" spans="2:65" s="12" customFormat="1" ht="11.25">
      <c r="B239" s="205"/>
      <c r="C239" s="206"/>
      <c r="D239" s="207" t="s">
        <v>139</v>
      </c>
      <c r="E239" s="208" t="s">
        <v>1</v>
      </c>
      <c r="F239" s="209" t="s">
        <v>170</v>
      </c>
      <c r="G239" s="206"/>
      <c r="H239" s="210">
        <v>48</v>
      </c>
      <c r="I239" s="211"/>
      <c r="J239" s="206"/>
      <c r="K239" s="206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139</v>
      </c>
      <c r="AU239" s="216" t="s">
        <v>83</v>
      </c>
      <c r="AV239" s="12" t="s">
        <v>83</v>
      </c>
      <c r="AW239" s="12" t="s">
        <v>30</v>
      </c>
      <c r="AX239" s="12" t="s">
        <v>73</v>
      </c>
      <c r="AY239" s="216" t="s">
        <v>130</v>
      </c>
    </row>
    <row r="240" spans="2:65" s="12" customFormat="1" ht="11.25">
      <c r="B240" s="205"/>
      <c r="C240" s="206"/>
      <c r="D240" s="207" t="s">
        <v>139</v>
      </c>
      <c r="E240" s="208" t="s">
        <v>1</v>
      </c>
      <c r="F240" s="209" t="s">
        <v>194</v>
      </c>
      <c r="G240" s="206"/>
      <c r="H240" s="210">
        <v>19.792000000000002</v>
      </c>
      <c r="I240" s="211"/>
      <c r="J240" s="206"/>
      <c r="K240" s="206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139</v>
      </c>
      <c r="AU240" s="216" t="s">
        <v>83</v>
      </c>
      <c r="AV240" s="12" t="s">
        <v>83</v>
      </c>
      <c r="AW240" s="12" t="s">
        <v>30</v>
      </c>
      <c r="AX240" s="12" t="s">
        <v>73</v>
      </c>
      <c r="AY240" s="216" t="s">
        <v>130</v>
      </c>
    </row>
    <row r="241" spans="2:65" s="14" customFormat="1" ht="11.25">
      <c r="B241" s="228"/>
      <c r="C241" s="229"/>
      <c r="D241" s="207" t="s">
        <v>139</v>
      </c>
      <c r="E241" s="230" t="s">
        <v>1</v>
      </c>
      <c r="F241" s="231" t="s">
        <v>188</v>
      </c>
      <c r="G241" s="229"/>
      <c r="H241" s="232">
        <v>239.03200000000001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139</v>
      </c>
      <c r="AU241" s="238" t="s">
        <v>83</v>
      </c>
      <c r="AV241" s="14" t="s">
        <v>144</v>
      </c>
      <c r="AW241" s="14" t="s">
        <v>30</v>
      </c>
      <c r="AX241" s="14" t="s">
        <v>73</v>
      </c>
      <c r="AY241" s="238" t="s">
        <v>130</v>
      </c>
    </row>
    <row r="242" spans="2:65" s="12" customFormat="1" ht="11.25">
      <c r="B242" s="205"/>
      <c r="C242" s="206"/>
      <c r="D242" s="207" t="s">
        <v>139</v>
      </c>
      <c r="E242" s="208" t="s">
        <v>1</v>
      </c>
      <c r="F242" s="209" t="s">
        <v>344</v>
      </c>
      <c r="G242" s="206"/>
      <c r="H242" s="210">
        <v>525.87</v>
      </c>
      <c r="I242" s="211"/>
      <c r="J242" s="206"/>
      <c r="K242" s="206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139</v>
      </c>
      <c r="AU242" s="216" t="s">
        <v>83</v>
      </c>
      <c r="AV242" s="12" t="s">
        <v>83</v>
      </c>
      <c r="AW242" s="12" t="s">
        <v>30</v>
      </c>
      <c r="AX242" s="12" t="s">
        <v>81</v>
      </c>
      <c r="AY242" s="216" t="s">
        <v>130</v>
      </c>
    </row>
    <row r="243" spans="2:65" s="11" customFormat="1" ht="22.9" customHeight="1">
      <c r="B243" s="176"/>
      <c r="C243" s="177"/>
      <c r="D243" s="178" t="s">
        <v>72</v>
      </c>
      <c r="E243" s="190" t="s">
        <v>345</v>
      </c>
      <c r="F243" s="190" t="s">
        <v>346</v>
      </c>
      <c r="G243" s="177"/>
      <c r="H243" s="177"/>
      <c r="I243" s="180"/>
      <c r="J243" s="191">
        <f>BK243</f>
        <v>0</v>
      </c>
      <c r="K243" s="177"/>
      <c r="L243" s="182"/>
      <c r="M243" s="183"/>
      <c r="N243" s="184"/>
      <c r="O243" s="184"/>
      <c r="P243" s="185">
        <f>P244</f>
        <v>0</v>
      </c>
      <c r="Q243" s="184"/>
      <c r="R243" s="185">
        <f>R244</f>
        <v>0</v>
      </c>
      <c r="S243" s="184"/>
      <c r="T243" s="186">
        <f>T244</f>
        <v>0</v>
      </c>
      <c r="AR243" s="187" t="s">
        <v>81</v>
      </c>
      <c r="AT243" s="188" t="s">
        <v>72</v>
      </c>
      <c r="AU243" s="188" t="s">
        <v>81</v>
      </c>
      <c r="AY243" s="187" t="s">
        <v>130</v>
      </c>
      <c r="BK243" s="189">
        <f>BK244</f>
        <v>0</v>
      </c>
    </row>
    <row r="244" spans="2:65" s="1" customFormat="1" ht="24" customHeight="1">
      <c r="B244" s="34"/>
      <c r="C244" s="192" t="s">
        <v>347</v>
      </c>
      <c r="D244" s="192" t="s">
        <v>132</v>
      </c>
      <c r="E244" s="193" t="s">
        <v>348</v>
      </c>
      <c r="F244" s="194" t="s">
        <v>349</v>
      </c>
      <c r="G244" s="195" t="s">
        <v>251</v>
      </c>
      <c r="H244" s="196">
        <v>407.10500000000002</v>
      </c>
      <c r="I244" s="197"/>
      <c r="J244" s="198">
        <f>ROUND(I244*H244,2)</f>
        <v>0</v>
      </c>
      <c r="K244" s="194" t="s">
        <v>136</v>
      </c>
      <c r="L244" s="38"/>
      <c r="M244" s="249" t="s">
        <v>1</v>
      </c>
      <c r="N244" s="250" t="s">
        <v>38</v>
      </c>
      <c r="O244" s="251"/>
      <c r="P244" s="252">
        <f>O244*H244</f>
        <v>0</v>
      </c>
      <c r="Q244" s="252">
        <v>0</v>
      </c>
      <c r="R244" s="252">
        <f>Q244*H244</f>
        <v>0</v>
      </c>
      <c r="S244" s="252">
        <v>0</v>
      </c>
      <c r="T244" s="253">
        <f>S244*H244</f>
        <v>0</v>
      </c>
      <c r="AR244" s="203" t="s">
        <v>137</v>
      </c>
      <c r="AT244" s="203" t="s">
        <v>132</v>
      </c>
      <c r="AU244" s="203" t="s">
        <v>83</v>
      </c>
      <c r="AY244" s="17" t="s">
        <v>130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81</v>
      </c>
      <c r="BK244" s="204">
        <f>ROUND(I244*H244,2)</f>
        <v>0</v>
      </c>
      <c r="BL244" s="17" t="s">
        <v>137</v>
      </c>
      <c r="BM244" s="203" t="s">
        <v>350</v>
      </c>
    </row>
    <row r="245" spans="2:65" s="1" customFormat="1" ht="6.95" customHeight="1">
      <c r="B245" s="49"/>
      <c r="C245" s="50"/>
      <c r="D245" s="50"/>
      <c r="E245" s="50"/>
      <c r="F245" s="50"/>
      <c r="G245" s="50"/>
      <c r="H245" s="50"/>
      <c r="I245" s="142"/>
      <c r="J245" s="50"/>
      <c r="K245" s="50"/>
      <c r="L245" s="38"/>
    </row>
  </sheetData>
  <sheetProtection algorithmName="SHA-512" hashValue="qGmLMkcDvcK0dKBisS1XORDE/G7k2Gm28f6i64ielJJjO9k8PYD96IdRh3JPmylQGn0aMVTFj3VGP51LgbCpUg==" saltValue="TY6gv0++ZH9gJaKGOmp6qUw0WllrNy7Es9X8Do0WIVK6htjMcQpG6wrDdZjpSNu84d8QaYX+N3Afs4Bw/TsSrA==" spinCount="100000" sheet="1" objects="1" scenarios="1" formatColumns="0" formatRows="0" autoFilter="0"/>
  <autoFilter ref="C123:K244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4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86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83</v>
      </c>
    </row>
    <row r="4" spans="2:46" ht="24.95" customHeight="1">
      <c r="B4" s="20"/>
      <c r="D4" s="107" t="s">
        <v>99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1" t="str">
        <f>'Rekapitulace stavby'!K6</f>
        <v>Opěrná zeď</v>
      </c>
      <c r="F7" s="312"/>
      <c r="G7" s="312"/>
      <c r="H7" s="312"/>
      <c r="L7" s="20"/>
    </row>
    <row r="8" spans="2:46" s="1" customFormat="1" ht="12" customHeight="1">
      <c r="B8" s="38"/>
      <c r="D8" s="109" t="s">
        <v>100</v>
      </c>
      <c r="I8" s="110"/>
      <c r="L8" s="38"/>
    </row>
    <row r="9" spans="2:46" s="1" customFormat="1" ht="36.950000000000003" customHeight="1">
      <c r="B9" s="38"/>
      <c r="E9" s="313" t="s">
        <v>351</v>
      </c>
      <c r="F9" s="314"/>
      <c r="G9" s="314"/>
      <c r="H9" s="314"/>
      <c r="I9" s="110"/>
      <c r="L9" s="38"/>
    </row>
    <row r="10" spans="2:46" s="1" customFormat="1" ht="11.25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21</v>
      </c>
      <c r="I12" s="112" t="s">
        <v>22</v>
      </c>
      <c r="J12" s="113" t="str">
        <f>'Rekapitulace stavby'!AN8</f>
        <v>2. 5. 2019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/>
      </c>
      <c r="L14" s="38"/>
    </row>
    <row r="15" spans="2:46" s="1" customFormat="1" ht="18" customHeight="1">
      <c r="B15" s="38"/>
      <c r="E15" s="111" t="str">
        <f>IF('Rekapitulace stavby'!E11="","",'Rekapitulace stavby'!E11)</f>
        <v xml:space="preserve"> </v>
      </c>
      <c r="I15" s="112" t="s">
        <v>26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27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15" t="str">
        <f>'Rekapitulace stavby'!E14</f>
        <v>Vyplň údaj</v>
      </c>
      <c r="F18" s="316"/>
      <c r="G18" s="316"/>
      <c r="H18" s="316"/>
      <c r="I18" s="112" t="s">
        <v>26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29</v>
      </c>
      <c r="I20" s="112" t="s">
        <v>25</v>
      </c>
      <c r="J20" s="111" t="str">
        <f>IF('Rekapitulace stavby'!AN16="","",'Rekapitulace stavby'!AN16)</f>
        <v/>
      </c>
      <c r="L20" s="38"/>
    </row>
    <row r="21" spans="2:12" s="1" customFormat="1" ht="18" customHeight="1">
      <c r="B21" s="38"/>
      <c r="E21" s="111" t="str">
        <f>IF('Rekapitulace stavby'!E17="","",'Rekapitulace stavby'!E17)</f>
        <v xml:space="preserve"> </v>
      </c>
      <c r="I21" s="112" t="s">
        <v>26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31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26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32</v>
      </c>
      <c r="I26" s="110"/>
      <c r="L26" s="38"/>
    </row>
    <row r="27" spans="2:12" s="7" customFormat="1" ht="16.5" customHeight="1">
      <c r="B27" s="114"/>
      <c r="E27" s="317" t="s">
        <v>1</v>
      </c>
      <c r="F27" s="317"/>
      <c r="G27" s="317"/>
      <c r="H27" s="317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33</v>
      </c>
      <c r="I30" s="110"/>
      <c r="J30" s="118">
        <f>ROUND(J124,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35</v>
      </c>
      <c r="I32" s="120" t="s">
        <v>34</v>
      </c>
      <c r="J32" s="119" t="s">
        <v>36</v>
      </c>
      <c r="L32" s="38"/>
    </row>
    <row r="33" spans="2:12" s="1" customFormat="1" ht="14.45" customHeight="1">
      <c r="B33" s="38"/>
      <c r="D33" s="121" t="s">
        <v>37</v>
      </c>
      <c r="E33" s="109" t="s">
        <v>38</v>
      </c>
      <c r="F33" s="122">
        <f>ROUND((SUM(BE124:BE248)),  2)</f>
        <v>0</v>
      </c>
      <c r="I33" s="123">
        <v>0.21</v>
      </c>
      <c r="J33" s="122">
        <f>ROUND(((SUM(BE124:BE248))*I33),  2)</f>
        <v>0</v>
      </c>
      <c r="L33" s="38"/>
    </row>
    <row r="34" spans="2:12" s="1" customFormat="1" ht="14.45" customHeight="1">
      <c r="B34" s="38"/>
      <c r="E34" s="109" t="s">
        <v>39</v>
      </c>
      <c r="F34" s="122">
        <f>ROUND((SUM(BF124:BF248)),  2)</f>
        <v>0</v>
      </c>
      <c r="I34" s="123">
        <v>0.15</v>
      </c>
      <c r="J34" s="122">
        <f>ROUND(((SUM(BF124:BF248))*I34),  2)</f>
        <v>0</v>
      </c>
      <c r="L34" s="38"/>
    </row>
    <row r="35" spans="2:12" s="1" customFormat="1" ht="14.45" hidden="1" customHeight="1">
      <c r="B35" s="38"/>
      <c r="E35" s="109" t="s">
        <v>40</v>
      </c>
      <c r="F35" s="122">
        <f>ROUND((SUM(BG124:BG248)),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41</v>
      </c>
      <c r="F36" s="122">
        <f>ROUND((SUM(BH124:BH248)),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42</v>
      </c>
      <c r="F37" s="122">
        <f>ROUND((SUM(BI124:BI248)),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46</v>
      </c>
      <c r="E50" s="133"/>
      <c r="F50" s="133"/>
      <c r="G50" s="132" t="s">
        <v>47</v>
      </c>
      <c r="H50" s="133"/>
      <c r="I50" s="134"/>
      <c r="J50" s="133"/>
      <c r="K50" s="133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5" t="s">
        <v>48</v>
      </c>
      <c r="E61" s="136"/>
      <c r="F61" s="137" t="s">
        <v>49</v>
      </c>
      <c r="G61" s="135" t="s">
        <v>48</v>
      </c>
      <c r="H61" s="136"/>
      <c r="I61" s="138"/>
      <c r="J61" s="139" t="s">
        <v>49</v>
      </c>
      <c r="K61" s="136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2" t="s">
        <v>50</v>
      </c>
      <c r="E65" s="133"/>
      <c r="F65" s="133"/>
      <c r="G65" s="132" t="s">
        <v>51</v>
      </c>
      <c r="H65" s="133"/>
      <c r="I65" s="134"/>
      <c r="J65" s="133"/>
      <c r="K65" s="133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5" t="s">
        <v>48</v>
      </c>
      <c r="E76" s="136"/>
      <c r="F76" s="137" t="s">
        <v>49</v>
      </c>
      <c r="G76" s="135" t="s">
        <v>48</v>
      </c>
      <c r="H76" s="136"/>
      <c r="I76" s="138"/>
      <c r="J76" s="139" t="s">
        <v>49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102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8" t="str">
        <f>E7</f>
        <v>Opěrná zeď</v>
      </c>
      <c r="F85" s="319"/>
      <c r="G85" s="319"/>
      <c r="H85" s="319"/>
      <c r="I85" s="110"/>
      <c r="J85" s="35"/>
      <c r="K85" s="35"/>
      <c r="L85" s="38"/>
    </row>
    <row r="86" spans="2:47" s="1" customFormat="1" ht="12" customHeight="1">
      <c r="B86" s="34"/>
      <c r="C86" s="29" t="s">
        <v>100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90" t="str">
        <f>E9</f>
        <v>SO.302 - Úsek č. 2</v>
      </c>
      <c r="F87" s="320"/>
      <c r="G87" s="320"/>
      <c r="H87" s="320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2. 5. 2019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15.2" customHeight="1">
      <c r="B91" s="34"/>
      <c r="C91" s="29" t="s">
        <v>24</v>
      </c>
      <c r="D91" s="35"/>
      <c r="E91" s="35"/>
      <c r="F91" s="27" t="str">
        <f>E15</f>
        <v xml:space="preserve"> </v>
      </c>
      <c r="G91" s="35"/>
      <c r="H91" s="35"/>
      <c r="I91" s="112" t="s">
        <v>29</v>
      </c>
      <c r="J91" s="32" t="str">
        <f>E21</f>
        <v xml:space="preserve"> </v>
      </c>
      <c r="K91" s="35"/>
      <c r="L91" s="38"/>
    </row>
    <row r="92" spans="2:47" s="1" customFormat="1" ht="15.2" customHeight="1">
      <c r="B92" s="34"/>
      <c r="C92" s="29" t="s">
        <v>27</v>
      </c>
      <c r="D92" s="35"/>
      <c r="E92" s="35"/>
      <c r="F92" s="27" t="str">
        <f>IF(E18="","",E18)</f>
        <v>Vyplň údaj</v>
      </c>
      <c r="G92" s="35"/>
      <c r="H92" s="35"/>
      <c r="I92" s="112" t="s">
        <v>31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103</v>
      </c>
      <c r="D94" s="147"/>
      <c r="E94" s="147"/>
      <c r="F94" s="147"/>
      <c r="G94" s="147"/>
      <c r="H94" s="147"/>
      <c r="I94" s="148"/>
      <c r="J94" s="149" t="s">
        <v>104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105</v>
      </c>
      <c r="D96" s="35"/>
      <c r="E96" s="35"/>
      <c r="F96" s="35"/>
      <c r="G96" s="35"/>
      <c r="H96" s="35"/>
      <c r="I96" s="110"/>
      <c r="J96" s="79">
        <f>J124</f>
        <v>0</v>
      </c>
      <c r="K96" s="35"/>
      <c r="L96" s="38"/>
      <c r="AU96" s="17" t="s">
        <v>106</v>
      </c>
    </row>
    <row r="97" spans="2:12" s="8" customFormat="1" ht="24.95" customHeight="1">
      <c r="B97" s="151"/>
      <c r="C97" s="152"/>
      <c r="D97" s="153" t="s">
        <v>107</v>
      </c>
      <c r="E97" s="154"/>
      <c r="F97" s="154"/>
      <c r="G97" s="154"/>
      <c r="H97" s="154"/>
      <c r="I97" s="155"/>
      <c r="J97" s="156">
        <f>J125</f>
        <v>0</v>
      </c>
      <c r="K97" s="152"/>
      <c r="L97" s="157"/>
    </row>
    <row r="98" spans="2:12" s="9" customFormat="1" ht="19.899999999999999" customHeight="1">
      <c r="B98" s="158"/>
      <c r="C98" s="159"/>
      <c r="D98" s="160" t="s">
        <v>108</v>
      </c>
      <c r="E98" s="161"/>
      <c r="F98" s="161"/>
      <c r="G98" s="161"/>
      <c r="H98" s="161"/>
      <c r="I98" s="162"/>
      <c r="J98" s="163">
        <f>J126</f>
        <v>0</v>
      </c>
      <c r="K98" s="159"/>
      <c r="L98" s="164"/>
    </row>
    <row r="99" spans="2:12" s="9" customFormat="1" ht="19.899999999999999" customHeight="1">
      <c r="B99" s="158"/>
      <c r="C99" s="159"/>
      <c r="D99" s="160" t="s">
        <v>109</v>
      </c>
      <c r="E99" s="161"/>
      <c r="F99" s="161"/>
      <c r="G99" s="161"/>
      <c r="H99" s="161"/>
      <c r="I99" s="162"/>
      <c r="J99" s="163">
        <f>J174</f>
        <v>0</v>
      </c>
      <c r="K99" s="159"/>
      <c r="L99" s="164"/>
    </row>
    <row r="100" spans="2:12" s="9" customFormat="1" ht="19.899999999999999" customHeight="1">
      <c r="B100" s="158"/>
      <c r="C100" s="159"/>
      <c r="D100" s="160" t="s">
        <v>110</v>
      </c>
      <c r="E100" s="161"/>
      <c r="F100" s="161"/>
      <c r="G100" s="161"/>
      <c r="H100" s="161"/>
      <c r="I100" s="162"/>
      <c r="J100" s="163">
        <f>J196</f>
        <v>0</v>
      </c>
      <c r="K100" s="159"/>
      <c r="L100" s="164"/>
    </row>
    <row r="101" spans="2:12" s="9" customFormat="1" ht="19.899999999999999" customHeight="1">
      <c r="B101" s="158"/>
      <c r="C101" s="159"/>
      <c r="D101" s="160" t="s">
        <v>111</v>
      </c>
      <c r="E101" s="161"/>
      <c r="F101" s="161"/>
      <c r="G101" s="161"/>
      <c r="H101" s="161"/>
      <c r="I101" s="162"/>
      <c r="J101" s="163">
        <f>J223</f>
        <v>0</v>
      </c>
      <c r="K101" s="159"/>
      <c r="L101" s="164"/>
    </row>
    <row r="102" spans="2:12" s="9" customFormat="1" ht="19.899999999999999" customHeight="1">
      <c r="B102" s="158"/>
      <c r="C102" s="159"/>
      <c r="D102" s="160" t="s">
        <v>112</v>
      </c>
      <c r="E102" s="161"/>
      <c r="F102" s="161"/>
      <c r="G102" s="161"/>
      <c r="H102" s="161"/>
      <c r="I102" s="162"/>
      <c r="J102" s="163">
        <f>J226</f>
        <v>0</v>
      </c>
      <c r="K102" s="159"/>
      <c r="L102" s="164"/>
    </row>
    <row r="103" spans="2:12" s="9" customFormat="1" ht="19.899999999999999" customHeight="1">
      <c r="B103" s="158"/>
      <c r="C103" s="159"/>
      <c r="D103" s="160" t="s">
        <v>113</v>
      </c>
      <c r="E103" s="161"/>
      <c r="F103" s="161"/>
      <c r="G103" s="161"/>
      <c r="H103" s="161"/>
      <c r="I103" s="162"/>
      <c r="J103" s="163">
        <f>J237</f>
        <v>0</v>
      </c>
      <c r="K103" s="159"/>
      <c r="L103" s="164"/>
    </row>
    <row r="104" spans="2:12" s="9" customFormat="1" ht="19.899999999999999" customHeight="1">
      <c r="B104" s="158"/>
      <c r="C104" s="159"/>
      <c r="D104" s="160" t="s">
        <v>114</v>
      </c>
      <c r="E104" s="161"/>
      <c r="F104" s="161"/>
      <c r="G104" s="161"/>
      <c r="H104" s="161"/>
      <c r="I104" s="162"/>
      <c r="J104" s="163">
        <f>J247</f>
        <v>0</v>
      </c>
      <c r="K104" s="159"/>
      <c r="L104" s="164"/>
    </row>
    <row r="105" spans="2:12" s="1" customFormat="1" ht="21.75" customHeight="1">
      <c r="B105" s="34"/>
      <c r="C105" s="35"/>
      <c r="D105" s="35"/>
      <c r="E105" s="35"/>
      <c r="F105" s="35"/>
      <c r="G105" s="35"/>
      <c r="H105" s="35"/>
      <c r="I105" s="110"/>
      <c r="J105" s="35"/>
      <c r="K105" s="35"/>
      <c r="L105" s="38"/>
    </row>
    <row r="106" spans="2:12" s="1" customFormat="1" ht="6.95" customHeight="1">
      <c r="B106" s="49"/>
      <c r="C106" s="50"/>
      <c r="D106" s="50"/>
      <c r="E106" s="50"/>
      <c r="F106" s="50"/>
      <c r="G106" s="50"/>
      <c r="H106" s="50"/>
      <c r="I106" s="142"/>
      <c r="J106" s="50"/>
      <c r="K106" s="50"/>
      <c r="L106" s="38"/>
    </row>
    <row r="110" spans="2:12" s="1" customFormat="1" ht="6.95" customHeight="1">
      <c r="B110" s="51"/>
      <c r="C110" s="52"/>
      <c r="D110" s="52"/>
      <c r="E110" s="52"/>
      <c r="F110" s="52"/>
      <c r="G110" s="52"/>
      <c r="H110" s="52"/>
      <c r="I110" s="145"/>
      <c r="J110" s="52"/>
      <c r="K110" s="52"/>
      <c r="L110" s="38"/>
    </row>
    <row r="111" spans="2:12" s="1" customFormat="1" ht="24.95" customHeight="1">
      <c r="B111" s="34"/>
      <c r="C111" s="23" t="s">
        <v>115</v>
      </c>
      <c r="D111" s="35"/>
      <c r="E111" s="35"/>
      <c r="F111" s="35"/>
      <c r="G111" s="35"/>
      <c r="H111" s="35"/>
      <c r="I111" s="110"/>
      <c r="J111" s="35"/>
      <c r="K111" s="35"/>
      <c r="L111" s="38"/>
    </row>
    <row r="112" spans="2:12" s="1" customFormat="1" ht="6.95" customHeight="1">
      <c r="B112" s="34"/>
      <c r="C112" s="35"/>
      <c r="D112" s="35"/>
      <c r="E112" s="35"/>
      <c r="F112" s="35"/>
      <c r="G112" s="35"/>
      <c r="H112" s="35"/>
      <c r="I112" s="110"/>
      <c r="J112" s="35"/>
      <c r="K112" s="35"/>
      <c r="L112" s="38"/>
    </row>
    <row r="113" spans="2:65" s="1" customFormat="1" ht="12" customHeight="1">
      <c r="B113" s="34"/>
      <c r="C113" s="29" t="s">
        <v>16</v>
      </c>
      <c r="D113" s="35"/>
      <c r="E113" s="35"/>
      <c r="F113" s="35"/>
      <c r="G113" s="35"/>
      <c r="H113" s="35"/>
      <c r="I113" s="110"/>
      <c r="J113" s="35"/>
      <c r="K113" s="35"/>
      <c r="L113" s="38"/>
    </row>
    <row r="114" spans="2:65" s="1" customFormat="1" ht="16.5" customHeight="1">
      <c r="B114" s="34"/>
      <c r="C114" s="35"/>
      <c r="D114" s="35"/>
      <c r="E114" s="318" t="str">
        <f>E7</f>
        <v>Opěrná zeď</v>
      </c>
      <c r="F114" s="319"/>
      <c r="G114" s="319"/>
      <c r="H114" s="319"/>
      <c r="I114" s="110"/>
      <c r="J114" s="35"/>
      <c r="K114" s="35"/>
      <c r="L114" s="38"/>
    </row>
    <row r="115" spans="2:65" s="1" customFormat="1" ht="12" customHeight="1">
      <c r="B115" s="34"/>
      <c r="C115" s="29" t="s">
        <v>100</v>
      </c>
      <c r="D115" s="35"/>
      <c r="E115" s="35"/>
      <c r="F115" s="35"/>
      <c r="G115" s="35"/>
      <c r="H115" s="35"/>
      <c r="I115" s="110"/>
      <c r="J115" s="35"/>
      <c r="K115" s="35"/>
      <c r="L115" s="38"/>
    </row>
    <row r="116" spans="2:65" s="1" customFormat="1" ht="16.5" customHeight="1">
      <c r="B116" s="34"/>
      <c r="C116" s="35"/>
      <c r="D116" s="35"/>
      <c r="E116" s="290" t="str">
        <f>E9</f>
        <v>SO.302 - Úsek č. 2</v>
      </c>
      <c r="F116" s="320"/>
      <c r="G116" s="320"/>
      <c r="H116" s="320"/>
      <c r="I116" s="110"/>
      <c r="J116" s="35"/>
      <c r="K116" s="35"/>
      <c r="L116" s="38"/>
    </row>
    <row r="117" spans="2:65" s="1" customFormat="1" ht="6.95" customHeight="1">
      <c r="B117" s="34"/>
      <c r="C117" s="35"/>
      <c r="D117" s="35"/>
      <c r="E117" s="35"/>
      <c r="F117" s="35"/>
      <c r="G117" s="35"/>
      <c r="H117" s="35"/>
      <c r="I117" s="110"/>
      <c r="J117" s="35"/>
      <c r="K117" s="35"/>
      <c r="L117" s="38"/>
    </row>
    <row r="118" spans="2:65" s="1" customFormat="1" ht="12" customHeight="1">
      <c r="B118" s="34"/>
      <c r="C118" s="29" t="s">
        <v>20</v>
      </c>
      <c r="D118" s="35"/>
      <c r="E118" s="35"/>
      <c r="F118" s="27" t="str">
        <f>F12</f>
        <v xml:space="preserve"> </v>
      </c>
      <c r="G118" s="35"/>
      <c r="H118" s="35"/>
      <c r="I118" s="112" t="s">
        <v>22</v>
      </c>
      <c r="J118" s="61" t="str">
        <f>IF(J12="","",J12)</f>
        <v>2. 5. 2019</v>
      </c>
      <c r="K118" s="35"/>
      <c r="L118" s="38"/>
    </row>
    <row r="119" spans="2:65" s="1" customFormat="1" ht="6.95" customHeight="1">
      <c r="B119" s="34"/>
      <c r="C119" s="35"/>
      <c r="D119" s="35"/>
      <c r="E119" s="35"/>
      <c r="F119" s="35"/>
      <c r="G119" s="35"/>
      <c r="H119" s="35"/>
      <c r="I119" s="110"/>
      <c r="J119" s="35"/>
      <c r="K119" s="35"/>
      <c r="L119" s="38"/>
    </row>
    <row r="120" spans="2:65" s="1" customFormat="1" ht="15.2" customHeight="1">
      <c r="B120" s="34"/>
      <c r="C120" s="29" t="s">
        <v>24</v>
      </c>
      <c r="D120" s="35"/>
      <c r="E120" s="35"/>
      <c r="F120" s="27" t="str">
        <f>E15</f>
        <v xml:space="preserve"> </v>
      </c>
      <c r="G120" s="35"/>
      <c r="H120" s="35"/>
      <c r="I120" s="112" t="s">
        <v>29</v>
      </c>
      <c r="J120" s="32" t="str">
        <f>E21</f>
        <v xml:space="preserve"> </v>
      </c>
      <c r="K120" s="35"/>
      <c r="L120" s="38"/>
    </row>
    <row r="121" spans="2:65" s="1" customFormat="1" ht="15.2" customHeight="1">
      <c r="B121" s="34"/>
      <c r="C121" s="29" t="s">
        <v>27</v>
      </c>
      <c r="D121" s="35"/>
      <c r="E121" s="35"/>
      <c r="F121" s="27" t="str">
        <f>IF(E18="","",E18)</f>
        <v>Vyplň údaj</v>
      </c>
      <c r="G121" s="35"/>
      <c r="H121" s="35"/>
      <c r="I121" s="112" t="s">
        <v>31</v>
      </c>
      <c r="J121" s="32" t="str">
        <f>E24</f>
        <v xml:space="preserve"> </v>
      </c>
      <c r="K121" s="35"/>
      <c r="L121" s="38"/>
    </row>
    <row r="122" spans="2:65" s="1" customFormat="1" ht="10.35" customHeight="1">
      <c r="B122" s="34"/>
      <c r="C122" s="35"/>
      <c r="D122" s="35"/>
      <c r="E122" s="35"/>
      <c r="F122" s="35"/>
      <c r="G122" s="35"/>
      <c r="H122" s="35"/>
      <c r="I122" s="110"/>
      <c r="J122" s="35"/>
      <c r="K122" s="35"/>
      <c r="L122" s="38"/>
    </row>
    <row r="123" spans="2:65" s="10" customFormat="1" ht="29.25" customHeight="1">
      <c r="B123" s="165"/>
      <c r="C123" s="166" t="s">
        <v>116</v>
      </c>
      <c r="D123" s="167" t="s">
        <v>58</v>
      </c>
      <c r="E123" s="167" t="s">
        <v>54</v>
      </c>
      <c r="F123" s="167" t="s">
        <v>55</v>
      </c>
      <c r="G123" s="167" t="s">
        <v>117</v>
      </c>
      <c r="H123" s="167" t="s">
        <v>118</v>
      </c>
      <c r="I123" s="168" t="s">
        <v>119</v>
      </c>
      <c r="J123" s="169" t="s">
        <v>104</v>
      </c>
      <c r="K123" s="170" t="s">
        <v>120</v>
      </c>
      <c r="L123" s="171"/>
      <c r="M123" s="70" t="s">
        <v>1</v>
      </c>
      <c r="N123" s="71" t="s">
        <v>37</v>
      </c>
      <c r="O123" s="71" t="s">
        <v>121</v>
      </c>
      <c r="P123" s="71" t="s">
        <v>122</v>
      </c>
      <c r="Q123" s="71" t="s">
        <v>123</v>
      </c>
      <c r="R123" s="71" t="s">
        <v>124</v>
      </c>
      <c r="S123" s="71" t="s">
        <v>125</v>
      </c>
      <c r="T123" s="72" t="s">
        <v>126</v>
      </c>
    </row>
    <row r="124" spans="2:65" s="1" customFormat="1" ht="22.9" customHeight="1">
      <c r="B124" s="34"/>
      <c r="C124" s="77" t="s">
        <v>127</v>
      </c>
      <c r="D124" s="35"/>
      <c r="E124" s="35"/>
      <c r="F124" s="35"/>
      <c r="G124" s="35"/>
      <c r="H124" s="35"/>
      <c r="I124" s="110"/>
      <c r="J124" s="172">
        <f>BK124</f>
        <v>0</v>
      </c>
      <c r="K124" s="35"/>
      <c r="L124" s="38"/>
      <c r="M124" s="73"/>
      <c r="N124" s="74"/>
      <c r="O124" s="74"/>
      <c r="P124" s="173">
        <f>P125</f>
        <v>0</v>
      </c>
      <c r="Q124" s="74"/>
      <c r="R124" s="173">
        <f>R125</f>
        <v>1662.6955746020001</v>
      </c>
      <c r="S124" s="74"/>
      <c r="T124" s="174">
        <f>T125</f>
        <v>405.50688000000002</v>
      </c>
      <c r="AT124" s="17" t="s">
        <v>72</v>
      </c>
      <c r="AU124" s="17" t="s">
        <v>106</v>
      </c>
      <c r="BK124" s="175">
        <f>BK125</f>
        <v>0</v>
      </c>
    </row>
    <row r="125" spans="2:65" s="11" customFormat="1" ht="25.9" customHeight="1">
      <c r="B125" s="176"/>
      <c r="C125" s="177"/>
      <c r="D125" s="178" t="s">
        <v>72</v>
      </c>
      <c r="E125" s="179" t="s">
        <v>128</v>
      </c>
      <c r="F125" s="179" t="s">
        <v>129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P126+P174+P196+P223+P226+P237+P247</f>
        <v>0</v>
      </c>
      <c r="Q125" s="184"/>
      <c r="R125" s="185">
        <f>R126+R174+R196+R223+R226+R237+R247</f>
        <v>1662.6955746020001</v>
      </c>
      <c r="S125" s="184"/>
      <c r="T125" s="186">
        <f>T126+T174+T196+T223+T226+T237+T247</f>
        <v>405.50688000000002</v>
      </c>
      <c r="AR125" s="187" t="s">
        <v>81</v>
      </c>
      <c r="AT125" s="188" t="s">
        <v>72</v>
      </c>
      <c r="AU125" s="188" t="s">
        <v>73</v>
      </c>
      <c r="AY125" s="187" t="s">
        <v>130</v>
      </c>
      <c r="BK125" s="189">
        <f>BK126+BK174+BK196+BK223+BK226+BK237+BK247</f>
        <v>0</v>
      </c>
    </row>
    <row r="126" spans="2:65" s="11" customFormat="1" ht="22.9" customHeight="1">
      <c r="B126" s="176"/>
      <c r="C126" s="177"/>
      <c r="D126" s="178" t="s">
        <v>72</v>
      </c>
      <c r="E126" s="190" t="s">
        <v>81</v>
      </c>
      <c r="F126" s="190" t="s">
        <v>131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SUM(P127:P173)</f>
        <v>0</v>
      </c>
      <c r="Q126" s="184"/>
      <c r="R126" s="185">
        <f>SUM(R127:R173)</f>
        <v>6.1100400000000006E-2</v>
      </c>
      <c r="S126" s="184"/>
      <c r="T126" s="186">
        <f>SUM(T127:T173)</f>
        <v>405.50688000000002</v>
      </c>
      <c r="AR126" s="187" t="s">
        <v>81</v>
      </c>
      <c r="AT126" s="188" t="s">
        <v>72</v>
      </c>
      <c r="AU126" s="188" t="s">
        <v>81</v>
      </c>
      <c r="AY126" s="187" t="s">
        <v>130</v>
      </c>
      <c r="BK126" s="189">
        <f>SUM(BK127:BK173)</f>
        <v>0</v>
      </c>
    </row>
    <row r="127" spans="2:65" s="1" customFormat="1" ht="24" customHeight="1">
      <c r="B127" s="34"/>
      <c r="C127" s="192" t="s">
        <v>81</v>
      </c>
      <c r="D127" s="192" t="s">
        <v>132</v>
      </c>
      <c r="E127" s="193" t="s">
        <v>133</v>
      </c>
      <c r="F127" s="194" t="s">
        <v>134</v>
      </c>
      <c r="G127" s="195" t="s">
        <v>135</v>
      </c>
      <c r="H127" s="196">
        <v>492.12</v>
      </c>
      <c r="I127" s="197"/>
      <c r="J127" s="198">
        <f>ROUND(I127*H127,2)</f>
        <v>0</v>
      </c>
      <c r="K127" s="194" t="s">
        <v>136</v>
      </c>
      <c r="L127" s="38"/>
      <c r="M127" s="199" t="s">
        <v>1</v>
      </c>
      <c r="N127" s="200" t="s">
        <v>38</v>
      </c>
      <c r="O127" s="66"/>
      <c r="P127" s="201">
        <f>O127*H127</f>
        <v>0</v>
      </c>
      <c r="Q127" s="201">
        <v>0</v>
      </c>
      <c r="R127" s="201">
        <f>Q127*H127</f>
        <v>0</v>
      </c>
      <c r="S127" s="201">
        <v>0.44</v>
      </c>
      <c r="T127" s="202">
        <f>S127*H127</f>
        <v>216.53280000000001</v>
      </c>
      <c r="AR127" s="203" t="s">
        <v>137</v>
      </c>
      <c r="AT127" s="203" t="s">
        <v>132</v>
      </c>
      <c r="AU127" s="203" t="s">
        <v>83</v>
      </c>
      <c r="AY127" s="17" t="s">
        <v>130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7" t="s">
        <v>81</v>
      </c>
      <c r="BK127" s="204">
        <f>ROUND(I127*H127,2)</f>
        <v>0</v>
      </c>
      <c r="BL127" s="17" t="s">
        <v>137</v>
      </c>
      <c r="BM127" s="203" t="s">
        <v>138</v>
      </c>
    </row>
    <row r="128" spans="2:65" s="12" customFormat="1" ht="11.25">
      <c r="B128" s="205"/>
      <c r="C128" s="206"/>
      <c r="D128" s="207" t="s">
        <v>139</v>
      </c>
      <c r="E128" s="208" t="s">
        <v>1</v>
      </c>
      <c r="F128" s="209" t="s">
        <v>352</v>
      </c>
      <c r="G128" s="206"/>
      <c r="H128" s="210">
        <v>492.12</v>
      </c>
      <c r="I128" s="211"/>
      <c r="J128" s="206"/>
      <c r="K128" s="206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139</v>
      </c>
      <c r="AU128" s="216" t="s">
        <v>83</v>
      </c>
      <c r="AV128" s="12" t="s">
        <v>83</v>
      </c>
      <c r="AW128" s="12" t="s">
        <v>30</v>
      </c>
      <c r="AX128" s="12" t="s">
        <v>81</v>
      </c>
      <c r="AY128" s="216" t="s">
        <v>130</v>
      </c>
    </row>
    <row r="129" spans="2:65" s="1" customFormat="1" ht="24" customHeight="1">
      <c r="B129" s="34"/>
      <c r="C129" s="192" t="s">
        <v>83</v>
      </c>
      <c r="D129" s="192" t="s">
        <v>132</v>
      </c>
      <c r="E129" s="193" t="s">
        <v>141</v>
      </c>
      <c r="F129" s="194" t="s">
        <v>142</v>
      </c>
      <c r="G129" s="195" t="s">
        <v>135</v>
      </c>
      <c r="H129" s="196">
        <v>492.12</v>
      </c>
      <c r="I129" s="197"/>
      <c r="J129" s="198">
        <f>ROUND(I129*H129,2)</f>
        <v>0</v>
      </c>
      <c r="K129" s="194" t="s">
        <v>136</v>
      </c>
      <c r="L129" s="38"/>
      <c r="M129" s="199" t="s">
        <v>1</v>
      </c>
      <c r="N129" s="200" t="s">
        <v>38</v>
      </c>
      <c r="O129" s="66"/>
      <c r="P129" s="201">
        <f>O129*H129</f>
        <v>0</v>
      </c>
      <c r="Q129" s="201">
        <v>4.0000000000000003E-5</v>
      </c>
      <c r="R129" s="201">
        <f>Q129*H129</f>
        <v>1.9684800000000002E-2</v>
      </c>
      <c r="S129" s="201">
        <v>0.128</v>
      </c>
      <c r="T129" s="202">
        <f>S129*H129</f>
        <v>62.99136</v>
      </c>
      <c r="AR129" s="203" t="s">
        <v>137</v>
      </c>
      <c r="AT129" s="203" t="s">
        <v>132</v>
      </c>
      <c r="AU129" s="203" t="s">
        <v>83</v>
      </c>
      <c r="AY129" s="17" t="s">
        <v>130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7" t="s">
        <v>81</v>
      </c>
      <c r="BK129" s="204">
        <f>ROUND(I129*H129,2)</f>
        <v>0</v>
      </c>
      <c r="BL129" s="17" t="s">
        <v>137</v>
      </c>
      <c r="BM129" s="203" t="s">
        <v>143</v>
      </c>
    </row>
    <row r="130" spans="2:65" s="12" customFormat="1" ht="11.25">
      <c r="B130" s="205"/>
      <c r="C130" s="206"/>
      <c r="D130" s="207" t="s">
        <v>139</v>
      </c>
      <c r="E130" s="208" t="s">
        <v>1</v>
      </c>
      <c r="F130" s="209" t="s">
        <v>352</v>
      </c>
      <c r="G130" s="206"/>
      <c r="H130" s="210">
        <v>492.12</v>
      </c>
      <c r="I130" s="211"/>
      <c r="J130" s="206"/>
      <c r="K130" s="206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139</v>
      </c>
      <c r="AU130" s="216" t="s">
        <v>83</v>
      </c>
      <c r="AV130" s="12" t="s">
        <v>83</v>
      </c>
      <c r="AW130" s="12" t="s">
        <v>30</v>
      </c>
      <c r="AX130" s="12" t="s">
        <v>81</v>
      </c>
      <c r="AY130" s="216" t="s">
        <v>130</v>
      </c>
    </row>
    <row r="131" spans="2:65" s="1" customFormat="1" ht="24" customHeight="1">
      <c r="B131" s="34"/>
      <c r="C131" s="192" t="s">
        <v>144</v>
      </c>
      <c r="D131" s="192" t="s">
        <v>132</v>
      </c>
      <c r="E131" s="193" t="s">
        <v>145</v>
      </c>
      <c r="F131" s="194" t="s">
        <v>146</v>
      </c>
      <c r="G131" s="195" t="s">
        <v>135</v>
      </c>
      <c r="H131" s="196">
        <v>492.12</v>
      </c>
      <c r="I131" s="197"/>
      <c r="J131" s="198">
        <f>ROUND(I131*H131,2)</f>
        <v>0</v>
      </c>
      <c r="K131" s="194" t="s">
        <v>136</v>
      </c>
      <c r="L131" s="38"/>
      <c r="M131" s="199" t="s">
        <v>1</v>
      </c>
      <c r="N131" s="200" t="s">
        <v>38</v>
      </c>
      <c r="O131" s="66"/>
      <c r="P131" s="201">
        <f>O131*H131</f>
        <v>0</v>
      </c>
      <c r="Q131" s="201">
        <v>8.0000000000000007E-5</v>
      </c>
      <c r="R131" s="201">
        <f>Q131*H131</f>
        <v>3.9369600000000005E-2</v>
      </c>
      <c r="S131" s="201">
        <v>0.25600000000000001</v>
      </c>
      <c r="T131" s="202">
        <f>S131*H131</f>
        <v>125.98272</v>
      </c>
      <c r="AR131" s="203" t="s">
        <v>137</v>
      </c>
      <c r="AT131" s="203" t="s">
        <v>132</v>
      </c>
      <c r="AU131" s="203" t="s">
        <v>83</v>
      </c>
      <c r="AY131" s="17" t="s">
        <v>130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7" t="s">
        <v>81</v>
      </c>
      <c r="BK131" s="204">
        <f>ROUND(I131*H131,2)</f>
        <v>0</v>
      </c>
      <c r="BL131" s="17" t="s">
        <v>137</v>
      </c>
      <c r="BM131" s="203" t="s">
        <v>147</v>
      </c>
    </row>
    <row r="132" spans="2:65" s="12" customFormat="1" ht="11.25">
      <c r="B132" s="205"/>
      <c r="C132" s="206"/>
      <c r="D132" s="207" t="s">
        <v>139</v>
      </c>
      <c r="E132" s="208" t="s">
        <v>1</v>
      </c>
      <c r="F132" s="209" t="s">
        <v>352</v>
      </c>
      <c r="G132" s="206"/>
      <c r="H132" s="210">
        <v>492.12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139</v>
      </c>
      <c r="AU132" s="216" t="s">
        <v>83</v>
      </c>
      <c r="AV132" s="12" t="s">
        <v>83</v>
      </c>
      <c r="AW132" s="12" t="s">
        <v>30</v>
      </c>
      <c r="AX132" s="12" t="s">
        <v>81</v>
      </c>
      <c r="AY132" s="216" t="s">
        <v>130</v>
      </c>
    </row>
    <row r="133" spans="2:65" s="1" customFormat="1" ht="24" customHeight="1">
      <c r="B133" s="34"/>
      <c r="C133" s="192" t="s">
        <v>137</v>
      </c>
      <c r="D133" s="192" t="s">
        <v>132</v>
      </c>
      <c r="E133" s="193" t="s">
        <v>353</v>
      </c>
      <c r="F133" s="194" t="s">
        <v>354</v>
      </c>
      <c r="G133" s="195" t="s">
        <v>150</v>
      </c>
      <c r="H133" s="196">
        <v>244.15299999999999</v>
      </c>
      <c r="I133" s="197"/>
      <c r="J133" s="198">
        <f>ROUND(I133*H133,2)</f>
        <v>0</v>
      </c>
      <c r="K133" s="194" t="s">
        <v>136</v>
      </c>
      <c r="L133" s="38"/>
      <c r="M133" s="199" t="s">
        <v>1</v>
      </c>
      <c r="N133" s="200" t="s">
        <v>38</v>
      </c>
      <c r="O133" s="66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AR133" s="203" t="s">
        <v>137</v>
      </c>
      <c r="AT133" s="203" t="s">
        <v>132</v>
      </c>
      <c r="AU133" s="203" t="s">
        <v>83</v>
      </c>
      <c r="AY133" s="17" t="s">
        <v>130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7" t="s">
        <v>81</v>
      </c>
      <c r="BK133" s="204">
        <f>ROUND(I133*H133,2)</f>
        <v>0</v>
      </c>
      <c r="BL133" s="17" t="s">
        <v>137</v>
      </c>
      <c r="BM133" s="203" t="s">
        <v>355</v>
      </c>
    </row>
    <row r="134" spans="2:65" s="12" customFormat="1" ht="22.5">
      <c r="B134" s="205"/>
      <c r="C134" s="206"/>
      <c r="D134" s="207" t="s">
        <v>139</v>
      </c>
      <c r="E134" s="208" t="s">
        <v>1</v>
      </c>
      <c r="F134" s="209" t="s">
        <v>356</v>
      </c>
      <c r="G134" s="206"/>
      <c r="H134" s="210">
        <v>244.15299999999999</v>
      </c>
      <c r="I134" s="211"/>
      <c r="J134" s="206"/>
      <c r="K134" s="206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139</v>
      </c>
      <c r="AU134" s="216" t="s">
        <v>83</v>
      </c>
      <c r="AV134" s="12" t="s">
        <v>83</v>
      </c>
      <c r="AW134" s="12" t="s">
        <v>30</v>
      </c>
      <c r="AX134" s="12" t="s">
        <v>81</v>
      </c>
      <c r="AY134" s="216" t="s">
        <v>130</v>
      </c>
    </row>
    <row r="135" spans="2:65" s="1" customFormat="1" ht="24" customHeight="1">
      <c r="B135" s="34"/>
      <c r="C135" s="192" t="s">
        <v>153</v>
      </c>
      <c r="D135" s="192" t="s">
        <v>132</v>
      </c>
      <c r="E135" s="193" t="s">
        <v>154</v>
      </c>
      <c r="F135" s="194" t="s">
        <v>155</v>
      </c>
      <c r="G135" s="195" t="s">
        <v>150</v>
      </c>
      <c r="H135" s="196">
        <v>244.15299999999999</v>
      </c>
      <c r="I135" s="197"/>
      <c r="J135" s="198">
        <f>ROUND(I135*H135,2)</f>
        <v>0</v>
      </c>
      <c r="K135" s="194" t="s">
        <v>136</v>
      </c>
      <c r="L135" s="38"/>
      <c r="M135" s="199" t="s">
        <v>1</v>
      </c>
      <c r="N135" s="200" t="s">
        <v>38</v>
      </c>
      <c r="O135" s="66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AR135" s="203" t="s">
        <v>137</v>
      </c>
      <c r="AT135" s="203" t="s">
        <v>132</v>
      </c>
      <c r="AU135" s="203" t="s">
        <v>83</v>
      </c>
      <c r="AY135" s="17" t="s">
        <v>130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81</v>
      </c>
      <c r="BK135" s="204">
        <f>ROUND(I135*H135,2)</f>
        <v>0</v>
      </c>
      <c r="BL135" s="17" t="s">
        <v>137</v>
      </c>
      <c r="BM135" s="203" t="s">
        <v>156</v>
      </c>
    </row>
    <row r="136" spans="2:65" s="12" customFormat="1" ht="22.5">
      <c r="B136" s="205"/>
      <c r="C136" s="206"/>
      <c r="D136" s="207" t="s">
        <v>139</v>
      </c>
      <c r="E136" s="208" t="s">
        <v>1</v>
      </c>
      <c r="F136" s="209" t="s">
        <v>356</v>
      </c>
      <c r="G136" s="206"/>
      <c r="H136" s="210">
        <v>244.15299999999999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139</v>
      </c>
      <c r="AU136" s="216" t="s">
        <v>83</v>
      </c>
      <c r="AV136" s="12" t="s">
        <v>83</v>
      </c>
      <c r="AW136" s="12" t="s">
        <v>30</v>
      </c>
      <c r="AX136" s="12" t="s">
        <v>81</v>
      </c>
      <c r="AY136" s="216" t="s">
        <v>130</v>
      </c>
    </row>
    <row r="137" spans="2:65" s="1" customFormat="1" ht="24" customHeight="1">
      <c r="B137" s="34"/>
      <c r="C137" s="192" t="s">
        <v>157</v>
      </c>
      <c r="D137" s="192" t="s">
        <v>132</v>
      </c>
      <c r="E137" s="193" t="s">
        <v>357</v>
      </c>
      <c r="F137" s="194" t="s">
        <v>358</v>
      </c>
      <c r="G137" s="195" t="s">
        <v>150</v>
      </c>
      <c r="H137" s="196">
        <v>162.76900000000001</v>
      </c>
      <c r="I137" s="197"/>
      <c r="J137" s="198">
        <f>ROUND(I137*H137,2)</f>
        <v>0</v>
      </c>
      <c r="K137" s="194" t="s">
        <v>136</v>
      </c>
      <c r="L137" s="38"/>
      <c r="M137" s="199" t="s">
        <v>1</v>
      </c>
      <c r="N137" s="200" t="s">
        <v>38</v>
      </c>
      <c r="O137" s="66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AR137" s="203" t="s">
        <v>137</v>
      </c>
      <c r="AT137" s="203" t="s">
        <v>132</v>
      </c>
      <c r="AU137" s="203" t="s">
        <v>83</v>
      </c>
      <c r="AY137" s="17" t="s">
        <v>130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7" t="s">
        <v>81</v>
      </c>
      <c r="BK137" s="204">
        <f>ROUND(I137*H137,2)</f>
        <v>0</v>
      </c>
      <c r="BL137" s="17" t="s">
        <v>137</v>
      </c>
      <c r="BM137" s="203" t="s">
        <v>359</v>
      </c>
    </row>
    <row r="138" spans="2:65" s="12" customFormat="1" ht="22.5">
      <c r="B138" s="205"/>
      <c r="C138" s="206"/>
      <c r="D138" s="207" t="s">
        <v>139</v>
      </c>
      <c r="E138" s="208" t="s">
        <v>1</v>
      </c>
      <c r="F138" s="209" t="s">
        <v>360</v>
      </c>
      <c r="G138" s="206"/>
      <c r="H138" s="210">
        <v>162.76900000000001</v>
      </c>
      <c r="I138" s="211"/>
      <c r="J138" s="206"/>
      <c r="K138" s="206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139</v>
      </c>
      <c r="AU138" s="216" t="s">
        <v>83</v>
      </c>
      <c r="AV138" s="12" t="s">
        <v>83</v>
      </c>
      <c r="AW138" s="12" t="s">
        <v>30</v>
      </c>
      <c r="AX138" s="12" t="s">
        <v>81</v>
      </c>
      <c r="AY138" s="216" t="s">
        <v>130</v>
      </c>
    </row>
    <row r="139" spans="2:65" s="1" customFormat="1" ht="24" customHeight="1">
      <c r="B139" s="34"/>
      <c r="C139" s="192" t="s">
        <v>162</v>
      </c>
      <c r="D139" s="192" t="s">
        <v>132</v>
      </c>
      <c r="E139" s="193" t="s">
        <v>163</v>
      </c>
      <c r="F139" s="194" t="s">
        <v>164</v>
      </c>
      <c r="G139" s="195" t="s">
        <v>150</v>
      </c>
      <c r="H139" s="196">
        <v>33.936</v>
      </c>
      <c r="I139" s="197"/>
      <c r="J139" s="198">
        <f>ROUND(I139*H139,2)</f>
        <v>0</v>
      </c>
      <c r="K139" s="194" t="s">
        <v>136</v>
      </c>
      <c r="L139" s="38"/>
      <c r="M139" s="199" t="s">
        <v>1</v>
      </c>
      <c r="N139" s="200" t="s">
        <v>38</v>
      </c>
      <c r="O139" s="66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AR139" s="203" t="s">
        <v>137</v>
      </c>
      <c r="AT139" s="203" t="s">
        <v>132</v>
      </c>
      <c r="AU139" s="203" t="s">
        <v>83</v>
      </c>
      <c r="AY139" s="17" t="s">
        <v>130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81</v>
      </c>
      <c r="BK139" s="204">
        <f>ROUND(I139*H139,2)</f>
        <v>0</v>
      </c>
      <c r="BL139" s="17" t="s">
        <v>137</v>
      </c>
      <c r="BM139" s="203" t="s">
        <v>165</v>
      </c>
    </row>
    <row r="140" spans="2:65" s="12" customFormat="1" ht="22.5">
      <c r="B140" s="205"/>
      <c r="C140" s="206"/>
      <c r="D140" s="207" t="s">
        <v>139</v>
      </c>
      <c r="E140" s="208" t="s">
        <v>1</v>
      </c>
      <c r="F140" s="209" t="s">
        <v>161</v>
      </c>
      <c r="G140" s="206"/>
      <c r="H140" s="210">
        <v>33.936</v>
      </c>
      <c r="I140" s="211"/>
      <c r="J140" s="206"/>
      <c r="K140" s="206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139</v>
      </c>
      <c r="AU140" s="216" t="s">
        <v>83</v>
      </c>
      <c r="AV140" s="12" t="s">
        <v>83</v>
      </c>
      <c r="AW140" s="12" t="s">
        <v>30</v>
      </c>
      <c r="AX140" s="12" t="s">
        <v>81</v>
      </c>
      <c r="AY140" s="216" t="s">
        <v>130</v>
      </c>
    </row>
    <row r="141" spans="2:65" s="1" customFormat="1" ht="24" customHeight="1">
      <c r="B141" s="34"/>
      <c r="C141" s="192" t="s">
        <v>166</v>
      </c>
      <c r="D141" s="192" t="s">
        <v>132</v>
      </c>
      <c r="E141" s="193" t="s">
        <v>167</v>
      </c>
      <c r="F141" s="194" t="s">
        <v>168</v>
      </c>
      <c r="G141" s="195" t="s">
        <v>150</v>
      </c>
      <c r="H141" s="196">
        <v>147.636</v>
      </c>
      <c r="I141" s="197"/>
      <c r="J141" s="198">
        <f>ROUND(I141*H141,2)</f>
        <v>0</v>
      </c>
      <c r="K141" s="194" t="s">
        <v>1</v>
      </c>
      <c r="L141" s="38"/>
      <c r="M141" s="199" t="s">
        <v>1</v>
      </c>
      <c r="N141" s="200" t="s">
        <v>38</v>
      </c>
      <c r="O141" s="66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AR141" s="203" t="s">
        <v>137</v>
      </c>
      <c r="AT141" s="203" t="s">
        <v>132</v>
      </c>
      <c r="AU141" s="203" t="s">
        <v>83</v>
      </c>
      <c r="AY141" s="17" t="s">
        <v>130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81</v>
      </c>
      <c r="BK141" s="204">
        <f>ROUND(I141*H141,2)</f>
        <v>0</v>
      </c>
      <c r="BL141" s="17" t="s">
        <v>137</v>
      </c>
      <c r="BM141" s="203" t="s">
        <v>169</v>
      </c>
    </row>
    <row r="142" spans="2:65" s="12" customFormat="1" ht="11.25">
      <c r="B142" s="205"/>
      <c r="C142" s="206"/>
      <c r="D142" s="207" t="s">
        <v>139</v>
      </c>
      <c r="E142" s="208" t="s">
        <v>1</v>
      </c>
      <c r="F142" s="209" t="s">
        <v>361</v>
      </c>
      <c r="G142" s="206"/>
      <c r="H142" s="210">
        <v>147.636</v>
      </c>
      <c r="I142" s="211"/>
      <c r="J142" s="206"/>
      <c r="K142" s="206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139</v>
      </c>
      <c r="AU142" s="216" t="s">
        <v>83</v>
      </c>
      <c r="AV142" s="12" t="s">
        <v>83</v>
      </c>
      <c r="AW142" s="12" t="s">
        <v>30</v>
      </c>
      <c r="AX142" s="12" t="s">
        <v>81</v>
      </c>
      <c r="AY142" s="216" t="s">
        <v>130</v>
      </c>
    </row>
    <row r="143" spans="2:65" s="1" customFormat="1" ht="24" customHeight="1">
      <c r="B143" s="34"/>
      <c r="C143" s="192" t="s">
        <v>171</v>
      </c>
      <c r="D143" s="192" t="s">
        <v>132</v>
      </c>
      <c r="E143" s="193" t="s">
        <v>172</v>
      </c>
      <c r="F143" s="194" t="s">
        <v>173</v>
      </c>
      <c r="G143" s="195" t="s">
        <v>150</v>
      </c>
      <c r="H143" s="196">
        <v>147.636</v>
      </c>
      <c r="I143" s="197"/>
      <c r="J143" s="198">
        <f>ROUND(I143*H143,2)</f>
        <v>0</v>
      </c>
      <c r="K143" s="194" t="s">
        <v>136</v>
      </c>
      <c r="L143" s="38"/>
      <c r="M143" s="199" t="s">
        <v>1</v>
      </c>
      <c r="N143" s="200" t="s">
        <v>38</v>
      </c>
      <c r="O143" s="66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AR143" s="203" t="s">
        <v>137</v>
      </c>
      <c r="AT143" s="203" t="s">
        <v>132</v>
      </c>
      <c r="AU143" s="203" t="s">
        <v>83</v>
      </c>
      <c r="AY143" s="17" t="s">
        <v>130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7" t="s">
        <v>81</v>
      </c>
      <c r="BK143" s="204">
        <f>ROUND(I143*H143,2)</f>
        <v>0</v>
      </c>
      <c r="BL143" s="17" t="s">
        <v>137</v>
      </c>
      <c r="BM143" s="203" t="s">
        <v>174</v>
      </c>
    </row>
    <row r="144" spans="2:65" s="12" customFormat="1" ht="11.25">
      <c r="B144" s="205"/>
      <c r="C144" s="206"/>
      <c r="D144" s="207" t="s">
        <v>139</v>
      </c>
      <c r="E144" s="208" t="s">
        <v>1</v>
      </c>
      <c r="F144" s="209" t="s">
        <v>361</v>
      </c>
      <c r="G144" s="206"/>
      <c r="H144" s="210">
        <v>147.636</v>
      </c>
      <c r="I144" s="211"/>
      <c r="J144" s="206"/>
      <c r="K144" s="206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139</v>
      </c>
      <c r="AU144" s="216" t="s">
        <v>83</v>
      </c>
      <c r="AV144" s="12" t="s">
        <v>83</v>
      </c>
      <c r="AW144" s="12" t="s">
        <v>30</v>
      </c>
      <c r="AX144" s="12" t="s">
        <v>81</v>
      </c>
      <c r="AY144" s="216" t="s">
        <v>130</v>
      </c>
    </row>
    <row r="145" spans="2:65" s="1" customFormat="1" ht="24" customHeight="1">
      <c r="B145" s="34"/>
      <c r="C145" s="192" t="s">
        <v>175</v>
      </c>
      <c r="D145" s="192" t="s">
        <v>132</v>
      </c>
      <c r="E145" s="193" t="s">
        <v>176</v>
      </c>
      <c r="F145" s="194" t="s">
        <v>177</v>
      </c>
      <c r="G145" s="195" t="s">
        <v>150</v>
      </c>
      <c r="H145" s="196">
        <v>776.01199999999994</v>
      </c>
      <c r="I145" s="197"/>
      <c r="J145" s="198">
        <f>ROUND(I145*H145,2)</f>
        <v>0</v>
      </c>
      <c r="K145" s="194" t="s">
        <v>136</v>
      </c>
      <c r="L145" s="38"/>
      <c r="M145" s="199" t="s">
        <v>1</v>
      </c>
      <c r="N145" s="200" t="s">
        <v>38</v>
      </c>
      <c r="O145" s="66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AR145" s="203" t="s">
        <v>137</v>
      </c>
      <c r="AT145" s="203" t="s">
        <v>132</v>
      </c>
      <c r="AU145" s="203" t="s">
        <v>83</v>
      </c>
      <c r="AY145" s="17" t="s">
        <v>130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81</v>
      </c>
      <c r="BK145" s="204">
        <f>ROUND(I145*H145,2)</f>
        <v>0</v>
      </c>
      <c r="BL145" s="17" t="s">
        <v>137</v>
      </c>
      <c r="BM145" s="203" t="s">
        <v>178</v>
      </c>
    </row>
    <row r="146" spans="2:65" s="12" customFormat="1" ht="11.25">
      <c r="B146" s="205"/>
      <c r="C146" s="206"/>
      <c r="D146" s="207" t="s">
        <v>139</v>
      </c>
      <c r="E146" s="208" t="s">
        <v>1</v>
      </c>
      <c r="F146" s="209" t="s">
        <v>362</v>
      </c>
      <c r="G146" s="206"/>
      <c r="H146" s="210">
        <v>147.636</v>
      </c>
      <c r="I146" s="211"/>
      <c r="J146" s="206"/>
      <c r="K146" s="206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139</v>
      </c>
      <c r="AU146" s="216" t="s">
        <v>83</v>
      </c>
      <c r="AV146" s="12" t="s">
        <v>83</v>
      </c>
      <c r="AW146" s="12" t="s">
        <v>30</v>
      </c>
      <c r="AX146" s="12" t="s">
        <v>73</v>
      </c>
      <c r="AY146" s="216" t="s">
        <v>130</v>
      </c>
    </row>
    <row r="147" spans="2:65" s="12" customFormat="1" ht="11.25">
      <c r="B147" s="205"/>
      <c r="C147" s="206"/>
      <c r="D147" s="207" t="s">
        <v>139</v>
      </c>
      <c r="E147" s="208" t="s">
        <v>1</v>
      </c>
      <c r="F147" s="209" t="s">
        <v>363</v>
      </c>
      <c r="G147" s="206"/>
      <c r="H147" s="210">
        <v>24.606000000000002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139</v>
      </c>
      <c r="AU147" s="216" t="s">
        <v>83</v>
      </c>
      <c r="AV147" s="12" t="s">
        <v>83</v>
      </c>
      <c r="AW147" s="12" t="s">
        <v>30</v>
      </c>
      <c r="AX147" s="12" t="s">
        <v>73</v>
      </c>
      <c r="AY147" s="216" t="s">
        <v>130</v>
      </c>
    </row>
    <row r="148" spans="2:65" s="12" customFormat="1" ht="11.25">
      <c r="B148" s="205"/>
      <c r="C148" s="206"/>
      <c r="D148" s="207" t="s">
        <v>139</v>
      </c>
      <c r="E148" s="208" t="s">
        <v>1</v>
      </c>
      <c r="F148" s="209" t="s">
        <v>364</v>
      </c>
      <c r="G148" s="206"/>
      <c r="H148" s="210">
        <v>49.212000000000003</v>
      </c>
      <c r="I148" s="211"/>
      <c r="J148" s="206"/>
      <c r="K148" s="206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139</v>
      </c>
      <c r="AU148" s="216" t="s">
        <v>83</v>
      </c>
      <c r="AV148" s="12" t="s">
        <v>83</v>
      </c>
      <c r="AW148" s="12" t="s">
        <v>30</v>
      </c>
      <c r="AX148" s="12" t="s">
        <v>73</v>
      </c>
      <c r="AY148" s="216" t="s">
        <v>130</v>
      </c>
    </row>
    <row r="149" spans="2:65" s="12" customFormat="1" ht="11.25">
      <c r="B149" s="205"/>
      <c r="C149" s="206"/>
      <c r="D149" s="207" t="s">
        <v>139</v>
      </c>
      <c r="E149" s="208" t="s">
        <v>1</v>
      </c>
      <c r="F149" s="209" t="s">
        <v>365</v>
      </c>
      <c r="G149" s="206"/>
      <c r="H149" s="210">
        <v>406.92200000000003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139</v>
      </c>
      <c r="AU149" s="216" t="s">
        <v>83</v>
      </c>
      <c r="AV149" s="12" t="s">
        <v>83</v>
      </c>
      <c r="AW149" s="12" t="s">
        <v>30</v>
      </c>
      <c r="AX149" s="12" t="s">
        <v>73</v>
      </c>
      <c r="AY149" s="216" t="s">
        <v>130</v>
      </c>
    </row>
    <row r="150" spans="2:65" s="12" customFormat="1" ht="11.25">
      <c r="B150" s="205"/>
      <c r="C150" s="206"/>
      <c r="D150" s="207" t="s">
        <v>139</v>
      </c>
      <c r="E150" s="208" t="s">
        <v>1</v>
      </c>
      <c r="F150" s="209" t="s">
        <v>361</v>
      </c>
      <c r="G150" s="206"/>
      <c r="H150" s="210">
        <v>147.636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139</v>
      </c>
      <c r="AU150" s="216" t="s">
        <v>83</v>
      </c>
      <c r="AV150" s="12" t="s">
        <v>83</v>
      </c>
      <c r="AW150" s="12" t="s">
        <v>30</v>
      </c>
      <c r="AX150" s="12" t="s">
        <v>73</v>
      </c>
      <c r="AY150" s="216" t="s">
        <v>130</v>
      </c>
    </row>
    <row r="151" spans="2:65" s="13" customFormat="1" ht="11.25">
      <c r="B151" s="217"/>
      <c r="C151" s="218"/>
      <c r="D151" s="207" t="s">
        <v>139</v>
      </c>
      <c r="E151" s="219" t="s">
        <v>1</v>
      </c>
      <c r="F151" s="220" t="s">
        <v>183</v>
      </c>
      <c r="G151" s="218"/>
      <c r="H151" s="221">
        <v>776.01199999999994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139</v>
      </c>
      <c r="AU151" s="227" t="s">
        <v>83</v>
      </c>
      <c r="AV151" s="13" t="s">
        <v>137</v>
      </c>
      <c r="AW151" s="13" t="s">
        <v>30</v>
      </c>
      <c r="AX151" s="13" t="s">
        <v>81</v>
      </c>
      <c r="AY151" s="227" t="s">
        <v>130</v>
      </c>
    </row>
    <row r="152" spans="2:65" s="1" customFormat="1" ht="24" customHeight="1">
      <c r="B152" s="34"/>
      <c r="C152" s="192" t="s">
        <v>184</v>
      </c>
      <c r="D152" s="192" t="s">
        <v>132</v>
      </c>
      <c r="E152" s="193" t="s">
        <v>185</v>
      </c>
      <c r="F152" s="194" t="s">
        <v>186</v>
      </c>
      <c r="G152" s="195" t="s">
        <v>150</v>
      </c>
      <c r="H152" s="196">
        <v>7760.12</v>
      </c>
      <c r="I152" s="197"/>
      <c r="J152" s="198">
        <f>ROUND(I152*H152,2)</f>
        <v>0</v>
      </c>
      <c r="K152" s="194" t="s">
        <v>136</v>
      </c>
      <c r="L152" s="38"/>
      <c r="M152" s="199" t="s">
        <v>1</v>
      </c>
      <c r="N152" s="200" t="s">
        <v>38</v>
      </c>
      <c r="O152" s="66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AR152" s="203" t="s">
        <v>137</v>
      </c>
      <c r="AT152" s="203" t="s">
        <v>132</v>
      </c>
      <c r="AU152" s="203" t="s">
        <v>83</v>
      </c>
      <c r="AY152" s="17" t="s">
        <v>130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81</v>
      </c>
      <c r="BK152" s="204">
        <f>ROUND(I152*H152,2)</f>
        <v>0</v>
      </c>
      <c r="BL152" s="17" t="s">
        <v>137</v>
      </c>
      <c r="BM152" s="203" t="s">
        <v>187</v>
      </c>
    </row>
    <row r="153" spans="2:65" s="12" customFormat="1" ht="11.25">
      <c r="B153" s="205"/>
      <c r="C153" s="206"/>
      <c r="D153" s="207" t="s">
        <v>139</v>
      </c>
      <c r="E153" s="208" t="s">
        <v>1</v>
      </c>
      <c r="F153" s="209" t="s">
        <v>362</v>
      </c>
      <c r="G153" s="206"/>
      <c r="H153" s="210">
        <v>147.636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139</v>
      </c>
      <c r="AU153" s="216" t="s">
        <v>83</v>
      </c>
      <c r="AV153" s="12" t="s">
        <v>83</v>
      </c>
      <c r="AW153" s="12" t="s">
        <v>30</v>
      </c>
      <c r="AX153" s="12" t="s">
        <v>73</v>
      </c>
      <c r="AY153" s="216" t="s">
        <v>130</v>
      </c>
    </row>
    <row r="154" spans="2:65" s="12" customFormat="1" ht="11.25">
      <c r="B154" s="205"/>
      <c r="C154" s="206"/>
      <c r="D154" s="207" t="s">
        <v>139</v>
      </c>
      <c r="E154" s="208" t="s">
        <v>1</v>
      </c>
      <c r="F154" s="209" t="s">
        <v>363</v>
      </c>
      <c r="G154" s="206"/>
      <c r="H154" s="210">
        <v>24.606000000000002</v>
      </c>
      <c r="I154" s="211"/>
      <c r="J154" s="206"/>
      <c r="K154" s="206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139</v>
      </c>
      <c r="AU154" s="216" t="s">
        <v>83</v>
      </c>
      <c r="AV154" s="12" t="s">
        <v>83</v>
      </c>
      <c r="AW154" s="12" t="s">
        <v>30</v>
      </c>
      <c r="AX154" s="12" t="s">
        <v>73</v>
      </c>
      <c r="AY154" s="216" t="s">
        <v>130</v>
      </c>
    </row>
    <row r="155" spans="2:65" s="12" customFormat="1" ht="11.25">
      <c r="B155" s="205"/>
      <c r="C155" s="206"/>
      <c r="D155" s="207" t="s">
        <v>139</v>
      </c>
      <c r="E155" s="208" t="s">
        <v>1</v>
      </c>
      <c r="F155" s="209" t="s">
        <v>364</v>
      </c>
      <c r="G155" s="206"/>
      <c r="H155" s="210">
        <v>49.212000000000003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139</v>
      </c>
      <c r="AU155" s="216" t="s">
        <v>83</v>
      </c>
      <c r="AV155" s="12" t="s">
        <v>83</v>
      </c>
      <c r="AW155" s="12" t="s">
        <v>30</v>
      </c>
      <c r="AX155" s="12" t="s">
        <v>73</v>
      </c>
      <c r="AY155" s="216" t="s">
        <v>130</v>
      </c>
    </row>
    <row r="156" spans="2:65" s="12" customFormat="1" ht="11.25">
      <c r="B156" s="205"/>
      <c r="C156" s="206"/>
      <c r="D156" s="207" t="s">
        <v>139</v>
      </c>
      <c r="E156" s="208" t="s">
        <v>1</v>
      </c>
      <c r="F156" s="209" t="s">
        <v>365</v>
      </c>
      <c r="G156" s="206"/>
      <c r="H156" s="210">
        <v>406.92200000000003</v>
      </c>
      <c r="I156" s="211"/>
      <c r="J156" s="206"/>
      <c r="K156" s="206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139</v>
      </c>
      <c r="AU156" s="216" t="s">
        <v>83</v>
      </c>
      <c r="AV156" s="12" t="s">
        <v>83</v>
      </c>
      <c r="AW156" s="12" t="s">
        <v>30</v>
      </c>
      <c r="AX156" s="12" t="s">
        <v>73</v>
      </c>
      <c r="AY156" s="216" t="s">
        <v>130</v>
      </c>
    </row>
    <row r="157" spans="2:65" s="12" customFormat="1" ht="11.25">
      <c r="B157" s="205"/>
      <c r="C157" s="206"/>
      <c r="D157" s="207" t="s">
        <v>139</v>
      </c>
      <c r="E157" s="208" t="s">
        <v>1</v>
      </c>
      <c r="F157" s="209" t="s">
        <v>361</v>
      </c>
      <c r="G157" s="206"/>
      <c r="H157" s="210">
        <v>147.636</v>
      </c>
      <c r="I157" s="211"/>
      <c r="J157" s="206"/>
      <c r="K157" s="206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139</v>
      </c>
      <c r="AU157" s="216" t="s">
        <v>83</v>
      </c>
      <c r="AV157" s="12" t="s">
        <v>83</v>
      </c>
      <c r="AW157" s="12" t="s">
        <v>30</v>
      </c>
      <c r="AX157" s="12" t="s">
        <v>73</v>
      </c>
      <c r="AY157" s="216" t="s">
        <v>130</v>
      </c>
    </row>
    <row r="158" spans="2:65" s="14" customFormat="1" ht="11.25">
      <c r="B158" s="228"/>
      <c r="C158" s="229"/>
      <c r="D158" s="207" t="s">
        <v>139</v>
      </c>
      <c r="E158" s="230" t="s">
        <v>1</v>
      </c>
      <c r="F158" s="231" t="s">
        <v>188</v>
      </c>
      <c r="G158" s="229"/>
      <c r="H158" s="232">
        <v>776.01199999999994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139</v>
      </c>
      <c r="AU158" s="238" t="s">
        <v>83</v>
      </c>
      <c r="AV158" s="14" t="s">
        <v>144</v>
      </c>
      <c r="AW158" s="14" t="s">
        <v>30</v>
      </c>
      <c r="AX158" s="14" t="s">
        <v>73</v>
      </c>
      <c r="AY158" s="238" t="s">
        <v>130</v>
      </c>
    </row>
    <row r="159" spans="2:65" s="12" customFormat="1" ht="11.25">
      <c r="B159" s="205"/>
      <c r="C159" s="206"/>
      <c r="D159" s="207" t="s">
        <v>139</v>
      </c>
      <c r="E159" s="208" t="s">
        <v>1</v>
      </c>
      <c r="F159" s="209" t="s">
        <v>366</v>
      </c>
      <c r="G159" s="206"/>
      <c r="H159" s="210">
        <v>7760.12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139</v>
      </c>
      <c r="AU159" s="216" t="s">
        <v>83</v>
      </c>
      <c r="AV159" s="12" t="s">
        <v>83</v>
      </c>
      <c r="AW159" s="12" t="s">
        <v>30</v>
      </c>
      <c r="AX159" s="12" t="s">
        <v>81</v>
      </c>
      <c r="AY159" s="216" t="s">
        <v>130</v>
      </c>
    </row>
    <row r="160" spans="2:65" s="1" customFormat="1" ht="24" customHeight="1">
      <c r="B160" s="34"/>
      <c r="C160" s="192" t="s">
        <v>190</v>
      </c>
      <c r="D160" s="192" t="s">
        <v>132</v>
      </c>
      <c r="E160" s="193" t="s">
        <v>191</v>
      </c>
      <c r="F160" s="194" t="s">
        <v>192</v>
      </c>
      <c r="G160" s="195" t="s">
        <v>150</v>
      </c>
      <c r="H160" s="196">
        <v>164.87100000000001</v>
      </c>
      <c r="I160" s="197"/>
      <c r="J160" s="198">
        <f>ROUND(I160*H160,2)</f>
        <v>0</v>
      </c>
      <c r="K160" s="194" t="s">
        <v>136</v>
      </c>
      <c r="L160" s="38"/>
      <c r="M160" s="199" t="s">
        <v>1</v>
      </c>
      <c r="N160" s="200" t="s">
        <v>38</v>
      </c>
      <c r="O160" s="66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AR160" s="203" t="s">
        <v>137</v>
      </c>
      <c r="AT160" s="203" t="s">
        <v>132</v>
      </c>
      <c r="AU160" s="203" t="s">
        <v>83</v>
      </c>
      <c r="AY160" s="17" t="s">
        <v>130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81</v>
      </c>
      <c r="BK160" s="204">
        <f>ROUND(I160*H160,2)</f>
        <v>0</v>
      </c>
      <c r="BL160" s="17" t="s">
        <v>137</v>
      </c>
      <c r="BM160" s="203" t="s">
        <v>193</v>
      </c>
    </row>
    <row r="161" spans="2:65" s="12" customFormat="1" ht="11.25">
      <c r="B161" s="205"/>
      <c r="C161" s="206"/>
      <c r="D161" s="207" t="s">
        <v>139</v>
      </c>
      <c r="E161" s="208" t="s">
        <v>1</v>
      </c>
      <c r="F161" s="209" t="s">
        <v>367</v>
      </c>
      <c r="G161" s="206"/>
      <c r="H161" s="210">
        <v>164.87100000000001</v>
      </c>
      <c r="I161" s="211"/>
      <c r="J161" s="206"/>
      <c r="K161" s="206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139</v>
      </c>
      <c r="AU161" s="216" t="s">
        <v>83</v>
      </c>
      <c r="AV161" s="12" t="s">
        <v>83</v>
      </c>
      <c r="AW161" s="12" t="s">
        <v>30</v>
      </c>
      <c r="AX161" s="12" t="s">
        <v>81</v>
      </c>
      <c r="AY161" s="216" t="s">
        <v>130</v>
      </c>
    </row>
    <row r="162" spans="2:65" s="1" customFormat="1" ht="24" customHeight="1">
      <c r="B162" s="34"/>
      <c r="C162" s="192" t="s">
        <v>195</v>
      </c>
      <c r="D162" s="192" t="s">
        <v>132</v>
      </c>
      <c r="E162" s="193" t="s">
        <v>196</v>
      </c>
      <c r="F162" s="194" t="s">
        <v>197</v>
      </c>
      <c r="G162" s="195" t="s">
        <v>150</v>
      </c>
      <c r="H162" s="196">
        <v>1648.7080000000001</v>
      </c>
      <c r="I162" s="197"/>
      <c r="J162" s="198">
        <f>ROUND(I162*H162,2)</f>
        <v>0</v>
      </c>
      <c r="K162" s="194" t="s">
        <v>136</v>
      </c>
      <c r="L162" s="38"/>
      <c r="M162" s="199" t="s">
        <v>1</v>
      </c>
      <c r="N162" s="200" t="s">
        <v>38</v>
      </c>
      <c r="O162" s="66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AR162" s="203" t="s">
        <v>137</v>
      </c>
      <c r="AT162" s="203" t="s">
        <v>132</v>
      </c>
      <c r="AU162" s="203" t="s">
        <v>83</v>
      </c>
      <c r="AY162" s="17" t="s">
        <v>130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81</v>
      </c>
      <c r="BK162" s="204">
        <f>ROUND(I162*H162,2)</f>
        <v>0</v>
      </c>
      <c r="BL162" s="17" t="s">
        <v>137</v>
      </c>
      <c r="BM162" s="203" t="s">
        <v>198</v>
      </c>
    </row>
    <row r="163" spans="2:65" s="12" customFormat="1" ht="11.25">
      <c r="B163" s="205"/>
      <c r="C163" s="206"/>
      <c r="D163" s="207" t="s">
        <v>139</v>
      </c>
      <c r="E163" s="208" t="s">
        <v>1</v>
      </c>
      <c r="F163" s="209" t="s">
        <v>368</v>
      </c>
      <c r="G163" s="206"/>
      <c r="H163" s="210">
        <v>1648.7080000000001</v>
      </c>
      <c r="I163" s="211"/>
      <c r="J163" s="206"/>
      <c r="K163" s="206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139</v>
      </c>
      <c r="AU163" s="216" t="s">
        <v>83</v>
      </c>
      <c r="AV163" s="12" t="s">
        <v>83</v>
      </c>
      <c r="AW163" s="12" t="s">
        <v>30</v>
      </c>
      <c r="AX163" s="12" t="s">
        <v>81</v>
      </c>
      <c r="AY163" s="216" t="s">
        <v>130</v>
      </c>
    </row>
    <row r="164" spans="2:65" s="1" customFormat="1" ht="24" customHeight="1">
      <c r="B164" s="34"/>
      <c r="C164" s="192" t="s">
        <v>200</v>
      </c>
      <c r="D164" s="192" t="s">
        <v>132</v>
      </c>
      <c r="E164" s="193" t="s">
        <v>201</v>
      </c>
      <c r="F164" s="194" t="s">
        <v>202</v>
      </c>
      <c r="G164" s="195" t="s">
        <v>135</v>
      </c>
      <c r="H164" s="196">
        <v>164.04</v>
      </c>
      <c r="I164" s="197"/>
      <c r="J164" s="198">
        <f>ROUND(I164*H164,2)</f>
        <v>0</v>
      </c>
      <c r="K164" s="194" t="s">
        <v>136</v>
      </c>
      <c r="L164" s="38"/>
      <c r="M164" s="199" t="s">
        <v>1</v>
      </c>
      <c r="N164" s="200" t="s">
        <v>38</v>
      </c>
      <c r="O164" s="66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AR164" s="203" t="s">
        <v>137</v>
      </c>
      <c r="AT164" s="203" t="s">
        <v>132</v>
      </c>
      <c r="AU164" s="203" t="s">
        <v>83</v>
      </c>
      <c r="AY164" s="17" t="s">
        <v>130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81</v>
      </c>
      <c r="BK164" s="204">
        <f>ROUND(I164*H164,2)</f>
        <v>0</v>
      </c>
      <c r="BL164" s="17" t="s">
        <v>137</v>
      </c>
      <c r="BM164" s="203" t="s">
        <v>369</v>
      </c>
    </row>
    <row r="165" spans="2:65" s="12" customFormat="1" ht="11.25">
      <c r="B165" s="205"/>
      <c r="C165" s="206"/>
      <c r="D165" s="207" t="s">
        <v>139</v>
      </c>
      <c r="E165" s="208" t="s">
        <v>1</v>
      </c>
      <c r="F165" s="209" t="s">
        <v>370</v>
      </c>
      <c r="G165" s="206"/>
      <c r="H165" s="210">
        <v>164.04</v>
      </c>
      <c r="I165" s="211"/>
      <c r="J165" s="206"/>
      <c r="K165" s="206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139</v>
      </c>
      <c r="AU165" s="216" t="s">
        <v>83</v>
      </c>
      <c r="AV165" s="12" t="s">
        <v>83</v>
      </c>
      <c r="AW165" s="12" t="s">
        <v>30</v>
      </c>
      <c r="AX165" s="12" t="s">
        <v>81</v>
      </c>
      <c r="AY165" s="216" t="s">
        <v>130</v>
      </c>
    </row>
    <row r="166" spans="2:65" s="1" customFormat="1" ht="16.5" customHeight="1">
      <c r="B166" s="34"/>
      <c r="C166" s="239" t="s">
        <v>8</v>
      </c>
      <c r="D166" s="239" t="s">
        <v>205</v>
      </c>
      <c r="E166" s="240" t="s">
        <v>206</v>
      </c>
      <c r="F166" s="241" t="s">
        <v>207</v>
      </c>
      <c r="G166" s="242" t="s">
        <v>208</v>
      </c>
      <c r="H166" s="243">
        <v>2.0459999999999998</v>
      </c>
      <c r="I166" s="244"/>
      <c r="J166" s="245">
        <f>ROUND(I166*H166,2)</f>
        <v>0</v>
      </c>
      <c r="K166" s="241" t="s">
        <v>136</v>
      </c>
      <c r="L166" s="246"/>
      <c r="M166" s="247" t="s">
        <v>1</v>
      </c>
      <c r="N166" s="248" t="s">
        <v>38</v>
      </c>
      <c r="O166" s="66"/>
      <c r="P166" s="201">
        <f>O166*H166</f>
        <v>0</v>
      </c>
      <c r="Q166" s="201">
        <v>1E-3</v>
      </c>
      <c r="R166" s="201">
        <f>Q166*H166</f>
        <v>2.0460000000000001E-3</v>
      </c>
      <c r="S166" s="201">
        <v>0</v>
      </c>
      <c r="T166" s="202">
        <f>S166*H166</f>
        <v>0</v>
      </c>
      <c r="AR166" s="203" t="s">
        <v>166</v>
      </c>
      <c r="AT166" s="203" t="s">
        <v>205</v>
      </c>
      <c r="AU166" s="203" t="s">
        <v>83</v>
      </c>
      <c r="AY166" s="17" t="s">
        <v>130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81</v>
      </c>
      <c r="BK166" s="204">
        <f>ROUND(I166*H166,2)</f>
        <v>0</v>
      </c>
      <c r="BL166" s="17" t="s">
        <v>137</v>
      </c>
      <c r="BM166" s="203" t="s">
        <v>371</v>
      </c>
    </row>
    <row r="167" spans="2:65" s="12" customFormat="1" ht="11.25">
      <c r="B167" s="205"/>
      <c r="C167" s="206"/>
      <c r="D167" s="207" t="s">
        <v>139</v>
      </c>
      <c r="E167" s="206"/>
      <c r="F167" s="209" t="s">
        <v>372</v>
      </c>
      <c r="G167" s="206"/>
      <c r="H167" s="210">
        <v>2.0459999999999998</v>
      </c>
      <c r="I167" s="211"/>
      <c r="J167" s="206"/>
      <c r="K167" s="206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139</v>
      </c>
      <c r="AU167" s="216" t="s">
        <v>83</v>
      </c>
      <c r="AV167" s="12" t="s">
        <v>83</v>
      </c>
      <c r="AW167" s="12" t="s">
        <v>4</v>
      </c>
      <c r="AX167" s="12" t="s">
        <v>81</v>
      </c>
      <c r="AY167" s="216" t="s">
        <v>130</v>
      </c>
    </row>
    <row r="168" spans="2:65" s="1" customFormat="1" ht="16.5" customHeight="1">
      <c r="B168" s="34"/>
      <c r="C168" s="192" t="s">
        <v>211</v>
      </c>
      <c r="D168" s="192" t="s">
        <v>132</v>
      </c>
      <c r="E168" s="193" t="s">
        <v>212</v>
      </c>
      <c r="F168" s="194" t="s">
        <v>213</v>
      </c>
      <c r="G168" s="195" t="s">
        <v>135</v>
      </c>
      <c r="H168" s="196">
        <v>738.18</v>
      </c>
      <c r="I168" s="197"/>
      <c r="J168" s="198">
        <f>ROUND(I168*H168,2)</f>
        <v>0</v>
      </c>
      <c r="K168" s="194" t="s">
        <v>136</v>
      </c>
      <c r="L168" s="38"/>
      <c r="M168" s="199" t="s">
        <v>1</v>
      </c>
      <c r="N168" s="200" t="s">
        <v>38</v>
      </c>
      <c r="O168" s="66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AR168" s="203" t="s">
        <v>137</v>
      </c>
      <c r="AT168" s="203" t="s">
        <v>132</v>
      </c>
      <c r="AU168" s="203" t="s">
        <v>83</v>
      </c>
      <c r="AY168" s="17" t="s">
        <v>130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81</v>
      </c>
      <c r="BK168" s="204">
        <f>ROUND(I168*H168,2)</f>
        <v>0</v>
      </c>
      <c r="BL168" s="17" t="s">
        <v>137</v>
      </c>
      <c r="BM168" s="203" t="s">
        <v>214</v>
      </c>
    </row>
    <row r="169" spans="2:65" s="12" customFormat="1" ht="11.25">
      <c r="B169" s="205"/>
      <c r="C169" s="206"/>
      <c r="D169" s="207" t="s">
        <v>139</v>
      </c>
      <c r="E169" s="208" t="s">
        <v>1</v>
      </c>
      <c r="F169" s="209" t="s">
        <v>352</v>
      </c>
      <c r="G169" s="206"/>
      <c r="H169" s="210">
        <v>492.12</v>
      </c>
      <c r="I169" s="211"/>
      <c r="J169" s="206"/>
      <c r="K169" s="206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139</v>
      </c>
      <c r="AU169" s="216" t="s">
        <v>83</v>
      </c>
      <c r="AV169" s="12" t="s">
        <v>83</v>
      </c>
      <c r="AW169" s="12" t="s">
        <v>30</v>
      </c>
      <c r="AX169" s="12" t="s">
        <v>73</v>
      </c>
      <c r="AY169" s="216" t="s">
        <v>130</v>
      </c>
    </row>
    <row r="170" spans="2:65" s="12" customFormat="1" ht="11.25">
      <c r="B170" s="205"/>
      <c r="C170" s="206"/>
      <c r="D170" s="207" t="s">
        <v>139</v>
      </c>
      <c r="E170" s="208" t="s">
        <v>1</v>
      </c>
      <c r="F170" s="209" t="s">
        <v>373</v>
      </c>
      <c r="G170" s="206"/>
      <c r="H170" s="210">
        <v>246.06</v>
      </c>
      <c r="I170" s="211"/>
      <c r="J170" s="206"/>
      <c r="K170" s="206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139</v>
      </c>
      <c r="AU170" s="216" t="s">
        <v>83</v>
      </c>
      <c r="AV170" s="12" t="s">
        <v>83</v>
      </c>
      <c r="AW170" s="12" t="s">
        <v>30</v>
      </c>
      <c r="AX170" s="12" t="s">
        <v>73</v>
      </c>
      <c r="AY170" s="216" t="s">
        <v>130</v>
      </c>
    </row>
    <row r="171" spans="2:65" s="13" customFormat="1" ht="11.25">
      <c r="B171" s="217"/>
      <c r="C171" s="218"/>
      <c r="D171" s="207" t="s">
        <v>139</v>
      </c>
      <c r="E171" s="219" t="s">
        <v>1</v>
      </c>
      <c r="F171" s="220" t="s">
        <v>183</v>
      </c>
      <c r="G171" s="218"/>
      <c r="H171" s="221">
        <v>738.18000000000006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139</v>
      </c>
      <c r="AU171" s="227" t="s">
        <v>83</v>
      </c>
      <c r="AV171" s="13" t="s">
        <v>137</v>
      </c>
      <c r="AW171" s="13" t="s">
        <v>30</v>
      </c>
      <c r="AX171" s="13" t="s">
        <v>81</v>
      </c>
      <c r="AY171" s="227" t="s">
        <v>130</v>
      </c>
    </row>
    <row r="172" spans="2:65" s="1" customFormat="1" ht="24" customHeight="1">
      <c r="B172" s="34"/>
      <c r="C172" s="192" t="s">
        <v>215</v>
      </c>
      <c r="D172" s="192" t="s">
        <v>132</v>
      </c>
      <c r="E172" s="193" t="s">
        <v>216</v>
      </c>
      <c r="F172" s="194" t="s">
        <v>217</v>
      </c>
      <c r="G172" s="195" t="s">
        <v>135</v>
      </c>
      <c r="H172" s="196">
        <v>164.04</v>
      </c>
      <c r="I172" s="197"/>
      <c r="J172" s="198">
        <f>ROUND(I172*H172,2)</f>
        <v>0</v>
      </c>
      <c r="K172" s="194" t="s">
        <v>136</v>
      </c>
      <c r="L172" s="38"/>
      <c r="M172" s="199" t="s">
        <v>1</v>
      </c>
      <c r="N172" s="200" t="s">
        <v>38</v>
      </c>
      <c r="O172" s="66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AR172" s="203" t="s">
        <v>137</v>
      </c>
      <c r="AT172" s="203" t="s">
        <v>132</v>
      </c>
      <c r="AU172" s="203" t="s">
        <v>83</v>
      </c>
      <c r="AY172" s="17" t="s">
        <v>130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81</v>
      </c>
      <c r="BK172" s="204">
        <f>ROUND(I172*H172,2)</f>
        <v>0</v>
      </c>
      <c r="BL172" s="17" t="s">
        <v>137</v>
      </c>
      <c r="BM172" s="203" t="s">
        <v>374</v>
      </c>
    </row>
    <row r="173" spans="2:65" s="12" customFormat="1" ht="11.25">
      <c r="B173" s="205"/>
      <c r="C173" s="206"/>
      <c r="D173" s="207" t="s">
        <v>139</v>
      </c>
      <c r="E173" s="208" t="s">
        <v>1</v>
      </c>
      <c r="F173" s="209" t="s">
        <v>370</v>
      </c>
      <c r="G173" s="206"/>
      <c r="H173" s="210">
        <v>164.04</v>
      </c>
      <c r="I173" s="211"/>
      <c r="J173" s="206"/>
      <c r="K173" s="206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139</v>
      </c>
      <c r="AU173" s="216" t="s">
        <v>83</v>
      </c>
      <c r="AV173" s="12" t="s">
        <v>83</v>
      </c>
      <c r="AW173" s="12" t="s">
        <v>30</v>
      </c>
      <c r="AX173" s="12" t="s">
        <v>81</v>
      </c>
      <c r="AY173" s="216" t="s">
        <v>130</v>
      </c>
    </row>
    <row r="174" spans="2:65" s="11" customFormat="1" ht="22.9" customHeight="1">
      <c r="B174" s="176"/>
      <c r="C174" s="177"/>
      <c r="D174" s="178" t="s">
        <v>72</v>
      </c>
      <c r="E174" s="190" t="s">
        <v>83</v>
      </c>
      <c r="F174" s="190" t="s">
        <v>219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SUM(P175:P195)</f>
        <v>0</v>
      </c>
      <c r="Q174" s="184"/>
      <c r="R174" s="185">
        <f>SUM(R175:R195)</f>
        <v>434.36000899999999</v>
      </c>
      <c r="S174" s="184"/>
      <c r="T174" s="186">
        <f>SUM(T175:T195)</f>
        <v>0</v>
      </c>
      <c r="AR174" s="187" t="s">
        <v>81</v>
      </c>
      <c r="AT174" s="188" t="s">
        <v>72</v>
      </c>
      <c r="AU174" s="188" t="s">
        <v>81</v>
      </c>
      <c r="AY174" s="187" t="s">
        <v>130</v>
      </c>
      <c r="BK174" s="189">
        <f>SUM(BK175:BK195)</f>
        <v>0</v>
      </c>
    </row>
    <row r="175" spans="2:65" s="1" customFormat="1" ht="16.5" customHeight="1">
      <c r="B175" s="34"/>
      <c r="C175" s="192" t="s">
        <v>220</v>
      </c>
      <c r="D175" s="192" t="s">
        <v>132</v>
      </c>
      <c r="E175" s="193" t="s">
        <v>221</v>
      </c>
      <c r="F175" s="194" t="s">
        <v>222</v>
      </c>
      <c r="G175" s="195" t="s">
        <v>150</v>
      </c>
      <c r="H175" s="196">
        <v>45.930999999999997</v>
      </c>
      <c r="I175" s="197"/>
      <c r="J175" s="198">
        <f>ROUND(I175*H175,2)</f>
        <v>0</v>
      </c>
      <c r="K175" s="194" t="s">
        <v>136</v>
      </c>
      <c r="L175" s="38"/>
      <c r="M175" s="199" t="s">
        <v>1</v>
      </c>
      <c r="N175" s="200" t="s">
        <v>38</v>
      </c>
      <c r="O175" s="66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AR175" s="203" t="s">
        <v>137</v>
      </c>
      <c r="AT175" s="203" t="s">
        <v>132</v>
      </c>
      <c r="AU175" s="203" t="s">
        <v>83</v>
      </c>
      <c r="AY175" s="17" t="s">
        <v>130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81</v>
      </c>
      <c r="BK175" s="204">
        <f>ROUND(I175*H175,2)</f>
        <v>0</v>
      </c>
      <c r="BL175" s="17" t="s">
        <v>137</v>
      </c>
      <c r="BM175" s="203" t="s">
        <v>375</v>
      </c>
    </row>
    <row r="176" spans="2:65" s="12" customFormat="1" ht="11.25">
      <c r="B176" s="205"/>
      <c r="C176" s="206"/>
      <c r="D176" s="207" t="s">
        <v>139</v>
      </c>
      <c r="E176" s="208" t="s">
        <v>1</v>
      </c>
      <c r="F176" s="209" t="s">
        <v>376</v>
      </c>
      <c r="G176" s="206"/>
      <c r="H176" s="210">
        <v>45.930999999999997</v>
      </c>
      <c r="I176" s="211"/>
      <c r="J176" s="206"/>
      <c r="K176" s="206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139</v>
      </c>
      <c r="AU176" s="216" t="s">
        <v>83</v>
      </c>
      <c r="AV176" s="12" t="s">
        <v>83</v>
      </c>
      <c r="AW176" s="12" t="s">
        <v>30</v>
      </c>
      <c r="AX176" s="12" t="s">
        <v>81</v>
      </c>
      <c r="AY176" s="216" t="s">
        <v>130</v>
      </c>
    </row>
    <row r="177" spans="2:65" s="1" customFormat="1" ht="24" customHeight="1">
      <c r="B177" s="34"/>
      <c r="C177" s="192" t="s">
        <v>225</v>
      </c>
      <c r="D177" s="192" t="s">
        <v>132</v>
      </c>
      <c r="E177" s="193" t="s">
        <v>226</v>
      </c>
      <c r="F177" s="194" t="s">
        <v>227</v>
      </c>
      <c r="G177" s="195" t="s">
        <v>228</v>
      </c>
      <c r="H177" s="196">
        <v>164.04</v>
      </c>
      <c r="I177" s="197"/>
      <c r="J177" s="198">
        <f>ROUND(I177*H177,2)</f>
        <v>0</v>
      </c>
      <c r="K177" s="194" t="s">
        <v>136</v>
      </c>
      <c r="L177" s="38"/>
      <c r="M177" s="199" t="s">
        <v>1</v>
      </c>
      <c r="N177" s="200" t="s">
        <v>38</v>
      </c>
      <c r="O177" s="66"/>
      <c r="P177" s="201">
        <f>O177*H177</f>
        <v>0</v>
      </c>
      <c r="Q177" s="201">
        <v>4.8000000000000001E-4</v>
      </c>
      <c r="R177" s="201">
        <f>Q177*H177</f>
        <v>7.8739199999999995E-2</v>
      </c>
      <c r="S177" s="201">
        <v>0</v>
      </c>
      <c r="T177" s="202">
        <f>S177*H177</f>
        <v>0</v>
      </c>
      <c r="AR177" s="203" t="s">
        <v>137</v>
      </c>
      <c r="AT177" s="203" t="s">
        <v>132</v>
      </c>
      <c r="AU177" s="203" t="s">
        <v>83</v>
      </c>
      <c r="AY177" s="17" t="s">
        <v>130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81</v>
      </c>
      <c r="BK177" s="204">
        <f>ROUND(I177*H177,2)</f>
        <v>0</v>
      </c>
      <c r="BL177" s="17" t="s">
        <v>137</v>
      </c>
      <c r="BM177" s="203" t="s">
        <v>377</v>
      </c>
    </row>
    <row r="178" spans="2:65" s="12" customFormat="1" ht="11.25">
      <c r="B178" s="205"/>
      <c r="C178" s="206"/>
      <c r="D178" s="207" t="s">
        <v>139</v>
      </c>
      <c r="E178" s="208" t="s">
        <v>1</v>
      </c>
      <c r="F178" s="209" t="s">
        <v>378</v>
      </c>
      <c r="G178" s="206"/>
      <c r="H178" s="210">
        <v>164.04</v>
      </c>
      <c r="I178" s="211"/>
      <c r="J178" s="206"/>
      <c r="K178" s="206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139</v>
      </c>
      <c r="AU178" s="216" t="s">
        <v>83</v>
      </c>
      <c r="AV178" s="12" t="s">
        <v>83</v>
      </c>
      <c r="AW178" s="12" t="s">
        <v>30</v>
      </c>
      <c r="AX178" s="12" t="s">
        <v>81</v>
      </c>
      <c r="AY178" s="216" t="s">
        <v>130</v>
      </c>
    </row>
    <row r="179" spans="2:65" s="1" customFormat="1" ht="24" customHeight="1">
      <c r="B179" s="34"/>
      <c r="C179" s="192" t="s">
        <v>231</v>
      </c>
      <c r="D179" s="192" t="s">
        <v>132</v>
      </c>
      <c r="E179" s="193" t="s">
        <v>232</v>
      </c>
      <c r="F179" s="194" t="s">
        <v>233</v>
      </c>
      <c r="G179" s="195" t="s">
        <v>150</v>
      </c>
      <c r="H179" s="196">
        <v>36.908999999999999</v>
      </c>
      <c r="I179" s="197"/>
      <c r="J179" s="198">
        <f>ROUND(I179*H179,2)</f>
        <v>0</v>
      </c>
      <c r="K179" s="194" t="s">
        <v>136</v>
      </c>
      <c r="L179" s="38"/>
      <c r="M179" s="199" t="s">
        <v>1</v>
      </c>
      <c r="N179" s="200" t="s">
        <v>38</v>
      </c>
      <c r="O179" s="66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AR179" s="203" t="s">
        <v>137</v>
      </c>
      <c r="AT179" s="203" t="s">
        <v>132</v>
      </c>
      <c r="AU179" s="203" t="s">
        <v>83</v>
      </c>
      <c r="AY179" s="17" t="s">
        <v>130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81</v>
      </c>
      <c r="BK179" s="204">
        <f>ROUND(I179*H179,2)</f>
        <v>0</v>
      </c>
      <c r="BL179" s="17" t="s">
        <v>137</v>
      </c>
      <c r="BM179" s="203" t="s">
        <v>234</v>
      </c>
    </row>
    <row r="180" spans="2:65" s="12" customFormat="1" ht="11.25">
      <c r="B180" s="205"/>
      <c r="C180" s="206"/>
      <c r="D180" s="207" t="s">
        <v>139</v>
      </c>
      <c r="E180" s="208" t="s">
        <v>1</v>
      </c>
      <c r="F180" s="209" t="s">
        <v>379</v>
      </c>
      <c r="G180" s="206"/>
      <c r="H180" s="210">
        <v>36.908999999999999</v>
      </c>
      <c r="I180" s="211"/>
      <c r="J180" s="206"/>
      <c r="K180" s="206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139</v>
      </c>
      <c r="AU180" s="216" t="s">
        <v>83</v>
      </c>
      <c r="AV180" s="12" t="s">
        <v>83</v>
      </c>
      <c r="AW180" s="12" t="s">
        <v>30</v>
      </c>
      <c r="AX180" s="12" t="s">
        <v>81</v>
      </c>
      <c r="AY180" s="216" t="s">
        <v>130</v>
      </c>
    </row>
    <row r="181" spans="2:65" s="1" customFormat="1" ht="24" customHeight="1">
      <c r="B181" s="34"/>
      <c r="C181" s="192" t="s">
        <v>7</v>
      </c>
      <c r="D181" s="192" t="s">
        <v>132</v>
      </c>
      <c r="E181" s="193" t="s">
        <v>380</v>
      </c>
      <c r="F181" s="194" t="s">
        <v>381</v>
      </c>
      <c r="G181" s="195" t="s">
        <v>228</v>
      </c>
      <c r="H181" s="196">
        <v>336</v>
      </c>
      <c r="I181" s="197"/>
      <c r="J181" s="198">
        <f>ROUND(I181*H181,2)</f>
        <v>0</v>
      </c>
      <c r="K181" s="194" t="s">
        <v>136</v>
      </c>
      <c r="L181" s="38"/>
      <c r="M181" s="199" t="s">
        <v>1</v>
      </c>
      <c r="N181" s="200" t="s">
        <v>38</v>
      </c>
      <c r="O181" s="66"/>
      <c r="P181" s="201">
        <f>O181*H181</f>
        <v>0</v>
      </c>
      <c r="Q181" s="201">
        <v>3.2000000000000003E-4</v>
      </c>
      <c r="R181" s="201">
        <f>Q181*H181</f>
        <v>0.10752</v>
      </c>
      <c r="S181" s="201">
        <v>0</v>
      </c>
      <c r="T181" s="202">
        <f>S181*H181</f>
        <v>0</v>
      </c>
      <c r="AR181" s="203" t="s">
        <v>137</v>
      </c>
      <c r="AT181" s="203" t="s">
        <v>132</v>
      </c>
      <c r="AU181" s="203" t="s">
        <v>83</v>
      </c>
      <c r="AY181" s="17" t="s">
        <v>130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81</v>
      </c>
      <c r="BK181" s="204">
        <f>ROUND(I181*H181,2)</f>
        <v>0</v>
      </c>
      <c r="BL181" s="17" t="s">
        <v>137</v>
      </c>
      <c r="BM181" s="203" t="s">
        <v>382</v>
      </c>
    </row>
    <row r="182" spans="2:65" s="12" customFormat="1" ht="11.25">
      <c r="B182" s="205"/>
      <c r="C182" s="206"/>
      <c r="D182" s="207" t="s">
        <v>139</v>
      </c>
      <c r="E182" s="208" t="s">
        <v>1</v>
      </c>
      <c r="F182" s="209" t="s">
        <v>383</v>
      </c>
      <c r="G182" s="206"/>
      <c r="H182" s="210">
        <v>336</v>
      </c>
      <c r="I182" s="211"/>
      <c r="J182" s="206"/>
      <c r="K182" s="206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139</v>
      </c>
      <c r="AU182" s="216" t="s">
        <v>83</v>
      </c>
      <c r="AV182" s="12" t="s">
        <v>83</v>
      </c>
      <c r="AW182" s="12" t="s">
        <v>30</v>
      </c>
      <c r="AX182" s="12" t="s">
        <v>81</v>
      </c>
      <c r="AY182" s="216" t="s">
        <v>130</v>
      </c>
    </row>
    <row r="183" spans="2:65" s="1" customFormat="1" ht="24" customHeight="1">
      <c r="B183" s="34"/>
      <c r="C183" s="192" t="s">
        <v>240</v>
      </c>
      <c r="D183" s="192" t="s">
        <v>132</v>
      </c>
      <c r="E183" s="193" t="s">
        <v>384</v>
      </c>
      <c r="F183" s="194" t="s">
        <v>385</v>
      </c>
      <c r="G183" s="195" t="s">
        <v>228</v>
      </c>
      <c r="H183" s="196">
        <v>328</v>
      </c>
      <c r="I183" s="197"/>
      <c r="J183" s="198">
        <f>ROUND(I183*H183,2)</f>
        <v>0</v>
      </c>
      <c r="K183" s="194" t="s">
        <v>136</v>
      </c>
      <c r="L183" s="38"/>
      <c r="M183" s="199" t="s">
        <v>1</v>
      </c>
      <c r="N183" s="200" t="s">
        <v>38</v>
      </c>
      <c r="O183" s="66"/>
      <c r="P183" s="201">
        <f>O183*H183</f>
        <v>0</v>
      </c>
      <c r="Q183" s="201">
        <v>6.0000000000000002E-5</v>
      </c>
      <c r="R183" s="201">
        <f>Q183*H183</f>
        <v>1.968E-2</v>
      </c>
      <c r="S183" s="201">
        <v>0</v>
      </c>
      <c r="T183" s="202">
        <f>S183*H183</f>
        <v>0</v>
      </c>
      <c r="AR183" s="203" t="s">
        <v>137</v>
      </c>
      <c r="AT183" s="203" t="s">
        <v>132</v>
      </c>
      <c r="AU183" s="203" t="s">
        <v>83</v>
      </c>
      <c r="AY183" s="17" t="s">
        <v>130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81</v>
      </c>
      <c r="BK183" s="204">
        <f>ROUND(I183*H183,2)</f>
        <v>0</v>
      </c>
      <c r="BL183" s="17" t="s">
        <v>137</v>
      </c>
      <c r="BM183" s="203" t="s">
        <v>386</v>
      </c>
    </row>
    <row r="184" spans="2:65" s="12" customFormat="1" ht="11.25">
      <c r="B184" s="205"/>
      <c r="C184" s="206"/>
      <c r="D184" s="207" t="s">
        <v>139</v>
      </c>
      <c r="E184" s="208" t="s">
        <v>1</v>
      </c>
      <c r="F184" s="209" t="s">
        <v>387</v>
      </c>
      <c r="G184" s="206"/>
      <c r="H184" s="210">
        <v>328</v>
      </c>
      <c r="I184" s="211"/>
      <c r="J184" s="206"/>
      <c r="K184" s="206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139</v>
      </c>
      <c r="AU184" s="216" t="s">
        <v>83</v>
      </c>
      <c r="AV184" s="12" t="s">
        <v>83</v>
      </c>
      <c r="AW184" s="12" t="s">
        <v>30</v>
      </c>
      <c r="AX184" s="12" t="s">
        <v>81</v>
      </c>
      <c r="AY184" s="216" t="s">
        <v>130</v>
      </c>
    </row>
    <row r="185" spans="2:65" s="1" customFormat="1" ht="16.5" customHeight="1">
      <c r="B185" s="34"/>
      <c r="C185" s="239" t="s">
        <v>244</v>
      </c>
      <c r="D185" s="239" t="s">
        <v>205</v>
      </c>
      <c r="E185" s="240" t="s">
        <v>245</v>
      </c>
      <c r="F185" s="241" t="s">
        <v>246</v>
      </c>
      <c r="G185" s="242" t="s">
        <v>150</v>
      </c>
      <c r="H185" s="243">
        <v>164.87100000000001</v>
      </c>
      <c r="I185" s="244"/>
      <c r="J185" s="245">
        <f>ROUND(I185*H185,2)</f>
        <v>0</v>
      </c>
      <c r="K185" s="241" t="s">
        <v>136</v>
      </c>
      <c r="L185" s="246"/>
      <c r="M185" s="247" t="s">
        <v>1</v>
      </c>
      <c r="N185" s="248" t="s">
        <v>38</v>
      </c>
      <c r="O185" s="66"/>
      <c r="P185" s="201">
        <f>O185*H185</f>
        <v>0</v>
      </c>
      <c r="Q185" s="201">
        <v>2.4289999999999998</v>
      </c>
      <c r="R185" s="201">
        <f>Q185*H185</f>
        <v>400.47165899999999</v>
      </c>
      <c r="S185" s="201">
        <v>0</v>
      </c>
      <c r="T185" s="202">
        <f>S185*H185</f>
        <v>0</v>
      </c>
      <c r="AR185" s="203" t="s">
        <v>166</v>
      </c>
      <c r="AT185" s="203" t="s">
        <v>205</v>
      </c>
      <c r="AU185" s="203" t="s">
        <v>83</v>
      </c>
      <c r="AY185" s="17" t="s">
        <v>130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81</v>
      </c>
      <c r="BK185" s="204">
        <f>ROUND(I185*H185,2)</f>
        <v>0</v>
      </c>
      <c r="BL185" s="17" t="s">
        <v>137</v>
      </c>
      <c r="BM185" s="203" t="s">
        <v>247</v>
      </c>
    </row>
    <row r="186" spans="2:65" s="12" customFormat="1" ht="11.25">
      <c r="B186" s="205"/>
      <c r="C186" s="206"/>
      <c r="D186" s="207" t="s">
        <v>139</v>
      </c>
      <c r="E186" s="208" t="s">
        <v>1</v>
      </c>
      <c r="F186" s="209" t="s">
        <v>367</v>
      </c>
      <c r="G186" s="206"/>
      <c r="H186" s="210">
        <v>164.87100000000001</v>
      </c>
      <c r="I186" s="211"/>
      <c r="J186" s="206"/>
      <c r="K186" s="206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139</v>
      </c>
      <c r="AU186" s="216" t="s">
        <v>83</v>
      </c>
      <c r="AV186" s="12" t="s">
        <v>83</v>
      </c>
      <c r="AW186" s="12" t="s">
        <v>30</v>
      </c>
      <c r="AX186" s="12" t="s">
        <v>81</v>
      </c>
      <c r="AY186" s="216" t="s">
        <v>130</v>
      </c>
    </row>
    <row r="187" spans="2:65" s="1" customFormat="1" ht="24" customHeight="1">
      <c r="B187" s="34"/>
      <c r="C187" s="192" t="s">
        <v>248</v>
      </c>
      <c r="D187" s="192" t="s">
        <v>132</v>
      </c>
      <c r="E187" s="193" t="s">
        <v>388</v>
      </c>
      <c r="F187" s="194" t="s">
        <v>389</v>
      </c>
      <c r="G187" s="195" t="s">
        <v>228</v>
      </c>
      <c r="H187" s="196">
        <v>328</v>
      </c>
      <c r="I187" s="197"/>
      <c r="J187" s="198">
        <f>ROUND(I187*H187,2)</f>
        <v>0</v>
      </c>
      <c r="K187" s="194" t="s">
        <v>136</v>
      </c>
      <c r="L187" s="38"/>
      <c r="M187" s="199" t="s">
        <v>1</v>
      </c>
      <c r="N187" s="200" t="s">
        <v>38</v>
      </c>
      <c r="O187" s="66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AR187" s="203" t="s">
        <v>137</v>
      </c>
      <c r="AT187" s="203" t="s">
        <v>132</v>
      </c>
      <c r="AU187" s="203" t="s">
        <v>83</v>
      </c>
      <c r="AY187" s="17" t="s">
        <v>130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81</v>
      </c>
      <c r="BK187" s="204">
        <f>ROUND(I187*H187,2)</f>
        <v>0</v>
      </c>
      <c r="BL187" s="17" t="s">
        <v>137</v>
      </c>
      <c r="BM187" s="203" t="s">
        <v>390</v>
      </c>
    </row>
    <row r="188" spans="2:65" s="12" customFormat="1" ht="11.25">
      <c r="B188" s="205"/>
      <c r="C188" s="206"/>
      <c r="D188" s="207" t="s">
        <v>139</v>
      </c>
      <c r="E188" s="208" t="s">
        <v>1</v>
      </c>
      <c r="F188" s="209" t="s">
        <v>387</v>
      </c>
      <c r="G188" s="206"/>
      <c r="H188" s="210">
        <v>328</v>
      </c>
      <c r="I188" s="211"/>
      <c r="J188" s="206"/>
      <c r="K188" s="206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139</v>
      </c>
      <c r="AU188" s="216" t="s">
        <v>83</v>
      </c>
      <c r="AV188" s="12" t="s">
        <v>83</v>
      </c>
      <c r="AW188" s="12" t="s">
        <v>30</v>
      </c>
      <c r="AX188" s="12" t="s">
        <v>81</v>
      </c>
      <c r="AY188" s="216" t="s">
        <v>130</v>
      </c>
    </row>
    <row r="189" spans="2:65" s="1" customFormat="1" ht="24" customHeight="1">
      <c r="B189" s="34"/>
      <c r="C189" s="192" t="s">
        <v>255</v>
      </c>
      <c r="D189" s="192" t="s">
        <v>132</v>
      </c>
      <c r="E189" s="193" t="s">
        <v>249</v>
      </c>
      <c r="F189" s="194" t="s">
        <v>250</v>
      </c>
      <c r="G189" s="195" t="s">
        <v>251</v>
      </c>
      <c r="H189" s="196">
        <v>13.19</v>
      </c>
      <c r="I189" s="197"/>
      <c r="J189" s="198">
        <f>ROUND(I189*H189,2)</f>
        <v>0</v>
      </c>
      <c r="K189" s="194" t="s">
        <v>136</v>
      </c>
      <c r="L189" s="38"/>
      <c r="M189" s="199" t="s">
        <v>1</v>
      </c>
      <c r="N189" s="200" t="s">
        <v>38</v>
      </c>
      <c r="O189" s="66"/>
      <c r="P189" s="201">
        <f>O189*H189</f>
        <v>0</v>
      </c>
      <c r="Q189" s="201">
        <v>1.1133200000000001</v>
      </c>
      <c r="R189" s="201">
        <f>Q189*H189</f>
        <v>14.6846908</v>
      </c>
      <c r="S189" s="201">
        <v>0</v>
      </c>
      <c r="T189" s="202">
        <f>S189*H189</f>
        <v>0</v>
      </c>
      <c r="AR189" s="203" t="s">
        <v>137</v>
      </c>
      <c r="AT189" s="203" t="s">
        <v>132</v>
      </c>
      <c r="AU189" s="203" t="s">
        <v>83</v>
      </c>
      <c r="AY189" s="17" t="s">
        <v>130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81</v>
      </c>
      <c r="BK189" s="204">
        <f>ROUND(I189*H189,2)</f>
        <v>0</v>
      </c>
      <c r="BL189" s="17" t="s">
        <v>137</v>
      </c>
      <c r="BM189" s="203" t="s">
        <v>252</v>
      </c>
    </row>
    <row r="190" spans="2:65" s="12" customFormat="1" ht="11.25">
      <c r="B190" s="205"/>
      <c r="C190" s="206"/>
      <c r="D190" s="207" t="s">
        <v>139</v>
      </c>
      <c r="E190" s="208" t="s">
        <v>1</v>
      </c>
      <c r="F190" s="209" t="s">
        <v>391</v>
      </c>
      <c r="G190" s="206"/>
      <c r="H190" s="210">
        <v>13.19</v>
      </c>
      <c r="I190" s="211"/>
      <c r="J190" s="206"/>
      <c r="K190" s="206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139</v>
      </c>
      <c r="AU190" s="216" t="s">
        <v>83</v>
      </c>
      <c r="AV190" s="12" t="s">
        <v>83</v>
      </c>
      <c r="AW190" s="12" t="s">
        <v>30</v>
      </c>
      <c r="AX190" s="12" t="s">
        <v>81</v>
      </c>
      <c r="AY190" s="216" t="s">
        <v>130</v>
      </c>
    </row>
    <row r="191" spans="2:65" s="1" customFormat="1" ht="24" customHeight="1">
      <c r="B191" s="34"/>
      <c r="C191" s="192" t="s">
        <v>260</v>
      </c>
      <c r="D191" s="192" t="s">
        <v>132</v>
      </c>
      <c r="E191" s="193" t="s">
        <v>392</v>
      </c>
      <c r="F191" s="194" t="s">
        <v>393</v>
      </c>
      <c r="G191" s="195" t="s">
        <v>228</v>
      </c>
      <c r="H191" s="196">
        <v>336</v>
      </c>
      <c r="I191" s="197"/>
      <c r="J191" s="198">
        <f>ROUND(I191*H191,2)</f>
        <v>0</v>
      </c>
      <c r="K191" s="194" t="s">
        <v>136</v>
      </c>
      <c r="L191" s="38"/>
      <c r="M191" s="199" t="s">
        <v>1</v>
      </c>
      <c r="N191" s="200" t="s">
        <v>38</v>
      </c>
      <c r="O191" s="66"/>
      <c r="P191" s="201">
        <f>O191*H191</f>
        <v>0</v>
      </c>
      <c r="Q191" s="201">
        <v>3.7010000000000001E-2</v>
      </c>
      <c r="R191" s="201">
        <f>Q191*H191</f>
        <v>12.435360000000001</v>
      </c>
      <c r="S191" s="201">
        <v>0</v>
      </c>
      <c r="T191" s="202">
        <f>S191*H191</f>
        <v>0</v>
      </c>
      <c r="AR191" s="203" t="s">
        <v>137</v>
      </c>
      <c r="AT191" s="203" t="s">
        <v>132</v>
      </c>
      <c r="AU191" s="203" t="s">
        <v>83</v>
      </c>
      <c r="AY191" s="17" t="s">
        <v>130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7" t="s">
        <v>81</v>
      </c>
      <c r="BK191" s="204">
        <f>ROUND(I191*H191,2)</f>
        <v>0</v>
      </c>
      <c r="BL191" s="17" t="s">
        <v>137</v>
      </c>
      <c r="BM191" s="203" t="s">
        <v>394</v>
      </c>
    </row>
    <row r="192" spans="2:65" s="12" customFormat="1" ht="11.25">
      <c r="B192" s="205"/>
      <c r="C192" s="206"/>
      <c r="D192" s="207" t="s">
        <v>139</v>
      </c>
      <c r="E192" s="208" t="s">
        <v>1</v>
      </c>
      <c r="F192" s="209" t="s">
        <v>383</v>
      </c>
      <c r="G192" s="206"/>
      <c r="H192" s="210">
        <v>336</v>
      </c>
      <c r="I192" s="211"/>
      <c r="J192" s="206"/>
      <c r="K192" s="206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139</v>
      </c>
      <c r="AU192" s="216" t="s">
        <v>83</v>
      </c>
      <c r="AV192" s="12" t="s">
        <v>83</v>
      </c>
      <c r="AW192" s="12" t="s">
        <v>30</v>
      </c>
      <c r="AX192" s="12" t="s">
        <v>81</v>
      </c>
      <c r="AY192" s="216" t="s">
        <v>130</v>
      </c>
    </row>
    <row r="193" spans="2:65" s="1" customFormat="1" ht="24" customHeight="1">
      <c r="B193" s="34"/>
      <c r="C193" s="239" t="s">
        <v>266</v>
      </c>
      <c r="D193" s="239" t="s">
        <v>205</v>
      </c>
      <c r="E193" s="240" t="s">
        <v>395</v>
      </c>
      <c r="F193" s="241" t="s">
        <v>396</v>
      </c>
      <c r="G193" s="242" t="s">
        <v>228</v>
      </c>
      <c r="H193" s="243">
        <v>336</v>
      </c>
      <c r="I193" s="244"/>
      <c r="J193" s="245">
        <f>ROUND(I193*H193,2)</f>
        <v>0</v>
      </c>
      <c r="K193" s="241" t="s">
        <v>136</v>
      </c>
      <c r="L193" s="246"/>
      <c r="M193" s="247" t="s">
        <v>1</v>
      </c>
      <c r="N193" s="248" t="s">
        <v>38</v>
      </c>
      <c r="O193" s="66"/>
      <c r="P193" s="201">
        <f>O193*H193</f>
        <v>0</v>
      </c>
      <c r="Q193" s="201">
        <v>1.9480000000000001E-2</v>
      </c>
      <c r="R193" s="201">
        <f>Q193*H193</f>
        <v>6.54528</v>
      </c>
      <c r="S193" s="201">
        <v>0</v>
      </c>
      <c r="T193" s="202">
        <f>S193*H193</f>
        <v>0</v>
      </c>
      <c r="AR193" s="203" t="s">
        <v>166</v>
      </c>
      <c r="AT193" s="203" t="s">
        <v>205</v>
      </c>
      <c r="AU193" s="203" t="s">
        <v>83</v>
      </c>
      <c r="AY193" s="17" t="s">
        <v>130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81</v>
      </c>
      <c r="BK193" s="204">
        <f>ROUND(I193*H193,2)</f>
        <v>0</v>
      </c>
      <c r="BL193" s="17" t="s">
        <v>137</v>
      </c>
      <c r="BM193" s="203" t="s">
        <v>397</v>
      </c>
    </row>
    <row r="194" spans="2:65" s="1" customFormat="1" ht="24" customHeight="1">
      <c r="B194" s="34"/>
      <c r="C194" s="192" t="s">
        <v>270</v>
      </c>
      <c r="D194" s="192" t="s">
        <v>132</v>
      </c>
      <c r="E194" s="193" t="s">
        <v>398</v>
      </c>
      <c r="F194" s="194" t="s">
        <v>399</v>
      </c>
      <c r="G194" s="195" t="s">
        <v>313</v>
      </c>
      <c r="H194" s="196">
        <v>28</v>
      </c>
      <c r="I194" s="197"/>
      <c r="J194" s="198">
        <f>ROUND(I194*H194,2)</f>
        <v>0</v>
      </c>
      <c r="K194" s="194" t="s">
        <v>136</v>
      </c>
      <c r="L194" s="38"/>
      <c r="M194" s="199" t="s">
        <v>1</v>
      </c>
      <c r="N194" s="200" t="s">
        <v>38</v>
      </c>
      <c r="O194" s="66"/>
      <c r="P194" s="201">
        <f>O194*H194</f>
        <v>0</v>
      </c>
      <c r="Q194" s="201">
        <v>6.0999999999999997E-4</v>
      </c>
      <c r="R194" s="201">
        <f>Q194*H194</f>
        <v>1.7079999999999998E-2</v>
      </c>
      <c r="S194" s="201">
        <v>0</v>
      </c>
      <c r="T194" s="202">
        <f>S194*H194</f>
        <v>0</v>
      </c>
      <c r="AR194" s="203" t="s">
        <v>137</v>
      </c>
      <c r="AT194" s="203" t="s">
        <v>132</v>
      </c>
      <c r="AU194" s="203" t="s">
        <v>83</v>
      </c>
      <c r="AY194" s="17" t="s">
        <v>130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81</v>
      </c>
      <c r="BK194" s="204">
        <f>ROUND(I194*H194,2)</f>
        <v>0</v>
      </c>
      <c r="BL194" s="17" t="s">
        <v>137</v>
      </c>
      <c r="BM194" s="203" t="s">
        <v>400</v>
      </c>
    </row>
    <row r="195" spans="2:65" s="12" customFormat="1" ht="11.25">
      <c r="B195" s="205"/>
      <c r="C195" s="206"/>
      <c r="D195" s="207" t="s">
        <v>139</v>
      </c>
      <c r="E195" s="208" t="s">
        <v>1</v>
      </c>
      <c r="F195" s="209" t="s">
        <v>270</v>
      </c>
      <c r="G195" s="206"/>
      <c r="H195" s="210">
        <v>28</v>
      </c>
      <c r="I195" s="211"/>
      <c r="J195" s="206"/>
      <c r="K195" s="206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139</v>
      </c>
      <c r="AU195" s="216" t="s">
        <v>83</v>
      </c>
      <c r="AV195" s="12" t="s">
        <v>83</v>
      </c>
      <c r="AW195" s="12" t="s">
        <v>30</v>
      </c>
      <c r="AX195" s="12" t="s">
        <v>81</v>
      </c>
      <c r="AY195" s="216" t="s">
        <v>130</v>
      </c>
    </row>
    <row r="196" spans="2:65" s="11" customFormat="1" ht="22.9" customHeight="1">
      <c r="B196" s="176"/>
      <c r="C196" s="177"/>
      <c r="D196" s="178" t="s">
        <v>72</v>
      </c>
      <c r="E196" s="190" t="s">
        <v>144</v>
      </c>
      <c r="F196" s="190" t="s">
        <v>254</v>
      </c>
      <c r="G196" s="177"/>
      <c r="H196" s="177"/>
      <c r="I196" s="180"/>
      <c r="J196" s="191">
        <f>BK196</f>
        <v>0</v>
      </c>
      <c r="K196" s="177"/>
      <c r="L196" s="182"/>
      <c r="M196" s="183"/>
      <c r="N196" s="184"/>
      <c r="O196" s="184"/>
      <c r="P196" s="185">
        <f>SUM(P197:P222)</f>
        <v>0</v>
      </c>
      <c r="Q196" s="184"/>
      <c r="R196" s="185">
        <f>SUM(R197:R222)</f>
        <v>678.26032512999996</v>
      </c>
      <c r="S196" s="184"/>
      <c r="T196" s="186">
        <f>SUM(T197:T222)</f>
        <v>0</v>
      </c>
      <c r="AR196" s="187" t="s">
        <v>81</v>
      </c>
      <c r="AT196" s="188" t="s">
        <v>72</v>
      </c>
      <c r="AU196" s="188" t="s">
        <v>81</v>
      </c>
      <c r="AY196" s="187" t="s">
        <v>130</v>
      </c>
      <c r="BK196" s="189">
        <f>SUM(BK197:BK222)</f>
        <v>0</v>
      </c>
    </row>
    <row r="197" spans="2:65" s="1" customFormat="1" ht="16.5" customHeight="1">
      <c r="B197" s="34"/>
      <c r="C197" s="192" t="s">
        <v>275</v>
      </c>
      <c r="D197" s="192" t="s">
        <v>132</v>
      </c>
      <c r="E197" s="193" t="s">
        <v>256</v>
      </c>
      <c r="F197" s="194" t="s">
        <v>257</v>
      </c>
      <c r="G197" s="195" t="s">
        <v>150</v>
      </c>
      <c r="H197" s="196">
        <v>19.684999999999999</v>
      </c>
      <c r="I197" s="197"/>
      <c r="J197" s="198">
        <f>ROUND(I197*H197,2)</f>
        <v>0</v>
      </c>
      <c r="K197" s="194" t="s">
        <v>136</v>
      </c>
      <c r="L197" s="38"/>
      <c r="M197" s="199" t="s">
        <v>1</v>
      </c>
      <c r="N197" s="200" t="s">
        <v>38</v>
      </c>
      <c r="O197" s="66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AR197" s="203" t="s">
        <v>137</v>
      </c>
      <c r="AT197" s="203" t="s">
        <v>132</v>
      </c>
      <c r="AU197" s="203" t="s">
        <v>83</v>
      </c>
      <c r="AY197" s="17" t="s">
        <v>130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81</v>
      </c>
      <c r="BK197" s="204">
        <f>ROUND(I197*H197,2)</f>
        <v>0</v>
      </c>
      <c r="BL197" s="17" t="s">
        <v>137</v>
      </c>
      <c r="BM197" s="203" t="s">
        <v>258</v>
      </c>
    </row>
    <row r="198" spans="2:65" s="12" customFormat="1" ht="11.25">
      <c r="B198" s="205"/>
      <c r="C198" s="206"/>
      <c r="D198" s="207" t="s">
        <v>139</v>
      </c>
      <c r="E198" s="208" t="s">
        <v>1</v>
      </c>
      <c r="F198" s="209" t="s">
        <v>401</v>
      </c>
      <c r="G198" s="206"/>
      <c r="H198" s="210">
        <v>19.684999999999999</v>
      </c>
      <c r="I198" s="211"/>
      <c r="J198" s="206"/>
      <c r="K198" s="206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139</v>
      </c>
      <c r="AU198" s="216" t="s">
        <v>83</v>
      </c>
      <c r="AV198" s="12" t="s">
        <v>83</v>
      </c>
      <c r="AW198" s="12" t="s">
        <v>30</v>
      </c>
      <c r="AX198" s="12" t="s">
        <v>81</v>
      </c>
      <c r="AY198" s="216" t="s">
        <v>130</v>
      </c>
    </row>
    <row r="199" spans="2:65" s="1" customFormat="1" ht="24" customHeight="1">
      <c r="B199" s="34"/>
      <c r="C199" s="192" t="s">
        <v>280</v>
      </c>
      <c r="D199" s="192" t="s">
        <v>132</v>
      </c>
      <c r="E199" s="193" t="s">
        <v>261</v>
      </c>
      <c r="F199" s="194" t="s">
        <v>262</v>
      </c>
      <c r="G199" s="195" t="s">
        <v>135</v>
      </c>
      <c r="H199" s="196">
        <v>82.02</v>
      </c>
      <c r="I199" s="197"/>
      <c r="J199" s="198">
        <f>ROUND(I199*H199,2)</f>
        <v>0</v>
      </c>
      <c r="K199" s="194" t="s">
        <v>136</v>
      </c>
      <c r="L199" s="38"/>
      <c r="M199" s="199" t="s">
        <v>1</v>
      </c>
      <c r="N199" s="200" t="s">
        <v>38</v>
      </c>
      <c r="O199" s="66"/>
      <c r="P199" s="201">
        <f>O199*H199</f>
        <v>0</v>
      </c>
      <c r="Q199" s="201">
        <v>2.5190000000000001E-2</v>
      </c>
      <c r="R199" s="201">
        <f>Q199*H199</f>
        <v>2.0660837999999999</v>
      </c>
      <c r="S199" s="201">
        <v>0</v>
      </c>
      <c r="T199" s="202">
        <f>S199*H199</f>
        <v>0</v>
      </c>
      <c r="AR199" s="203" t="s">
        <v>137</v>
      </c>
      <c r="AT199" s="203" t="s">
        <v>132</v>
      </c>
      <c r="AU199" s="203" t="s">
        <v>83</v>
      </c>
      <c r="AY199" s="17" t="s">
        <v>130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81</v>
      </c>
      <c r="BK199" s="204">
        <f>ROUND(I199*H199,2)</f>
        <v>0</v>
      </c>
      <c r="BL199" s="17" t="s">
        <v>137</v>
      </c>
      <c r="BM199" s="203" t="s">
        <v>263</v>
      </c>
    </row>
    <row r="200" spans="2:65" s="12" customFormat="1" ht="11.25">
      <c r="B200" s="205"/>
      <c r="C200" s="206"/>
      <c r="D200" s="207" t="s">
        <v>139</v>
      </c>
      <c r="E200" s="208" t="s">
        <v>1</v>
      </c>
      <c r="F200" s="209" t="s">
        <v>402</v>
      </c>
      <c r="G200" s="206"/>
      <c r="H200" s="210">
        <v>65.616</v>
      </c>
      <c r="I200" s="211"/>
      <c r="J200" s="206"/>
      <c r="K200" s="206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139</v>
      </c>
      <c r="AU200" s="216" t="s">
        <v>83</v>
      </c>
      <c r="AV200" s="12" t="s">
        <v>83</v>
      </c>
      <c r="AW200" s="12" t="s">
        <v>30</v>
      </c>
      <c r="AX200" s="12" t="s">
        <v>73</v>
      </c>
      <c r="AY200" s="216" t="s">
        <v>130</v>
      </c>
    </row>
    <row r="201" spans="2:65" s="12" customFormat="1" ht="11.25">
      <c r="B201" s="205"/>
      <c r="C201" s="206"/>
      <c r="D201" s="207" t="s">
        <v>139</v>
      </c>
      <c r="E201" s="208" t="s">
        <v>1</v>
      </c>
      <c r="F201" s="209" t="s">
        <v>403</v>
      </c>
      <c r="G201" s="206"/>
      <c r="H201" s="210">
        <v>16.404</v>
      </c>
      <c r="I201" s="211"/>
      <c r="J201" s="206"/>
      <c r="K201" s="206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139</v>
      </c>
      <c r="AU201" s="216" t="s">
        <v>83</v>
      </c>
      <c r="AV201" s="12" t="s">
        <v>83</v>
      </c>
      <c r="AW201" s="12" t="s">
        <v>30</v>
      </c>
      <c r="AX201" s="12" t="s">
        <v>73</v>
      </c>
      <c r="AY201" s="216" t="s">
        <v>130</v>
      </c>
    </row>
    <row r="202" spans="2:65" s="13" customFormat="1" ht="11.25">
      <c r="B202" s="217"/>
      <c r="C202" s="218"/>
      <c r="D202" s="207" t="s">
        <v>139</v>
      </c>
      <c r="E202" s="219" t="s">
        <v>1</v>
      </c>
      <c r="F202" s="220" t="s">
        <v>183</v>
      </c>
      <c r="G202" s="218"/>
      <c r="H202" s="221">
        <v>82.02</v>
      </c>
      <c r="I202" s="222"/>
      <c r="J202" s="218"/>
      <c r="K202" s="218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139</v>
      </c>
      <c r="AU202" s="227" t="s">
        <v>83</v>
      </c>
      <c r="AV202" s="13" t="s">
        <v>137</v>
      </c>
      <c r="AW202" s="13" t="s">
        <v>30</v>
      </c>
      <c r="AX202" s="13" t="s">
        <v>81</v>
      </c>
      <c r="AY202" s="227" t="s">
        <v>130</v>
      </c>
    </row>
    <row r="203" spans="2:65" s="1" customFormat="1" ht="24" customHeight="1">
      <c r="B203" s="34"/>
      <c r="C203" s="192" t="s">
        <v>286</v>
      </c>
      <c r="D203" s="192" t="s">
        <v>132</v>
      </c>
      <c r="E203" s="193" t="s">
        <v>267</v>
      </c>
      <c r="F203" s="194" t="s">
        <v>268</v>
      </c>
      <c r="G203" s="195" t="s">
        <v>135</v>
      </c>
      <c r="H203" s="196">
        <v>82.02</v>
      </c>
      <c r="I203" s="197"/>
      <c r="J203" s="198">
        <f>ROUND(I203*H203,2)</f>
        <v>0</v>
      </c>
      <c r="K203" s="194" t="s">
        <v>136</v>
      </c>
      <c r="L203" s="38"/>
      <c r="M203" s="199" t="s">
        <v>1</v>
      </c>
      <c r="N203" s="200" t="s">
        <v>38</v>
      </c>
      <c r="O203" s="66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AR203" s="203" t="s">
        <v>137</v>
      </c>
      <c r="AT203" s="203" t="s">
        <v>132</v>
      </c>
      <c r="AU203" s="203" t="s">
        <v>83</v>
      </c>
      <c r="AY203" s="17" t="s">
        <v>130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81</v>
      </c>
      <c r="BK203" s="204">
        <f>ROUND(I203*H203,2)</f>
        <v>0</v>
      </c>
      <c r="BL203" s="17" t="s">
        <v>137</v>
      </c>
      <c r="BM203" s="203" t="s">
        <v>269</v>
      </c>
    </row>
    <row r="204" spans="2:65" s="12" customFormat="1" ht="11.25">
      <c r="B204" s="205"/>
      <c r="C204" s="206"/>
      <c r="D204" s="207" t="s">
        <v>139</v>
      </c>
      <c r="E204" s="208" t="s">
        <v>1</v>
      </c>
      <c r="F204" s="209" t="s">
        <v>402</v>
      </c>
      <c r="G204" s="206"/>
      <c r="H204" s="210">
        <v>65.616</v>
      </c>
      <c r="I204" s="211"/>
      <c r="J204" s="206"/>
      <c r="K204" s="206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139</v>
      </c>
      <c r="AU204" s="216" t="s">
        <v>83</v>
      </c>
      <c r="AV204" s="12" t="s">
        <v>83</v>
      </c>
      <c r="AW204" s="12" t="s">
        <v>30</v>
      </c>
      <c r="AX204" s="12" t="s">
        <v>73</v>
      </c>
      <c r="AY204" s="216" t="s">
        <v>130</v>
      </c>
    </row>
    <row r="205" spans="2:65" s="12" customFormat="1" ht="11.25">
      <c r="B205" s="205"/>
      <c r="C205" s="206"/>
      <c r="D205" s="207" t="s">
        <v>139</v>
      </c>
      <c r="E205" s="208" t="s">
        <v>1</v>
      </c>
      <c r="F205" s="209" t="s">
        <v>403</v>
      </c>
      <c r="G205" s="206"/>
      <c r="H205" s="210">
        <v>16.404</v>
      </c>
      <c r="I205" s="211"/>
      <c r="J205" s="206"/>
      <c r="K205" s="206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139</v>
      </c>
      <c r="AU205" s="216" t="s">
        <v>83</v>
      </c>
      <c r="AV205" s="12" t="s">
        <v>83</v>
      </c>
      <c r="AW205" s="12" t="s">
        <v>30</v>
      </c>
      <c r="AX205" s="12" t="s">
        <v>73</v>
      </c>
      <c r="AY205" s="216" t="s">
        <v>130</v>
      </c>
    </row>
    <row r="206" spans="2:65" s="13" customFormat="1" ht="11.25">
      <c r="B206" s="217"/>
      <c r="C206" s="218"/>
      <c r="D206" s="207" t="s">
        <v>139</v>
      </c>
      <c r="E206" s="219" t="s">
        <v>1</v>
      </c>
      <c r="F206" s="220" t="s">
        <v>183</v>
      </c>
      <c r="G206" s="218"/>
      <c r="H206" s="221">
        <v>82.02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139</v>
      </c>
      <c r="AU206" s="227" t="s">
        <v>83</v>
      </c>
      <c r="AV206" s="13" t="s">
        <v>137</v>
      </c>
      <c r="AW206" s="13" t="s">
        <v>30</v>
      </c>
      <c r="AX206" s="13" t="s">
        <v>81</v>
      </c>
      <c r="AY206" s="227" t="s">
        <v>130</v>
      </c>
    </row>
    <row r="207" spans="2:65" s="1" customFormat="1" ht="24" customHeight="1">
      <c r="B207" s="34"/>
      <c r="C207" s="192" t="s">
        <v>290</v>
      </c>
      <c r="D207" s="192" t="s">
        <v>132</v>
      </c>
      <c r="E207" s="193" t="s">
        <v>271</v>
      </c>
      <c r="F207" s="194" t="s">
        <v>272</v>
      </c>
      <c r="G207" s="195" t="s">
        <v>251</v>
      </c>
      <c r="H207" s="196">
        <v>1.575</v>
      </c>
      <c r="I207" s="197"/>
      <c r="J207" s="198">
        <f>ROUND(I207*H207,2)</f>
        <v>0</v>
      </c>
      <c r="K207" s="194" t="s">
        <v>136</v>
      </c>
      <c r="L207" s="38"/>
      <c r="M207" s="199" t="s">
        <v>1</v>
      </c>
      <c r="N207" s="200" t="s">
        <v>38</v>
      </c>
      <c r="O207" s="66"/>
      <c r="P207" s="201">
        <f>O207*H207</f>
        <v>0</v>
      </c>
      <c r="Q207" s="201">
        <v>1.04711</v>
      </c>
      <c r="R207" s="201">
        <f>Q207*H207</f>
        <v>1.64919825</v>
      </c>
      <c r="S207" s="201">
        <v>0</v>
      </c>
      <c r="T207" s="202">
        <f>S207*H207</f>
        <v>0</v>
      </c>
      <c r="AR207" s="203" t="s">
        <v>137</v>
      </c>
      <c r="AT207" s="203" t="s">
        <v>132</v>
      </c>
      <c r="AU207" s="203" t="s">
        <v>83</v>
      </c>
      <c r="AY207" s="17" t="s">
        <v>130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81</v>
      </c>
      <c r="BK207" s="204">
        <f>ROUND(I207*H207,2)</f>
        <v>0</v>
      </c>
      <c r="BL207" s="17" t="s">
        <v>137</v>
      </c>
      <c r="BM207" s="203" t="s">
        <v>273</v>
      </c>
    </row>
    <row r="208" spans="2:65" s="12" customFormat="1" ht="11.25">
      <c r="B208" s="205"/>
      <c r="C208" s="206"/>
      <c r="D208" s="207" t="s">
        <v>139</v>
      </c>
      <c r="E208" s="208" t="s">
        <v>1</v>
      </c>
      <c r="F208" s="209" t="s">
        <v>404</v>
      </c>
      <c r="G208" s="206"/>
      <c r="H208" s="210">
        <v>1.575</v>
      </c>
      <c r="I208" s="211"/>
      <c r="J208" s="206"/>
      <c r="K208" s="206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139</v>
      </c>
      <c r="AU208" s="216" t="s">
        <v>83</v>
      </c>
      <c r="AV208" s="12" t="s">
        <v>83</v>
      </c>
      <c r="AW208" s="12" t="s">
        <v>30</v>
      </c>
      <c r="AX208" s="12" t="s">
        <v>81</v>
      </c>
      <c r="AY208" s="216" t="s">
        <v>130</v>
      </c>
    </row>
    <row r="209" spans="2:65" s="1" customFormat="1" ht="24" customHeight="1">
      <c r="B209" s="34"/>
      <c r="C209" s="192" t="s">
        <v>295</v>
      </c>
      <c r="D209" s="192" t="s">
        <v>132</v>
      </c>
      <c r="E209" s="193" t="s">
        <v>276</v>
      </c>
      <c r="F209" s="194" t="s">
        <v>277</v>
      </c>
      <c r="G209" s="195" t="s">
        <v>150</v>
      </c>
      <c r="H209" s="196">
        <v>111.547</v>
      </c>
      <c r="I209" s="197"/>
      <c r="J209" s="198">
        <f>ROUND(I209*H209,2)</f>
        <v>0</v>
      </c>
      <c r="K209" s="194" t="s">
        <v>136</v>
      </c>
      <c r="L209" s="38"/>
      <c r="M209" s="199" t="s">
        <v>1</v>
      </c>
      <c r="N209" s="200" t="s">
        <v>38</v>
      </c>
      <c r="O209" s="66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AR209" s="203" t="s">
        <v>137</v>
      </c>
      <c r="AT209" s="203" t="s">
        <v>132</v>
      </c>
      <c r="AU209" s="203" t="s">
        <v>83</v>
      </c>
      <c r="AY209" s="17" t="s">
        <v>130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81</v>
      </c>
      <c r="BK209" s="204">
        <f>ROUND(I209*H209,2)</f>
        <v>0</v>
      </c>
      <c r="BL209" s="17" t="s">
        <v>137</v>
      </c>
      <c r="BM209" s="203" t="s">
        <v>278</v>
      </c>
    </row>
    <row r="210" spans="2:65" s="12" customFormat="1" ht="11.25">
      <c r="B210" s="205"/>
      <c r="C210" s="206"/>
      <c r="D210" s="207" t="s">
        <v>139</v>
      </c>
      <c r="E210" s="208" t="s">
        <v>1</v>
      </c>
      <c r="F210" s="209" t="s">
        <v>405</v>
      </c>
      <c r="G210" s="206"/>
      <c r="H210" s="210">
        <v>111.547</v>
      </c>
      <c r="I210" s="211"/>
      <c r="J210" s="206"/>
      <c r="K210" s="206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139</v>
      </c>
      <c r="AU210" s="216" t="s">
        <v>83</v>
      </c>
      <c r="AV210" s="12" t="s">
        <v>83</v>
      </c>
      <c r="AW210" s="12" t="s">
        <v>30</v>
      </c>
      <c r="AX210" s="12" t="s">
        <v>81</v>
      </c>
      <c r="AY210" s="216" t="s">
        <v>130</v>
      </c>
    </row>
    <row r="211" spans="2:65" s="1" customFormat="1" ht="24" customHeight="1">
      <c r="B211" s="34"/>
      <c r="C211" s="192" t="s">
        <v>301</v>
      </c>
      <c r="D211" s="192" t="s">
        <v>132</v>
      </c>
      <c r="E211" s="193" t="s">
        <v>281</v>
      </c>
      <c r="F211" s="194" t="s">
        <v>282</v>
      </c>
      <c r="G211" s="195" t="s">
        <v>135</v>
      </c>
      <c r="H211" s="196">
        <v>295.27199999999999</v>
      </c>
      <c r="I211" s="197"/>
      <c r="J211" s="198">
        <f>ROUND(I211*H211,2)</f>
        <v>0</v>
      </c>
      <c r="K211" s="194" t="s">
        <v>136</v>
      </c>
      <c r="L211" s="38"/>
      <c r="M211" s="199" t="s">
        <v>1</v>
      </c>
      <c r="N211" s="200" t="s">
        <v>38</v>
      </c>
      <c r="O211" s="66"/>
      <c r="P211" s="201">
        <f>O211*H211</f>
        <v>0</v>
      </c>
      <c r="Q211" s="201">
        <v>2.3700000000000001E-3</v>
      </c>
      <c r="R211" s="201">
        <f>Q211*H211</f>
        <v>0.69979464000000002</v>
      </c>
      <c r="S211" s="201">
        <v>0</v>
      </c>
      <c r="T211" s="202">
        <f>S211*H211</f>
        <v>0</v>
      </c>
      <c r="AR211" s="203" t="s">
        <v>137</v>
      </c>
      <c r="AT211" s="203" t="s">
        <v>132</v>
      </c>
      <c r="AU211" s="203" t="s">
        <v>83</v>
      </c>
      <c r="AY211" s="17" t="s">
        <v>130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81</v>
      </c>
      <c r="BK211" s="204">
        <f>ROUND(I211*H211,2)</f>
        <v>0</v>
      </c>
      <c r="BL211" s="17" t="s">
        <v>137</v>
      </c>
      <c r="BM211" s="203" t="s">
        <v>283</v>
      </c>
    </row>
    <row r="212" spans="2:65" s="12" customFormat="1" ht="11.25">
      <c r="B212" s="205"/>
      <c r="C212" s="206"/>
      <c r="D212" s="207" t="s">
        <v>139</v>
      </c>
      <c r="E212" s="208" t="s">
        <v>1</v>
      </c>
      <c r="F212" s="209" t="s">
        <v>406</v>
      </c>
      <c r="G212" s="206"/>
      <c r="H212" s="210">
        <v>147.636</v>
      </c>
      <c r="I212" s="211"/>
      <c r="J212" s="206"/>
      <c r="K212" s="206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139</v>
      </c>
      <c r="AU212" s="216" t="s">
        <v>83</v>
      </c>
      <c r="AV212" s="12" t="s">
        <v>83</v>
      </c>
      <c r="AW212" s="12" t="s">
        <v>30</v>
      </c>
      <c r="AX212" s="12" t="s">
        <v>73</v>
      </c>
      <c r="AY212" s="216" t="s">
        <v>130</v>
      </c>
    </row>
    <row r="213" spans="2:65" s="12" customFormat="1" ht="11.25">
      <c r="B213" s="205"/>
      <c r="C213" s="206"/>
      <c r="D213" s="207" t="s">
        <v>139</v>
      </c>
      <c r="E213" s="208" t="s">
        <v>1</v>
      </c>
      <c r="F213" s="209" t="s">
        <v>407</v>
      </c>
      <c r="G213" s="206"/>
      <c r="H213" s="210">
        <v>147.636</v>
      </c>
      <c r="I213" s="211"/>
      <c r="J213" s="206"/>
      <c r="K213" s="206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139</v>
      </c>
      <c r="AU213" s="216" t="s">
        <v>83</v>
      </c>
      <c r="AV213" s="12" t="s">
        <v>83</v>
      </c>
      <c r="AW213" s="12" t="s">
        <v>30</v>
      </c>
      <c r="AX213" s="12" t="s">
        <v>73</v>
      </c>
      <c r="AY213" s="216" t="s">
        <v>130</v>
      </c>
    </row>
    <row r="214" spans="2:65" s="13" customFormat="1" ht="11.25">
      <c r="B214" s="217"/>
      <c r="C214" s="218"/>
      <c r="D214" s="207" t="s">
        <v>139</v>
      </c>
      <c r="E214" s="219" t="s">
        <v>1</v>
      </c>
      <c r="F214" s="220" t="s">
        <v>183</v>
      </c>
      <c r="G214" s="218"/>
      <c r="H214" s="221">
        <v>295.27199999999999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139</v>
      </c>
      <c r="AU214" s="227" t="s">
        <v>83</v>
      </c>
      <c r="AV214" s="13" t="s">
        <v>137</v>
      </c>
      <c r="AW214" s="13" t="s">
        <v>30</v>
      </c>
      <c r="AX214" s="13" t="s">
        <v>81</v>
      </c>
      <c r="AY214" s="227" t="s">
        <v>130</v>
      </c>
    </row>
    <row r="215" spans="2:65" s="1" customFormat="1" ht="24" customHeight="1">
      <c r="B215" s="34"/>
      <c r="C215" s="192" t="s">
        <v>306</v>
      </c>
      <c r="D215" s="192" t="s">
        <v>132</v>
      </c>
      <c r="E215" s="193" t="s">
        <v>287</v>
      </c>
      <c r="F215" s="194" t="s">
        <v>288</v>
      </c>
      <c r="G215" s="195" t="s">
        <v>135</v>
      </c>
      <c r="H215" s="196">
        <v>295.27199999999999</v>
      </c>
      <c r="I215" s="197"/>
      <c r="J215" s="198">
        <f>ROUND(I215*H215,2)</f>
        <v>0</v>
      </c>
      <c r="K215" s="194" t="s">
        <v>136</v>
      </c>
      <c r="L215" s="38"/>
      <c r="M215" s="199" t="s">
        <v>1</v>
      </c>
      <c r="N215" s="200" t="s">
        <v>38</v>
      </c>
      <c r="O215" s="66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AR215" s="203" t="s">
        <v>137</v>
      </c>
      <c r="AT215" s="203" t="s">
        <v>132</v>
      </c>
      <c r="AU215" s="203" t="s">
        <v>83</v>
      </c>
      <c r="AY215" s="17" t="s">
        <v>130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7" t="s">
        <v>81</v>
      </c>
      <c r="BK215" s="204">
        <f>ROUND(I215*H215,2)</f>
        <v>0</v>
      </c>
      <c r="BL215" s="17" t="s">
        <v>137</v>
      </c>
      <c r="BM215" s="203" t="s">
        <v>289</v>
      </c>
    </row>
    <row r="216" spans="2:65" s="12" customFormat="1" ht="11.25">
      <c r="B216" s="205"/>
      <c r="C216" s="206"/>
      <c r="D216" s="207" t="s">
        <v>139</v>
      </c>
      <c r="E216" s="208" t="s">
        <v>1</v>
      </c>
      <c r="F216" s="209" t="s">
        <v>406</v>
      </c>
      <c r="G216" s="206"/>
      <c r="H216" s="210">
        <v>147.636</v>
      </c>
      <c r="I216" s="211"/>
      <c r="J216" s="206"/>
      <c r="K216" s="206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139</v>
      </c>
      <c r="AU216" s="216" t="s">
        <v>83</v>
      </c>
      <c r="AV216" s="12" t="s">
        <v>83</v>
      </c>
      <c r="AW216" s="12" t="s">
        <v>30</v>
      </c>
      <c r="AX216" s="12" t="s">
        <v>73</v>
      </c>
      <c r="AY216" s="216" t="s">
        <v>130</v>
      </c>
    </row>
    <row r="217" spans="2:65" s="12" customFormat="1" ht="11.25">
      <c r="B217" s="205"/>
      <c r="C217" s="206"/>
      <c r="D217" s="207" t="s">
        <v>139</v>
      </c>
      <c r="E217" s="208" t="s">
        <v>1</v>
      </c>
      <c r="F217" s="209" t="s">
        <v>407</v>
      </c>
      <c r="G217" s="206"/>
      <c r="H217" s="210">
        <v>147.636</v>
      </c>
      <c r="I217" s="211"/>
      <c r="J217" s="206"/>
      <c r="K217" s="206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139</v>
      </c>
      <c r="AU217" s="216" t="s">
        <v>83</v>
      </c>
      <c r="AV217" s="12" t="s">
        <v>83</v>
      </c>
      <c r="AW217" s="12" t="s">
        <v>30</v>
      </c>
      <c r="AX217" s="12" t="s">
        <v>73</v>
      </c>
      <c r="AY217" s="216" t="s">
        <v>130</v>
      </c>
    </row>
    <row r="218" spans="2:65" s="13" customFormat="1" ht="11.25">
      <c r="B218" s="217"/>
      <c r="C218" s="218"/>
      <c r="D218" s="207" t="s">
        <v>139</v>
      </c>
      <c r="E218" s="219" t="s">
        <v>1</v>
      </c>
      <c r="F218" s="220" t="s">
        <v>183</v>
      </c>
      <c r="G218" s="218"/>
      <c r="H218" s="221">
        <v>295.27199999999999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139</v>
      </c>
      <c r="AU218" s="227" t="s">
        <v>83</v>
      </c>
      <c r="AV218" s="13" t="s">
        <v>137</v>
      </c>
      <c r="AW218" s="13" t="s">
        <v>30</v>
      </c>
      <c r="AX218" s="13" t="s">
        <v>81</v>
      </c>
      <c r="AY218" s="227" t="s">
        <v>130</v>
      </c>
    </row>
    <row r="219" spans="2:65" s="1" customFormat="1" ht="24" customHeight="1">
      <c r="B219" s="34"/>
      <c r="C219" s="192" t="s">
        <v>310</v>
      </c>
      <c r="D219" s="192" t="s">
        <v>132</v>
      </c>
      <c r="E219" s="193" t="s">
        <v>291</v>
      </c>
      <c r="F219" s="194" t="s">
        <v>292</v>
      </c>
      <c r="G219" s="195" t="s">
        <v>251</v>
      </c>
      <c r="H219" s="196">
        <v>8.9239999999999995</v>
      </c>
      <c r="I219" s="197"/>
      <c r="J219" s="198">
        <f>ROUND(I219*H219,2)</f>
        <v>0</v>
      </c>
      <c r="K219" s="194" t="s">
        <v>136</v>
      </c>
      <c r="L219" s="38"/>
      <c r="M219" s="199" t="s">
        <v>1</v>
      </c>
      <c r="N219" s="200" t="s">
        <v>38</v>
      </c>
      <c r="O219" s="66"/>
      <c r="P219" s="201">
        <f>O219*H219</f>
        <v>0</v>
      </c>
      <c r="Q219" s="201">
        <v>1.04331</v>
      </c>
      <c r="R219" s="201">
        <f>Q219*H219</f>
        <v>9.3104984399999999</v>
      </c>
      <c r="S219" s="201">
        <v>0</v>
      </c>
      <c r="T219" s="202">
        <f>S219*H219</f>
        <v>0</v>
      </c>
      <c r="AR219" s="203" t="s">
        <v>137</v>
      </c>
      <c r="AT219" s="203" t="s">
        <v>132</v>
      </c>
      <c r="AU219" s="203" t="s">
        <v>83</v>
      </c>
      <c r="AY219" s="17" t="s">
        <v>130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81</v>
      </c>
      <c r="BK219" s="204">
        <f>ROUND(I219*H219,2)</f>
        <v>0</v>
      </c>
      <c r="BL219" s="17" t="s">
        <v>137</v>
      </c>
      <c r="BM219" s="203" t="s">
        <v>293</v>
      </c>
    </row>
    <row r="220" spans="2:65" s="12" customFormat="1" ht="11.25">
      <c r="B220" s="205"/>
      <c r="C220" s="206"/>
      <c r="D220" s="207" t="s">
        <v>139</v>
      </c>
      <c r="E220" s="208" t="s">
        <v>1</v>
      </c>
      <c r="F220" s="209" t="s">
        <v>408</v>
      </c>
      <c r="G220" s="206"/>
      <c r="H220" s="210">
        <v>8.9239999999999995</v>
      </c>
      <c r="I220" s="211"/>
      <c r="J220" s="206"/>
      <c r="K220" s="206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139</v>
      </c>
      <c r="AU220" s="216" t="s">
        <v>83</v>
      </c>
      <c r="AV220" s="12" t="s">
        <v>83</v>
      </c>
      <c r="AW220" s="12" t="s">
        <v>30</v>
      </c>
      <c r="AX220" s="12" t="s">
        <v>81</v>
      </c>
      <c r="AY220" s="216" t="s">
        <v>130</v>
      </c>
    </row>
    <row r="221" spans="2:65" s="1" customFormat="1" ht="24" customHeight="1">
      <c r="B221" s="34"/>
      <c r="C221" s="192" t="s">
        <v>315</v>
      </c>
      <c r="D221" s="192" t="s">
        <v>132</v>
      </c>
      <c r="E221" s="193" t="s">
        <v>296</v>
      </c>
      <c r="F221" s="194" t="s">
        <v>297</v>
      </c>
      <c r="G221" s="195" t="s">
        <v>150</v>
      </c>
      <c r="H221" s="196">
        <v>318.33999999999997</v>
      </c>
      <c r="I221" s="197"/>
      <c r="J221" s="198">
        <f>ROUND(I221*H221,2)</f>
        <v>0</v>
      </c>
      <c r="K221" s="194" t="s">
        <v>136</v>
      </c>
      <c r="L221" s="38"/>
      <c r="M221" s="199" t="s">
        <v>1</v>
      </c>
      <c r="N221" s="200" t="s">
        <v>38</v>
      </c>
      <c r="O221" s="66"/>
      <c r="P221" s="201">
        <f>O221*H221</f>
        <v>0</v>
      </c>
      <c r="Q221" s="201">
        <v>2.0874999999999999</v>
      </c>
      <c r="R221" s="201">
        <f>Q221*H221</f>
        <v>664.53474999999992</v>
      </c>
      <c r="S221" s="201">
        <v>0</v>
      </c>
      <c r="T221" s="202">
        <f>S221*H221</f>
        <v>0</v>
      </c>
      <c r="AR221" s="203" t="s">
        <v>137</v>
      </c>
      <c r="AT221" s="203" t="s">
        <v>132</v>
      </c>
      <c r="AU221" s="203" t="s">
        <v>83</v>
      </c>
      <c r="AY221" s="17" t="s">
        <v>130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17" t="s">
        <v>81</v>
      </c>
      <c r="BK221" s="204">
        <f>ROUND(I221*H221,2)</f>
        <v>0</v>
      </c>
      <c r="BL221" s="17" t="s">
        <v>137</v>
      </c>
      <c r="BM221" s="203" t="s">
        <v>298</v>
      </c>
    </row>
    <row r="222" spans="2:65" s="12" customFormat="1" ht="11.25">
      <c r="B222" s="205"/>
      <c r="C222" s="206"/>
      <c r="D222" s="207" t="s">
        <v>139</v>
      </c>
      <c r="E222" s="208" t="s">
        <v>1</v>
      </c>
      <c r="F222" s="209" t="s">
        <v>409</v>
      </c>
      <c r="G222" s="206"/>
      <c r="H222" s="210">
        <v>318.33999999999997</v>
      </c>
      <c r="I222" s="211"/>
      <c r="J222" s="206"/>
      <c r="K222" s="206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139</v>
      </c>
      <c r="AU222" s="216" t="s">
        <v>83</v>
      </c>
      <c r="AV222" s="12" t="s">
        <v>83</v>
      </c>
      <c r="AW222" s="12" t="s">
        <v>30</v>
      </c>
      <c r="AX222" s="12" t="s">
        <v>81</v>
      </c>
      <c r="AY222" s="216" t="s">
        <v>130</v>
      </c>
    </row>
    <row r="223" spans="2:65" s="11" customFormat="1" ht="22.9" customHeight="1">
      <c r="B223" s="176"/>
      <c r="C223" s="177"/>
      <c r="D223" s="178" t="s">
        <v>72</v>
      </c>
      <c r="E223" s="190" t="s">
        <v>153</v>
      </c>
      <c r="F223" s="190" t="s">
        <v>300</v>
      </c>
      <c r="G223" s="177"/>
      <c r="H223" s="177"/>
      <c r="I223" s="180"/>
      <c r="J223" s="191">
        <f>BK223</f>
        <v>0</v>
      </c>
      <c r="K223" s="177"/>
      <c r="L223" s="182"/>
      <c r="M223" s="183"/>
      <c r="N223" s="184"/>
      <c r="O223" s="184"/>
      <c r="P223" s="185">
        <f>SUM(P224:P225)</f>
        <v>0</v>
      </c>
      <c r="Q223" s="184"/>
      <c r="R223" s="185">
        <f>SUM(R224:R225)</f>
        <v>488.49091027200001</v>
      </c>
      <c r="S223" s="184"/>
      <c r="T223" s="186">
        <f>SUM(T224:T225)</f>
        <v>0</v>
      </c>
      <c r="AR223" s="187" t="s">
        <v>81</v>
      </c>
      <c r="AT223" s="188" t="s">
        <v>72</v>
      </c>
      <c r="AU223" s="188" t="s">
        <v>81</v>
      </c>
      <c r="AY223" s="187" t="s">
        <v>130</v>
      </c>
      <c r="BK223" s="189">
        <f>SUM(BK224:BK225)</f>
        <v>0</v>
      </c>
    </row>
    <row r="224" spans="2:65" s="1" customFormat="1" ht="36" customHeight="1">
      <c r="B224" s="34"/>
      <c r="C224" s="192" t="s">
        <v>319</v>
      </c>
      <c r="D224" s="192" t="s">
        <v>132</v>
      </c>
      <c r="E224" s="193" t="s">
        <v>302</v>
      </c>
      <c r="F224" s="194" t="s">
        <v>303</v>
      </c>
      <c r="G224" s="195" t="s">
        <v>135</v>
      </c>
      <c r="H224" s="196">
        <v>492.12</v>
      </c>
      <c r="I224" s="197"/>
      <c r="J224" s="198">
        <f>ROUND(I224*H224,2)</f>
        <v>0</v>
      </c>
      <c r="K224" s="194" t="s">
        <v>136</v>
      </c>
      <c r="L224" s="38"/>
      <c r="M224" s="199" t="s">
        <v>1</v>
      </c>
      <c r="N224" s="200" t="s">
        <v>38</v>
      </c>
      <c r="O224" s="66"/>
      <c r="P224" s="201">
        <f>O224*H224</f>
        <v>0</v>
      </c>
      <c r="Q224" s="201">
        <v>0.9926256</v>
      </c>
      <c r="R224" s="201">
        <f>Q224*H224</f>
        <v>488.49091027200001</v>
      </c>
      <c r="S224" s="201">
        <v>0</v>
      </c>
      <c r="T224" s="202">
        <f>S224*H224</f>
        <v>0</v>
      </c>
      <c r="AR224" s="203" t="s">
        <v>137</v>
      </c>
      <c r="AT224" s="203" t="s">
        <v>132</v>
      </c>
      <c r="AU224" s="203" t="s">
        <v>83</v>
      </c>
      <c r="AY224" s="17" t="s">
        <v>130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81</v>
      </c>
      <c r="BK224" s="204">
        <f>ROUND(I224*H224,2)</f>
        <v>0</v>
      </c>
      <c r="BL224" s="17" t="s">
        <v>137</v>
      </c>
      <c r="BM224" s="203" t="s">
        <v>304</v>
      </c>
    </row>
    <row r="225" spans="2:65" s="12" customFormat="1" ht="11.25">
      <c r="B225" s="205"/>
      <c r="C225" s="206"/>
      <c r="D225" s="207" t="s">
        <v>139</v>
      </c>
      <c r="E225" s="208" t="s">
        <v>1</v>
      </c>
      <c r="F225" s="209" t="s">
        <v>352</v>
      </c>
      <c r="G225" s="206"/>
      <c r="H225" s="210">
        <v>492.12</v>
      </c>
      <c r="I225" s="211"/>
      <c r="J225" s="206"/>
      <c r="K225" s="206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139</v>
      </c>
      <c r="AU225" s="216" t="s">
        <v>83</v>
      </c>
      <c r="AV225" s="12" t="s">
        <v>83</v>
      </c>
      <c r="AW225" s="12" t="s">
        <v>30</v>
      </c>
      <c r="AX225" s="12" t="s">
        <v>81</v>
      </c>
      <c r="AY225" s="216" t="s">
        <v>130</v>
      </c>
    </row>
    <row r="226" spans="2:65" s="11" customFormat="1" ht="22.9" customHeight="1">
      <c r="B226" s="176"/>
      <c r="C226" s="177"/>
      <c r="D226" s="178" t="s">
        <v>72</v>
      </c>
      <c r="E226" s="190" t="s">
        <v>171</v>
      </c>
      <c r="F226" s="190" t="s">
        <v>305</v>
      </c>
      <c r="G226" s="177"/>
      <c r="H226" s="177"/>
      <c r="I226" s="180"/>
      <c r="J226" s="191">
        <f>BK226</f>
        <v>0</v>
      </c>
      <c r="K226" s="177"/>
      <c r="L226" s="182"/>
      <c r="M226" s="183"/>
      <c r="N226" s="184"/>
      <c r="O226" s="184"/>
      <c r="P226" s="185">
        <f>SUM(P227:P236)</f>
        <v>0</v>
      </c>
      <c r="Q226" s="184"/>
      <c r="R226" s="185">
        <f>SUM(R227:R236)</f>
        <v>61.523229799999996</v>
      </c>
      <c r="S226" s="184"/>
      <c r="T226" s="186">
        <f>SUM(T227:T236)</f>
        <v>0</v>
      </c>
      <c r="AR226" s="187" t="s">
        <v>81</v>
      </c>
      <c r="AT226" s="188" t="s">
        <v>72</v>
      </c>
      <c r="AU226" s="188" t="s">
        <v>81</v>
      </c>
      <c r="AY226" s="187" t="s">
        <v>130</v>
      </c>
      <c r="BK226" s="189">
        <f>SUM(BK227:BK236)</f>
        <v>0</v>
      </c>
    </row>
    <row r="227" spans="2:65" s="1" customFormat="1" ht="24" customHeight="1">
      <c r="B227" s="34"/>
      <c r="C227" s="192" t="s">
        <v>324</v>
      </c>
      <c r="D227" s="192" t="s">
        <v>132</v>
      </c>
      <c r="E227" s="193" t="s">
        <v>307</v>
      </c>
      <c r="F227" s="194" t="s">
        <v>308</v>
      </c>
      <c r="G227" s="195" t="s">
        <v>228</v>
      </c>
      <c r="H227" s="196">
        <v>82.02</v>
      </c>
      <c r="I227" s="197"/>
      <c r="J227" s="198">
        <f>ROUND(I227*H227,2)</f>
        <v>0</v>
      </c>
      <c r="K227" s="194" t="s">
        <v>136</v>
      </c>
      <c r="L227" s="38"/>
      <c r="M227" s="199" t="s">
        <v>1</v>
      </c>
      <c r="N227" s="200" t="s">
        <v>38</v>
      </c>
      <c r="O227" s="66"/>
      <c r="P227" s="201">
        <f>O227*H227</f>
        <v>0</v>
      </c>
      <c r="Q227" s="201">
        <v>7.0550000000000002E-2</v>
      </c>
      <c r="R227" s="201">
        <f>Q227*H227</f>
        <v>5.786511</v>
      </c>
      <c r="S227" s="201">
        <v>0</v>
      </c>
      <c r="T227" s="202">
        <f>S227*H227</f>
        <v>0</v>
      </c>
      <c r="AR227" s="203" t="s">
        <v>137</v>
      </c>
      <c r="AT227" s="203" t="s">
        <v>132</v>
      </c>
      <c r="AU227" s="203" t="s">
        <v>83</v>
      </c>
      <c r="AY227" s="17" t="s">
        <v>130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81</v>
      </c>
      <c r="BK227" s="204">
        <f>ROUND(I227*H227,2)</f>
        <v>0</v>
      </c>
      <c r="BL227" s="17" t="s">
        <v>137</v>
      </c>
      <c r="BM227" s="203" t="s">
        <v>309</v>
      </c>
    </row>
    <row r="228" spans="2:65" s="12" customFormat="1" ht="11.25">
      <c r="B228" s="205"/>
      <c r="C228" s="206"/>
      <c r="D228" s="207" t="s">
        <v>139</v>
      </c>
      <c r="E228" s="208" t="s">
        <v>1</v>
      </c>
      <c r="F228" s="209" t="s">
        <v>410</v>
      </c>
      <c r="G228" s="206"/>
      <c r="H228" s="210">
        <v>82.02</v>
      </c>
      <c r="I228" s="211"/>
      <c r="J228" s="206"/>
      <c r="K228" s="206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139</v>
      </c>
      <c r="AU228" s="216" t="s">
        <v>83</v>
      </c>
      <c r="AV228" s="12" t="s">
        <v>83</v>
      </c>
      <c r="AW228" s="12" t="s">
        <v>30</v>
      </c>
      <c r="AX228" s="12" t="s">
        <v>81</v>
      </c>
      <c r="AY228" s="216" t="s">
        <v>130</v>
      </c>
    </row>
    <row r="229" spans="2:65" s="1" customFormat="1" ht="24" customHeight="1">
      <c r="B229" s="34"/>
      <c r="C229" s="192" t="s">
        <v>328</v>
      </c>
      <c r="D229" s="192" t="s">
        <v>132</v>
      </c>
      <c r="E229" s="193" t="s">
        <v>316</v>
      </c>
      <c r="F229" s="194" t="s">
        <v>317</v>
      </c>
      <c r="G229" s="195" t="s">
        <v>313</v>
      </c>
      <c r="H229" s="196">
        <v>1</v>
      </c>
      <c r="I229" s="197"/>
      <c r="J229" s="198">
        <f>ROUND(I229*H229,2)</f>
        <v>0</v>
      </c>
      <c r="K229" s="194" t="s">
        <v>136</v>
      </c>
      <c r="L229" s="38"/>
      <c r="M229" s="199" t="s">
        <v>1</v>
      </c>
      <c r="N229" s="200" t="s">
        <v>38</v>
      </c>
      <c r="O229" s="66"/>
      <c r="P229" s="201">
        <f>O229*H229</f>
        <v>0</v>
      </c>
      <c r="Q229" s="201">
        <v>4.8500000000000001E-2</v>
      </c>
      <c r="R229" s="201">
        <f>Q229*H229</f>
        <v>4.8500000000000001E-2</v>
      </c>
      <c r="S229" s="201">
        <v>0</v>
      </c>
      <c r="T229" s="202">
        <f>S229*H229</f>
        <v>0</v>
      </c>
      <c r="AR229" s="203" t="s">
        <v>137</v>
      </c>
      <c r="AT229" s="203" t="s">
        <v>132</v>
      </c>
      <c r="AU229" s="203" t="s">
        <v>83</v>
      </c>
      <c r="AY229" s="17" t="s">
        <v>130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7" t="s">
        <v>81</v>
      </c>
      <c r="BK229" s="204">
        <f>ROUND(I229*H229,2)</f>
        <v>0</v>
      </c>
      <c r="BL229" s="17" t="s">
        <v>137</v>
      </c>
      <c r="BM229" s="203" t="s">
        <v>318</v>
      </c>
    </row>
    <row r="230" spans="2:65" s="1" customFormat="1" ht="24" customHeight="1">
      <c r="B230" s="34"/>
      <c r="C230" s="192" t="s">
        <v>333</v>
      </c>
      <c r="D230" s="192" t="s">
        <v>132</v>
      </c>
      <c r="E230" s="193" t="s">
        <v>320</v>
      </c>
      <c r="F230" s="194" t="s">
        <v>321</v>
      </c>
      <c r="G230" s="195" t="s">
        <v>228</v>
      </c>
      <c r="H230" s="196">
        <v>94.02</v>
      </c>
      <c r="I230" s="197"/>
      <c r="J230" s="198">
        <f>ROUND(I230*H230,2)</f>
        <v>0</v>
      </c>
      <c r="K230" s="194" t="s">
        <v>136</v>
      </c>
      <c r="L230" s="38"/>
      <c r="M230" s="199" t="s">
        <v>1</v>
      </c>
      <c r="N230" s="200" t="s">
        <v>38</v>
      </c>
      <c r="O230" s="66"/>
      <c r="P230" s="201">
        <f>O230*H230</f>
        <v>0</v>
      </c>
      <c r="Q230" s="201">
        <v>1.0000000000000001E-5</v>
      </c>
      <c r="R230" s="201">
        <f>Q230*H230</f>
        <v>9.4020000000000009E-4</v>
      </c>
      <c r="S230" s="201">
        <v>0</v>
      </c>
      <c r="T230" s="202">
        <f>S230*H230</f>
        <v>0</v>
      </c>
      <c r="AR230" s="203" t="s">
        <v>137</v>
      </c>
      <c r="AT230" s="203" t="s">
        <v>132</v>
      </c>
      <c r="AU230" s="203" t="s">
        <v>83</v>
      </c>
      <c r="AY230" s="17" t="s">
        <v>130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81</v>
      </c>
      <c r="BK230" s="204">
        <f>ROUND(I230*H230,2)</f>
        <v>0</v>
      </c>
      <c r="BL230" s="17" t="s">
        <v>137</v>
      </c>
      <c r="BM230" s="203" t="s">
        <v>411</v>
      </c>
    </row>
    <row r="231" spans="2:65" s="12" customFormat="1" ht="11.25">
      <c r="B231" s="205"/>
      <c r="C231" s="206"/>
      <c r="D231" s="207" t="s">
        <v>139</v>
      </c>
      <c r="E231" s="208" t="s">
        <v>1</v>
      </c>
      <c r="F231" s="209" t="s">
        <v>412</v>
      </c>
      <c r="G231" s="206"/>
      <c r="H231" s="210">
        <v>94.02</v>
      </c>
      <c r="I231" s="211"/>
      <c r="J231" s="206"/>
      <c r="K231" s="206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139</v>
      </c>
      <c r="AU231" s="216" t="s">
        <v>83</v>
      </c>
      <c r="AV231" s="12" t="s">
        <v>83</v>
      </c>
      <c r="AW231" s="12" t="s">
        <v>30</v>
      </c>
      <c r="AX231" s="12" t="s">
        <v>81</v>
      </c>
      <c r="AY231" s="216" t="s">
        <v>130</v>
      </c>
    </row>
    <row r="232" spans="2:65" s="1" customFormat="1" ht="24" customHeight="1">
      <c r="B232" s="34"/>
      <c r="C232" s="192" t="s">
        <v>340</v>
      </c>
      <c r="D232" s="192" t="s">
        <v>132</v>
      </c>
      <c r="E232" s="193" t="s">
        <v>325</v>
      </c>
      <c r="F232" s="194" t="s">
        <v>326</v>
      </c>
      <c r="G232" s="195" t="s">
        <v>228</v>
      </c>
      <c r="H232" s="196">
        <v>94.02</v>
      </c>
      <c r="I232" s="197"/>
      <c r="J232" s="198">
        <f>ROUND(I232*H232,2)</f>
        <v>0</v>
      </c>
      <c r="K232" s="194" t="s">
        <v>136</v>
      </c>
      <c r="L232" s="38"/>
      <c r="M232" s="199" t="s">
        <v>1</v>
      </c>
      <c r="N232" s="200" t="s">
        <v>38</v>
      </c>
      <c r="O232" s="66"/>
      <c r="P232" s="201">
        <f>O232*H232</f>
        <v>0</v>
      </c>
      <c r="Q232" s="201">
        <v>1.2E-4</v>
      </c>
      <c r="R232" s="201">
        <f>Q232*H232</f>
        <v>1.12824E-2</v>
      </c>
      <c r="S232" s="201">
        <v>0</v>
      </c>
      <c r="T232" s="202">
        <f>S232*H232</f>
        <v>0</v>
      </c>
      <c r="AR232" s="203" t="s">
        <v>137</v>
      </c>
      <c r="AT232" s="203" t="s">
        <v>132</v>
      </c>
      <c r="AU232" s="203" t="s">
        <v>83</v>
      </c>
      <c r="AY232" s="17" t="s">
        <v>130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81</v>
      </c>
      <c r="BK232" s="204">
        <f>ROUND(I232*H232,2)</f>
        <v>0</v>
      </c>
      <c r="BL232" s="17" t="s">
        <v>137</v>
      </c>
      <c r="BM232" s="203" t="s">
        <v>327</v>
      </c>
    </row>
    <row r="233" spans="2:65" s="1" customFormat="1" ht="24" customHeight="1">
      <c r="B233" s="34"/>
      <c r="C233" s="192" t="s">
        <v>347</v>
      </c>
      <c r="D233" s="192" t="s">
        <v>132</v>
      </c>
      <c r="E233" s="193" t="s">
        <v>329</v>
      </c>
      <c r="F233" s="194" t="s">
        <v>330</v>
      </c>
      <c r="G233" s="195" t="s">
        <v>228</v>
      </c>
      <c r="H233" s="196">
        <v>82.02</v>
      </c>
      <c r="I233" s="197"/>
      <c r="J233" s="198">
        <f>ROUND(I233*H233,2)</f>
        <v>0</v>
      </c>
      <c r="K233" s="194" t="s">
        <v>136</v>
      </c>
      <c r="L233" s="38"/>
      <c r="M233" s="199" t="s">
        <v>1</v>
      </c>
      <c r="N233" s="200" t="s">
        <v>38</v>
      </c>
      <c r="O233" s="66"/>
      <c r="P233" s="201">
        <f>O233*H233</f>
        <v>0</v>
      </c>
      <c r="Q233" s="201">
        <v>0.16370999999999999</v>
      </c>
      <c r="R233" s="201">
        <f>Q233*H233</f>
        <v>13.427494199999998</v>
      </c>
      <c r="S233" s="201">
        <v>0</v>
      </c>
      <c r="T233" s="202">
        <f>S233*H233</f>
        <v>0</v>
      </c>
      <c r="AR233" s="203" t="s">
        <v>137</v>
      </c>
      <c r="AT233" s="203" t="s">
        <v>132</v>
      </c>
      <c r="AU233" s="203" t="s">
        <v>83</v>
      </c>
      <c r="AY233" s="17" t="s">
        <v>130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7" t="s">
        <v>81</v>
      </c>
      <c r="BK233" s="204">
        <f>ROUND(I233*H233,2)</f>
        <v>0</v>
      </c>
      <c r="BL233" s="17" t="s">
        <v>137</v>
      </c>
      <c r="BM233" s="203" t="s">
        <v>413</v>
      </c>
    </row>
    <row r="234" spans="2:65" s="12" customFormat="1" ht="11.25">
      <c r="B234" s="205"/>
      <c r="C234" s="206"/>
      <c r="D234" s="207" t="s">
        <v>139</v>
      </c>
      <c r="E234" s="208" t="s">
        <v>1</v>
      </c>
      <c r="F234" s="209" t="s">
        <v>410</v>
      </c>
      <c r="G234" s="206"/>
      <c r="H234" s="210">
        <v>82.02</v>
      </c>
      <c r="I234" s="211"/>
      <c r="J234" s="206"/>
      <c r="K234" s="206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139</v>
      </c>
      <c r="AU234" s="216" t="s">
        <v>83</v>
      </c>
      <c r="AV234" s="12" t="s">
        <v>83</v>
      </c>
      <c r="AW234" s="12" t="s">
        <v>30</v>
      </c>
      <c r="AX234" s="12" t="s">
        <v>81</v>
      </c>
      <c r="AY234" s="216" t="s">
        <v>130</v>
      </c>
    </row>
    <row r="235" spans="2:65" s="1" customFormat="1" ht="16.5" customHeight="1">
      <c r="B235" s="34"/>
      <c r="C235" s="239" t="s">
        <v>414</v>
      </c>
      <c r="D235" s="239" t="s">
        <v>205</v>
      </c>
      <c r="E235" s="240" t="s">
        <v>334</v>
      </c>
      <c r="F235" s="241" t="s">
        <v>335</v>
      </c>
      <c r="G235" s="242" t="s">
        <v>228</v>
      </c>
      <c r="H235" s="243">
        <v>164.04</v>
      </c>
      <c r="I235" s="244"/>
      <c r="J235" s="245">
        <f>ROUND(I235*H235,2)</f>
        <v>0</v>
      </c>
      <c r="K235" s="241" t="s">
        <v>136</v>
      </c>
      <c r="L235" s="246"/>
      <c r="M235" s="247" t="s">
        <v>1</v>
      </c>
      <c r="N235" s="248" t="s">
        <v>38</v>
      </c>
      <c r="O235" s="66"/>
      <c r="P235" s="201">
        <f>O235*H235</f>
        <v>0</v>
      </c>
      <c r="Q235" s="201">
        <v>0.25755</v>
      </c>
      <c r="R235" s="201">
        <f>Q235*H235</f>
        <v>42.248501999999995</v>
      </c>
      <c r="S235" s="201">
        <v>0</v>
      </c>
      <c r="T235" s="202">
        <f>S235*H235</f>
        <v>0</v>
      </c>
      <c r="AR235" s="203" t="s">
        <v>166</v>
      </c>
      <c r="AT235" s="203" t="s">
        <v>205</v>
      </c>
      <c r="AU235" s="203" t="s">
        <v>83</v>
      </c>
      <c r="AY235" s="17" t="s">
        <v>130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81</v>
      </c>
      <c r="BK235" s="204">
        <f>ROUND(I235*H235,2)</f>
        <v>0</v>
      </c>
      <c r="BL235" s="17" t="s">
        <v>137</v>
      </c>
      <c r="BM235" s="203" t="s">
        <v>415</v>
      </c>
    </row>
    <row r="236" spans="2:65" s="12" customFormat="1" ht="11.25">
      <c r="B236" s="205"/>
      <c r="C236" s="206"/>
      <c r="D236" s="207" t="s">
        <v>139</v>
      </c>
      <c r="E236" s="208" t="s">
        <v>1</v>
      </c>
      <c r="F236" s="209" t="s">
        <v>416</v>
      </c>
      <c r="G236" s="206"/>
      <c r="H236" s="210">
        <v>164.04</v>
      </c>
      <c r="I236" s="211"/>
      <c r="J236" s="206"/>
      <c r="K236" s="206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139</v>
      </c>
      <c r="AU236" s="216" t="s">
        <v>83</v>
      </c>
      <c r="AV236" s="12" t="s">
        <v>83</v>
      </c>
      <c r="AW236" s="12" t="s">
        <v>30</v>
      </c>
      <c r="AX236" s="12" t="s">
        <v>81</v>
      </c>
      <c r="AY236" s="216" t="s">
        <v>130</v>
      </c>
    </row>
    <row r="237" spans="2:65" s="11" customFormat="1" ht="22.9" customHeight="1">
      <c r="B237" s="176"/>
      <c r="C237" s="177"/>
      <c r="D237" s="178" t="s">
        <v>72</v>
      </c>
      <c r="E237" s="190" t="s">
        <v>338</v>
      </c>
      <c r="F237" s="190" t="s">
        <v>339</v>
      </c>
      <c r="G237" s="177"/>
      <c r="H237" s="177"/>
      <c r="I237" s="180"/>
      <c r="J237" s="191">
        <f>BK237</f>
        <v>0</v>
      </c>
      <c r="K237" s="177"/>
      <c r="L237" s="182"/>
      <c r="M237" s="183"/>
      <c r="N237" s="184"/>
      <c r="O237" s="184"/>
      <c r="P237" s="185">
        <f>SUM(P238:P246)</f>
        <v>0</v>
      </c>
      <c r="Q237" s="184"/>
      <c r="R237" s="185">
        <f>SUM(R238:R246)</f>
        <v>0</v>
      </c>
      <c r="S237" s="184"/>
      <c r="T237" s="186">
        <f>SUM(T238:T246)</f>
        <v>0</v>
      </c>
      <c r="AR237" s="187" t="s">
        <v>81</v>
      </c>
      <c r="AT237" s="188" t="s">
        <v>72</v>
      </c>
      <c r="AU237" s="188" t="s">
        <v>81</v>
      </c>
      <c r="AY237" s="187" t="s">
        <v>130</v>
      </c>
      <c r="BK237" s="189">
        <f>SUM(BK238:BK246)</f>
        <v>0</v>
      </c>
    </row>
    <row r="238" spans="2:65" s="1" customFormat="1" ht="24" customHeight="1">
      <c r="B238" s="34"/>
      <c r="C238" s="192" t="s">
        <v>417</v>
      </c>
      <c r="D238" s="192" t="s">
        <v>132</v>
      </c>
      <c r="E238" s="193" t="s">
        <v>341</v>
      </c>
      <c r="F238" s="194" t="s">
        <v>342</v>
      </c>
      <c r="G238" s="195" t="s">
        <v>251</v>
      </c>
      <c r="H238" s="196">
        <v>2069.9430000000002</v>
      </c>
      <c r="I238" s="197"/>
      <c r="J238" s="198">
        <f>ROUND(I238*H238,2)</f>
        <v>0</v>
      </c>
      <c r="K238" s="194" t="s">
        <v>136</v>
      </c>
      <c r="L238" s="38"/>
      <c r="M238" s="199" t="s">
        <v>1</v>
      </c>
      <c r="N238" s="200" t="s">
        <v>38</v>
      </c>
      <c r="O238" s="66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AR238" s="203" t="s">
        <v>137</v>
      </c>
      <c r="AT238" s="203" t="s">
        <v>132</v>
      </c>
      <c r="AU238" s="203" t="s">
        <v>83</v>
      </c>
      <c r="AY238" s="17" t="s">
        <v>130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81</v>
      </c>
      <c r="BK238" s="204">
        <f>ROUND(I238*H238,2)</f>
        <v>0</v>
      </c>
      <c r="BL238" s="17" t="s">
        <v>137</v>
      </c>
      <c r="BM238" s="203" t="s">
        <v>343</v>
      </c>
    </row>
    <row r="239" spans="2:65" s="12" customFormat="1" ht="11.25">
      <c r="B239" s="205"/>
      <c r="C239" s="206"/>
      <c r="D239" s="207" t="s">
        <v>139</v>
      </c>
      <c r="E239" s="208" t="s">
        <v>1</v>
      </c>
      <c r="F239" s="209" t="s">
        <v>362</v>
      </c>
      <c r="G239" s="206"/>
      <c r="H239" s="210">
        <v>147.636</v>
      </c>
      <c r="I239" s="211"/>
      <c r="J239" s="206"/>
      <c r="K239" s="206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139</v>
      </c>
      <c r="AU239" s="216" t="s">
        <v>83</v>
      </c>
      <c r="AV239" s="12" t="s">
        <v>83</v>
      </c>
      <c r="AW239" s="12" t="s">
        <v>30</v>
      </c>
      <c r="AX239" s="12" t="s">
        <v>73</v>
      </c>
      <c r="AY239" s="216" t="s">
        <v>130</v>
      </c>
    </row>
    <row r="240" spans="2:65" s="12" customFormat="1" ht="11.25">
      <c r="B240" s="205"/>
      <c r="C240" s="206"/>
      <c r="D240" s="207" t="s">
        <v>139</v>
      </c>
      <c r="E240" s="208" t="s">
        <v>1</v>
      </c>
      <c r="F240" s="209" t="s">
        <v>363</v>
      </c>
      <c r="G240" s="206"/>
      <c r="H240" s="210">
        <v>24.606000000000002</v>
      </c>
      <c r="I240" s="211"/>
      <c r="J240" s="206"/>
      <c r="K240" s="206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139</v>
      </c>
      <c r="AU240" s="216" t="s">
        <v>83</v>
      </c>
      <c r="AV240" s="12" t="s">
        <v>83</v>
      </c>
      <c r="AW240" s="12" t="s">
        <v>30</v>
      </c>
      <c r="AX240" s="12" t="s">
        <v>73</v>
      </c>
      <c r="AY240" s="216" t="s">
        <v>130</v>
      </c>
    </row>
    <row r="241" spans="2:65" s="12" customFormat="1" ht="11.25">
      <c r="B241" s="205"/>
      <c r="C241" s="206"/>
      <c r="D241" s="207" t="s">
        <v>139</v>
      </c>
      <c r="E241" s="208" t="s">
        <v>1</v>
      </c>
      <c r="F241" s="209" t="s">
        <v>364</v>
      </c>
      <c r="G241" s="206"/>
      <c r="H241" s="210">
        <v>49.212000000000003</v>
      </c>
      <c r="I241" s="211"/>
      <c r="J241" s="206"/>
      <c r="K241" s="206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139</v>
      </c>
      <c r="AU241" s="216" t="s">
        <v>83</v>
      </c>
      <c r="AV241" s="12" t="s">
        <v>83</v>
      </c>
      <c r="AW241" s="12" t="s">
        <v>30</v>
      </c>
      <c r="AX241" s="12" t="s">
        <v>73</v>
      </c>
      <c r="AY241" s="216" t="s">
        <v>130</v>
      </c>
    </row>
    <row r="242" spans="2:65" s="12" customFormat="1" ht="11.25">
      <c r="B242" s="205"/>
      <c r="C242" s="206"/>
      <c r="D242" s="207" t="s">
        <v>139</v>
      </c>
      <c r="E242" s="208" t="s">
        <v>1</v>
      </c>
      <c r="F242" s="209" t="s">
        <v>365</v>
      </c>
      <c r="G242" s="206"/>
      <c r="H242" s="210">
        <v>406.92200000000003</v>
      </c>
      <c r="I242" s="211"/>
      <c r="J242" s="206"/>
      <c r="K242" s="206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139</v>
      </c>
      <c r="AU242" s="216" t="s">
        <v>83</v>
      </c>
      <c r="AV242" s="12" t="s">
        <v>83</v>
      </c>
      <c r="AW242" s="12" t="s">
        <v>30</v>
      </c>
      <c r="AX242" s="12" t="s">
        <v>73</v>
      </c>
      <c r="AY242" s="216" t="s">
        <v>130</v>
      </c>
    </row>
    <row r="243" spans="2:65" s="12" customFormat="1" ht="11.25">
      <c r="B243" s="205"/>
      <c r="C243" s="206"/>
      <c r="D243" s="207" t="s">
        <v>139</v>
      </c>
      <c r="E243" s="208" t="s">
        <v>1</v>
      </c>
      <c r="F243" s="209" t="s">
        <v>361</v>
      </c>
      <c r="G243" s="206"/>
      <c r="H243" s="210">
        <v>147.636</v>
      </c>
      <c r="I243" s="211"/>
      <c r="J243" s="206"/>
      <c r="K243" s="206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139</v>
      </c>
      <c r="AU243" s="216" t="s">
        <v>83</v>
      </c>
      <c r="AV243" s="12" t="s">
        <v>83</v>
      </c>
      <c r="AW243" s="12" t="s">
        <v>30</v>
      </c>
      <c r="AX243" s="12" t="s">
        <v>73</v>
      </c>
      <c r="AY243" s="216" t="s">
        <v>130</v>
      </c>
    </row>
    <row r="244" spans="2:65" s="12" customFormat="1" ht="11.25">
      <c r="B244" s="205"/>
      <c r="C244" s="206"/>
      <c r="D244" s="207" t="s">
        <v>139</v>
      </c>
      <c r="E244" s="208" t="s">
        <v>1</v>
      </c>
      <c r="F244" s="209" t="s">
        <v>367</v>
      </c>
      <c r="G244" s="206"/>
      <c r="H244" s="210">
        <v>164.87100000000001</v>
      </c>
      <c r="I244" s="211"/>
      <c r="J244" s="206"/>
      <c r="K244" s="206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139</v>
      </c>
      <c r="AU244" s="216" t="s">
        <v>83</v>
      </c>
      <c r="AV244" s="12" t="s">
        <v>83</v>
      </c>
      <c r="AW244" s="12" t="s">
        <v>30</v>
      </c>
      <c r="AX244" s="12" t="s">
        <v>73</v>
      </c>
      <c r="AY244" s="216" t="s">
        <v>130</v>
      </c>
    </row>
    <row r="245" spans="2:65" s="14" customFormat="1" ht="11.25">
      <c r="B245" s="228"/>
      <c r="C245" s="229"/>
      <c r="D245" s="207" t="s">
        <v>139</v>
      </c>
      <c r="E245" s="230" t="s">
        <v>1</v>
      </c>
      <c r="F245" s="231" t="s">
        <v>188</v>
      </c>
      <c r="G245" s="229"/>
      <c r="H245" s="232">
        <v>940.88299999999992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AT245" s="238" t="s">
        <v>139</v>
      </c>
      <c r="AU245" s="238" t="s">
        <v>83</v>
      </c>
      <c r="AV245" s="14" t="s">
        <v>144</v>
      </c>
      <c r="AW245" s="14" t="s">
        <v>30</v>
      </c>
      <c r="AX245" s="14" t="s">
        <v>73</v>
      </c>
      <c r="AY245" s="238" t="s">
        <v>130</v>
      </c>
    </row>
    <row r="246" spans="2:65" s="12" customFormat="1" ht="11.25">
      <c r="B246" s="205"/>
      <c r="C246" s="206"/>
      <c r="D246" s="207" t="s">
        <v>139</v>
      </c>
      <c r="E246" s="208" t="s">
        <v>1</v>
      </c>
      <c r="F246" s="209" t="s">
        <v>418</v>
      </c>
      <c r="G246" s="206"/>
      <c r="H246" s="210">
        <v>2069.9430000000002</v>
      </c>
      <c r="I246" s="211"/>
      <c r="J246" s="206"/>
      <c r="K246" s="206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139</v>
      </c>
      <c r="AU246" s="216" t="s">
        <v>83</v>
      </c>
      <c r="AV246" s="12" t="s">
        <v>83</v>
      </c>
      <c r="AW246" s="12" t="s">
        <v>30</v>
      </c>
      <c r="AX246" s="12" t="s">
        <v>81</v>
      </c>
      <c r="AY246" s="216" t="s">
        <v>130</v>
      </c>
    </row>
    <row r="247" spans="2:65" s="11" customFormat="1" ht="22.9" customHeight="1">
      <c r="B247" s="176"/>
      <c r="C247" s="177"/>
      <c r="D247" s="178" t="s">
        <v>72</v>
      </c>
      <c r="E247" s="190" t="s">
        <v>345</v>
      </c>
      <c r="F247" s="190" t="s">
        <v>346</v>
      </c>
      <c r="G247" s="177"/>
      <c r="H247" s="177"/>
      <c r="I247" s="180"/>
      <c r="J247" s="191">
        <f>BK247</f>
        <v>0</v>
      </c>
      <c r="K247" s="177"/>
      <c r="L247" s="182"/>
      <c r="M247" s="183"/>
      <c r="N247" s="184"/>
      <c r="O247" s="184"/>
      <c r="P247" s="185">
        <f>P248</f>
        <v>0</v>
      </c>
      <c r="Q247" s="184"/>
      <c r="R247" s="185">
        <f>R248</f>
        <v>0</v>
      </c>
      <c r="S247" s="184"/>
      <c r="T247" s="186">
        <f>T248</f>
        <v>0</v>
      </c>
      <c r="AR247" s="187" t="s">
        <v>81</v>
      </c>
      <c r="AT247" s="188" t="s">
        <v>72</v>
      </c>
      <c r="AU247" s="188" t="s">
        <v>81</v>
      </c>
      <c r="AY247" s="187" t="s">
        <v>130</v>
      </c>
      <c r="BK247" s="189">
        <f>BK248</f>
        <v>0</v>
      </c>
    </row>
    <row r="248" spans="2:65" s="1" customFormat="1" ht="24" customHeight="1">
      <c r="B248" s="34"/>
      <c r="C248" s="192" t="s">
        <v>419</v>
      </c>
      <c r="D248" s="192" t="s">
        <v>132</v>
      </c>
      <c r="E248" s="193" t="s">
        <v>348</v>
      </c>
      <c r="F248" s="194" t="s">
        <v>349</v>
      </c>
      <c r="G248" s="195" t="s">
        <v>251</v>
      </c>
      <c r="H248" s="196">
        <v>1662.6959999999999</v>
      </c>
      <c r="I248" s="197"/>
      <c r="J248" s="198">
        <f>ROUND(I248*H248,2)</f>
        <v>0</v>
      </c>
      <c r="K248" s="194" t="s">
        <v>136</v>
      </c>
      <c r="L248" s="38"/>
      <c r="M248" s="249" t="s">
        <v>1</v>
      </c>
      <c r="N248" s="250" t="s">
        <v>38</v>
      </c>
      <c r="O248" s="251"/>
      <c r="P248" s="252">
        <f>O248*H248</f>
        <v>0</v>
      </c>
      <c r="Q248" s="252">
        <v>0</v>
      </c>
      <c r="R248" s="252">
        <f>Q248*H248</f>
        <v>0</v>
      </c>
      <c r="S248" s="252">
        <v>0</v>
      </c>
      <c r="T248" s="253">
        <f>S248*H248</f>
        <v>0</v>
      </c>
      <c r="AR248" s="203" t="s">
        <v>137</v>
      </c>
      <c r="AT248" s="203" t="s">
        <v>132</v>
      </c>
      <c r="AU248" s="203" t="s">
        <v>83</v>
      </c>
      <c r="AY248" s="17" t="s">
        <v>130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81</v>
      </c>
      <c r="BK248" s="204">
        <f>ROUND(I248*H248,2)</f>
        <v>0</v>
      </c>
      <c r="BL248" s="17" t="s">
        <v>137</v>
      </c>
      <c r="BM248" s="203" t="s">
        <v>420</v>
      </c>
    </row>
    <row r="249" spans="2:65" s="1" customFormat="1" ht="6.95" customHeight="1">
      <c r="B249" s="49"/>
      <c r="C249" s="50"/>
      <c r="D249" s="50"/>
      <c r="E249" s="50"/>
      <c r="F249" s="50"/>
      <c r="G249" s="50"/>
      <c r="H249" s="50"/>
      <c r="I249" s="142"/>
      <c r="J249" s="50"/>
      <c r="K249" s="50"/>
      <c r="L249" s="38"/>
    </row>
  </sheetData>
  <sheetProtection algorithmName="SHA-512" hashValue="yGm6cOC/+UXsczaxHOo9TFJHr0UR0FK1m0S/0GuOFdRgCfYNyLWWXAcS5N+wS7lguI2Rsce7AAn+QfY3HxoGcQ==" saltValue="hbPG6ovrapwBFRd4lsGnP1maVfNwyc2AsjH5plZQxgV4/ervyU7/9edGUcWU30qLjKYTrfvSKDarOtsqSDIDog==" spinCount="100000" sheet="1" objects="1" scenarios="1" formatColumns="0" formatRows="0" autoFilter="0"/>
  <autoFilter ref="C123:K248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4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89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83</v>
      </c>
    </row>
    <row r="4" spans="2:46" ht="24.95" customHeight="1">
      <c r="B4" s="20"/>
      <c r="D4" s="107" t="s">
        <v>99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1" t="str">
        <f>'Rekapitulace stavby'!K6</f>
        <v>Opěrná zeď</v>
      </c>
      <c r="F7" s="312"/>
      <c r="G7" s="312"/>
      <c r="H7" s="312"/>
      <c r="L7" s="20"/>
    </row>
    <row r="8" spans="2:46" s="1" customFormat="1" ht="12" customHeight="1">
      <c r="B8" s="38"/>
      <c r="D8" s="109" t="s">
        <v>100</v>
      </c>
      <c r="I8" s="110"/>
      <c r="L8" s="38"/>
    </row>
    <row r="9" spans="2:46" s="1" customFormat="1" ht="36.950000000000003" customHeight="1">
      <c r="B9" s="38"/>
      <c r="E9" s="313" t="s">
        <v>421</v>
      </c>
      <c r="F9" s="314"/>
      <c r="G9" s="314"/>
      <c r="H9" s="314"/>
      <c r="I9" s="110"/>
      <c r="L9" s="38"/>
    </row>
    <row r="10" spans="2:46" s="1" customFormat="1" ht="11.25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21</v>
      </c>
      <c r="I12" s="112" t="s">
        <v>22</v>
      </c>
      <c r="J12" s="113" t="str">
        <f>'Rekapitulace stavby'!AN8</f>
        <v>2. 5. 2019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/>
      </c>
      <c r="L14" s="38"/>
    </row>
    <row r="15" spans="2:46" s="1" customFormat="1" ht="18" customHeight="1">
      <c r="B15" s="38"/>
      <c r="E15" s="111" t="str">
        <f>IF('Rekapitulace stavby'!E11="","",'Rekapitulace stavby'!E11)</f>
        <v xml:space="preserve"> </v>
      </c>
      <c r="I15" s="112" t="s">
        <v>26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27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15" t="str">
        <f>'Rekapitulace stavby'!E14</f>
        <v>Vyplň údaj</v>
      </c>
      <c r="F18" s="316"/>
      <c r="G18" s="316"/>
      <c r="H18" s="316"/>
      <c r="I18" s="112" t="s">
        <v>26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29</v>
      </c>
      <c r="I20" s="112" t="s">
        <v>25</v>
      </c>
      <c r="J20" s="111" t="str">
        <f>IF('Rekapitulace stavby'!AN16="","",'Rekapitulace stavby'!AN16)</f>
        <v/>
      </c>
      <c r="L20" s="38"/>
    </row>
    <row r="21" spans="2:12" s="1" customFormat="1" ht="18" customHeight="1">
      <c r="B21" s="38"/>
      <c r="E21" s="111" t="str">
        <f>IF('Rekapitulace stavby'!E17="","",'Rekapitulace stavby'!E17)</f>
        <v xml:space="preserve"> </v>
      </c>
      <c r="I21" s="112" t="s">
        <v>26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31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26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32</v>
      </c>
      <c r="I26" s="110"/>
      <c r="L26" s="38"/>
    </row>
    <row r="27" spans="2:12" s="7" customFormat="1" ht="16.5" customHeight="1">
      <c r="B27" s="114"/>
      <c r="E27" s="317" t="s">
        <v>1</v>
      </c>
      <c r="F27" s="317"/>
      <c r="G27" s="317"/>
      <c r="H27" s="317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33</v>
      </c>
      <c r="I30" s="110"/>
      <c r="J30" s="118">
        <f>ROUND(J124,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35</v>
      </c>
      <c r="I32" s="120" t="s">
        <v>34</v>
      </c>
      <c r="J32" s="119" t="s">
        <v>36</v>
      </c>
      <c r="L32" s="38"/>
    </row>
    <row r="33" spans="2:12" s="1" customFormat="1" ht="14.45" customHeight="1">
      <c r="B33" s="38"/>
      <c r="D33" s="121" t="s">
        <v>37</v>
      </c>
      <c r="E33" s="109" t="s">
        <v>38</v>
      </c>
      <c r="F33" s="122">
        <f>ROUND((SUM(BE124:BE243)),  2)</f>
        <v>0</v>
      </c>
      <c r="I33" s="123">
        <v>0.21</v>
      </c>
      <c r="J33" s="122">
        <f>ROUND(((SUM(BE124:BE243))*I33),  2)</f>
        <v>0</v>
      </c>
      <c r="L33" s="38"/>
    </row>
    <row r="34" spans="2:12" s="1" customFormat="1" ht="14.45" customHeight="1">
      <c r="B34" s="38"/>
      <c r="E34" s="109" t="s">
        <v>39</v>
      </c>
      <c r="F34" s="122">
        <f>ROUND((SUM(BF124:BF243)),  2)</f>
        <v>0</v>
      </c>
      <c r="I34" s="123">
        <v>0.15</v>
      </c>
      <c r="J34" s="122">
        <f>ROUND(((SUM(BF124:BF243))*I34),  2)</f>
        <v>0</v>
      </c>
      <c r="L34" s="38"/>
    </row>
    <row r="35" spans="2:12" s="1" customFormat="1" ht="14.45" hidden="1" customHeight="1">
      <c r="B35" s="38"/>
      <c r="E35" s="109" t="s">
        <v>40</v>
      </c>
      <c r="F35" s="122">
        <f>ROUND((SUM(BG124:BG243)),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41</v>
      </c>
      <c r="F36" s="122">
        <f>ROUND((SUM(BH124:BH243)),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42</v>
      </c>
      <c r="F37" s="122">
        <f>ROUND((SUM(BI124:BI243)),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46</v>
      </c>
      <c r="E50" s="133"/>
      <c r="F50" s="133"/>
      <c r="G50" s="132" t="s">
        <v>47</v>
      </c>
      <c r="H50" s="133"/>
      <c r="I50" s="134"/>
      <c r="J50" s="133"/>
      <c r="K50" s="133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5" t="s">
        <v>48</v>
      </c>
      <c r="E61" s="136"/>
      <c r="F61" s="137" t="s">
        <v>49</v>
      </c>
      <c r="G61" s="135" t="s">
        <v>48</v>
      </c>
      <c r="H61" s="136"/>
      <c r="I61" s="138"/>
      <c r="J61" s="139" t="s">
        <v>49</v>
      </c>
      <c r="K61" s="136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2" t="s">
        <v>50</v>
      </c>
      <c r="E65" s="133"/>
      <c r="F65" s="133"/>
      <c r="G65" s="132" t="s">
        <v>51</v>
      </c>
      <c r="H65" s="133"/>
      <c r="I65" s="134"/>
      <c r="J65" s="133"/>
      <c r="K65" s="133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5" t="s">
        <v>48</v>
      </c>
      <c r="E76" s="136"/>
      <c r="F76" s="137" t="s">
        <v>49</v>
      </c>
      <c r="G76" s="135" t="s">
        <v>48</v>
      </c>
      <c r="H76" s="136"/>
      <c r="I76" s="138"/>
      <c r="J76" s="139" t="s">
        <v>49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102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8" t="str">
        <f>E7</f>
        <v>Opěrná zeď</v>
      </c>
      <c r="F85" s="319"/>
      <c r="G85" s="319"/>
      <c r="H85" s="319"/>
      <c r="I85" s="110"/>
      <c r="J85" s="35"/>
      <c r="K85" s="35"/>
      <c r="L85" s="38"/>
    </row>
    <row r="86" spans="2:47" s="1" customFormat="1" ht="12" customHeight="1">
      <c r="B86" s="34"/>
      <c r="C86" s="29" t="s">
        <v>100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90" t="str">
        <f>E9</f>
        <v>SO.303 - Úsek č. 3</v>
      </c>
      <c r="F87" s="320"/>
      <c r="G87" s="320"/>
      <c r="H87" s="320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2. 5. 2019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15.2" customHeight="1">
      <c r="B91" s="34"/>
      <c r="C91" s="29" t="s">
        <v>24</v>
      </c>
      <c r="D91" s="35"/>
      <c r="E91" s="35"/>
      <c r="F91" s="27" t="str">
        <f>E15</f>
        <v xml:space="preserve"> </v>
      </c>
      <c r="G91" s="35"/>
      <c r="H91" s="35"/>
      <c r="I91" s="112" t="s">
        <v>29</v>
      </c>
      <c r="J91" s="32" t="str">
        <f>E21</f>
        <v xml:space="preserve"> </v>
      </c>
      <c r="K91" s="35"/>
      <c r="L91" s="38"/>
    </row>
    <row r="92" spans="2:47" s="1" customFormat="1" ht="15.2" customHeight="1">
      <c r="B92" s="34"/>
      <c r="C92" s="29" t="s">
        <v>27</v>
      </c>
      <c r="D92" s="35"/>
      <c r="E92" s="35"/>
      <c r="F92" s="27" t="str">
        <f>IF(E18="","",E18)</f>
        <v>Vyplň údaj</v>
      </c>
      <c r="G92" s="35"/>
      <c r="H92" s="35"/>
      <c r="I92" s="112" t="s">
        <v>31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103</v>
      </c>
      <c r="D94" s="147"/>
      <c r="E94" s="147"/>
      <c r="F94" s="147"/>
      <c r="G94" s="147"/>
      <c r="H94" s="147"/>
      <c r="I94" s="148"/>
      <c r="J94" s="149" t="s">
        <v>104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105</v>
      </c>
      <c r="D96" s="35"/>
      <c r="E96" s="35"/>
      <c r="F96" s="35"/>
      <c r="G96" s="35"/>
      <c r="H96" s="35"/>
      <c r="I96" s="110"/>
      <c r="J96" s="79">
        <f>J124</f>
        <v>0</v>
      </c>
      <c r="K96" s="35"/>
      <c r="L96" s="38"/>
      <c r="AU96" s="17" t="s">
        <v>106</v>
      </c>
    </row>
    <row r="97" spans="2:12" s="8" customFormat="1" ht="24.95" customHeight="1">
      <c r="B97" s="151"/>
      <c r="C97" s="152"/>
      <c r="D97" s="153" t="s">
        <v>107</v>
      </c>
      <c r="E97" s="154"/>
      <c r="F97" s="154"/>
      <c r="G97" s="154"/>
      <c r="H97" s="154"/>
      <c r="I97" s="155"/>
      <c r="J97" s="156">
        <f>J125</f>
        <v>0</v>
      </c>
      <c r="K97" s="152"/>
      <c r="L97" s="157"/>
    </row>
    <row r="98" spans="2:12" s="9" customFormat="1" ht="19.899999999999999" customHeight="1">
      <c r="B98" s="158"/>
      <c r="C98" s="159"/>
      <c r="D98" s="160" t="s">
        <v>108</v>
      </c>
      <c r="E98" s="161"/>
      <c r="F98" s="161"/>
      <c r="G98" s="161"/>
      <c r="H98" s="161"/>
      <c r="I98" s="162"/>
      <c r="J98" s="163">
        <f>J126</f>
        <v>0</v>
      </c>
      <c r="K98" s="159"/>
      <c r="L98" s="164"/>
    </row>
    <row r="99" spans="2:12" s="9" customFormat="1" ht="19.899999999999999" customHeight="1">
      <c r="B99" s="158"/>
      <c r="C99" s="159"/>
      <c r="D99" s="160" t="s">
        <v>109</v>
      </c>
      <c r="E99" s="161"/>
      <c r="F99" s="161"/>
      <c r="G99" s="161"/>
      <c r="H99" s="161"/>
      <c r="I99" s="162"/>
      <c r="J99" s="163">
        <f>J166</f>
        <v>0</v>
      </c>
      <c r="K99" s="159"/>
      <c r="L99" s="164"/>
    </row>
    <row r="100" spans="2:12" s="9" customFormat="1" ht="19.899999999999999" customHeight="1">
      <c r="B100" s="158"/>
      <c r="C100" s="159"/>
      <c r="D100" s="160" t="s">
        <v>110</v>
      </c>
      <c r="E100" s="161"/>
      <c r="F100" s="161"/>
      <c r="G100" s="161"/>
      <c r="H100" s="161"/>
      <c r="I100" s="162"/>
      <c r="J100" s="163">
        <f>J188</f>
        <v>0</v>
      </c>
      <c r="K100" s="159"/>
      <c r="L100" s="164"/>
    </row>
    <row r="101" spans="2:12" s="9" customFormat="1" ht="19.899999999999999" customHeight="1">
      <c r="B101" s="158"/>
      <c r="C101" s="159"/>
      <c r="D101" s="160" t="s">
        <v>111</v>
      </c>
      <c r="E101" s="161"/>
      <c r="F101" s="161"/>
      <c r="G101" s="161"/>
      <c r="H101" s="161"/>
      <c r="I101" s="162"/>
      <c r="J101" s="163">
        <f>J215</f>
        <v>0</v>
      </c>
      <c r="K101" s="159"/>
      <c r="L101" s="164"/>
    </row>
    <row r="102" spans="2:12" s="9" customFormat="1" ht="19.899999999999999" customHeight="1">
      <c r="B102" s="158"/>
      <c r="C102" s="159"/>
      <c r="D102" s="160" t="s">
        <v>112</v>
      </c>
      <c r="E102" s="161"/>
      <c r="F102" s="161"/>
      <c r="G102" s="161"/>
      <c r="H102" s="161"/>
      <c r="I102" s="162"/>
      <c r="J102" s="163">
        <f>J218</f>
        <v>0</v>
      </c>
      <c r="K102" s="159"/>
      <c r="L102" s="164"/>
    </row>
    <row r="103" spans="2:12" s="9" customFormat="1" ht="19.899999999999999" customHeight="1">
      <c r="B103" s="158"/>
      <c r="C103" s="159"/>
      <c r="D103" s="160" t="s">
        <v>113</v>
      </c>
      <c r="E103" s="161"/>
      <c r="F103" s="161"/>
      <c r="G103" s="161"/>
      <c r="H103" s="161"/>
      <c r="I103" s="162"/>
      <c r="J103" s="163">
        <f>J232</f>
        <v>0</v>
      </c>
      <c r="K103" s="159"/>
      <c r="L103" s="164"/>
    </row>
    <row r="104" spans="2:12" s="9" customFormat="1" ht="19.899999999999999" customHeight="1">
      <c r="B104" s="158"/>
      <c r="C104" s="159"/>
      <c r="D104" s="160" t="s">
        <v>114</v>
      </c>
      <c r="E104" s="161"/>
      <c r="F104" s="161"/>
      <c r="G104" s="161"/>
      <c r="H104" s="161"/>
      <c r="I104" s="162"/>
      <c r="J104" s="163">
        <f>J242</f>
        <v>0</v>
      </c>
      <c r="K104" s="159"/>
      <c r="L104" s="164"/>
    </row>
    <row r="105" spans="2:12" s="1" customFormat="1" ht="21.75" customHeight="1">
      <c r="B105" s="34"/>
      <c r="C105" s="35"/>
      <c r="D105" s="35"/>
      <c r="E105" s="35"/>
      <c r="F105" s="35"/>
      <c r="G105" s="35"/>
      <c r="H105" s="35"/>
      <c r="I105" s="110"/>
      <c r="J105" s="35"/>
      <c r="K105" s="35"/>
      <c r="L105" s="38"/>
    </row>
    <row r="106" spans="2:12" s="1" customFormat="1" ht="6.95" customHeight="1">
      <c r="B106" s="49"/>
      <c r="C106" s="50"/>
      <c r="D106" s="50"/>
      <c r="E106" s="50"/>
      <c r="F106" s="50"/>
      <c r="G106" s="50"/>
      <c r="H106" s="50"/>
      <c r="I106" s="142"/>
      <c r="J106" s="50"/>
      <c r="K106" s="50"/>
      <c r="L106" s="38"/>
    </row>
    <row r="110" spans="2:12" s="1" customFormat="1" ht="6.95" customHeight="1">
      <c r="B110" s="51"/>
      <c r="C110" s="52"/>
      <c r="D110" s="52"/>
      <c r="E110" s="52"/>
      <c r="F110" s="52"/>
      <c r="G110" s="52"/>
      <c r="H110" s="52"/>
      <c r="I110" s="145"/>
      <c r="J110" s="52"/>
      <c r="K110" s="52"/>
      <c r="L110" s="38"/>
    </row>
    <row r="111" spans="2:12" s="1" customFormat="1" ht="24.95" customHeight="1">
      <c r="B111" s="34"/>
      <c r="C111" s="23" t="s">
        <v>115</v>
      </c>
      <c r="D111" s="35"/>
      <c r="E111" s="35"/>
      <c r="F111" s="35"/>
      <c r="G111" s="35"/>
      <c r="H111" s="35"/>
      <c r="I111" s="110"/>
      <c r="J111" s="35"/>
      <c r="K111" s="35"/>
      <c r="L111" s="38"/>
    </row>
    <row r="112" spans="2:12" s="1" customFormat="1" ht="6.95" customHeight="1">
      <c r="B112" s="34"/>
      <c r="C112" s="35"/>
      <c r="D112" s="35"/>
      <c r="E112" s="35"/>
      <c r="F112" s="35"/>
      <c r="G112" s="35"/>
      <c r="H112" s="35"/>
      <c r="I112" s="110"/>
      <c r="J112" s="35"/>
      <c r="K112" s="35"/>
      <c r="L112" s="38"/>
    </row>
    <row r="113" spans="2:65" s="1" customFormat="1" ht="12" customHeight="1">
      <c r="B113" s="34"/>
      <c r="C113" s="29" t="s">
        <v>16</v>
      </c>
      <c r="D113" s="35"/>
      <c r="E113" s="35"/>
      <c r="F113" s="35"/>
      <c r="G113" s="35"/>
      <c r="H113" s="35"/>
      <c r="I113" s="110"/>
      <c r="J113" s="35"/>
      <c r="K113" s="35"/>
      <c r="L113" s="38"/>
    </row>
    <row r="114" spans="2:65" s="1" customFormat="1" ht="16.5" customHeight="1">
      <c r="B114" s="34"/>
      <c r="C114" s="35"/>
      <c r="D114" s="35"/>
      <c r="E114" s="318" t="str">
        <f>E7</f>
        <v>Opěrná zeď</v>
      </c>
      <c r="F114" s="319"/>
      <c r="G114" s="319"/>
      <c r="H114" s="319"/>
      <c r="I114" s="110"/>
      <c r="J114" s="35"/>
      <c r="K114" s="35"/>
      <c r="L114" s="38"/>
    </row>
    <row r="115" spans="2:65" s="1" customFormat="1" ht="12" customHeight="1">
      <c r="B115" s="34"/>
      <c r="C115" s="29" t="s">
        <v>100</v>
      </c>
      <c r="D115" s="35"/>
      <c r="E115" s="35"/>
      <c r="F115" s="35"/>
      <c r="G115" s="35"/>
      <c r="H115" s="35"/>
      <c r="I115" s="110"/>
      <c r="J115" s="35"/>
      <c r="K115" s="35"/>
      <c r="L115" s="38"/>
    </row>
    <row r="116" spans="2:65" s="1" customFormat="1" ht="16.5" customHeight="1">
      <c r="B116" s="34"/>
      <c r="C116" s="35"/>
      <c r="D116" s="35"/>
      <c r="E116" s="290" t="str">
        <f>E9</f>
        <v>SO.303 - Úsek č. 3</v>
      </c>
      <c r="F116" s="320"/>
      <c r="G116" s="320"/>
      <c r="H116" s="320"/>
      <c r="I116" s="110"/>
      <c r="J116" s="35"/>
      <c r="K116" s="35"/>
      <c r="L116" s="38"/>
    </row>
    <row r="117" spans="2:65" s="1" customFormat="1" ht="6.95" customHeight="1">
      <c r="B117" s="34"/>
      <c r="C117" s="35"/>
      <c r="D117" s="35"/>
      <c r="E117" s="35"/>
      <c r="F117" s="35"/>
      <c r="G117" s="35"/>
      <c r="H117" s="35"/>
      <c r="I117" s="110"/>
      <c r="J117" s="35"/>
      <c r="K117" s="35"/>
      <c r="L117" s="38"/>
    </row>
    <row r="118" spans="2:65" s="1" customFormat="1" ht="12" customHeight="1">
      <c r="B118" s="34"/>
      <c r="C118" s="29" t="s">
        <v>20</v>
      </c>
      <c r="D118" s="35"/>
      <c r="E118" s="35"/>
      <c r="F118" s="27" t="str">
        <f>F12</f>
        <v xml:space="preserve"> </v>
      </c>
      <c r="G118" s="35"/>
      <c r="H118" s="35"/>
      <c r="I118" s="112" t="s">
        <v>22</v>
      </c>
      <c r="J118" s="61" t="str">
        <f>IF(J12="","",J12)</f>
        <v>2. 5. 2019</v>
      </c>
      <c r="K118" s="35"/>
      <c r="L118" s="38"/>
    </row>
    <row r="119" spans="2:65" s="1" customFormat="1" ht="6.95" customHeight="1">
      <c r="B119" s="34"/>
      <c r="C119" s="35"/>
      <c r="D119" s="35"/>
      <c r="E119" s="35"/>
      <c r="F119" s="35"/>
      <c r="G119" s="35"/>
      <c r="H119" s="35"/>
      <c r="I119" s="110"/>
      <c r="J119" s="35"/>
      <c r="K119" s="35"/>
      <c r="L119" s="38"/>
    </row>
    <row r="120" spans="2:65" s="1" customFormat="1" ht="15.2" customHeight="1">
      <c r="B120" s="34"/>
      <c r="C120" s="29" t="s">
        <v>24</v>
      </c>
      <c r="D120" s="35"/>
      <c r="E120" s="35"/>
      <c r="F120" s="27" t="str">
        <f>E15</f>
        <v xml:space="preserve"> </v>
      </c>
      <c r="G120" s="35"/>
      <c r="H120" s="35"/>
      <c r="I120" s="112" t="s">
        <v>29</v>
      </c>
      <c r="J120" s="32" t="str">
        <f>E21</f>
        <v xml:space="preserve"> </v>
      </c>
      <c r="K120" s="35"/>
      <c r="L120" s="38"/>
    </row>
    <row r="121" spans="2:65" s="1" customFormat="1" ht="15.2" customHeight="1">
      <c r="B121" s="34"/>
      <c r="C121" s="29" t="s">
        <v>27</v>
      </c>
      <c r="D121" s="35"/>
      <c r="E121" s="35"/>
      <c r="F121" s="27" t="str">
        <f>IF(E18="","",E18)</f>
        <v>Vyplň údaj</v>
      </c>
      <c r="G121" s="35"/>
      <c r="H121" s="35"/>
      <c r="I121" s="112" t="s">
        <v>31</v>
      </c>
      <c r="J121" s="32" t="str">
        <f>E24</f>
        <v xml:space="preserve"> </v>
      </c>
      <c r="K121" s="35"/>
      <c r="L121" s="38"/>
    </row>
    <row r="122" spans="2:65" s="1" customFormat="1" ht="10.35" customHeight="1">
      <c r="B122" s="34"/>
      <c r="C122" s="35"/>
      <c r="D122" s="35"/>
      <c r="E122" s="35"/>
      <c r="F122" s="35"/>
      <c r="G122" s="35"/>
      <c r="H122" s="35"/>
      <c r="I122" s="110"/>
      <c r="J122" s="35"/>
      <c r="K122" s="35"/>
      <c r="L122" s="38"/>
    </row>
    <row r="123" spans="2:65" s="10" customFormat="1" ht="29.25" customHeight="1">
      <c r="B123" s="165"/>
      <c r="C123" s="166" t="s">
        <v>116</v>
      </c>
      <c r="D123" s="167" t="s">
        <v>58</v>
      </c>
      <c r="E123" s="167" t="s">
        <v>54</v>
      </c>
      <c r="F123" s="167" t="s">
        <v>55</v>
      </c>
      <c r="G123" s="167" t="s">
        <v>117</v>
      </c>
      <c r="H123" s="167" t="s">
        <v>118</v>
      </c>
      <c r="I123" s="168" t="s">
        <v>119</v>
      </c>
      <c r="J123" s="169" t="s">
        <v>104</v>
      </c>
      <c r="K123" s="170" t="s">
        <v>120</v>
      </c>
      <c r="L123" s="171"/>
      <c r="M123" s="70" t="s">
        <v>1</v>
      </c>
      <c r="N123" s="71" t="s">
        <v>37</v>
      </c>
      <c r="O123" s="71" t="s">
        <v>121</v>
      </c>
      <c r="P123" s="71" t="s">
        <v>122</v>
      </c>
      <c r="Q123" s="71" t="s">
        <v>123</v>
      </c>
      <c r="R123" s="71" t="s">
        <v>124</v>
      </c>
      <c r="S123" s="71" t="s">
        <v>125</v>
      </c>
      <c r="T123" s="72" t="s">
        <v>126</v>
      </c>
    </row>
    <row r="124" spans="2:65" s="1" customFormat="1" ht="22.9" customHeight="1">
      <c r="B124" s="34"/>
      <c r="C124" s="77" t="s">
        <v>127</v>
      </c>
      <c r="D124" s="35"/>
      <c r="E124" s="35"/>
      <c r="F124" s="35"/>
      <c r="G124" s="35"/>
      <c r="H124" s="35"/>
      <c r="I124" s="110"/>
      <c r="J124" s="172">
        <f>BK124</f>
        <v>0</v>
      </c>
      <c r="K124" s="35"/>
      <c r="L124" s="38"/>
      <c r="M124" s="73"/>
      <c r="N124" s="74"/>
      <c r="O124" s="74"/>
      <c r="P124" s="173">
        <f>P125</f>
        <v>0</v>
      </c>
      <c r="Q124" s="74"/>
      <c r="R124" s="173">
        <f>R125</f>
        <v>973.45649876000004</v>
      </c>
      <c r="S124" s="74"/>
      <c r="T124" s="174">
        <f>T125</f>
        <v>213.696</v>
      </c>
      <c r="AT124" s="17" t="s">
        <v>72</v>
      </c>
      <c r="AU124" s="17" t="s">
        <v>106</v>
      </c>
      <c r="BK124" s="175">
        <f>BK125</f>
        <v>0</v>
      </c>
    </row>
    <row r="125" spans="2:65" s="11" customFormat="1" ht="25.9" customHeight="1">
      <c r="B125" s="176"/>
      <c r="C125" s="177"/>
      <c r="D125" s="178" t="s">
        <v>72</v>
      </c>
      <c r="E125" s="179" t="s">
        <v>128</v>
      </c>
      <c r="F125" s="179" t="s">
        <v>129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P126+P166+P188+P215+P218+P232+P242</f>
        <v>0</v>
      </c>
      <c r="Q125" s="184"/>
      <c r="R125" s="185">
        <f>R126+R166+R188+R215+R218+R232+R242</f>
        <v>973.45649876000004</v>
      </c>
      <c r="S125" s="184"/>
      <c r="T125" s="186">
        <f>T126+T166+T188+T215+T218+T232+T242</f>
        <v>213.696</v>
      </c>
      <c r="AR125" s="187" t="s">
        <v>81</v>
      </c>
      <c r="AT125" s="188" t="s">
        <v>72</v>
      </c>
      <c r="AU125" s="188" t="s">
        <v>73</v>
      </c>
      <c r="AY125" s="187" t="s">
        <v>130</v>
      </c>
      <c r="BK125" s="189">
        <f>BK126+BK166+BK188+BK215+BK218+BK232+BK242</f>
        <v>0</v>
      </c>
    </row>
    <row r="126" spans="2:65" s="11" customFormat="1" ht="22.9" customHeight="1">
      <c r="B126" s="176"/>
      <c r="C126" s="177"/>
      <c r="D126" s="178" t="s">
        <v>72</v>
      </c>
      <c r="E126" s="190" t="s">
        <v>81</v>
      </c>
      <c r="F126" s="190" t="s">
        <v>131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SUM(P127:P165)</f>
        <v>0</v>
      </c>
      <c r="Q126" s="184"/>
      <c r="R126" s="185">
        <f>SUM(R127:R165)</f>
        <v>1.9175999999999999E-2</v>
      </c>
      <c r="S126" s="184"/>
      <c r="T126" s="186">
        <f>SUM(T127:T165)</f>
        <v>213.696</v>
      </c>
      <c r="AR126" s="187" t="s">
        <v>81</v>
      </c>
      <c r="AT126" s="188" t="s">
        <v>72</v>
      </c>
      <c r="AU126" s="188" t="s">
        <v>81</v>
      </c>
      <c r="AY126" s="187" t="s">
        <v>130</v>
      </c>
      <c r="BK126" s="189">
        <f>SUM(BK127:BK165)</f>
        <v>0</v>
      </c>
    </row>
    <row r="127" spans="2:65" s="1" customFormat="1" ht="24" customHeight="1">
      <c r="B127" s="34"/>
      <c r="C127" s="192" t="s">
        <v>81</v>
      </c>
      <c r="D127" s="192" t="s">
        <v>132</v>
      </c>
      <c r="E127" s="193" t="s">
        <v>133</v>
      </c>
      <c r="F127" s="194" t="s">
        <v>134</v>
      </c>
      <c r="G127" s="195" t="s">
        <v>135</v>
      </c>
      <c r="H127" s="196">
        <v>144</v>
      </c>
      <c r="I127" s="197"/>
      <c r="J127" s="198">
        <f>ROUND(I127*H127,2)</f>
        <v>0</v>
      </c>
      <c r="K127" s="194" t="s">
        <v>136</v>
      </c>
      <c r="L127" s="38"/>
      <c r="M127" s="199" t="s">
        <v>1</v>
      </c>
      <c r="N127" s="200" t="s">
        <v>38</v>
      </c>
      <c r="O127" s="66"/>
      <c r="P127" s="201">
        <f>O127*H127</f>
        <v>0</v>
      </c>
      <c r="Q127" s="201">
        <v>0</v>
      </c>
      <c r="R127" s="201">
        <f>Q127*H127</f>
        <v>0</v>
      </c>
      <c r="S127" s="201">
        <v>0.44</v>
      </c>
      <c r="T127" s="202">
        <f>S127*H127</f>
        <v>63.36</v>
      </c>
      <c r="AR127" s="203" t="s">
        <v>137</v>
      </c>
      <c r="AT127" s="203" t="s">
        <v>132</v>
      </c>
      <c r="AU127" s="203" t="s">
        <v>83</v>
      </c>
      <c r="AY127" s="17" t="s">
        <v>130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7" t="s">
        <v>81</v>
      </c>
      <c r="BK127" s="204">
        <f>ROUND(I127*H127,2)</f>
        <v>0</v>
      </c>
      <c r="BL127" s="17" t="s">
        <v>137</v>
      </c>
      <c r="BM127" s="203" t="s">
        <v>138</v>
      </c>
    </row>
    <row r="128" spans="2:65" s="12" customFormat="1" ht="11.25">
      <c r="B128" s="205"/>
      <c r="C128" s="206"/>
      <c r="D128" s="207" t="s">
        <v>139</v>
      </c>
      <c r="E128" s="208" t="s">
        <v>1</v>
      </c>
      <c r="F128" s="209" t="s">
        <v>422</v>
      </c>
      <c r="G128" s="206"/>
      <c r="H128" s="210">
        <v>144</v>
      </c>
      <c r="I128" s="211"/>
      <c r="J128" s="206"/>
      <c r="K128" s="206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139</v>
      </c>
      <c r="AU128" s="216" t="s">
        <v>83</v>
      </c>
      <c r="AV128" s="12" t="s">
        <v>83</v>
      </c>
      <c r="AW128" s="12" t="s">
        <v>30</v>
      </c>
      <c r="AX128" s="12" t="s">
        <v>81</v>
      </c>
      <c r="AY128" s="216" t="s">
        <v>130</v>
      </c>
    </row>
    <row r="129" spans="2:65" s="1" customFormat="1" ht="24" customHeight="1">
      <c r="B129" s="34"/>
      <c r="C129" s="192" t="s">
        <v>83</v>
      </c>
      <c r="D129" s="192" t="s">
        <v>132</v>
      </c>
      <c r="E129" s="193" t="s">
        <v>423</v>
      </c>
      <c r="F129" s="194" t="s">
        <v>424</v>
      </c>
      <c r="G129" s="195" t="s">
        <v>135</v>
      </c>
      <c r="H129" s="196">
        <v>288</v>
      </c>
      <c r="I129" s="197"/>
      <c r="J129" s="198">
        <f>ROUND(I129*H129,2)</f>
        <v>0</v>
      </c>
      <c r="K129" s="194" t="s">
        <v>136</v>
      </c>
      <c r="L129" s="38"/>
      <c r="M129" s="199" t="s">
        <v>1</v>
      </c>
      <c r="N129" s="200" t="s">
        <v>38</v>
      </c>
      <c r="O129" s="66"/>
      <c r="P129" s="201">
        <f>O129*H129</f>
        <v>0</v>
      </c>
      <c r="Q129" s="201">
        <v>0</v>
      </c>
      <c r="R129" s="201">
        <f>Q129*H129</f>
        <v>0</v>
      </c>
      <c r="S129" s="201">
        <v>0.33</v>
      </c>
      <c r="T129" s="202">
        <f>S129*H129</f>
        <v>95.04</v>
      </c>
      <c r="AR129" s="203" t="s">
        <v>137</v>
      </c>
      <c r="AT129" s="203" t="s">
        <v>132</v>
      </c>
      <c r="AU129" s="203" t="s">
        <v>83</v>
      </c>
      <c r="AY129" s="17" t="s">
        <v>130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7" t="s">
        <v>81</v>
      </c>
      <c r="BK129" s="204">
        <f>ROUND(I129*H129,2)</f>
        <v>0</v>
      </c>
      <c r="BL129" s="17" t="s">
        <v>137</v>
      </c>
      <c r="BM129" s="203" t="s">
        <v>425</v>
      </c>
    </row>
    <row r="130" spans="2:65" s="12" customFormat="1" ht="11.25">
      <c r="B130" s="205"/>
      <c r="C130" s="206"/>
      <c r="D130" s="207" t="s">
        <v>139</v>
      </c>
      <c r="E130" s="208" t="s">
        <v>1</v>
      </c>
      <c r="F130" s="209" t="s">
        <v>422</v>
      </c>
      <c r="G130" s="206"/>
      <c r="H130" s="210">
        <v>144</v>
      </c>
      <c r="I130" s="211"/>
      <c r="J130" s="206"/>
      <c r="K130" s="206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139</v>
      </c>
      <c r="AU130" s="216" t="s">
        <v>83</v>
      </c>
      <c r="AV130" s="12" t="s">
        <v>83</v>
      </c>
      <c r="AW130" s="12" t="s">
        <v>30</v>
      </c>
      <c r="AX130" s="12" t="s">
        <v>73</v>
      </c>
      <c r="AY130" s="216" t="s">
        <v>130</v>
      </c>
    </row>
    <row r="131" spans="2:65" s="12" customFormat="1" ht="11.25">
      <c r="B131" s="205"/>
      <c r="C131" s="206"/>
      <c r="D131" s="207" t="s">
        <v>139</v>
      </c>
      <c r="E131" s="208" t="s">
        <v>1</v>
      </c>
      <c r="F131" s="209" t="s">
        <v>422</v>
      </c>
      <c r="G131" s="206"/>
      <c r="H131" s="210">
        <v>144</v>
      </c>
      <c r="I131" s="211"/>
      <c r="J131" s="206"/>
      <c r="K131" s="206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139</v>
      </c>
      <c r="AU131" s="216" t="s">
        <v>83</v>
      </c>
      <c r="AV131" s="12" t="s">
        <v>83</v>
      </c>
      <c r="AW131" s="12" t="s">
        <v>30</v>
      </c>
      <c r="AX131" s="12" t="s">
        <v>73</v>
      </c>
      <c r="AY131" s="216" t="s">
        <v>130</v>
      </c>
    </row>
    <row r="132" spans="2:65" s="13" customFormat="1" ht="11.25">
      <c r="B132" s="217"/>
      <c r="C132" s="218"/>
      <c r="D132" s="207" t="s">
        <v>139</v>
      </c>
      <c r="E132" s="219" t="s">
        <v>1</v>
      </c>
      <c r="F132" s="220" t="s">
        <v>183</v>
      </c>
      <c r="G132" s="218"/>
      <c r="H132" s="221">
        <v>288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139</v>
      </c>
      <c r="AU132" s="227" t="s">
        <v>83</v>
      </c>
      <c r="AV132" s="13" t="s">
        <v>137</v>
      </c>
      <c r="AW132" s="13" t="s">
        <v>30</v>
      </c>
      <c r="AX132" s="13" t="s">
        <v>81</v>
      </c>
      <c r="AY132" s="227" t="s">
        <v>130</v>
      </c>
    </row>
    <row r="133" spans="2:65" s="1" customFormat="1" ht="24" customHeight="1">
      <c r="B133" s="34"/>
      <c r="C133" s="192" t="s">
        <v>144</v>
      </c>
      <c r="D133" s="192" t="s">
        <v>132</v>
      </c>
      <c r="E133" s="193" t="s">
        <v>141</v>
      </c>
      <c r="F133" s="194" t="s">
        <v>142</v>
      </c>
      <c r="G133" s="195" t="s">
        <v>135</v>
      </c>
      <c r="H133" s="196">
        <v>144</v>
      </c>
      <c r="I133" s="197"/>
      <c r="J133" s="198">
        <f>ROUND(I133*H133,2)</f>
        <v>0</v>
      </c>
      <c r="K133" s="194" t="s">
        <v>136</v>
      </c>
      <c r="L133" s="38"/>
      <c r="M133" s="199" t="s">
        <v>1</v>
      </c>
      <c r="N133" s="200" t="s">
        <v>38</v>
      </c>
      <c r="O133" s="66"/>
      <c r="P133" s="201">
        <f>O133*H133</f>
        <v>0</v>
      </c>
      <c r="Q133" s="201">
        <v>4.0000000000000003E-5</v>
      </c>
      <c r="R133" s="201">
        <f>Q133*H133</f>
        <v>5.7600000000000004E-3</v>
      </c>
      <c r="S133" s="201">
        <v>0.128</v>
      </c>
      <c r="T133" s="202">
        <f>S133*H133</f>
        <v>18.432000000000002</v>
      </c>
      <c r="AR133" s="203" t="s">
        <v>137</v>
      </c>
      <c r="AT133" s="203" t="s">
        <v>132</v>
      </c>
      <c r="AU133" s="203" t="s">
        <v>83</v>
      </c>
      <c r="AY133" s="17" t="s">
        <v>130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7" t="s">
        <v>81</v>
      </c>
      <c r="BK133" s="204">
        <f>ROUND(I133*H133,2)</f>
        <v>0</v>
      </c>
      <c r="BL133" s="17" t="s">
        <v>137</v>
      </c>
      <c r="BM133" s="203" t="s">
        <v>143</v>
      </c>
    </row>
    <row r="134" spans="2:65" s="12" customFormat="1" ht="11.25">
      <c r="B134" s="205"/>
      <c r="C134" s="206"/>
      <c r="D134" s="207" t="s">
        <v>139</v>
      </c>
      <c r="E134" s="208" t="s">
        <v>1</v>
      </c>
      <c r="F134" s="209" t="s">
        <v>422</v>
      </c>
      <c r="G134" s="206"/>
      <c r="H134" s="210">
        <v>144</v>
      </c>
      <c r="I134" s="211"/>
      <c r="J134" s="206"/>
      <c r="K134" s="206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139</v>
      </c>
      <c r="AU134" s="216" t="s">
        <v>83</v>
      </c>
      <c r="AV134" s="12" t="s">
        <v>83</v>
      </c>
      <c r="AW134" s="12" t="s">
        <v>30</v>
      </c>
      <c r="AX134" s="12" t="s">
        <v>81</v>
      </c>
      <c r="AY134" s="216" t="s">
        <v>130</v>
      </c>
    </row>
    <row r="135" spans="2:65" s="1" customFormat="1" ht="24" customHeight="1">
      <c r="B135" s="34"/>
      <c r="C135" s="192" t="s">
        <v>137</v>
      </c>
      <c r="D135" s="192" t="s">
        <v>132</v>
      </c>
      <c r="E135" s="193" t="s">
        <v>145</v>
      </c>
      <c r="F135" s="194" t="s">
        <v>146</v>
      </c>
      <c r="G135" s="195" t="s">
        <v>135</v>
      </c>
      <c r="H135" s="196">
        <v>144</v>
      </c>
      <c r="I135" s="197"/>
      <c r="J135" s="198">
        <f>ROUND(I135*H135,2)</f>
        <v>0</v>
      </c>
      <c r="K135" s="194" t="s">
        <v>136</v>
      </c>
      <c r="L135" s="38"/>
      <c r="M135" s="199" t="s">
        <v>1</v>
      </c>
      <c r="N135" s="200" t="s">
        <v>38</v>
      </c>
      <c r="O135" s="66"/>
      <c r="P135" s="201">
        <f>O135*H135</f>
        <v>0</v>
      </c>
      <c r="Q135" s="201">
        <v>8.0000000000000007E-5</v>
      </c>
      <c r="R135" s="201">
        <f>Q135*H135</f>
        <v>1.1520000000000001E-2</v>
      </c>
      <c r="S135" s="201">
        <v>0.25600000000000001</v>
      </c>
      <c r="T135" s="202">
        <f>S135*H135</f>
        <v>36.864000000000004</v>
      </c>
      <c r="AR135" s="203" t="s">
        <v>137</v>
      </c>
      <c r="AT135" s="203" t="s">
        <v>132</v>
      </c>
      <c r="AU135" s="203" t="s">
        <v>83</v>
      </c>
      <c r="AY135" s="17" t="s">
        <v>130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81</v>
      </c>
      <c r="BK135" s="204">
        <f>ROUND(I135*H135,2)</f>
        <v>0</v>
      </c>
      <c r="BL135" s="17" t="s">
        <v>137</v>
      </c>
      <c r="BM135" s="203" t="s">
        <v>147</v>
      </c>
    </row>
    <row r="136" spans="2:65" s="12" customFormat="1" ht="11.25">
      <c r="B136" s="205"/>
      <c r="C136" s="206"/>
      <c r="D136" s="207" t="s">
        <v>139</v>
      </c>
      <c r="E136" s="208" t="s">
        <v>1</v>
      </c>
      <c r="F136" s="209" t="s">
        <v>422</v>
      </c>
      <c r="G136" s="206"/>
      <c r="H136" s="210">
        <v>144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139</v>
      </c>
      <c r="AU136" s="216" t="s">
        <v>83</v>
      </c>
      <c r="AV136" s="12" t="s">
        <v>83</v>
      </c>
      <c r="AW136" s="12" t="s">
        <v>30</v>
      </c>
      <c r="AX136" s="12" t="s">
        <v>81</v>
      </c>
      <c r="AY136" s="216" t="s">
        <v>130</v>
      </c>
    </row>
    <row r="137" spans="2:65" s="1" customFormat="1" ht="24" customHeight="1">
      <c r="B137" s="34"/>
      <c r="C137" s="192" t="s">
        <v>153</v>
      </c>
      <c r="D137" s="192" t="s">
        <v>132</v>
      </c>
      <c r="E137" s="193" t="s">
        <v>176</v>
      </c>
      <c r="F137" s="194" t="s">
        <v>177</v>
      </c>
      <c r="G137" s="195" t="s">
        <v>150</v>
      </c>
      <c r="H137" s="196">
        <v>108</v>
      </c>
      <c r="I137" s="197"/>
      <c r="J137" s="198">
        <f>ROUND(I137*H137,2)</f>
        <v>0</v>
      </c>
      <c r="K137" s="194" t="s">
        <v>136</v>
      </c>
      <c r="L137" s="38"/>
      <c r="M137" s="199" t="s">
        <v>1</v>
      </c>
      <c r="N137" s="200" t="s">
        <v>38</v>
      </c>
      <c r="O137" s="66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AR137" s="203" t="s">
        <v>137</v>
      </c>
      <c r="AT137" s="203" t="s">
        <v>132</v>
      </c>
      <c r="AU137" s="203" t="s">
        <v>83</v>
      </c>
      <c r="AY137" s="17" t="s">
        <v>130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7" t="s">
        <v>81</v>
      </c>
      <c r="BK137" s="204">
        <f>ROUND(I137*H137,2)</f>
        <v>0</v>
      </c>
      <c r="BL137" s="17" t="s">
        <v>137</v>
      </c>
      <c r="BM137" s="203" t="s">
        <v>178</v>
      </c>
    </row>
    <row r="138" spans="2:65" s="12" customFormat="1" ht="11.25">
      <c r="B138" s="205"/>
      <c r="C138" s="206"/>
      <c r="D138" s="207" t="s">
        <v>139</v>
      </c>
      <c r="E138" s="208" t="s">
        <v>1</v>
      </c>
      <c r="F138" s="209" t="s">
        <v>426</v>
      </c>
      <c r="G138" s="206"/>
      <c r="H138" s="210">
        <v>43.2</v>
      </c>
      <c r="I138" s="211"/>
      <c r="J138" s="206"/>
      <c r="K138" s="206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139</v>
      </c>
      <c r="AU138" s="216" t="s">
        <v>83</v>
      </c>
      <c r="AV138" s="12" t="s">
        <v>83</v>
      </c>
      <c r="AW138" s="12" t="s">
        <v>30</v>
      </c>
      <c r="AX138" s="12" t="s">
        <v>73</v>
      </c>
      <c r="AY138" s="216" t="s">
        <v>130</v>
      </c>
    </row>
    <row r="139" spans="2:65" s="12" customFormat="1" ht="11.25">
      <c r="B139" s="205"/>
      <c r="C139" s="206"/>
      <c r="D139" s="207" t="s">
        <v>139</v>
      </c>
      <c r="E139" s="208" t="s">
        <v>1</v>
      </c>
      <c r="F139" s="209" t="s">
        <v>427</v>
      </c>
      <c r="G139" s="206"/>
      <c r="H139" s="210">
        <v>7.2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139</v>
      </c>
      <c r="AU139" s="216" t="s">
        <v>83</v>
      </c>
      <c r="AV139" s="12" t="s">
        <v>83</v>
      </c>
      <c r="AW139" s="12" t="s">
        <v>30</v>
      </c>
      <c r="AX139" s="12" t="s">
        <v>73</v>
      </c>
      <c r="AY139" s="216" t="s">
        <v>130</v>
      </c>
    </row>
    <row r="140" spans="2:65" s="12" customFormat="1" ht="11.25">
      <c r="B140" s="205"/>
      <c r="C140" s="206"/>
      <c r="D140" s="207" t="s">
        <v>139</v>
      </c>
      <c r="E140" s="208" t="s">
        <v>1</v>
      </c>
      <c r="F140" s="209" t="s">
        <v>428</v>
      </c>
      <c r="G140" s="206"/>
      <c r="H140" s="210">
        <v>14.4</v>
      </c>
      <c r="I140" s="211"/>
      <c r="J140" s="206"/>
      <c r="K140" s="206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139</v>
      </c>
      <c r="AU140" s="216" t="s">
        <v>83</v>
      </c>
      <c r="AV140" s="12" t="s">
        <v>83</v>
      </c>
      <c r="AW140" s="12" t="s">
        <v>30</v>
      </c>
      <c r="AX140" s="12" t="s">
        <v>73</v>
      </c>
      <c r="AY140" s="216" t="s">
        <v>130</v>
      </c>
    </row>
    <row r="141" spans="2:65" s="12" customFormat="1" ht="11.25">
      <c r="B141" s="205"/>
      <c r="C141" s="206"/>
      <c r="D141" s="207" t="s">
        <v>139</v>
      </c>
      <c r="E141" s="208" t="s">
        <v>1</v>
      </c>
      <c r="F141" s="209" t="s">
        <v>429</v>
      </c>
      <c r="G141" s="206"/>
      <c r="H141" s="210">
        <v>21.6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139</v>
      </c>
      <c r="AU141" s="216" t="s">
        <v>83</v>
      </c>
      <c r="AV141" s="12" t="s">
        <v>83</v>
      </c>
      <c r="AW141" s="12" t="s">
        <v>30</v>
      </c>
      <c r="AX141" s="12" t="s">
        <v>73</v>
      </c>
      <c r="AY141" s="216" t="s">
        <v>130</v>
      </c>
    </row>
    <row r="142" spans="2:65" s="12" customFormat="1" ht="11.25">
      <c r="B142" s="205"/>
      <c r="C142" s="206"/>
      <c r="D142" s="207" t="s">
        <v>139</v>
      </c>
      <c r="E142" s="208" t="s">
        <v>1</v>
      </c>
      <c r="F142" s="209" t="s">
        <v>429</v>
      </c>
      <c r="G142" s="206"/>
      <c r="H142" s="210">
        <v>21.6</v>
      </c>
      <c r="I142" s="211"/>
      <c r="J142" s="206"/>
      <c r="K142" s="206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139</v>
      </c>
      <c r="AU142" s="216" t="s">
        <v>83</v>
      </c>
      <c r="AV142" s="12" t="s">
        <v>83</v>
      </c>
      <c r="AW142" s="12" t="s">
        <v>30</v>
      </c>
      <c r="AX142" s="12" t="s">
        <v>73</v>
      </c>
      <c r="AY142" s="216" t="s">
        <v>130</v>
      </c>
    </row>
    <row r="143" spans="2:65" s="13" customFormat="1" ht="11.25">
      <c r="B143" s="217"/>
      <c r="C143" s="218"/>
      <c r="D143" s="207" t="s">
        <v>139</v>
      </c>
      <c r="E143" s="219" t="s">
        <v>1</v>
      </c>
      <c r="F143" s="220" t="s">
        <v>183</v>
      </c>
      <c r="G143" s="218"/>
      <c r="H143" s="221">
        <v>108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139</v>
      </c>
      <c r="AU143" s="227" t="s">
        <v>83</v>
      </c>
      <c r="AV143" s="13" t="s">
        <v>137</v>
      </c>
      <c r="AW143" s="13" t="s">
        <v>30</v>
      </c>
      <c r="AX143" s="13" t="s">
        <v>81</v>
      </c>
      <c r="AY143" s="227" t="s">
        <v>130</v>
      </c>
    </row>
    <row r="144" spans="2:65" s="1" customFormat="1" ht="24" customHeight="1">
      <c r="B144" s="34"/>
      <c r="C144" s="192" t="s">
        <v>157</v>
      </c>
      <c r="D144" s="192" t="s">
        <v>132</v>
      </c>
      <c r="E144" s="193" t="s">
        <v>185</v>
      </c>
      <c r="F144" s="194" t="s">
        <v>186</v>
      </c>
      <c r="G144" s="195" t="s">
        <v>150</v>
      </c>
      <c r="H144" s="196">
        <v>1080</v>
      </c>
      <c r="I144" s="197"/>
      <c r="J144" s="198">
        <f>ROUND(I144*H144,2)</f>
        <v>0</v>
      </c>
      <c r="K144" s="194" t="s">
        <v>136</v>
      </c>
      <c r="L144" s="38"/>
      <c r="M144" s="199" t="s">
        <v>1</v>
      </c>
      <c r="N144" s="200" t="s">
        <v>38</v>
      </c>
      <c r="O144" s="66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AR144" s="203" t="s">
        <v>137</v>
      </c>
      <c r="AT144" s="203" t="s">
        <v>132</v>
      </c>
      <c r="AU144" s="203" t="s">
        <v>83</v>
      </c>
      <c r="AY144" s="17" t="s">
        <v>130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81</v>
      </c>
      <c r="BK144" s="204">
        <f>ROUND(I144*H144,2)</f>
        <v>0</v>
      </c>
      <c r="BL144" s="17" t="s">
        <v>137</v>
      </c>
      <c r="BM144" s="203" t="s">
        <v>187</v>
      </c>
    </row>
    <row r="145" spans="2:65" s="12" customFormat="1" ht="11.25">
      <c r="B145" s="205"/>
      <c r="C145" s="206"/>
      <c r="D145" s="207" t="s">
        <v>139</v>
      </c>
      <c r="E145" s="208" t="s">
        <v>1</v>
      </c>
      <c r="F145" s="209" t="s">
        <v>426</v>
      </c>
      <c r="G145" s="206"/>
      <c r="H145" s="210">
        <v>43.2</v>
      </c>
      <c r="I145" s="211"/>
      <c r="J145" s="206"/>
      <c r="K145" s="206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139</v>
      </c>
      <c r="AU145" s="216" t="s">
        <v>83</v>
      </c>
      <c r="AV145" s="12" t="s">
        <v>83</v>
      </c>
      <c r="AW145" s="12" t="s">
        <v>30</v>
      </c>
      <c r="AX145" s="12" t="s">
        <v>73</v>
      </c>
      <c r="AY145" s="216" t="s">
        <v>130</v>
      </c>
    </row>
    <row r="146" spans="2:65" s="12" customFormat="1" ht="11.25">
      <c r="B146" s="205"/>
      <c r="C146" s="206"/>
      <c r="D146" s="207" t="s">
        <v>139</v>
      </c>
      <c r="E146" s="208" t="s">
        <v>1</v>
      </c>
      <c r="F146" s="209" t="s">
        <v>427</v>
      </c>
      <c r="G146" s="206"/>
      <c r="H146" s="210">
        <v>7.2</v>
      </c>
      <c r="I146" s="211"/>
      <c r="J146" s="206"/>
      <c r="K146" s="206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139</v>
      </c>
      <c r="AU146" s="216" t="s">
        <v>83</v>
      </c>
      <c r="AV146" s="12" t="s">
        <v>83</v>
      </c>
      <c r="AW146" s="12" t="s">
        <v>30</v>
      </c>
      <c r="AX146" s="12" t="s">
        <v>73</v>
      </c>
      <c r="AY146" s="216" t="s">
        <v>130</v>
      </c>
    </row>
    <row r="147" spans="2:65" s="12" customFormat="1" ht="11.25">
      <c r="B147" s="205"/>
      <c r="C147" s="206"/>
      <c r="D147" s="207" t="s">
        <v>139</v>
      </c>
      <c r="E147" s="208" t="s">
        <v>1</v>
      </c>
      <c r="F147" s="209" t="s">
        <v>428</v>
      </c>
      <c r="G147" s="206"/>
      <c r="H147" s="210">
        <v>14.4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139</v>
      </c>
      <c r="AU147" s="216" t="s">
        <v>83</v>
      </c>
      <c r="AV147" s="12" t="s">
        <v>83</v>
      </c>
      <c r="AW147" s="12" t="s">
        <v>30</v>
      </c>
      <c r="AX147" s="12" t="s">
        <v>73</v>
      </c>
      <c r="AY147" s="216" t="s">
        <v>130</v>
      </c>
    </row>
    <row r="148" spans="2:65" s="12" customFormat="1" ht="11.25">
      <c r="B148" s="205"/>
      <c r="C148" s="206"/>
      <c r="D148" s="207" t="s">
        <v>139</v>
      </c>
      <c r="E148" s="208" t="s">
        <v>1</v>
      </c>
      <c r="F148" s="209" t="s">
        <v>429</v>
      </c>
      <c r="G148" s="206"/>
      <c r="H148" s="210">
        <v>21.6</v>
      </c>
      <c r="I148" s="211"/>
      <c r="J148" s="206"/>
      <c r="K148" s="206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139</v>
      </c>
      <c r="AU148" s="216" t="s">
        <v>83</v>
      </c>
      <c r="AV148" s="12" t="s">
        <v>83</v>
      </c>
      <c r="AW148" s="12" t="s">
        <v>30</v>
      </c>
      <c r="AX148" s="12" t="s">
        <v>73</v>
      </c>
      <c r="AY148" s="216" t="s">
        <v>130</v>
      </c>
    </row>
    <row r="149" spans="2:65" s="12" customFormat="1" ht="11.25">
      <c r="B149" s="205"/>
      <c r="C149" s="206"/>
      <c r="D149" s="207" t="s">
        <v>139</v>
      </c>
      <c r="E149" s="208" t="s">
        <v>1</v>
      </c>
      <c r="F149" s="209" t="s">
        <v>429</v>
      </c>
      <c r="G149" s="206"/>
      <c r="H149" s="210">
        <v>21.6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139</v>
      </c>
      <c r="AU149" s="216" t="s">
        <v>83</v>
      </c>
      <c r="AV149" s="12" t="s">
        <v>83</v>
      </c>
      <c r="AW149" s="12" t="s">
        <v>30</v>
      </c>
      <c r="AX149" s="12" t="s">
        <v>73</v>
      </c>
      <c r="AY149" s="216" t="s">
        <v>130</v>
      </c>
    </row>
    <row r="150" spans="2:65" s="14" customFormat="1" ht="11.25">
      <c r="B150" s="228"/>
      <c r="C150" s="229"/>
      <c r="D150" s="207" t="s">
        <v>139</v>
      </c>
      <c r="E150" s="230" t="s">
        <v>1</v>
      </c>
      <c r="F150" s="231" t="s">
        <v>188</v>
      </c>
      <c r="G150" s="229"/>
      <c r="H150" s="232">
        <v>108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139</v>
      </c>
      <c r="AU150" s="238" t="s">
        <v>83</v>
      </c>
      <c r="AV150" s="14" t="s">
        <v>144</v>
      </c>
      <c r="AW150" s="14" t="s">
        <v>30</v>
      </c>
      <c r="AX150" s="14" t="s">
        <v>73</v>
      </c>
      <c r="AY150" s="238" t="s">
        <v>130</v>
      </c>
    </row>
    <row r="151" spans="2:65" s="12" customFormat="1" ht="11.25">
      <c r="B151" s="205"/>
      <c r="C151" s="206"/>
      <c r="D151" s="207" t="s">
        <v>139</v>
      </c>
      <c r="E151" s="208" t="s">
        <v>1</v>
      </c>
      <c r="F151" s="209" t="s">
        <v>430</v>
      </c>
      <c r="G151" s="206"/>
      <c r="H151" s="210">
        <v>1080</v>
      </c>
      <c r="I151" s="211"/>
      <c r="J151" s="206"/>
      <c r="K151" s="206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139</v>
      </c>
      <c r="AU151" s="216" t="s">
        <v>83</v>
      </c>
      <c r="AV151" s="12" t="s">
        <v>83</v>
      </c>
      <c r="AW151" s="12" t="s">
        <v>30</v>
      </c>
      <c r="AX151" s="12" t="s">
        <v>81</v>
      </c>
      <c r="AY151" s="216" t="s">
        <v>130</v>
      </c>
    </row>
    <row r="152" spans="2:65" s="1" customFormat="1" ht="24" customHeight="1">
      <c r="B152" s="34"/>
      <c r="C152" s="192" t="s">
        <v>162</v>
      </c>
      <c r="D152" s="192" t="s">
        <v>132</v>
      </c>
      <c r="E152" s="193" t="s">
        <v>191</v>
      </c>
      <c r="F152" s="194" t="s">
        <v>192</v>
      </c>
      <c r="G152" s="195" t="s">
        <v>150</v>
      </c>
      <c r="H152" s="196">
        <v>96.51</v>
      </c>
      <c r="I152" s="197"/>
      <c r="J152" s="198">
        <f>ROUND(I152*H152,2)</f>
        <v>0</v>
      </c>
      <c r="K152" s="194" t="s">
        <v>136</v>
      </c>
      <c r="L152" s="38"/>
      <c r="M152" s="199" t="s">
        <v>1</v>
      </c>
      <c r="N152" s="200" t="s">
        <v>38</v>
      </c>
      <c r="O152" s="66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AR152" s="203" t="s">
        <v>137</v>
      </c>
      <c r="AT152" s="203" t="s">
        <v>132</v>
      </c>
      <c r="AU152" s="203" t="s">
        <v>83</v>
      </c>
      <c r="AY152" s="17" t="s">
        <v>130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81</v>
      </c>
      <c r="BK152" s="204">
        <f>ROUND(I152*H152,2)</f>
        <v>0</v>
      </c>
      <c r="BL152" s="17" t="s">
        <v>137</v>
      </c>
      <c r="BM152" s="203" t="s">
        <v>193</v>
      </c>
    </row>
    <row r="153" spans="2:65" s="12" customFormat="1" ht="11.25">
      <c r="B153" s="205"/>
      <c r="C153" s="206"/>
      <c r="D153" s="207" t="s">
        <v>139</v>
      </c>
      <c r="E153" s="208" t="s">
        <v>1</v>
      </c>
      <c r="F153" s="209" t="s">
        <v>431</v>
      </c>
      <c r="G153" s="206"/>
      <c r="H153" s="210">
        <v>96.51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139</v>
      </c>
      <c r="AU153" s="216" t="s">
        <v>83</v>
      </c>
      <c r="AV153" s="12" t="s">
        <v>83</v>
      </c>
      <c r="AW153" s="12" t="s">
        <v>30</v>
      </c>
      <c r="AX153" s="12" t="s">
        <v>81</v>
      </c>
      <c r="AY153" s="216" t="s">
        <v>130</v>
      </c>
    </row>
    <row r="154" spans="2:65" s="1" customFormat="1" ht="24" customHeight="1">
      <c r="B154" s="34"/>
      <c r="C154" s="192" t="s">
        <v>166</v>
      </c>
      <c r="D154" s="192" t="s">
        <v>132</v>
      </c>
      <c r="E154" s="193" t="s">
        <v>196</v>
      </c>
      <c r="F154" s="194" t="s">
        <v>197</v>
      </c>
      <c r="G154" s="195" t="s">
        <v>150</v>
      </c>
      <c r="H154" s="196">
        <v>965.09699999999998</v>
      </c>
      <c r="I154" s="197"/>
      <c r="J154" s="198">
        <f>ROUND(I154*H154,2)</f>
        <v>0</v>
      </c>
      <c r="K154" s="194" t="s">
        <v>136</v>
      </c>
      <c r="L154" s="38"/>
      <c r="M154" s="199" t="s">
        <v>1</v>
      </c>
      <c r="N154" s="200" t="s">
        <v>38</v>
      </c>
      <c r="O154" s="66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AR154" s="203" t="s">
        <v>137</v>
      </c>
      <c r="AT154" s="203" t="s">
        <v>132</v>
      </c>
      <c r="AU154" s="203" t="s">
        <v>83</v>
      </c>
      <c r="AY154" s="17" t="s">
        <v>130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81</v>
      </c>
      <c r="BK154" s="204">
        <f>ROUND(I154*H154,2)</f>
        <v>0</v>
      </c>
      <c r="BL154" s="17" t="s">
        <v>137</v>
      </c>
      <c r="BM154" s="203" t="s">
        <v>198</v>
      </c>
    </row>
    <row r="155" spans="2:65" s="12" customFormat="1" ht="11.25">
      <c r="B155" s="205"/>
      <c r="C155" s="206"/>
      <c r="D155" s="207" t="s">
        <v>139</v>
      </c>
      <c r="E155" s="208" t="s">
        <v>1</v>
      </c>
      <c r="F155" s="209" t="s">
        <v>432</v>
      </c>
      <c r="G155" s="206"/>
      <c r="H155" s="210">
        <v>965.09699999999998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139</v>
      </c>
      <c r="AU155" s="216" t="s">
        <v>83</v>
      </c>
      <c r="AV155" s="12" t="s">
        <v>83</v>
      </c>
      <c r="AW155" s="12" t="s">
        <v>30</v>
      </c>
      <c r="AX155" s="12" t="s">
        <v>81</v>
      </c>
      <c r="AY155" s="216" t="s">
        <v>130</v>
      </c>
    </row>
    <row r="156" spans="2:65" s="1" customFormat="1" ht="24" customHeight="1">
      <c r="B156" s="34"/>
      <c r="C156" s="192" t="s">
        <v>171</v>
      </c>
      <c r="D156" s="192" t="s">
        <v>132</v>
      </c>
      <c r="E156" s="193" t="s">
        <v>201</v>
      </c>
      <c r="F156" s="194" t="s">
        <v>202</v>
      </c>
      <c r="G156" s="195" t="s">
        <v>135</v>
      </c>
      <c r="H156" s="196">
        <v>96</v>
      </c>
      <c r="I156" s="197"/>
      <c r="J156" s="198">
        <f>ROUND(I156*H156,2)</f>
        <v>0</v>
      </c>
      <c r="K156" s="194" t="s">
        <v>136</v>
      </c>
      <c r="L156" s="38"/>
      <c r="M156" s="199" t="s">
        <v>1</v>
      </c>
      <c r="N156" s="200" t="s">
        <v>38</v>
      </c>
      <c r="O156" s="66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AR156" s="203" t="s">
        <v>137</v>
      </c>
      <c r="AT156" s="203" t="s">
        <v>132</v>
      </c>
      <c r="AU156" s="203" t="s">
        <v>83</v>
      </c>
      <c r="AY156" s="17" t="s">
        <v>130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81</v>
      </c>
      <c r="BK156" s="204">
        <f>ROUND(I156*H156,2)</f>
        <v>0</v>
      </c>
      <c r="BL156" s="17" t="s">
        <v>137</v>
      </c>
      <c r="BM156" s="203" t="s">
        <v>433</v>
      </c>
    </row>
    <row r="157" spans="2:65" s="12" customFormat="1" ht="11.25">
      <c r="B157" s="205"/>
      <c r="C157" s="206"/>
      <c r="D157" s="207" t="s">
        <v>139</v>
      </c>
      <c r="E157" s="208" t="s">
        <v>1</v>
      </c>
      <c r="F157" s="209" t="s">
        <v>434</v>
      </c>
      <c r="G157" s="206"/>
      <c r="H157" s="210">
        <v>96</v>
      </c>
      <c r="I157" s="211"/>
      <c r="J157" s="206"/>
      <c r="K157" s="206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139</v>
      </c>
      <c r="AU157" s="216" t="s">
        <v>83</v>
      </c>
      <c r="AV157" s="12" t="s">
        <v>83</v>
      </c>
      <c r="AW157" s="12" t="s">
        <v>30</v>
      </c>
      <c r="AX157" s="12" t="s">
        <v>81</v>
      </c>
      <c r="AY157" s="216" t="s">
        <v>130</v>
      </c>
    </row>
    <row r="158" spans="2:65" s="1" customFormat="1" ht="16.5" customHeight="1">
      <c r="B158" s="34"/>
      <c r="C158" s="239" t="s">
        <v>175</v>
      </c>
      <c r="D158" s="239" t="s">
        <v>205</v>
      </c>
      <c r="E158" s="240" t="s">
        <v>206</v>
      </c>
      <c r="F158" s="241" t="s">
        <v>207</v>
      </c>
      <c r="G158" s="242" t="s">
        <v>208</v>
      </c>
      <c r="H158" s="243">
        <v>1.8959999999999999</v>
      </c>
      <c r="I158" s="244"/>
      <c r="J158" s="245">
        <f>ROUND(I158*H158,2)</f>
        <v>0</v>
      </c>
      <c r="K158" s="241" t="s">
        <v>136</v>
      </c>
      <c r="L158" s="246"/>
      <c r="M158" s="247" t="s">
        <v>1</v>
      </c>
      <c r="N158" s="248" t="s">
        <v>38</v>
      </c>
      <c r="O158" s="66"/>
      <c r="P158" s="201">
        <f>O158*H158</f>
        <v>0</v>
      </c>
      <c r="Q158" s="201">
        <v>1E-3</v>
      </c>
      <c r="R158" s="201">
        <f>Q158*H158</f>
        <v>1.8959999999999999E-3</v>
      </c>
      <c r="S158" s="201">
        <v>0</v>
      </c>
      <c r="T158" s="202">
        <f>S158*H158</f>
        <v>0</v>
      </c>
      <c r="AR158" s="203" t="s">
        <v>166</v>
      </c>
      <c r="AT158" s="203" t="s">
        <v>205</v>
      </c>
      <c r="AU158" s="203" t="s">
        <v>83</v>
      </c>
      <c r="AY158" s="17" t="s">
        <v>130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81</v>
      </c>
      <c r="BK158" s="204">
        <f>ROUND(I158*H158,2)</f>
        <v>0</v>
      </c>
      <c r="BL158" s="17" t="s">
        <v>137</v>
      </c>
      <c r="BM158" s="203" t="s">
        <v>435</v>
      </c>
    </row>
    <row r="159" spans="2:65" s="12" customFormat="1" ht="11.25">
      <c r="B159" s="205"/>
      <c r="C159" s="206"/>
      <c r="D159" s="207" t="s">
        <v>139</v>
      </c>
      <c r="E159" s="206"/>
      <c r="F159" s="209" t="s">
        <v>436</v>
      </c>
      <c r="G159" s="206"/>
      <c r="H159" s="210">
        <v>1.8959999999999999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139</v>
      </c>
      <c r="AU159" s="216" t="s">
        <v>83</v>
      </c>
      <c r="AV159" s="12" t="s">
        <v>83</v>
      </c>
      <c r="AW159" s="12" t="s">
        <v>4</v>
      </c>
      <c r="AX159" s="12" t="s">
        <v>81</v>
      </c>
      <c r="AY159" s="216" t="s">
        <v>130</v>
      </c>
    </row>
    <row r="160" spans="2:65" s="1" customFormat="1" ht="16.5" customHeight="1">
      <c r="B160" s="34"/>
      <c r="C160" s="192" t="s">
        <v>184</v>
      </c>
      <c r="D160" s="192" t="s">
        <v>132</v>
      </c>
      <c r="E160" s="193" t="s">
        <v>212</v>
      </c>
      <c r="F160" s="194" t="s">
        <v>213</v>
      </c>
      <c r="G160" s="195" t="s">
        <v>135</v>
      </c>
      <c r="H160" s="196">
        <v>432</v>
      </c>
      <c r="I160" s="197"/>
      <c r="J160" s="198">
        <f>ROUND(I160*H160,2)</f>
        <v>0</v>
      </c>
      <c r="K160" s="194" t="s">
        <v>136</v>
      </c>
      <c r="L160" s="38"/>
      <c r="M160" s="199" t="s">
        <v>1</v>
      </c>
      <c r="N160" s="200" t="s">
        <v>38</v>
      </c>
      <c r="O160" s="66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AR160" s="203" t="s">
        <v>137</v>
      </c>
      <c r="AT160" s="203" t="s">
        <v>132</v>
      </c>
      <c r="AU160" s="203" t="s">
        <v>83</v>
      </c>
      <c r="AY160" s="17" t="s">
        <v>130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81</v>
      </c>
      <c r="BK160" s="204">
        <f>ROUND(I160*H160,2)</f>
        <v>0</v>
      </c>
      <c r="BL160" s="17" t="s">
        <v>137</v>
      </c>
      <c r="BM160" s="203" t="s">
        <v>214</v>
      </c>
    </row>
    <row r="161" spans="2:65" s="12" customFormat="1" ht="11.25">
      <c r="B161" s="205"/>
      <c r="C161" s="206"/>
      <c r="D161" s="207" t="s">
        <v>139</v>
      </c>
      <c r="E161" s="208" t="s">
        <v>1</v>
      </c>
      <c r="F161" s="209" t="s">
        <v>437</v>
      </c>
      <c r="G161" s="206"/>
      <c r="H161" s="210">
        <v>288</v>
      </c>
      <c r="I161" s="211"/>
      <c r="J161" s="206"/>
      <c r="K161" s="206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139</v>
      </c>
      <c r="AU161" s="216" t="s">
        <v>83</v>
      </c>
      <c r="AV161" s="12" t="s">
        <v>83</v>
      </c>
      <c r="AW161" s="12" t="s">
        <v>30</v>
      </c>
      <c r="AX161" s="12" t="s">
        <v>73</v>
      </c>
      <c r="AY161" s="216" t="s">
        <v>130</v>
      </c>
    </row>
    <row r="162" spans="2:65" s="12" customFormat="1" ht="11.25">
      <c r="B162" s="205"/>
      <c r="C162" s="206"/>
      <c r="D162" s="207" t="s">
        <v>139</v>
      </c>
      <c r="E162" s="208" t="s">
        <v>1</v>
      </c>
      <c r="F162" s="209" t="s">
        <v>422</v>
      </c>
      <c r="G162" s="206"/>
      <c r="H162" s="210">
        <v>144</v>
      </c>
      <c r="I162" s="211"/>
      <c r="J162" s="206"/>
      <c r="K162" s="206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139</v>
      </c>
      <c r="AU162" s="216" t="s">
        <v>83</v>
      </c>
      <c r="AV162" s="12" t="s">
        <v>83</v>
      </c>
      <c r="AW162" s="12" t="s">
        <v>30</v>
      </c>
      <c r="AX162" s="12" t="s">
        <v>73</v>
      </c>
      <c r="AY162" s="216" t="s">
        <v>130</v>
      </c>
    </row>
    <row r="163" spans="2:65" s="13" customFormat="1" ht="11.25">
      <c r="B163" s="217"/>
      <c r="C163" s="218"/>
      <c r="D163" s="207" t="s">
        <v>139</v>
      </c>
      <c r="E163" s="219" t="s">
        <v>1</v>
      </c>
      <c r="F163" s="220" t="s">
        <v>183</v>
      </c>
      <c r="G163" s="218"/>
      <c r="H163" s="221">
        <v>432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139</v>
      </c>
      <c r="AU163" s="227" t="s">
        <v>83</v>
      </c>
      <c r="AV163" s="13" t="s">
        <v>137</v>
      </c>
      <c r="AW163" s="13" t="s">
        <v>30</v>
      </c>
      <c r="AX163" s="13" t="s">
        <v>81</v>
      </c>
      <c r="AY163" s="227" t="s">
        <v>130</v>
      </c>
    </row>
    <row r="164" spans="2:65" s="1" customFormat="1" ht="24" customHeight="1">
      <c r="B164" s="34"/>
      <c r="C164" s="192" t="s">
        <v>190</v>
      </c>
      <c r="D164" s="192" t="s">
        <v>132</v>
      </c>
      <c r="E164" s="193" t="s">
        <v>216</v>
      </c>
      <c r="F164" s="194" t="s">
        <v>217</v>
      </c>
      <c r="G164" s="195" t="s">
        <v>135</v>
      </c>
      <c r="H164" s="196">
        <v>96</v>
      </c>
      <c r="I164" s="197"/>
      <c r="J164" s="198">
        <f>ROUND(I164*H164,2)</f>
        <v>0</v>
      </c>
      <c r="K164" s="194" t="s">
        <v>136</v>
      </c>
      <c r="L164" s="38"/>
      <c r="M164" s="199" t="s">
        <v>1</v>
      </c>
      <c r="N164" s="200" t="s">
        <v>38</v>
      </c>
      <c r="O164" s="66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AR164" s="203" t="s">
        <v>137</v>
      </c>
      <c r="AT164" s="203" t="s">
        <v>132</v>
      </c>
      <c r="AU164" s="203" t="s">
        <v>83</v>
      </c>
      <c r="AY164" s="17" t="s">
        <v>130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81</v>
      </c>
      <c r="BK164" s="204">
        <f>ROUND(I164*H164,2)</f>
        <v>0</v>
      </c>
      <c r="BL164" s="17" t="s">
        <v>137</v>
      </c>
      <c r="BM164" s="203" t="s">
        <v>438</v>
      </c>
    </row>
    <row r="165" spans="2:65" s="12" customFormat="1" ht="11.25">
      <c r="B165" s="205"/>
      <c r="C165" s="206"/>
      <c r="D165" s="207" t="s">
        <v>139</v>
      </c>
      <c r="E165" s="208" t="s">
        <v>1</v>
      </c>
      <c r="F165" s="209" t="s">
        <v>434</v>
      </c>
      <c r="G165" s="206"/>
      <c r="H165" s="210">
        <v>96</v>
      </c>
      <c r="I165" s="211"/>
      <c r="J165" s="206"/>
      <c r="K165" s="206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139</v>
      </c>
      <c r="AU165" s="216" t="s">
        <v>83</v>
      </c>
      <c r="AV165" s="12" t="s">
        <v>83</v>
      </c>
      <c r="AW165" s="12" t="s">
        <v>30</v>
      </c>
      <c r="AX165" s="12" t="s">
        <v>81</v>
      </c>
      <c r="AY165" s="216" t="s">
        <v>130</v>
      </c>
    </row>
    <row r="166" spans="2:65" s="11" customFormat="1" ht="22.9" customHeight="1">
      <c r="B166" s="176"/>
      <c r="C166" s="177"/>
      <c r="D166" s="178" t="s">
        <v>72</v>
      </c>
      <c r="E166" s="190" t="s">
        <v>83</v>
      </c>
      <c r="F166" s="190" t="s">
        <v>219</v>
      </c>
      <c r="G166" s="177"/>
      <c r="H166" s="177"/>
      <c r="I166" s="180"/>
      <c r="J166" s="191">
        <f>BK166</f>
        <v>0</v>
      </c>
      <c r="K166" s="177"/>
      <c r="L166" s="182"/>
      <c r="M166" s="183"/>
      <c r="N166" s="184"/>
      <c r="O166" s="184"/>
      <c r="P166" s="185">
        <f>SUM(P167:P187)</f>
        <v>0</v>
      </c>
      <c r="Q166" s="184"/>
      <c r="R166" s="185">
        <f>SUM(R167:R187)</f>
        <v>253.99361372000001</v>
      </c>
      <c r="S166" s="184"/>
      <c r="T166" s="186">
        <f>SUM(T167:T187)</f>
        <v>0</v>
      </c>
      <c r="AR166" s="187" t="s">
        <v>81</v>
      </c>
      <c r="AT166" s="188" t="s">
        <v>72</v>
      </c>
      <c r="AU166" s="188" t="s">
        <v>81</v>
      </c>
      <c r="AY166" s="187" t="s">
        <v>130</v>
      </c>
      <c r="BK166" s="189">
        <f>SUM(BK167:BK187)</f>
        <v>0</v>
      </c>
    </row>
    <row r="167" spans="2:65" s="1" customFormat="1" ht="16.5" customHeight="1">
      <c r="B167" s="34"/>
      <c r="C167" s="192" t="s">
        <v>195</v>
      </c>
      <c r="D167" s="192" t="s">
        <v>132</v>
      </c>
      <c r="E167" s="193" t="s">
        <v>221</v>
      </c>
      <c r="F167" s="194" t="s">
        <v>222</v>
      </c>
      <c r="G167" s="195" t="s">
        <v>150</v>
      </c>
      <c r="H167" s="196">
        <v>26.88</v>
      </c>
      <c r="I167" s="197"/>
      <c r="J167" s="198">
        <f>ROUND(I167*H167,2)</f>
        <v>0</v>
      </c>
      <c r="K167" s="194" t="s">
        <v>136</v>
      </c>
      <c r="L167" s="38"/>
      <c r="M167" s="199" t="s">
        <v>1</v>
      </c>
      <c r="N167" s="200" t="s">
        <v>38</v>
      </c>
      <c r="O167" s="66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AR167" s="203" t="s">
        <v>137</v>
      </c>
      <c r="AT167" s="203" t="s">
        <v>132</v>
      </c>
      <c r="AU167" s="203" t="s">
        <v>83</v>
      </c>
      <c r="AY167" s="17" t="s">
        <v>130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81</v>
      </c>
      <c r="BK167" s="204">
        <f>ROUND(I167*H167,2)</f>
        <v>0</v>
      </c>
      <c r="BL167" s="17" t="s">
        <v>137</v>
      </c>
      <c r="BM167" s="203" t="s">
        <v>375</v>
      </c>
    </row>
    <row r="168" spans="2:65" s="12" customFormat="1" ht="11.25">
      <c r="B168" s="205"/>
      <c r="C168" s="206"/>
      <c r="D168" s="207" t="s">
        <v>139</v>
      </c>
      <c r="E168" s="208" t="s">
        <v>1</v>
      </c>
      <c r="F168" s="209" t="s">
        <v>439</v>
      </c>
      <c r="G168" s="206"/>
      <c r="H168" s="210">
        <v>26.88</v>
      </c>
      <c r="I168" s="211"/>
      <c r="J168" s="206"/>
      <c r="K168" s="206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139</v>
      </c>
      <c r="AU168" s="216" t="s">
        <v>83</v>
      </c>
      <c r="AV168" s="12" t="s">
        <v>83</v>
      </c>
      <c r="AW168" s="12" t="s">
        <v>30</v>
      </c>
      <c r="AX168" s="12" t="s">
        <v>81</v>
      </c>
      <c r="AY168" s="216" t="s">
        <v>130</v>
      </c>
    </row>
    <row r="169" spans="2:65" s="1" customFormat="1" ht="24" customHeight="1">
      <c r="B169" s="34"/>
      <c r="C169" s="192" t="s">
        <v>200</v>
      </c>
      <c r="D169" s="192" t="s">
        <v>132</v>
      </c>
      <c r="E169" s="193" t="s">
        <v>226</v>
      </c>
      <c r="F169" s="194" t="s">
        <v>227</v>
      </c>
      <c r="G169" s="195" t="s">
        <v>228</v>
      </c>
      <c r="H169" s="196">
        <v>96</v>
      </c>
      <c r="I169" s="197"/>
      <c r="J169" s="198">
        <f>ROUND(I169*H169,2)</f>
        <v>0</v>
      </c>
      <c r="K169" s="194" t="s">
        <v>136</v>
      </c>
      <c r="L169" s="38"/>
      <c r="M169" s="199" t="s">
        <v>1</v>
      </c>
      <c r="N169" s="200" t="s">
        <v>38</v>
      </c>
      <c r="O169" s="66"/>
      <c r="P169" s="201">
        <f>O169*H169</f>
        <v>0</v>
      </c>
      <c r="Q169" s="201">
        <v>4.8000000000000001E-4</v>
      </c>
      <c r="R169" s="201">
        <f>Q169*H169</f>
        <v>4.6080000000000003E-2</v>
      </c>
      <c r="S169" s="201">
        <v>0</v>
      </c>
      <c r="T169" s="202">
        <f>S169*H169</f>
        <v>0</v>
      </c>
      <c r="AR169" s="203" t="s">
        <v>137</v>
      </c>
      <c r="AT169" s="203" t="s">
        <v>132</v>
      </c>
      <c r="AU169" s="203" t="s">
        <v>83</v>
      </c>
      <c r="AY169" s="17" t="s">
        <v>130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81</v>
      </c>
      <c r="BK169" s="204">
        <f>ROUND(I169*H169,2)</f>
        <v>0</v>
      </c>
      <c r="BL169" s="17" t="s">
        <v>137</v>
      </c>
      <c r="BM169" s="203" t="s">
        <v>377</v>
      </c>
    </row>
    <row r="170" spans="2:65" s="12" customFormat="1" ht="11.25">
      <c r="B170" s="205"/>
      <c r="C170" s="206"/>
      <c r="D170" s="207" t="s">
        <v>139</v>
      </c>
      <c r="E170" s="208" t="s">
        <v>1</v>
      </c>
      <c r="F170" s="209" t="s">
        <v>440</v>
      </c>
      <c r="G170" s="206"/>
      <c r="H170" s="210">
        <v>96</v>
      </c>
      <c r="I170" s="211"/>
      <c r="J170" s="206"/>
      <c r="K170" s="206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139</v>
      </c>
      <c r="AU170" s="216" t="s">
        <v>83</v>
      </c>
      <c r="AV170" s="12" t="s">
        <v>83</v>
      </c>
      <c r="AW170" s="12" t="s">
        <v>30</v>
      </c>
      <c r="AX170" s="12" t="s">
        <v>81</v>
      </c>
      <c r="AY170" s="216" t="s">
        <v>130</v>
      </c>
    </row>
    <row r="171" spans="2:65" s="1" customFormat="1" ht="24" customHeight="1">
      <c r="B171" s="34"/>
      <c r="C171" s="192" t="s">
        <v>8</v>
      </c>
      <c r="D171" s="192" t="s">
        <v>132</v>
      </c>
      <c r="E171" s="193" t="s">
        <v>232</v>
      </c>
      <c r="F171" s="194" t="s">
        <v>233</v>
      </c>
      <c r="G171" s="195" t="s">
        <v>150</v>
      </c>
      <c r="H171" s="196">
        <v>21.6</v>
      </c>
      <c r="I171" s="197"/>
      <c r="J171" s="198">
        <f>ROUND(I171*H171,2)</f>
        <v>0</v>
      </c>
      <c r="K171" s="194" t="s">
        <v>136</v>
      </c>
      <c r="L171" s="38"/>
      <c r="M171" s="199" t="s">
        <v>1</v>
      </c>
      <c r="N171" s="200" t="s">
        <v>38</v>
      </c>
      <c r="O171" s="66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AR171" s="203" t="s">
        <v>137</v>
      </c>
      <c r="AT171" s="203" t="s">
        <v>132</v>
      </c>
      <c r="AU171" s="203" t="s">
        <v>83</v>
      </c>
      <c r="AY171" s="17" t="s">
        <v>130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81</v>
      </c>
      <c r="BK171" s="204">
        <f>ROUND(I171*H171,2)</f>
        <v>0</v>
      </c>
      <c r="BL171" s="17" t="s">
        <v>137</v>
      </c>
      <c r="BM171" s="203" t="s">
        <v>234</v>
      </c>
    </row>
    <row r="172" spans="2:65" s="12" customFormat="1" ht="11.25">
      <c r="B172" s="205"/>
      <c r="C172" s="206"/>
      <c r="D172" s="207" t="s">
        <v>139</v>
      </c>
      <c r="E172" s="208" t="s">
        <v>1</v>
      </c>
      <c r="F172" s="209" t="s">
        <v>429</v>
      </c>
      <c r="G172" s="206"/>
      <c r="H172" s="210">
        <v>21.6</v>
      </c>
      <c r="I172" s="211"/>
      <c r="J172" s="206"/>
      <c r="K172" s="206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139</v>
      </c>
      <c r="AU172" s="216" t="s">
        <v>83</v>
      </c>
      <c r="AV172" s="12" t="s">
        <v>83</v>
      </c>
      <c r="AW172" s="12" t="s">
        <v>30</v>
      </c>
      <c r="AX172" s="12" t="s">
        <v>81</v>
      </c>
      <c r="AY172" s="216" t="s">
        <v>130</v>
      </c>
    </row>
    <row r="173" spans="2:65" s="1" customFormat="1" ht="24" customHeight="1">
      <c r="B173" s="34"/>
      <c r="C173" s="192" t="s">
        <v>211</v>
      </c>
      <c r="D173" s="192" t="s">
        <v>132</v>
      </c>
      <c r="E173" s="193" t="s">
        <v>380</v>
      </c>
      <c r="F173" s="194" t="s">
        <v>381</v>
      </c>
      <c r="G173" s="195" t="s">
        <v>228</v>
      </c>
      <c r="H173" s="196">
        <v>192</v>
      </c>
      <c r="I173" s="197"/>
      <c r="J173" s="198">
        <f>ROUND(I173*H173,2)</f>
        <v>0</v>
      </c>
      <c r="K173" s="194" t="s">
        <v>136</v>
      </c>
      <c r="L173" s="38"/>
      <c r="M173" s="199" t="s">
        <v>1</v>
      </c>
      <c r="N173" s="200" t="s">
        <v>38</v>
      </c>
      <c r="O173" s="66"/>
      <c r="P173" s="201">
        <f>O173*H173</f>
        <v>0</v>
      </c>
      <c r="Q173" s="201">
        <v>3.2000000000000003E-4</v>
      </c>
      <c r="R173" s="201">
        <f>Q173*H173</f>
        <v>6.1440000000000008E-2</v>
      </c>
      <c r="S173" s="201">
        <v>0</v>
      </c>
      <c r="T173" s="202">
        <f>S173*H173</f>
        <v>0</v>
      </c>
      <c r="AR173" s="203" t="s">
        <v>137</v>
      </c>
      <c r="AT173" s="203" t="s">
        <v>132</v>
      </c>
      <c r="AU173" s="203" t="s">
        <v>83</v>
      </c>
      <c r="AY173" s="17" t="s">
        <v>130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81</v>
      </c>
      <c r="BK173" s="204">
        <f>ROUND(I173*H173,2)</f>
        <v>0</v>
      </c>
      <c r="BL173" s="17" t="s">
        <v>137</v>
      </c>
      <c r="BM173" s="203" t="s">
        <v>382</v>
      </c>
    </row>
    <row r="174" spans="2:65" s="12" customFormat="1" ht="11.25">
      <c r="B174" s="205"/>
      <c r="C174" s="206"/>
      <c r="D174" s="207" t="s">
        <v>139</v>
      </c>
      <c r="E174" s="208" t="s">
        <v>1</v>
      </c>
      <c r="F174" s="209" t="s">
        <v>441</v>
      </c>
      <c r="G174" s="206"/>
      <c r="H174" s="210">
        <v>192</v>
      </c>
      <c r="I174" s="211"/>
      <c r="J174" s="206"/>
      <c r="K174" s="206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139</v>
      </c>
      <c r="AU174" s="216" t="s">
        <v>83</v>
      </c>
      <c r="AV174" s="12" t="s">
        <v>83</v>
      </c>
      <c r="AW174" s="12" t="s">
        <v>30</v>
      </c>
      <c r="AX174" s="12" t="s">
        <v>81</v>
      </c>
      <c r="AY174" s="216" t="s">
        <v>130</v>
      </c>
    </row>
    <row r="175" spans="2:65" s="1" customFormat="1" ht="24" customHeight="1">
      <c r="B175" s="34"/>
      <c r="C175" s="192" t="s">
        <v>215</v>
      </c>
      <c r="D175" s="192" t="s">
        <v>132</v>
      </c>
      <c r="E175" s="193" t="s">
        <v>384</v>
      </c>
      <c r="F175" s="194" t="s">
        <v>385</v>
      </c>
      <c r="G175" s="195" t="s">
        <v>228</v>
      </c>
      <c r="H175" s="196">
        <v>192</v>
      </c>
      <c r="I175" s="197"/>
      <c r="J175" s="198">
        <f>ROUND(I175*H175,2)</f>
        <v>0</v>
      </c>
      <c r="K175" s="194" t="s">
        <v>136</v>
      </c>
      <c r="L175" s="38"/>
      <c r="M175" s="199" t="s">
        <v>1</v>
      </c>
      <c r="N175" s="200" t="s">
        <v>38</v>
      </c>
      <c r="O175" s="66"/>
      <c r="P175" s="201">
        <f>O175*H175</f>
        <v>0</v>
      </c>
      <c r="Q175" s="201">
        <v>6.0000000000000002E-5</v>
      </c>
      <c r="R175" s="201">
        <f>Q175*H175</f>
        <v>1.1520000000000001E-2</v>
      </c>
      <c r="S175" s="201">
        <v>0</v>
      </c>
      <c r="T175" s="202">
        <f>S175*H175</f>
        <v>0</v>
      </c>
      <c r="AR175" s="203" t="s">
        <v>137</v>
      </c>
      <c r="AT175" s="203" t="s">
        <v>132</v>
      </c>
      <c r="AU175" s="203" t="s">
        <v>83</v>
      </c>
      <c r="AY175" s="17" t="s">
        <v>130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81</v>
      </c>
      <c r="BK175" s="204">
        <f>ROUND(I175*H175,2)</f>
        <v>0</v>
      </c>
      <c r="BL175" s="17" t="s">
        <v>137</v>
      </c>
      <c r="BM175" s="203" t="s">
        <v>386</v>
      </c>
    </row>
    <row r="176" spans="2:65" s="12" customFormat="1" ht="11.25">
      <c r="B176" s="205"/>
      <c r="C176" s="206"/>
      <c r="D176" s="207" t="s">
        <v>139</v>
      </c>
      <c r="E176" s="208" t="s">
        <v>1</v>
      </c>
      <c r="F176" s="209" t="s">
        <v>442</v>
      </c>
      <c r="G176" s="206"/>
      <c r="H176" s="210">
        <v>192</v>
      </c>
      <c r="I176" s="211"/>
      <c r="J176" s="206"/>
      <c r="K176" s="206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139</v>
      </c>
      <c r="AU176" s="216" t="s">
        <v>83</v>
      </c>
      <c r="AV176" s="12" t="s">
        <v>83</v>
      </c>
      <c r="AW176" s="12" t="s">
        <v>30</v>
      </c>
      <c r="AX176" s="12" t="s">
        <v>81</v>
      </c>
      <c r="AY176" s="216" t="s">
        <v>130</v>
      </c>
    </row>
    <row r="177" spans="2:65" s="1" customFormat="1" ht="24" customHeight="1">
      <c r="B177" s="34"/>
      <c r="C177" s="192" t="s">
        <v>220</v>
      </c>
      <c r="D177" s="192" t="s">
        <v>132</v>
      </c>
      <c r="E177" s="193" t="s">
        <v>241</v>
      </c>
      <c r="F177" s="194" t="s">
        <v>242</v>
      </c>
      <c r="G177" s="195" t="s">
        <v>228</v>
      </c>
      <c r="H177" s="196">
        <v>192</v>
      </c>
      <c r="I177" s="197"/>
      <c r="J177" s="198">
        <f>ROUND(I177*H177,2)</f>
        <v>0</v>
      </c>
      <c r="K177" s="194" t="s">
        <v>136</v>
      </c>
      <c r="L177" s="38"/>
      <c r="M177" s="199" t="s">
        <v>1</v>
      </c>
      <c r="N177" s="200" t="s">
        <v>38</v>
      </c>
      <c r="O177" s="66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AR177" s="203" t="s">
        <v>137</v>
      </c>
      <c r="AT177" s="203" t="s">
        <v>132</v>
      </c>
      <c r="AU177" s="203" t="s">
        <v>83</v>
      </c>
      <c r="AY177" s="17" t="s">
        <v>130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81</v>
      </c>
      <c r="BK177" s="204">
        <f>ROUND(I177*H177,2)</f>
        <v>0</v>
      </c>
      <c r="BL177" s="17" t="s">
        <v>137</v>
      </c>
      <c r="BM177" s="203" t="s">
        <v>243</v>
      </c>
    </row>
    <row r="178" spans="2:65" s="12" customFormat="1" ht="11.25">
      <c r="B178" s="205"/>
      <c r="C178" s="206"/>
      <c r="D178" s="207" t="s">
        <v>139</v>
      </c>
      <c r="E178" s="208" t="s">
        <v>1</v>
      </c>
      <c r="F178" s="209" t="s">
        <v>442</v>
      </c>
      <c r="G178" s="206"/>
      <c r="H178" s="210">
        <v>192</v>
      </c>
      <c r="I178" s="211"/>
      <c r="J178" s="206"/>
      <c r="K178" s="206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139</v>
      </c>
      <c r="AU178" s="216" t="s">
        <v>83</v>
      </c>
      <c r="AV178" s="12" t="s">
        <v>83</v>
      </c>
      <c r="AW178" s="12" t="s">
        <v>30</v>
      </c>
      <c r="AX178" s="12" t="s">
        <v>81</v>
      </c>
      <c r="AY178" s="216" t="s">
        <v>130</v>
      </c>
    </row>
    <row r="179" spans="2:65" s="1" customFormat="1" ht="16.5" customHeight="1">
      <c r="B179" s="34"/>
      <c r="C179" s="239" t="s">
        <v>225</v>
      </c>
      <c r="D179" s="239" t="s">
        <v>205</v>
      </c>
      <c r="E179" s="240" t="s">
        <v>245</v>
      </c>
      <c r="F179" s="241" t="s">
        <v>246</v>
      </c>
      <c r="G179" s="242" t="s">
        <v>150</v>
      </c>
      <c r="H179" s="243">
        <v>96.51</v>
      </c>
      <c r="I179" s="244"/>
      <c r="J179" s="245">
        <f>ROUND(I179*H179,2)</f>
        <v>0</v>
      </c>
      <c r="K179" s="241" t="s">
        <v>136</v>
      </c>
      <c r="L179" s="246"/>
      <c r="M179" s="247" t="s">
        <v>1</v>
      </c>
      <c r="N179" s="248" t="s">
        <v>38</v>
      </c>
      <c r="O179" s="66"/>
      <c r="P179" s="201">
        <f>O179*H179</f>
        <v>0</v>
      </c>
      <c r="Q179" s="201">
        <v>2.4289999999999998</v>
      </c>
      <c r="R179" s="201">
        <f>Q179*H179</f>
        <v>234.42278999999999</v>
      </c>
      <c r="S179" s="201">
        <v>0</v>
      </c>
      <c r="T179" s="202">
        <f>S179*H179</f>
        <v>0</v>
      </c>
      <c r="AR179" s="203" t="s">
        <v>166</v>
      </c>
      <c r="AT179" s="203" t="s">
        <v>205</v>
      </c>
      <c r="AU179" s="203" t="s">
        <v>83</v>
      </c>
      <c r="AY179" s="17" t="s">
        <v>130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81</v>
      </c>
      <c r="BK179" s="204">
        <f>ROUND(I179*H179,2)</f>
        <v>0</v>
      </c>
      <c r="BL179" s="17" t="s">
        <v>137</v>
      </c>
      <c r="BM179" s="203" t="s">
        <v>247</v>
      </c>
    </row>
    <row r="180" spans="2:65" s="12" customFormat="1" ht="11.25">
      <c r="B180" s="205"/>
      <c r="C180" s="206"/>
      <c r="D180" s="207" t="s">
        <v>139</v>
      </c>
      <c r="E180" s="208" t="s">
        <v>1</v>
      </c>
      <c r="F180" s="209" t="s">
        <v>431</v>
      </c>
      <c r="G180" s="206"/>
      <c r="H180" s="210">
        <v>96.51</v>
      </c>
      <c r="I180" s="211"/>
      <c r="J180" s="206"/>
      <c r="K180" s="206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139</v>
      </c>
      <c r="AU180" s="216" t="s">
        <v>83</v>
      </c>
      <c r="AV180" s="12" t="s">
        <v>83</v>
      </c>
      <c r="AW180" s="12" t="s">
        <v>30</v>
      </c>
      <c r="AX180" s="12" t="s">
        <v>81</v>
      </c>
      <c r="AY180" s="216" t="s">
        <v>130</v>
      </c>
    </row>
    <row r="181" spans="2:65" s="1" customFormat="1" ht="24" customHeight="1">
      <c r="B181" s="34"/>
      <c r="C181" s="192" t="s">
        <v>231</v>
      </c>
      <c r="D181" s="192" t="s">
        <v>132</v>
      </c>
      <c r="E181" s="193" t="s">
        <v>249</v>
      </c>
      <c r="F181" s="194" t="s">
        <v>250</v>
      </c>
      <c r="G181" s="195" t="s">
        <v>251</v>
      </c>
      <c r="H181" s="196">
        <v>7.7210000000000001</v>
      </c>
      <c r="I181" s="197"/>
      <c r="J181" s="198">
        <f>ROUND(I181*H181,2)</f>
        <v>0</v>
      </c>
      <c r="K181" s="194" t="s">
        <v>136</v>
      </c>
      <c r="L181" s="38"/>
      <c r="M181" s="199" t="s">
        <v>1</v>
      </c>
      <c r="N181" s="200" t="s">
        <v>38</v>
      </c>
      <c r="O181" s="66"/>
      <c r="P181" s="201">
        <f>O181*H181</f>
        <v>0</v>
      </c>
      <c r="Q181" s="201">
        <v>1.1133200000000001</v>
      </c>
      <c r="R181" s="201">
        <f>Q181*H181</f>
        <v>8.5959437200000011</v>
      </c>
      <c r="S181" s="201">
        <v>0</v>
      </c>
      <c r="T181" s="202">
        <f>S181*H181</f>
        <v>0</v>
      </c>
      <c r="AR181" s="203" t="s">
        <v>137</v>
      </c>
      <c r="AT181" s="203" t="s">
        <v>132</v>
      </c>
      <c r="AU181" s="203" t="s">
        <v>83</v>
      </c>
      <c r="AY181" s="17" t="s">
        <v>130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81</v>
      </c>
      <c r="BK181" s="204">
        <f>ROUND(I181*H181,2)</f>
        <v>0</v>
      </c>
      <c r="BL181" s="17" t="s">
        <v>137</v>
      </c>
      <c r="BM181" s="203" t="s">
        <v>252</v>
      </c>
    </row>
    <row r="182" spans="2:65" s="12" customFormat="1" ht="11.25">
      <c r="B182" s="205"/>
      <c r="C182" s="206"/>
      <c r="D182" s="207" t="s">
        <v>139</v>
      </c>
      <c r="E182" s="208" t="s">
        <v>1</v>
      </c>
      <c r="F182" s="209" t="s">
        <v>443</v>
      </c>
      <c r="G182" s="206"/>
      <c r="H182" s="210">
        <v>7.7210000000000001</v>
      </c>
      <c r="I182" s="211"/>
      <c r="J182" s="206"/>
      <c r="K182" s="206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139</v>
      </c>
      <c r="AU182" s="216" t="s">
        <v>83</v>
      </c>
      <c r="AV182" s="12" t="s">
        <v>83</v>
      </c>
      <c r="AW182" s="12" t="s">
        <v>30</v>
      </c>
      <c r="AX182" s="12" t="s">
        <v>81</v>
      </c>
      <c r="AY182" s="216" t="s">
        <v>130</v>
      </c>
    </row>
    <row r="183" spans="2:65" s="1" customFormat="1" ht="24" customHeight="1">
      <c r="B183" s="34"/>
      <c r="C183" s="192" t="s">
        <v>7</v>
      </c>
      <c r="D183" s="192" t="s">
        <v>132</v>
      </c>
      <c r="E183" s="193" t="s">
        <v>392</v>
      </c>
      <c r="F183" s="194" t="s">
        <v>393</v>
      </c>
      <c r="G183" s="195" t="s">
        <v>228</v>
      </c>
      <c r="H183" s="196">
        <v>192</v>
      </c>
      <c r="I183" s="197"/>
      <c r="J183" s="198">
        <f>ROUND(I183*H183,2)</f>
        <v>0</v>
      </c>
      <c r="K183" s="194" t="s">
        <v>136</v>
      </c>
      <c r="L183" s="38"/>
      <c r="M183" s="199" t="s">
        <v>1</v>
      </c>
      <c r="N183" s="200" t="s">
        <v>38</v>
      </c>
      <c r="O183" s="66"/>
      <c r="P183" s="201">
        <f>O183*H183</f>
        <v>0</v>
      </c>
      <c r="Q183" s="201">
        <v>3.7010000000000001E-2</v>
      </c>
      <c r="R183" s="201">
        <f>Q183*H183</f>
        <v>7.1059200000000002</v>
      </c>
      <c r="S183" s="201">
        <v>0</v>
      </c>
      <c r="T183" s="202">
        <f>S183*H183</f>
        <v>0</v>
      </c>
      <c r="AR183" s="203" t="s">
        <v>137</v>
      </c>
      <c r="AT183" s="203" t="s">
        <v>132</v>
      </c>
      <c r="AU183" s="203" t="s">
        <v>83</v>
      </c>
      <c r="AY183" s="17" t="s">
        <v>130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81</v>
      </c>
      <c r="BK183" s="204">
        <f>ROUND(I183*H183,2)</f>
        <v>0</v>
      </c>
      <c r="BL183" s="17" t="s">
        <v>137</v>
      </c>
      <c r="BM183" s="203" t="s">
        <v>394</v>
      </c>
    </row>
    <row r="184" spans="2:65" s="12" customFormat="1" ht="11.25">
      <c r="B184" s="205"/>
      <c r="C184" s="206"/>
      <c r="D184" s="207" t="s">
        <v>139</v>
      </c>
      <c r="E184" s="208" t="s">
        <v>1</v>
      </c>
      <c r="F184" s="209" t="s">
        <v>441</v>
      </c>
      <c r="G184" s="206"/>
      <c r="H184" s="210">
        <v>192</v>
      </c>
      <c r="I184" s="211"/>
      <c r="J184" s="206"/>
      <c r="K184" s="206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139</v>
      </c>
      <c r="AU184" s="216" t="s">
        <v>83</v>
      </c>
      <c r="AV184" s="12" t="s">
        <v>83</v>
      </c>
      <c r="AW184" s="12" t="s">
        <v>30</v>
      </c>
      <c r="AX184" s="12" t="s">
        <v>81</v>
      </c>
      <c r="AY184" s="216" t="s">
        <v>130</v>
      </c>
    </row>
    <row r="185" spans="2:65" s="1" customFormat="1" ht="24" customHeight="1">
      <c r="B185" s="34"/>
      <c r="C185" s="239" t="s">
        <v>240</v>
      </c>
      <c r="D185" s="239" t="s">
        <v>205</v>
      </c>
      <c r="E185" s="240" t="s">
        <v>395</v>
      </c>
      <c r="F185" s="241" t="s">
        <v>396</v>
      </c>
      <c r="G185" s="242" t="s">
        <v>228</v>
      </c>
      <c r="H185" s="243">
        <v>192</v>
      </c>
      <c r="I185" s="244"/>
      <c r="J185" s="245">
        <f>ROUND(I185*H185,2)</f>
        <v>0</v>
      </c>
      <c r="K185" s="241" t="s">
        <v>136</v>
      </c>
      <c r="L185" s="246"/>
      <c r="M185" s="247" t="s">
        <v>1</v>
      </c>
      <c r="N185" s="248" t="s">
        <v>38</v>
      </c>
      <c r="O185" s="66"/>
      <c r="P185" s="201">
        <f>O185*H185</f>
        <v>0</v>
      </c>
      <c r="Q185" s="201">
        <v>1.9480000000000001E-2</v>
      </c>
      <c r="R185" s="201">
        <f>Q185*H185</f>
        <v>3.7401600000000004</v>
      </c>
      <c r="S185" s="201">
        <v>0</v>
      </c>
      <c r="T185" s="202">
        <f>S185*H185</f>
        <v>0</v>
      </c>
      <c r="AR185" s="203" t="s">
        <v>166</v>
      </c>
      <c r="AT185" s="203" t="s">
        <v>205</v>
      </c>
      <c r="AU185" s="203" t="s">
        <v>83</v>
      </c>
      <c r="AY185" s="17" t="s">
        <v>130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81</v>
      </c>
      <c r="BK185" s="204">
        <f>ROUND(I185*H185,2)</f>
        <v>0</v>
      </c>
      <c r="BL185" s="17" t="s">
        <v>137</v>
      </c>
      <c r="BM185" s="203" t="s">
        <v>397</v>
      </c>
    </row>
    <row r="186" spans="2:65" s="1" customFormat="1" ht="24" customHeight="1">
      <c r="B186" s="34"/>
      <c r="C186" s="192" t="s">
        <v>244</v>
      </c>
      <c r="D186" s="192" t="s">
        <v>132</v>
      </c>
      <c r="E186" s="193" t="s">
        <v>398</v>
      </c>
      <c r="F186" s="194" t="s">
        <v>399</v>
      </c>
      <c r="G186" s="195" t="s">
        <v>313</v>
      </c>
      <c r="H186" s="196">
        <v>16</v>
      </c>
      <c r="I186" s="197"/>
      <c r="J186" s="198">
        <f>ROUND(I186*H186,2)</f>
        <v>0</v>
      </c>
      <c r="K186" s="194" t="s">
        <v>136</v>
      </c>
      <c r="L186" s="38"/>
      <c r="M186" s="199" t="s">
        <v>1</v>
      </c>
      <c r="N186" s="200" t="s">
        <v>38</v>
      </c>
      <c r="O186" s="66"/>
      <c r="P186" s="201">
        <f>O186*H186</f>
        <v>0</v>
      </c>
      <c r="Q186" s="201">
        <v>6.0999999999999997E-4</v>
      </c>
      <c r="R186" s="201">
        <f>Q186*H186</f>
        <v>9.7599999999999996E-3</v>
      </c>
      <c r="S186" s="201">
        <v>0</v>
      </c>
      <c r="T186" s="202">
        <f>S186*H186</f>
        <v>0</v>
      </c>
      <c r="AR186" s="203" t="s">
        <v>137</v>
      </c>
      <c r="AT186" s="203" t="s">
        <v>132</v>
      </c>
      <c r="AU186" s="203" t="s">
        <v>83</v>
      </c>
      <c r="AY186" s="17" t="s">
        <v>130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81</v>
      </c>
      <c r="BK186" s="204">
        <f>ROUND(I186*H186,2)</f>
        <v>0</v>
      </c>
      <c r="BL186" s="17" t="s">
        <v>137</v>
      </c>
      <c r="BM186" s="203" t="s">
        <v>400</v>
      </c>
    </row>
    <row r="187" spans="2:65" s="12" customFormat="1" ht="11.25">
      <c r="B187" s="205"/>
      <c r="C187" s="206"/>
      <c r="D187" s="207" t="s">
        <v>139</v>
      </c>
      <c r="E187" s="208" t="s">
        <v>1</v>
      </c>
      <c r="F187" s="209" t="s">
        <v>211</v>
      </c>
      <c r="G187" s="206"/>
      <c r="H187" s="210">
        <v>16</v>
      </c>
      <c r="I187" s="211"/>
      <c r="J187" s="206"/>
      <c r="K187" s="206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139</v>
      </c>
      <c r="AU187" s="216" t="s">
        <v>83</v>
      </c>
      <c r="AV187" s="12" t="s">
        <v>83</v>
      </c>
      <c r="AW187" s="12" t="s">
        <v>30</v>
      </c>
      <c r="AX187" s="12" t="s">
        <v>81</v>
      </c>
      <c r="AY187" s="216" t="s">
        <v>130</v>
      </c>
    </row>
    <row r="188" spans="2:65" s="11" customFormat="1" ht="22.9" customHeight="1">
      <c r="B188" s="176"/>
      <c r="C188" s="177"/>
      <c r="D188" s="178" t="s">
        <v>72</v>
      </c>
      <c r="E188" s="190" t="s">
        <v>144</v>
      </c>
      <c r="F188" s="190" t="s">
        <v>254</v>
      </c>
      <c r="G188" s="177"/>
      <c r="H188" s="177"/>
      <c r="I188" s="180"/>
      <c r="J188" s="191">
        <f>BK188</f>
        <v>0</v>
      </c>
      <c r="K188" s="177"/>
      <c r="L188" s="182"/>
      <c r="M188" s="183"/>
      <c r="N188" s="184"/>
      <c r="O188" s="184"/>
      <c r="P188" s="185">
        <f>SUM(P189:P214)</f>
        <v>0</v>
      </c>
      <c r="Q188" s="184"/>
      <c r="R188" s="185">
        <f>SUM(R189:R214)</f>
        <v>396.93350623999999</v>
      </c>
      <c r="S188" s="184"/>
      <c r="T188" s="186">
        <f>SUM(T189:T214)</f>
        <v>0</v>
      </c>
      <c r="AR188" s="187" t="s">
        <v>81</v>
      </c>
      <c r="AT188" s="188" t="s">
        <v>72</v>
      </c>
      <c r="AU188" s="188" t="s">
        <v>81</v>
      </c>
      <c r="AY188" s="187" t="s">
        <v>130</v>
      </c>
      <c r="BK188" s="189">
        <f>SUM(BK189:BK214)</f>
        <v>0</v>
      </c>
    </row>
    <row r="189" spans="2:65" s="1" customFormat="1" ht="16.5" customHeight="1">
      <c r="B189" s="34"/>
      <c r="C189" s="192" t="s">
        <v>248</v>
      </c>
      <c r="D189" s="192" t="s">
        <v>132</v>
      </c>
      <c r="E189" s="193" t="s">
        <v>256</v>
      </c>
      <c r="F189" s="194" t="s">
        <v>257</v>
      </c>
      <c r="G189" s="195" t="s">
        <v>150</v>
      </c>
      <c r="H189" s="196">
        <v>11.52</v>
      </c>
      <c r="I189" s="197"/>
      <c r="J189" s="198">
        <f>ROUND(I189*H189,2)</f>
        <v>0</v>
      </c>
      <c r="K189" s="194" t="s">
        <v>136</v>
      </c>
      <c r="L189" s="38"/>
      <c r="M189" s="199" t="s">
        <v>1</v>
      </c>
      <c r="N189" s="200" t="s">
        <v>38</v>
      </c>
      <c r="O189" s="66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AR189" s="203" t="s">
        <v>137</v>
      </c>
      <c r="AT189" s="203" t="s">
        <v>132</v>
      </c>
      <c r="AU189" s="203" t="s">
        <v>83</v>
      </c>
      <c r="AY189" s="17" t="s">
        <v>130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81</v>
      </c>
      <c r="BK189" s="204">
        <f>ROUND(I189*H189,2)</f>
        <v>0</v>
      </c>
      <c r="BL189" s="17" t="s">
        <v>137</v>
      </c>
      <c r="BM189" s="203" t="s">
        <v>258</v>
      </c>
    </row>
    <row r="190" spans="2:65" s="12" customFormat="1" ht="11.25">
      <c r="B190" s="205"/>
      <c r="C190" s="206"/>
      <c r="D190" s="207" t="s">
        <v>139</v>
      </c>
      <c r="E190" s="208" t="s">
        <v>1</v>
      </c>
      <c r="F190" s="209" t="s">
        <v>444</v>
      </c>
      <c r="G190" s="206"/>
      <c r="H190" s="210">
        <v>11.52</v>
      </c>
      <c r="I190" s="211"/>
      <c r="J190" s="206"/>
      <c r="K190" s="206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139</v>
      </c>
      <c r="AU190" s="216" t="s">
        <v>83</v>
      </c>
      <c r="AV190" s="12" t="s">
        <v>83</v>
      </c>
      <c r="AW190" s="12" t="s">
        <v>30</v>
      </c>
      <c r="AX190" s="12" t="s">
        <v>81</v>
      </c>
      <c r="AY190" s="216" t="s">
        <v>130</v>
      </c>
    </row>
    <row r="191" spans="2:65" s="1" customFormat="1" ht="24" customHeight="1">
      <c r="B191" s="34"/>
      <c r="C191" s="192" t="s">
        <v>255</v>
      </c>
      <c r="D191" s="192" t="s">
        <v>132</v>
      </c>
      <c r="E191" s="193" t="s">
        <v>261</v>
      </c>
      <c r="F191" s="194" t="s">
        <v>262</v>
      </c>
      <c r="G191" s="195" t="s">
        <v>135</v>
      </c>
      <c r="H191" s="196">
        <v>48</v>
      </c>
      <c r="I191" s="197"/>
      <c r="J191" s="198">
        <f>ROUND(I191*H191,2)</f>
        <v>0</v>
      </c>
      <c r="K191" s="194" t="s">
        <v>136</v>
      </c>
      <c r="L191" s="38"/>
      <c r="M191" s="199" t="s">
        <v>1</v>
      </c>
      <c r="N191" s="200" t="s">
        <v>38</v>
      </c>
      <c r="O191" s="66"/>
      <c r="P191" s="201">
        <f>O191*H191</f>
        <v>0</v>
      </c>
      <c r="Q191" s="201">
        <v>2.5190000000000001E-2</v>
      </c>
      <c r="R191" s="201">
        <f>Q191*H191</f>
        <v>1.20912</v>
      </c>
      <c r="S191" s="201">
        <v>0</v>
      </c>
      <c r="T191" s="202">
        <f>S191*H191</f>
        <v>0</v>
      </c>
      <c r="AR191" s="203" t="s">
        <v>137</v>
      </c>
      <c r="AT191" s="203" t="s">
        <v>132</v>
      </c>
      <c r="AU191" s="203" t="s">
        <v>83</v>
      </c>
      <c r="AY191" s="17" t="s">
        <v>130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7" t="s">
        <v>81</v>
      </c>
      <c r="BK191" s="204">
        <f>ROUND(I191*H191,2)</f>
        <v>0</v>
      </c>
      <c r="BL191" s="17" t="s">
        <v>137</v>
      </c>
      <c r="BM191" s="203" t="s">
        <v>263</v>
      </c>
    </row>
    <row r="192" spans="2:65" s="12" customFormat="1" ht="11.25">
      <c r="B192" s="205"/>
      <c r="C192" s="206"/>
      <c r="D192" s="207" t="s">
        <v>139</v>
      </c>
      <c r="E192" s="208" t="s">
        <v>1</v>
      </c>
      <c r="F192" s="209" t="s">
        <v>445</v>
      </c>
      <c r="G192" s="206"/>
      <c r="H192" s="210">
        <v>38.4</v>
      </c>
      <c r="I192" s="211"/>
      <c r="J192" s="206"/>
      <c r="K192" s="206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139</v>
      </c>
      <c r="AU192" s="216" t="s">
        <v>83</v>
      </c>
      <c r="AV192" s="12" t="s">
        <v>83</v>
      </c>
      <c r="AW192" s="12" t="s">
        <v>30</v>
      </c>
      <c r="AX192" s="12" t="s">
        <v>73</v>
      </c>
      <c r="AY192" s="216" t="s">
        <v>130</v>
      </c>
    </row>
    <row r="193" spans="2:65" s="12" customFormat="1" ht="11.25">
      <c r="B193" s="205"/>
      <c r="C193" s="206"/>
      <c r="D193" s="207" t="s">
        <v>139</v>
      </c>
      <c r="E193" s="208" t="s">
        <v>1</v>
      </c>
      <c r="F193" s="209" t="s">
        <v>446</v>
      </c>
      <c r="G193" s="206"/>
      <c r="H193" s="210">
        <v>9.6</v>
      </c>
      <c r="I193" s="211"/>
      <c r="J193" s="206"/>
      <c r="K193" s="206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139</v>
      </c>
      <c r="AU193" s="216" t="s">
        <v>83</v>
      </c>
      <c r="AV193" s="12" t="s">
        <v>83</v>
      </c>
      <c r="AW193" s="12" t="s">
        <v>30</v>
      </c>
      <c r="AX193" s="12" t="s">
        <v>73</v>
      </c>
      <c r="AY193" s="216" t="s">
        <v>130</v>
      </c>
    </row>
    <row r="194" spans="2:65" s="13" customFormat="1" ht="11.25">
      <c r="B194" s="217"/>
      <c r="C194" s="218"/>
      <c r="D194" s="207" t="s">
        <v>139</v>
      </c>
      <c r="E194" s="219" t="s">
        <v>1</v>
      </c>
      <c r="F194" s="220" t="s">
        <v>183</v>
      </c>
      <c r="G194" s="218"/>
      <c r="H194" s="221">
        <v>48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139</v>
      </c>
      <c r="AU194" s="227" t="s">
        <v>83</v>
      </c>
      <c r="AV194" s="13" t="s">
        <v>137</v>
      </c>
      <c r="AW194" s="13" t="s">
        <v>30</v>
      </c>
      <c r="AX194" s="13" t="s">
        <v>81</v>
      </c>
      <c r="AY194" s="227" t="s">
        <v>130</v>
      </c>
    </row>
    <row r="195" spans="2:65" s="1" customFormat="1" ht="24" customHeight="1">
      <c r="B195" s="34"/>
      <c r="C195" s="192" t="s">
        <v>260</v>
      </c>
      <c r="D195" s="192" t="s">
        <v>132</v>
      </c>
      <c r="E195" s="193" t="s">
        <v>267</v>
      </c>
      <c r="F195" s="194" t="s">
        <v>268</v>
      </c>
      <c r="G195" s="195" t="s">
        <v>135</v>
      </c>
      <c r="H195" s="196">
        <v>48</v>
      </c>
      <c r="I195" s="197"/>
      <c r="J195" s="198">
        <f>ROUND(I195*H195,2)</f>
        <v>0</v>
      </c>
      <c r="K195" s="194" t="s">
        <v>136</v>
      </c>
      <c r="L195" s="38"/>
      <c r="M195" s="199" t="s">
        <v>1</v>
      </c>
      <c r="N195" s="200" t="s">
        <v>38</v>
      </c>
      <c r="O195" s="66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AR195" s="203" t="s">
        <v>137</v>
      </c>
      <c r="AT195" s="203" t="s">
        <v>132</v>
      </c>
      <c r="AU195" s="203" t="s">
        <v>83</v>
      </c>
      <c r="AY195" s="17" t="s">
        <v>130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81</v>
      </c>
      <c r="BK195" s="204">
        <f>ROUND(I195*H195,2)</f>
        <v>0</v>
      </c>
      <c r="BL195" s="17" t="s">
        <v>137</v>
      </c>
      <c r="BM195" s="203" t="s">
        <v>269</v>
      </c>
    </row>
    <row r="196" spans="2:65" s="12" customFormat="1" ht="11.25">
      <c r="B196" s="205"/>
      <c r="C196" s="206"/>
      <c r="D196" s="207" t="s">
        <v>139</v>
      </c>
      <c r="E196" s="208" t="s">
        <v>1</v>
      </c>
      <c r="F196" s="209" t="s">
        <v>445</v>
      </c>
      <c r="G196" s="206"/>
      <c r="H196" s="210">
        <v>38.4</v>
      </c>
      <c r="I196" s="211"/>
      <c r="J196" s="206"/>
      <c r="K196" s="206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139</v>
      </c>
      <c r="AU196" s="216" t="s">
        <v>83</v>
      </c>
      <c r="AV196" s="12" t="s">
        <v>83</v>
      </c>
      <c r="AW196" s="12" t="s">
        <v>30</v>
      </c>
      <c r="AX196" s="12" t="s">
        <v>73</v>
      </c>
      <c r="AY196" s="216" t="s">
        <v>130</v>
      </c>
    </row>
    <row r="197" spans="2:65" s="12" customFormat="1" ht="11.25">
      <c r="B197" s="205"/>
      <c r="C197" s="206"/>
      <c r="D197" s="207" t="s">
        <v>139</v>
      </c>
      <c r="E197" s="208" t="s">
        <v>1</v>
      </c>
      <c r="F197" s="209" t="s">
        <v>446</v>
      </c>
      <c r="G197" s="206"/>
      <c r="H197" s="210">
        <v>9.6</v>
      </c>
      <c r="I197" s="211"/>
      <c r="J197" s="206"/>
      <c r="K197" s="206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139</v>
      </c>
      <c r="AU197" s="216" t="s">
        <v>83</v>
      </c>
      <c r="AV197" s="12" t="s">
        <v>83</v>
      </c>
      <c r="AW197" s="12" t="s">
        <v>30</v>
      </c>
      <c r="AX197" s="12" t="s">
        <v>73</v>
      </c>
      <c r="AY197" s="216" t="s">
        <v>130</v>
      </c>
    </row>
    <row r="198" spans="2:65" s="13" customFormat="1" ht="11.25">
      <c r="B198" s="217"/>
      <c r="C198" s="218"/>
      <c r="D198" s="207" t="s">
        <v>139</v>
      </c>
      <c r="E198" s="219" t="s">
        <v>1</v>
      </c>
      <c r="F198" s="220" t="s">
        <v>183</v>
      </c>
      <c r="G198" s="218"/>
      <c r="H198" s="221">
        <v>48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139</v>
      </c>
      <c r="AU198" s="227" t="s">
        <v>83</v>
      </c>
      <c r="AV198" s="13" t="s">
        <v>137</v>
      </c>
      <c r="AW198" s="13" t="s">
        <v>30</v>
      </c>
      <c r="AX198" s="13" t="s">
        <v>81</v>
      </c>
      <c r="AY198" s="227" t="s">
        <v>130</v>
      </c>
    </row>
    <row r="199" spans="2:65" s="1" customFormat="1" ht="24" customHeight="1">
      <c r="B199" s="34"/>
      <c r="C199" s="192" t="s">
        <v>266</v>
      </c>
      <c r="D199" s="192" t="s">
        <v>132</v>
      </c>
      <c r="E199" s="193" t="s">
        <v>271</v>
      </c>
      <c r="F199" s="194" t="s">
        <v>272</v>
      </c>
      <c r="G199" s="195" t="s">
        <v>251</v>
      </c>
      <c r="H199" s="196">
        <v>0.92200000000000004</v>
      </c>
      <c r="I199" s="197"/>
      <c r="J199" s="198">
        <f>ROUND(I199*H199,2)</f>
        <v>0</v>
      </c>
      <c r="K199" s="194" t="s">
        <v>136</v>
      </c>
      <c r="L199" s="38"/>
      <c r="M199" s="199" t="s">
        <v>1</v>
      </c>
      <c r="N199" s="200" t="s">
        <v>38</v>
      </c>
      <c r="O199" s="66"/>
      <c r="P199" s="201">
        <f>O199*H199</f>
        <v>0</v>
      </c>
      <c r="Q199" s="201">
        <v>1.04711</v>
      </c>
      <c r="R199" s="201">
        <f>Q199*H199</f>
        <v>0.96543542000000004</v>
      </c>
      <c r="S199" s="201">
        <v>0</v>
      </c>
      <c r="T199" s="202">
        <f>S199*H199</f>
        <v>0</v>
      </c>
      <c r="AR199" s="203" t="s">
        <v>137</v>
      </c>
      <c r="AT199" s="203" t="s">
        <v>132</v>
      </c>
      <c r="AU199" s="203" t="s">
        <v>83</v>
      </c>
      <c r="AY199" s="17" t="s">
        <v>130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81</v>
      </c>
      <c r="BK199" s="204">
        <f>ROUND(I199*H199,2)</f>
        <v>0</v>
      </c>
      <c r="BL199" s="17" t="s">
        <v>137</v>
      </c>
      <c r="BM199" s="203" t="s">
        <v>273</v>
      </c>
    </row>
    <row r="200" spans="2:65" s="12" customFormat="1" ht="11.25">
      <c r="B200" s="205"/>
      <c r="C200" s="206"/>
      <c r="D200" s="207" t="s">
        <v>139</v>
      </c>
      <c r="E200" s="208" t="s">
        <v>1</v>
      </c>
      <c r="F200" s="209" t="s">
        <v>447</v>
      </c>
      <c r="G200" s="206"/>
      <c r="H200" s="210">
        <v>0.92200000000000004</v>
      </c>
      <c r="I200" s="211"/>
      <c r="J200" s="206"/>
      <c r="K200" s="206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139</v>
      </c>
      <c r="AU200" s="216" t="s">
        <v>83</v>
      </c>
      <c r="AV200" s="12" t="s">
        <v>83</v>
      </c>
      <c r="AW200" s="12" t="s">
        <v>30</v>
      </c>
      <c r="AX200" s="12" t="s">
        <v>81</v>
      </c>
      <c r="AY200" s="216" t="s">
        <v>130</v>
      </c>
    </row>
    <row r="201" spans="2:65" s="1" customFormat="1" ht="24" customHeight="1">
      <c r="B201" s="34"/>
      <c r="C201" s="192" t="s">
        <v>270</v>
      </c>
      <c r="D201" s="192" t="s">
        <v>132</v>
      </c>
      <c r="E201" s="193" t="s">
        <v>276</v>
      </c>
      <c r="F201" s="194" t="s">
        <v>277</v>
      </c>
      <c r="G201" s="195" t="s">
        <v>150</v>
      </c>
      <c r="H201" s="196">
        <v>65.28</v>
      </c>
      <c r="I201" s="197"/>
      <c r="J201" s="198">
        <f>ROUND(I201*H201,2)</f>
        <v>0</v>
      </c>
      <c r="K201" s="194" t="s">
        <v>136</v>
      </c>
      <c r="L201" s="38"/>
      <c r="M201" s="199" t="s">
        <v>1</v>
      </c>
      <c r="N201" s="200" t="s">
        <v>38</v>
      </c>
      <c r="O201" s="66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AR201" s="203" t="s">
        <v>137</v>
      </c>
      <c r="AT201" s="203" t="s">
        <v>132</v>
      </c>
      <c r="AU201" s="203" t="s">
        <v>83</v>
      </c>
      <c r="AY201" s="17" t="s">
        <v>130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81</v>
      </c>
      <c r="BK201" s="204">
        <f>ROUND(I201*H201,2)</f>
        <v>0</v>
      </c>
      <c r="BL201" s="17" t="s">
        <v>137</v>
      </c>
      <c r="BM201" s="203" t="s">
        <v>278</v>
      </c>
    </row>
    <row r="202" spans="2:65" s="12" customFormat="1" ht="11.25">
      <c r="B202" s="205"/>
      <c r="C202" s="206"/>
      <c r="D202" s="207" t="s">
        <v>139</v>
      </c>
      <c r="E202" s="208" t="s">
        <v>1</v>
      </c>
      <c r="F202" s="209" t="s">
        <v>448</v>
      </c>
      <c r="G202" s="206"/>
      <c r="H202" s="210">
        <v>65.28</v>
      </c>
      <c r="I202" s="211"/>
      <c r="J202" s="206"/>
      <c r="K202" s="206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139</v>
      </c>
      <c r="AU202" s="216" t="s">
        <v>83</v>
      </c>
      <c r="AV202" s="12" t="s">
        <v>83</v>
      </c>
      <c r="AW202" s="12" t="s">
        <v>30</v>
      </c>
      <c r="AX202" s="12" t="s">
        <v>81</v>
      </c>
      <c r="AY202" s="216" t="s">
        <v>130</v>
      </c>
    </row>
    <row r="203" spans="2:65" s="1" customFormat="1" ht="24" customHeight="1">
      <c r="B203" s="34"/>
      <c r="C203" s="192" t="s">
        <v>275</v>
      </c>
      <c r="D203" s="192" t="s">
        <v>132</v>
      </c>
      <c r="E203" s="193" t="s">
        <v>281</v>
      </c>
      <c r="F203" s="194" t="s">
        <v>282</v>
      </c>
      <c r="G203" s="195" t="s">
        <v>135</v>
      </c>
      <c r="H203" s="196">
        <v>172.8</v>
      </c>
      <c r="I203" s="197"/>
      <c r="J203" s="198">
        <f>ROUND(I203*H203,2)</f>
        <v>0</v>
      </c>
      <c r="K203" s="194" t="s">
        <v>136</v>
      </c>
      <c r="L203" s="38"/>
      <c r="M203" s="199" t="s">
        <v>1</v>
      </c>
      <c r="N203" s="200" t="s">
        <v>38</v>
      </c>
      <c r="O203" s="66"/>
      <c r="P203" s="201">
        <f>O203*H203</f>
        <v>0</v>
      </c>
      <c r="Q203" s="201">
        <v>2.3700000000000001E-3</v>
      </c>
      <c r="R203" s="201">
        <f>Q203*H203</f>
        <v>0.40953600000000007</v>
      </c>
      <c r="S203" s="201">
        <v>0</v>
      </c>
      <c r="T203" s="202">
        <f>S203*H203</f>
        <v>0</v>
      </c>
      <c r="AR203" s="203" t="s">
        <v>137</v>
      </c>
      <c r="AT203" s="203" t="s">
        <v>132</v>
      </c>
      <c r="AU203" s="203" t="s">
        <v>83</v>
      </c>
      <c r="AY203" s="17" t="s">
        <v>130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81</v>
      </c>
      <c r="BK203" s="204">
        <f>ROUND(I203*H203,2)</f>
        <v>0</v>
      </c>
      <c r="BL203" s="17" t="s">
        <v>137</v>
      </c>
      <c r="BM203" s="203" t="s">
        <v>283</v>
      </c>
    </row>
    <row r="204" spans="2:65" s="12" customFormat="1" ht="11.25">
      <c r="B204" s="205"/>
      <c r="C204" s="206"/>
      <c r="D204" s="207" t="s">
        <v>139</v>
      </c>
      <c r="E204" s="208" t="s">
        <v>1</v>
      </c>
      <c r="F204" s="209" t="s">
        <v>449</v>
      </c>
      <c r="G204" s="206"/>
      <c r="H204" s="210">
        <v>86.4</v>
      </c>
      <c r="I204" s="211"/>
      <c r="J204" s="206"/>
      <c r="K204" s="206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139</v>
      </c>
      <c r="AU204" s="216" t="s">
        <v>83</v>
      </c>
      <c r="AV204" s="12" t="s">
        <v>83</v>
      </c>
      <c r="AW204" s="12" t="s">
        <v>30</v>
      </c>
      <c r="AX204" s="12" t="s">
        <v>73</v>
      </c>
      <c r="AY204" s="216" t="s">
        <v>130</v>
      </c>
    </row>
    <row r="205" spans="2:65" s="12" customFormat="1" ht="11.25">
      <c r="B205" s="205"/>
      <c r="C205" s="206"/>
      <c r="D205" s="207" t="s">
        <v>139</v>
      </c>
      <c r="E205" s="208" t="s">
        <v>1</v>
      </c>
      <c r="F205" s="209" t="s">
        <v>450</v>
      </c>
      <c r="G205" s="206"/>
      <c r="H205" s="210">
        <v>86.4</v>
      </c>
      <c r="I205" s="211"/>
      <c r="J205" s="206"/>
      <c r="K205" s="206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139</v>
      </c>
      <c r="AU205" s="216" t="s">
        <v>83</v>
      </c>
      <c r="AV205" s="12" t="s">
        <v>83</v>
      </c>
      <c r="AW205" s="12" t="s">
        <v>30</v>
      </c>
      <c r="AX205" s="12" t="s">
        <v>73</v>
      </c>
      <c r="AY205" s="216" t="s">
        <v>130</v>
      </c>
    </row>
    <row r="206" spans="2:65" s="13" customFormat="1" ht="11.25">
      <c r="B206" s="217"/>
      <c r="C206" s="218"/>
      <c r="D206" s="207" t="s">
        <v>139</v>
      </c>
      <c r="E206" s="219" t="s">
        <v>1</v>
      </c>
      <c r="F206" s="220" t="s">
        <v>183</v>
      </c>
      <c r="G206" s="218"/>
      <c r="H206" s="221">
        <v>172.8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139</v>
      </c>
      <c r="AU206" s="227" t="s">
        <v>83</v>
      </c>
      <c r="AV206" s="13" t="s">
        <v>137</v>
      </c>
      <c r="AW206" s="13" t="s">
        <v>30</v>
      </c>
      <c r="AX206" s="13" t="s">
        <v>81</v>
      </c>
      <c r="AY206" s="227" t="s">
        <v>130</v>
      </c>
    </row>
    <row r="207" spans="2:65" s="1" customFormat="1" ht="24" customHeight="1">
      <c r="B207" s="34"/>
      <c r="C207" s="192" t="s">
        <v>280</v>
      </c>
      <c r="D207" s="192" t="s">
        <v>132</v>
      </c>
      <c r="E207" s="193" t="s">
        <v>287</v>
      </c>
      <c r="F207" s="194" t="s">
        <v>288</v>
      </c>
      <c r="G207" s="195" t="s">
        <v>135</v>
      </c>
      <c r="H207" s="196">
        <v>172.8</v>
      </c>
      <c r="I207" s="197"/>
      <c r="J207" s="198">
        <f>ROUND(I207*H207,2)</f>
        <v>0</v>
      </c>
      <c r="K207" s="194" t="s">
        <v>136</v>
      </c>
      <c r="L207" s="38"/>
      <c r="M207" s="199" t="s">
        <v>1</v>
      </c>
      <c r="N207" s="200" t="s">
        <v>38</v>
      </c>
      <c r="O207" s="66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AR207" s="203" t="s">
        <v>137</v>
      </c>
      <c r="AT207" s="203" t="s">
        <v>132</v>
      </c>
      <c r="AU207" s="203" t="s">
        <v>83</v>
      </c>
      <c r="AY207" s="17" t="s">
        <v>130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81</v>
      </c>
      <c r="BK207" s="204">
        <f>ROUND(I207*H207,2)</f>
        <v>0</v>
      </c>
      <c r="BL207" s="17" t="s">
        <v>137</v>
      </c>
      <c r="BM207" s="203" t="s">
        <v>289</v>
      </c>
    </row>
    <row r="208" spans="2:65" s="12" customFormat="1" ht="11.25">
      <c r="B208" s="205"/>
      <c r="C208" s="206"/>
      <c r="D208" s="207" t="s">
        <v>139</v>
      </c>
      <c r="E208" s="208" t="s">
        <v>1</v>
      </c>
      <c r="F208" s="209" t="s">
        <v>449</v>
      </c>
      <c r="G208" s="206"/>
      <c r="H208" s="210">
        <v>86.4</v>
      </c>
      <c r="I208" s="211"/>
      <c r="J208" s="206"/>
      <c r="K208" s="206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139</v>
      </c>
      <c r="AU208" s="216" t="s">
        <v>83</v>
      </c>
      <c r="AV208" s="12" t="s">
        <v>83</v>
      </c>
      <c r="AW208" s="12" t="s">
        <v>30</v>
      </c>
      <c r="AX208" s="12" t="s">
        <v>73</v>
      </c>
      <c r="AY208" s="216" t="s">
        <v>130</v>
      </c>
    </row>
    <row r="209" spans="2:65" s="12" customFormat="1" ht="11.25">
      <c r="B209" s="205"/>
      <c r="C209" s="206"/>
      <c r="D209" s="207" t="s">
        <v>139</v>
      </c>
      <c r="E209" s="208" t="s">
        <v>1</v>
      </c>
      <c r="F209" s="209" t="s">
        <v>450</v>
      </c>
      <c r="G209" s="206"/>
      <c r="H209" s="210">
        <v>86.4</v>
      </c>
      <c r="I209" s="211"/>
      <c r="J209" s="206"/>
      <c r="K209" s="206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139</v>
      </c>
      <c r="AU209" s="216" t="s">
        <v>83</v>
      </c>
      <c r="AV209" s="12" t="s">
        <v>83</v>
      </c>
      <c r="AW209" s="12" t="s">
        <v>30</v>
      </c>
      <c r="AX209" s="12" t="s">
        <v>73</v>
      </c>
      <c r="AY209" s="216" t="s">
        <v>130</v>
      </c>
    </row>
    <row r="210" spans="2:65" s="13" customFormat="1" ht="11.25">
      <c r="B210" s="217"/>
      <c r="C210" s="218"/>
      <c r="D210" s="207" t="s">
        <v>139</v>
      </c>
      <c r="E210" s="219" t="s">
        <v>1</v>
      </c>
      <c r="F210" s="220" t="s">
        <v>183</v>
      </c>
      <c r="G210" s="218"/>
      <c r="H210" s="221">
        <v>172.8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139</v>
      </c>
      <c r="AU210" s="227" t="s">
        <v>83</v>
      </c>
      <c r="AV210" s="13" t="s">
        <v>137</v>
      </c>
      <c r="AW210" s="13" t="s">
        <v>30</v>
      </c>
      <c r="AX210" s="13" t="s">
        <v>81</v>
      </c>
      <c r="AY210" s="227" t="s">
        <v>130</v>
      </c>
    </row>
    <row r="211" spans="2:65" s="1" customFormat="1" ht="24" customHeight="1">
      <c r="B211" s="34"/>
      <c r="C211" s="192" t="s">
        <v>286</v>
      </c>
      <c r="D211" s="192" t="s">
        <v>132</v>
      </c>
      <c r="E211" s="193" t="s">
        <v>291</v>
      </c>
      <c r="F211" s="194" t="s">
        <v>292</v>
      </c>
      <c r="G211" s="195" t="s">
        <v>251</v>
      </c>
      <c r="H211" s="196">
        <v>5.2220000000000004</v>
      </c>
      <c r="I211" s="197"/>
      <c r="J211" s="198">
        <f>ROUND(I211*H211,2)</f>
        <v>0</v>
      </c>
      <c r="K211" s="194" t="s">
        <v>136</v>
      </c>
      <c r="L211" s="38"/>
      <c r="M211" s="199" t="s">
        <v>1</v>
      </c>
      <c r="N211" s="200" t="s">
        <v>38</v>
      </c>
      <c r="O211" s="66"/>
      <c r="P211" s="201">
        <f>O211*H211</f>
        <v>0</v>
      </c>
      <c r="Q211" s="201">
        <v>1.04331</v>
      </c>
      <c r="R211" s="201">
        <f>Q211*H211</f>
        <v>5.4481648200000006</v>
      </c>
      <c r="S211" s="201">
        <v>0</v>
      </c>
      <c r="T211" s="202">
        <f>S211*H211</f>
        <v>0</v>
      </c>
      <c r="AR211" s="203" t="s">
        <v>137</v>
      </c>
      <c r="AT211" s="203" t="s">
        <v>132</v>
      </c>
      <c r="AU211" s="203" t="s">
        <v>83</v>
      </c>
      <c r="AY211" s="17" t="s">
        <v>130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81</v>
      </c>
      <c r="BK211" s="204">
        <f>ROUND(I211*H211,2)</f>
        <v>0</v>
      </c>
      <c r="BL211" s="17" t="s">
        <v>137</v>
      </c>
      <c r="BM211" s="203" t="s">
        <v>293</v>
      </c>
    </row>
    <row r="212" spans="2:65" s="12" customFormat="1" ht="11.25">
      <c r="B212" s="205"/>
      <c r="C212" s="206"/>
      <c r="D212" s="207" t="s">
        <v>139</v>
      </c>
      <c r="E212" s="208" t="s">
        <v>1</v>
      </c>
      <c r="F212" s="209" t="s">
        <v>451</v>
      </c>
      <c r="G212" s="206"/>
      <c r="H212" s="210">
        <v>5.2220000000000004</v>
      </c>
      <c r="I212" s="211"/>
      <c r="J212" s="206"/>
      <c r="K212" s="206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139</v>
      </c>
      <c r="AU212" s="216" t="s">
        <v>83</v>
      </c>
      <c r="AV212" s="12" t="s">
        <v>83</v>
      </c>
      <c r="AW212" s="12" t="s">
        <v>30</v>
      </c>
      <c r="AX212" s="12" t="s">
        <v>81</v>
      </c>
      <c r="AY212" s="216" t="s">
        <v>130</v>
      </c>
    </row>
    <row r="213" spans="2:65" s="1" customFormat="1" ht="24" customHeight="1">
      <c r="B213" s="34"/>
      <c r="C213" s="192" t="s">
        <v>290</v>
      </c>
      <c r="D213" s="192" t="s">
        <v>132</v>
      </c>
      <c r="E213" s="193" t="s">
        <v>296</v>
      </c>
      <c r="F213" s="194" t="s">
        <v>297</v>
      </c>
      <c r="G213" s="195" t="s">
        <v>150</v>
      </c>
      <c r="H213" s="196">
        <v>186.3</v>
      </c>
      <c r="I213" s="197"/>
      <c r="J213" s="198">
        <f>ROUND(I213*H213,2)</f>
        <v>0</v>
      </c>
      <c r="K213" s="194" t="s">
        <v>136</v>
      </c>
      <c r="L213" s="38"/>
      <c r="M213" s="199" t="s">
        <v>1</v>
      </c>
      <c r="N213" s="200" t="s">
        <v>38</v>
      </c>
      <c r="O213" s="66"/>
      <c r="P213" s="201">
        <f>O213*H213</f>
        <v>0</v>
      </c>
      <c r="Q213" s="201">
        <v>2.0874999999999999</v>
      </c>
      <c r="R213" s="201">
        <f>Q213*H213</f>
        <v>388.90125</v>
      </c>
      <c r="S213" s="201">
        <v>0</v>
      </c>
      <c r="T213" s="202">
        <f>S213*H213</f>
        <v>0</v>
      </c>
      <c r="AR213" s="203" t="s">
        <v>137</v>
      </c>
      <c r="AT213" s="203" t="s">
        <v>132</v>
      </c>
      <c r="AU213" s="203" t="s">
        <v>83</v>
      </c>
      <c r="AY213" s="17" t="s">
        <v>130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7" t="s">
        <v>81</v>
      </c>
      <c r="BK213" s="204">
        <f>ROUND(I213*H213,2)</f>
        <v>0</v>
      </c>
      <c r="BL213" s="17" t="s">
        <v>137</v>
      </c>
      <c r="BM213" s="203" t="s">
        <v>298</v>
      </c>
    </row>
    <row r="214" spans="2:65" s="12" customFormat="1" ht="11.25">
      <c r="B214" s="205"/>
      <c r="C214" s="206"/>
      <c r="D214" s="207" t="s">
        <v>139</v>
      </c>
      <c r="E214" s="208" t="s">
        <v>1</v>
      </c>
      <c r="F214" s="209" t="s">
        <v>452</v>
      </c>
      <c r="G214" s="206"/>
      <c r="H214" s="210">
        <v>186.3</v>
      </c>
      <c r="I214" s="211"/>
      <c r="J214" s="206"/>
      <c r="K214" s="206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139</v>
      </c>
      <c r="AU214" s="216" t="s">
        <v>83</v>
      </c>
      <c r="AV214" s="12" t="s">
        <v>83</v>
      </c>
      <c r="AW214" s="12" t="s">
        <v>30</v>
      </c>
      <c r="AX214" s="12" t="s">
        <v>81</v>
      </c>
      <c r="AY214" s="216" t="s">
        <v>130</v>
      </c>
    </row>
    <row r="215" spans="2:65" s="11" customFormat="1" ht="22.9" customHeight="1">
      <c r="B215" s="176"/>
      <c r="C215" s="177"/>
      <c r="D215" s="178" t="s">
        <v>72</v>
      </c>
      <c r="E215" s="190" t="s">
        <v>153</v>
      </c>
      <c r="F215" s="190" t="s">
        <v>300</v>
      </c>
      <c r="G215" s="177"/>
      <c r="H215" s="177"/>
      <c r="I215" s="180"/>
      <c r="J215" s="191">
        <f>BK215</f>
        <v>0</v>
      </c>
      <c r="K215" s="177"/>
      <c r="L215" s="182"/>
      <c r="M215" s="183"/>
      <c r="N215" s="184"/>
      <c r="O215" s="184"/>
      <c r="P215" s="185">
        <f>SUM(P216:P217)</f>
        <v>0</v>
      </c>
      <c r="Q215" s="184"/>
      <c r="R215" s="185">
        <f>SUM(R216:R217)</f>
        <v>285.87617280000001</v>
      </c>
      <c r="S215" s="184"/>
      <c r="T215" s="186">
        <f>SUM(T216:T217)</f>
        <v>0</v>
      </c>
      <c r="AR215" s="187" t="s">
        <v>81</v>
      </c>
      <c r="AT215" s="188" t="s">
        <v>72</v>
      </c>
      <c r="AU215" s="188" t="s">
        <v>81</v>
      </c>
      <c r="AY215" s="187" t="s">
        <v>130</v>
      </c>
      <c r="BK215" s="189">
        <f>SUM(BK216:BK217)</f>
        <v>0</v>
      </c>
    </row>
    <row r="216" spans="2:65" s="1" customFormat="1" ht="36" customHeight="1">
      <c r="B216" s="34"/>
      <c r="C216" s="192" t="s">
        <v>295</v>
      </c>
      <c r="D216" s="192" t="s">
        <v>132</v>
      </c>
      <c r="E216" s="193" t="s">
        <v>302</v>
      </c>
      <c r="F216" s="194" t="s">
        <v>303</v>
      </c>
      <c r="G216" s="195" t="s">
        <v>135</v>
      </c>
      <c r="H216" s="196">
        <v>288</v>
      </c>
      <c r="I216" s="197"/>
      <c r="J216" s="198">
        <f>ROUND(I216*H216,2)</f>
        <v>0</v>
      </c>
      <c r="K216" s="194" t="s">
        <v>136</v>
      </c>
      <c r="L216" s="38"/>
      <c r="M216" s="199" t="s">
        <v>1</v>
      </c>
      <c r="N216" s="200" t="s">
        <v>38</v>
      </c>
      <c r="O216" s="66"/>
      <c r="P216" s="201">
        <f>O216*H216</f>
        <v>0</v>
      </c>
      <c r="Q216" s="201">
        <v>0.9926256</v>
      </c>
      <c r="R216" s="201">
        <f>Q216*H216</f>
        <v>285.87617280000001</v>
      </c>
      <c r="S216" s="201">
        <v>0</v>
      </c>
      <c r="T216" s="202">
        <f>S216*H216</f>
        <v>0</v>
      </c>
      <c r="AR216" s="203" t="s">
        <v>137</v>
      </c>
      <c r="AT216" s="203" t="s">
        <v>132</v>
      </c>
      <c r="AU216" s="203" t="s">
        <v>83</v>
      </c>
      <c r="AY216" s="17" t="s">
        <v>130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81</v>
      </c>
      <c r="BK216" s="204">
        <f>ROUND(I216*H216,2)</f>
        <v>0</v>
      </c>
      <c r="BL216" s="17" t="s">
        <v>137</v>
      </c>
      <c r="BM216" s="203" t="s">
        <v>304</v>
      </c>
    </row>
    <row r="217" spans="2:65" s="12" customFormat="1" ht="11.25">
      <c r="B217" s="205"/>
      <c r="C217" s="206"/>
      <c r="D217" s="207" t="s">
        <v>139</v>
      </c>
      <c r="E217" s="208" t="s">
        <v>1</v>
      </c>
      <c r="F217" s="209" t="s">
        <v>437</v>
      </c>
      <c r="G217" s="206"/>
      <c r="H217" s="210">
        <v>288</v>
      </c>
      <c r="I217" s="211"/>
      <c r="J217" s="206"/>
      <c r="K217" s="206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139</v>
      </c>
      <c r="AU217" s="216" t="s">
        <v>83</v>
      </c>
      <c r="AV217" s="12" t="s">
        <v>83</v>
      </c>
      <c r="AW217" s="12" t="s">
        <v>30</v>
      </c>
      <c r="AX217" s="12" t="s">
        <v>81</v>
      </c>
      <c r="AY217" s="216" t="s">
        <v>130</v>
      </c>
    </row>
    <row r="218" spans="2:65" s="11" customFormat="1" ht="22.9" customHeight="1">
      <c r="B218" s="176"/>
      <c r="C218" s="177"/>
      <c r="D218" s="178" t="s">
        <v>72</v>
      </c>
      <c r="E218" s="190" t="s">
        <v>171</v>
      </c>
      <c r="F218" s="190" t="s">
        <v>305</v>
      </c>
      <c r="G218" s="177"/>
      <c r="H218" s="177"/>
      <c r="I218" s="180"/>
      <c r="J218" s="191">
        <f>BK218</f>
        <v>0</v>
      </c>
      <c r="K218" s="177"/>
      <c r="L218" s="182"/>
      <c r="M218" s="183"/>
      <c r="N218" s="184"/>
      <c r="O218" s="184"/>
      <c r="P218" s="185">
        <f>SUM(P219:P231)</f>
        <v>0</v>
      </c>
      <c r="Q218" s="184"/>
      <c r="R218" s="185">
        <f>SUM(R219:R231)</f>
        <v>36.634030000000003</v>
      </c>
      <c r="S218" s="184"/>
      <c r="T218" s="186">
        <f>SUM(T219:T231)</f>
        <v>0</v>
      </c>
      <c r="AR218" s="187" t="s">
        <v>81</v>
      </c>
      <c r="AT218" s="188" t="s">
        <v>72</v>
      </c>
      <c r="AU218" s="188" t="s">
        <v>81</v>
      </c>
      <c r="AY218" s="187" t="s">
        <v>130</v>
      </c>
      <c r="BK218" s="189">
        <f>SUM(BK219:BK231)</f>
        <v>0</v>
      </c>
    </row>
    <row r="219" spans="2:65" s="1" customFormat="1" ht="24" customHeight="1">
      <c r="B219" s="34"/>
      <c r="C219" s="192" t="s">
        <v>301</v>
      </c>
      <c r="D219" s="192" t="s">
        <v>132</v>
      </c>
      <c r="E219" s="193" t="s">
        <v>307</v>
      </c>
      <c r="F219" s="194" t="s">
        <v>308</v>
      </c>
      <c r="G219" s="195" t="s">
        <v>228</v>
      </c>
      <c r="H219" s="196">
        <v>56</v>
      </c>
      <c r="I219" s="197"/>
      <c r="J219" s="198">
        <f>ROUND(I219*H219,2)</f>
        <v>0</v>
      </c>
      <c r="K219" s="194" t="s">
        <v>136</v>
      </c>
      <c r="L219" s="38"/>
      <c r="M219" s="199" t="s">
        <v>1</v>
      </c>
      <c r="N219" s="200" t="s">
        <v>38</v>
      </c>
      <c r="O219" s="66"/>
      <c r="P219" s="201">
        <f>O219*H219</f>
        <v>0</v>
      </c>
      <c r="Q219" s="201">
        <v>7.0550000000000002E-2</v>
      </c>
      <c r="R219" s="201">
        <f>Q219*H219</f>
        <v>3.9508000000000001</v>
      </c>
      <c r="S219" s="201">
        <v>0</v>
      </c>
      <c r="T219" s="202">
        <f>S219*H219</f>
        <v>0</v>
      </c>
      <c r="AR219" s="203" t="s">
        <v>137</v>
      </c>
      <c r="AT219" s="203" t="s">
        <v>132</v>
      </c>
      <c r="AU219" s="203" t="s">
        <v>83</v>
      </c>
      <c r="AY219" s="17" t="s">
        <v>130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81</v>
      </c>
      <c r="BK219" s="204">
        <f>ROUND(I219*H219,2)</f>
        <v>0</v>
      </c>
      <c r="BL219" s="17" t="s">
        <v>137</v>
      </c>
      <c r="BM219" s="203" t="s">
        <v>309</v>
      </c>
    </row>
    <row r="220" spans="2:65" s="12" customFormat="1" ht="11.25">
      <c r="B220" s="205"/>
      <c r="C220" s="206"/>
      <c r="D220" s="207" t="s">
        <v>139</v>
      </c>
      <c r="E220" s="208" t="s">
        <v>1</v>
      </c>
      <c r="F220" s="209" t="s">
        <v>453</v>
      </c>
      <c r="G220" s="206"/>
      <c r="H220" s="210">
        <v>48</v>
      </c>
      <c r="I220" s="211"/>
      <c r="J220" s="206"/>
      <c r="K220" s="206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139</v>
      </c>
      <c r="AU220" s="216" t="s">
        <v>83</v>
      </c>
      <c r="AV220" s="12" t="s">
        <v>83</v>
      </c>
      <c r="AW220" s="12" t="s">
        <v>30</v>
      </c>
      <c r="AX220" s="12" t="s">
        <v>73</v>
      </c>
      <c r="AY220" s="216" t="s">
        <v>130</v>
      </c>
    </row>
    <row r="221" spans="2:65" s="12" customFormat="1" ht="11.25">
      <c r="B221" s="205"/>
      <c r="C221" s="206"/>
      <c r="D221" s="207" t="s">
        <v>139</v>
      </c>
      <c r="E221" s="208" t="s">
        <v>1</v>
      </c>
      <c r="F221" s="209" t="s">
        <v>166</v>
      </c>
      <c r="G221" s="206"/>
      <c r="H221" s="210">
        <v>8</v>
      </c>
      <c r="I221" s="211"/>
      <c r="J221" s="206"/>
      <c r="K221" s="206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139</v>
      </c>
      <c r="AU221" s="216" t="s">
        <v>83</v>
      </c>
      <c r="AV221" s="12" t="s">
        <v>83</v>
      </c>
      <c r="AW221" s="12" t="s">
        <v>30</v>
      </c>
      <c r="AX221" s="12" t="s">
        <v>73</v>
      </c>
      <c r="AY221" s="216" t="s">
        <v>130</v>
      </c>
    </row>
    <row r="222" spans="2:65" s="13" customFormat="1" ht="11.25">
      <c r="B222" s="217"/>
      <c r="C222" s="218"/>
      <c r="D222" s="207" t="s">
        <v>139</v>
      </c>
      <c r="E222" s="219" t="s">
        <v>1</v>
      </c>
      <c r="F222" s="220" t="s">
        <v>183</v>
      </c>
      <c r="G222" s="218"/>
      <c r="H222" s="221">
        <v>56</v>
      </c>
      <c r="I222" s="222"/>
      <c r="J222" s="218"/>
      <c r="K222" s="218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139</v>
      </c>
      <c r="AU222" s="227" t="s">
        <v>83</v>
      </c>
      <c r="AV222" s="13" t="s">
        <v>137</v>
      </c>
      <c r="AW222" s="13" t="s">
        <v>30</v>
      </c>
      <c r="AX222" s="13" t="s">
        <v>81</v>
      </c>
      <c r="AY222" s="227" t="s">
        <v>130</v>
      </c>
    </row>
    <row r="223" spans="2:65" s="1" customFormat="1" ht="16.5" customHeight="1">
      <c r="B223" s="34"/>
      <c r="C223" s="192" t="s">
        <v>306</v>
      </c>
      <c r="D223" s="192" t="s">
        <v>132</v>
      </c>
      <c r="E223" s="193" t="s">
        <v>311</v>
      </c>
      <c r="F223" s="194" t="s">
        <v>312</v>
      </c>
      <c r="G223" s="195" t="s">
        <v>313</v>
      </c>
      <c r="H223" s="196">
        <v>1</v>
      </c>
      <c r="I223" s="197"/>
      <c r="J223" s="198">
        <f>ROUND(I223*H223,2)</f>
        <v>0</v>
      </c>
      <c r="K223" s="194" t="s">
        <v>136</v>
      </c>
      <c r="L223" s="38"/>
      <c r="M223" s="199" t="s">
        <v>1</v>
      </c>
      <c r="N223" s="200" t="s">
        <v>38</v>
      </c>
      <c r="O223" s="66"/>
      <c r="P223" s="201">
        <f>O223*H223</f>
        <v>0</v>
      </c>
      <c r="Q223" s="201">
        <v>4.4049999999999999E-2</v>
      </c>
      <c r="R223" s="201">
        <f>Q223*H223</f>
        <v>4.4049999999999999E-2</v>
      </c>
      <c r="S223" s="201">
        <v>0</v>
      </c>
      <c r="T223" s="202">
        <f>S223*H223</f>
        <v>0</v>
      </c>
      <c r="AR223" s="203" t="s">
        <v>137</v>
      </c>
      <c r="AT223" s="203" t="s">
        <v>132</v>
      </c>
      <c r="AU223" s="203" t="s">
        <v>83</v>
      </c>
      <c r="AY223" s="17" t="s">
        <v>130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81</v>
      </c>
      <c r="BK223" s="204">
        <f>ROUND(I223*H223,2)</f>
        <v>0</v>
      </c>
      <c r="BL223" s="17" t="s">
        <v>137</v>
      </c>
      <c r="BM223" s="203" t="s">
        <v>454</v>
      </c>
    </row>
    <row r="224" spans="2:65" s="1" customFormat="1" ht="24" customHeight="1">
      <c r="B224" s="34"/>
      <c r="C224" s="192" t="s">
        <v>310</v>
      </c>
      <c r="D224" s="192" t="s">
        <v>132</v>
      </c>
      <c r="E224" s="193" t="s">
        <v>316</v>
      </c>
      <c r="F224" s="194" t="s">
        <v>317</v>
      </c>
      <c r="G224" s="195" t="s">
        <v>313</v>
      </c>
      <c r="H224" s="196">
        <v>1</v>
      </c>
      <c r="I224" s="197"/>
      <c r="J224" s="198">
        <f>ROUND(I224*H224,2)</f>
        <v>0</v>
      </c>
      <c r="K224" s="194" t="s">
        <v>136</v>
      </c>
      <c r="L224" s="38"/>
      <c r="M224" s="199" t="s">
        <v>1</v>
      </c>
      <c r="N224" s="200" t="s">
        <v>38</v>
      </c>
      <c r="O224" s="66"/>
      <c r="P224" s="201">
        <f>O224*H224</f>
        <v>0</v>
      </c>
      <c r="Q224" s="201">
        <v>4.8500000000000001E-2</v>
      </c>
      <c r="R224" s="201">
        <f>Q224*H224</f>
        <v>4.8500000000000001E-2</v>
      </c>
      <c r="S224" s="201">
        <v>0</v>
      </c>
      <c r="T224" s="202">
        <f>S224*H224</f>
        <v>0</v>
      </c>
      <c r="AR224" s="203" t="s">
        <v>137</v>
      </c>
      <c r="AT224" s="203" t="s">
        <v>132</v>
      </c>
      <c r="AU224" s="203" t="s">
        <v>83</v>
      </c>
      <c r="AY224" s="17" t="s">
        <v>130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81</v>
      </c>
      <c r="BK224" s="204">
        <f>ROUND(I224*H224,2)</f>
        <v>0</v>
      </c>
      <c r="BL224" s="17" t="s">
        <v>137</v>
      </c>
      <c r="BM224" s="203" t="s">
        <v>318</v>
      </c>
    </row>
    <row r="225" spans="2:65" s="1" customFormat="1" ht="24" customHeight="1">
      <c r="B225" s="34"/>
      <c r="C225" s="192" t="s">
        <v>315</v>
      </c>
      <c r="D225" s="192" t="s">
        <v>132</v>
      </c>
      <c r="E225" s="193" t="s">
        <v>320</v>
      </c>
      <c r="F225" s="194" t="s">
        <v>321</v>
      </c>
      <c r="G225" s="195" t="s">
        <v>228</v>
      </c>
      <c r="H225" s="196">
        <v>60</v>
      </c>
      <c r="I225" s="197"/>
      <c r="J225" s="198">
        <f>ROUND(I225*H225,2)</f>
        <v>0</v>
      </c>
      <c r="K225" s="194" t="s">
        <v>136</v>
      </c>
      <c r="L225" s="38"/>
      <c r="M225" s="199" t="s">
        <v>1</v>
      </c>
      <c r="N225" s="200" t="s">
        <v>38</v>
      </c>
      <c r="O225" s="66"/>
      <c r="P225" s="201">
        <f>O225*H225</f>
        <v>0</v>
      </c>
      <c r="Q225" s="201">
        <v>1.0000000000000001E-5</v>
      </c>
      <c r="R225" s="201">
        <f>Q225*H225</f>
        <v>6.0000000000000006E-4</v>
      </c>
      <c r="S225" s="201">
        <v>0</v>
      </c>
      <c r="T225" s="202">
        <f>S225*H225</f>
        <v>0</v>
      </c>
      <c r="AR225" s="203" t="s">
        <v>137</v>
      </c>
      <c r="AT225" s="203" t="s">
        <v>132</v>
      </c>
      <c r="AU225" s="203" t="s">
        <v>83</v>
      </c>
      <c r="AY225" s="17" t="s">
        <v>130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81</v>
      </c>
      <c r="BK225" s="204">
        <f>ROUND(I225*H225,2)</f>
        <v>0</v>
      </c>
      <c r="BL225" s="17" t="s">
        <v>137</v>
      </c>
      <c r="BM225" s="203" t="s">
        <v>455</v>
      </c>
    </row>
    <row r="226" spans="2:65" s="12" customFormat="1" ht="11.25">
      <c r="B226" s="205"/>
      <c r="C226" s="206"/>
      <c r="D226" s="207" t="s">
        <v>139</v>
      </c>
      <c r="E226" s="208" t="s">
        <v>1</v>
      </c>
      <c r="F226" s="209" t="s">
        <v>456</v>
      </c>
      <c r="G226" s="206"/>
      <c r="H226" s="210">
        <v>60</v>
      </c>
      <c r="I226" s="211"/>
      <c r="J226" s="206"/>
      <c r="K226" s="206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139</v>
      </c>
      <c r="AU226" s="216" t="s">
        <v>83</v>
      </c>
      <c r="AV226" s="12" t="s">
        <v>83</v>
      </c>
      <c r="AW226" s="12" t="s">
        <v>30</v>
      </c>
      <c r="AX226" s="12" t="s">
        <v>81</v>
      </c>
      <c r="AY226" s="216" t="s">
        <v>130</v>
      </c>
    </row>
    <row r="227" spans="2:65" s="1" customFormat="1" ht="24" customHeight="1">
      <c r="B227" s="34"/>
      <c r="C227" s="192" t="s">
        <v>319</v>
      </c>
      <c r="D227" s="192" t="s">
        <v>132</v>
      </c>
      <c r="E227" s="193" t="s">
        <v>325</v>
      </c>
      <c r="F227" s="194" t="s">
        <v>326</v>
      </c>
      <c r="G227" s="195" t="s">
        <v>228</v>
      </c>
      <c r="H227" s="196">
        <v>60</v>
      </c>
      <c r="I227" s="197"/>
      <c r="J227" s="198">
        <f>ROUND(I227*H227,2)</f>
        <v>0</v>
      </c>
      <c r="K227" s="194" t="s">
        <v>136</v>
      </c>
      <c r="L227" s="38"/>
      <c r="M227" s="199" t="s">
        <v>1</v>
      </c>
      <c r="N227" s="200" t="s">
        <v>38</v>
      </c>
      <c r="O227" s="66"/>
      <c r="P227" s="201">
        <f>O227*H227</f>
        <v>0</v>
      </c>
      <c r="Q227" s="201">
        <v>1.2E-4</v>
      </c>
      <c r="R227" s="201">
        <f>Q227*H227</f>
        <v>7.1999999999999998E-3</v>
      </c>
      <c r="S227" s="201">
        <v>0</v>
      </c>
      <c r="T227" s="202">
        <f>S227*H227</f>
        <v>0</v>
      </c>
      <c r="AR227" s="203" t="s">
        <v>137</v>
      </c>
      <c r="AT227" s="203" t="s">
        <v>132</v>
      </c>
      <c r="AU227" s="203" t="s">
        <v>83</v>
      </c>
      <c r="AY227" s="17" t="s">
        <v>130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81</v>
      </c>
      <c r="BK227" s="204">
        <f>ROUND(I227*H227,2)</f>
        <v>0</v>
      </c>
      <c r="BL227" s="17" t="s">
        <v>137</v>
      </c>
      <c r="BM227" s="203" t="s">
        <v>327</v>
      </c>
    </row>
    <row r="228" spans="2:65" s="1" customFormat="1" ht="24" customHeight="1">
      <c r="B228" s="34"/>
      <c r="C228" s="192" t="s">
        <v>324</v>
      </c>
      <c r="D228" s="192" t="s">
        <v>132</v>
      </c>
      <c r="E228" s="193" t="s">
        <v>329</v>
      </c>
      <c r="F228" s="194" t="s">
        <v>330</v>
      </c>
      <c r="G228" s="195" t="s">
        <v>228</v>
      </c>
      <c r="H228" s="196">
        <v>48</v>
      </c>
      <c r="I228" s="197"/>
      <c r="J228" s="198">
        <f>ROUND(I228*H228,2)</f>
        <v>0</v>
      </c>
      <c r="K228" s="194" t="s">
        <v>136</v>
      </c>
      <c r="L228" s="38"/>
      <c r="M228" s="199" t="s">
        <v>1</v>
      </c>
      <c r="N228" s="200" t="s">
        <v>38</v>
      </c>
      <c r="O228" s="66"/>
      <c r="P228" s="201">
        <f>O228*H228</f>
        <v>0</v>
      </c>
      <c r="Q228" s="201">
        <v>0.16370999999999999</v>
      </c>
      <c r="R228" s="201">
        <f>Q228*H228</f>
        <v>7.8580799999999993</v>
      </c>
      <c r="S228" s="201">
        <v>0</v>
      </c>
      <c r="T228" s="202">
        <f>S228*H228</f>
        <v>0</v>
      </c>
      <c r="AR228" s="203" t="s">
        <v>137</v>
      </c>
      <c r="AT228" s="203" t="s">
        <v>132</v>
      </c>
      <c r="AU228" s="203" t="s">
        <v>83</v>
      </c>
      <c r="AY228" s="17" t="s">
        <v>130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81</v>
      </c>
      <c r="BK228" s="204">
        <f>ROUND(I228*H228,2)</f>
        <v>0</v>
      </c>
      <c r="BL228" s="17" t="s">
        <v>137</v>
      </c>
      <c r="BM228" s="203" t="s">
        <v>457</v>
      </c>
    </row>
    <row r="229" spans="2:65" s="12" customFormat="1" ht="11.25">
      <c r="B229" s="205"/>
      <c r="C229" s="206"/>
      <c r="D229" s="207" t="s">
        <v>139</v>
      </c>
      <c r="E229" s="208" t="s">
        <v>1</v>
      </c>
      <c r="F229" s="209" t="s">
        <v>453</v>
      </c>
      <c r="G229" s="206"/>
      <c r="H229" s="210">
        <v>48</v>
      </c>
      <c r="I229" s="211"/>
      <c r="J229" s="206"/>
      <c r="K229" s="206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139</v>
      </c>
      <c r="AU229" s="216" t="s">
        <v>83</v>
      </c>
      <c r="AV229" s="12" t="s">
        <v>83</v>
      </c>
      <c r="AW229" s="12" t="s">
        <v>30</v>
      </c>
      <c r="AX229" s="12" t="s">
        <v>81</v>
      </c>
      <c r="AY229" s="216" t="s">
        <v>130</v>
      </c>
    </row>
    <row r="230" spans="2:65" s="1" customFormat="1" ht="16.5" customHeight="1">
      <c r="B230" s="34"/>
      <c r="C230" s="239" t="s">
        <v>328</v>
      </c>
      <c r="D230" s="239" t="s">
        <v>205</v>
      </c>
      <c r="E230" s="240" t="s">
        <v>334</v>
      </c>
      <c r="F230" s="241" t="s">
        <v>335</v>
      </c>
      <c r="G230" s="242" t="s">
        <v>228</v>
      </c>
      <c r="H230" s="243">
        <v>96</v>
      </c>
      <c r="I230" s="244"/>
      <c r="J230" s="245">
        <f>ROUND(I230*H230,2)</f>
        <v>0</v>
      </c>
      <c r="K230" s="241" t="s">
        <v>136</v>
      </c>
      <c r="L230" s="246"/>
      <c r="M230" s="247" t="s">
        <v>1</v>
      </c>
      <c r="N230" s="248" t="s">
        <v>38</v>
      </c>
      <c r="O230" s="66"/>
      <c r="P230" s="201">
        <f>O230*H230</f>
        <v>0</v>
      </c>
      <c r="Q230" s="201">
        <v>0.25755</v>
      </c>
      <c r="R230" s="201">
        <f>Q230*H230</f>
        <v>24.724800000000002</v>
      </c>
      <c r="S230" s="201">
        <v>0</v>
      </c>
      <c r="T230" s="202">
        <f>S230*H230</f>
        <v>0</v>
      </c>
      <c r="AR230" s="203" t="s">
        <v>166</v>
      </c>
      <c r="AT230" s="203" t="s">
        <v>205</v>
      </c>
      <c r="AU230" s="203" t="s">
        <v>83</v>
      </c>
      <c r="AY230" s="17" t="s">
        <v>130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81</v>
      </c>
      <c r="BK230" s="204">
        <f>ROUND(I230*H230,2)</f>
        <v>0</v>
      </c>
      <c r="BL230" s="17" t="s">
        <v>137</v>
      </c>
      <c r="BM230" s="203" t="s">
        <v>458</v>
      </c>
    </row>
    <row r="231" spans="2:65" s="12" customFormat="1" ht="11.25">
      <c r="B231" s="205"/>
      <c r="C231" s="206"/>
      <c r="D231" s="207" t="s">
        <v>139</v>
      </c>
      <c r="E231" s="208" t="s">
        <v>1</v>
      </c>
      <c r="F231" s="209" t="s">
        <v>459</v>
      </c>
      <c r="G231" s="206"/>
      <c r="H231" s="210">
        <v>96</v>
      </c>
      <c r="I231" s="211"/>
      <c r="J231" s="206"/>
      <c r="K231" s="206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139</v>
      </c>
      <c r="AU231" s="216" t="s">
        <v>83</v>
      </c>
      <c r="AV231" s="12" t="s">
        <v>83</v>
      </c>
      <c r="AW231" s="12" t="s">
        <v>30</v>
      </c>
      <c r="AX231" s="12" t="s">
        <v>81</v>
      </c>
      <c r="AY231" s="216" t="s">
        <v>130</v>
      </c>
    </row>
    <row r="232" spans="2:65" s="11" customFormat="1" ht="22.9" customHeight="1">
      <c r="B232" s="176"/>
      <c r="C232" s="177"/>
      <c r="D232" s="178" t="s">
        <v>72</v>
      </c>
      <c r="E232" s="190" t="s">
        <v>338</v>
      </c>
      <c r="F232" s="190" t="s">
        <v>339</v>
      </c>
      <c r="G232" s="177"/>
      <c r="H232" s="177"/>
      <c r="I232" s="180"/>
      <c r="J232" s="191">
        <f>BK232</f>
        <v>0</v>
      </c>
      <c r="K232" s="177"/>
      <c r="L232" s="182"/>
      <c r="M232" s="183"/>
      <c r="N232" s="184"/>
      <c r="O232" s="184"/>
      <c r="P232" s="185">
        <f>SUM(P233:P241)</f>
        <v>0</v>
      </c>
      <c r="Q232" s="184"/>
      <c r="R232" s="185">
        <f>SUM(R233:R241)</f>
        <v>0</v>
      </c>
      <c r="S232" s="184"/>
      <c r="T232" s="186">
        <f>SUM(T233:T241)</f>
        <v>0</v>
      </c>
      <c r="AR232" s="187" t="s">
        <v>81</v>
      </c>
      <c r="AT232" s="188" t="s">
        <v>72</v>
      </c>
      <c r="AU232" s="188" t="s">
        <v>81</v>
      </c>
      <c r="AY232" s="187" t="s">
        <v>130</v>
      </c>
      <c r="BK232" s="189">
        <f>SUM(BK233:BK241)</f>
        <v>0</v>
      </c>
    </row>
    <row r="233" spans="2:65" s="1" customFormat="1" ht="24" customHeight="1">
      <c r="B233" s="34"/>
      <c r="C233" s="192" t="s">
        <v>333</v>
      </c>
      <c r="D233" s="192" t="s">
        <v>132</v>
      </c>
      <c r="E233" s="193" t="s">
        <v>341</v>
      </c>
      <c r="F233" s="194" t="s">
        <v>342</v>
      </c>
      <c r="G233" s="195" t="s">
        <v>251</v>
      </c>
      <c r="H233" s="196">
        <v>449.92200000000003</v>
      </c>
      <c r="I233" s="197"/>
      <c r="J233" s="198">
        <f>ROUND(I233*H233,2)</f>
        <v>0</v>
      </c>
      <c r="K233" s="194" t="s">
        <v>136</v>
      </c>
      <c r="L233" s="38"/>
      <c r="M233" s="199" t="s">
        <v>1</v>
      </c>
      <c r="N233" s="200" t="s">
        <v>38</v>
      </c>
      <c r="O233" s="66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AR233" s="203" t="s">
        <v>137</v>
      </c>
      <c r="AT233" s="203" t="s">
        <v>132</v>
      </c>
      <c r="AU233" s="203" t="s">
        <v>83</v>
      </c>
      <c r="AY233" s="17" t="s">
        <v>130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7" t="s">
        <v>81</v>
      </c>
      <c r="BK233" s="204">
        <f>ROUND(I233*H233,2)</f>
        <v>0</v>
      </c>
      <c r="BL233" s="17" t="s">
        <v>137</v>
      </c>
      <c r="BM233" s="203" t="s">
        <v>343</v>
      </c>
    </row>
    <row r="234" spans="2:65" s="12" customFormat="1" ht="11.25">
      <c r="B234" s="205"/>
      <c r="C234" s="206"/>
      <c r="D234" s="207" t="s">
        <v>139</v>
      </c>
      <c r="E234" s="208" t="s">
        <v>1</v>
      </c>
      <c r="F234" s="209" t="s">
        <v>426</v>
      </c>
      <c r="G234" s="206"/>
      <c r="H234" s="210">
        <v>43.2</v>
      </c>
      <c r="I234" s="211"/>
      <c r="J234" s="206"/>
      <c r="K234" s="206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139</v>
      </c>
      <c r="AU234" s="216" t="s">
        <v>83</v>
      </c>
      <c r="AV234" s="12" t="s">
        <v>83</v>
      </c>
      <c r="AW234" s="12" t="s">
        <v>30</v>
      </c>
      <c r="AX234" s="12" t="s">
        <v>73</v>
      </c>
      <c r="AY234" s="216" t="s">
        <v>130</v>
      </c>
    </row>
    <row r="235" spans="2:65" s="12" customFormat="1" ht="11.25">
      <c r="B235" s="205"/>
      <c r="C235" s="206"/>
      <c r="D235" s="207" t="s">
        <v>139</v>
      </c>
      <c r="E235" s="208" t="s">
        <v>1</v>
      </c>
      <c r="F235" s="209" t="s">
        <v>427</v>
      </c>
      <c r="G235" s="206"/>
      <c r="H235" s="210">
        <v>7.2</v>
      </c>
      <c r="I235" s="211"/>
      <c r="J235" s="206"/>
      <c r="K235" s="206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139</v>
      </c>
      <c r="AU235" s="216" t="s">
        <v>83</v>
      </c>
      <c r="AV235" s="12" t="s">
        <v>83</v>
      </c>
      <c r="AW235" s="12" t="s">
        <v>30</v>
      </c>
      <c r="AX235" s="12" t="s">
        <v>73</v>
      </c>
      <c r="AY235" s="216" t="s">
        <v>130</v>
      </c>
    </row>
    <row r="236" spans="2:65" s="12" customFormat="1" ht="11.25">
      <c r="B236" s="205"/>
      <c r="C236" s="206"/>
      <c r="D236" s="207" t="s">
        <v>139</v>
      </c>
      <c r="E236" s="208" t="s">
        <v>1</v>
      </c>
      <c r="F236" s="209" t="s">
        <v>428</v>
      </c>
      <c r="G236" s="206"/>
      <c r="H236" s="210">
        <v>14.4</v>
      </c>
      <c r="I236" s="211"/>
      <c r="J236" s="206"/>
      <c r="K236" s="206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139</v>
      </c>
      <c r="AU236" s="216" t="s">
        <v>83</v>
      </c>
      <c r="AV236" s="12" t="s">
        <v>83</v>
      </c>
      <c r="AW236" s="12" t="s">
        <v>30</v>
      </c>
      <c r="AX236" s="12" t="s">
        <v>73</v>
      </c>
      <c r="AY236" s="216" t="s">
        <v>130</v>
      </c>
    </row>
    <row r="237" spans="2:65" s="12" customFormat="1" ht="11.25">
      <c r="B237" s="205"/>
      <c r="C237" s="206"/>
      <c r="D237" s="207" t="s">
        <v>139</v>
      </c>
      <c r="E237" s="208" t="s">
        <v>1</v>
      </c>
      <c r="F237" s="209" t="s">
        <v>429</v>
      </c>
      <c r="G237" s="206"/>
      <c r="H237" s="210">
        <v>21.6</v>
      </c>
      <c r="I237" s="211"/>
      <c r="J237" s="206"/>
      <c r="K237" s="206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139</v>
      </c>
      <c r="AU237" s="216" t="s">
        <v>83</v>
      </c>
      <c r="AV237" s="12" t="s">
        <v>83</v>
      </c>
      <c r="AW237" s="12" t="s">
        <v>30</v>
      </c>
      <c r="AX237" s="12" t="s">
        <v>73</v>
      </c>
      <c r="AY237" s="216" t="s">
        <v>130</v>
      </c>
    </row>
    <row r="238" spans="2:65" s="12" customFormat="1" ht="11.25">
      <c r="B238" s="205"/>
      <c r="C238" s="206"/>
      <c r="D238" s="207" t="s">
        <v>139</v>
      </c>
      <c r="E238" s="208" t="s">
        <v>1</v>
      </c>
      <c r="F238" s="209" t="s">
        <v>429</v>
      </c>
      <c r="G238" s="206"/>
      <c r="H238" s="210">
        <v>21.6</v>
      </c>
      <c r="I238" s="211"/>
      <c r="J238" s="206"/>
      <c r="K238" s="206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139</v>
      </c>
      <c r="AU238" s="216" t="s">
        <v>83</v>
      </c>
      <c r="AV238" s="12" t="s">
        <v>83</v>
      </c>
      <c r="AW238" s="12" t="s">
        <v>30</v>
      </c>
      <c r="AX238" s="12" t="s">
        <v>73</v>
      </c>
      <c r="AY238" s="216" t="s">
        <v>130</v>
      </c>
    </row>
    <row r="239" spans="2:65" s="12" customFormat="1" ht="11.25">
      <c r="B239" s="205"/>
      <c r="C239" s="206"/>
      <c r="D239" s="207" t="s">
        <v>139</v>
      </c>
      <c r="E239" s="208" t="s">
        <v>1</v>
      </c>
      <c r="F239" s="209" t="s">
        <v>431</v>
      </c>
      <c r="G239" s="206"/>
      <c r="H239" s="210">
        <v>96.51</v>
      </c>
      <c r="I239" s="211"/>
      <c r="J239" s="206"/>
      <c r="K239" s="206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139</v>
      </c>
      <c r="AU239" s="216" t="s">
        <v>83</v>
      </c>
      <c r="AV239" s="12" t="s">
        <v>83</v>
      </c>
      <c r="AW239" s="12" t="s">
        <v>30</v>
      </c>
      <c r="AX239" s="12" t="s">
        <v>73</v>
      </c>
      <c r="AY239" s="216" t="s">
        <v>130</v>
      </c>
    </row>
    <row r="240" spans="2:65" s="14" customFormat="1" ht="11.25">
      <c r="B240" s="228"/>
      <c r="C240" s="229"/>
      <c r="D240" s="207" t="s">
        <v>139</v>
      </c>
      <c r="E240" s="230" t="s">
        <v>1</v>
      </c>
      <c r="F240" s="231" t="s">
        <v>188</v>
      </c>
      <c r="G240" s="229"/>
      <c r="H240" s="232">
        <v>204.51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AT240" s="238" t="s">
        <v>139</v>
      </c>
      <c r="AU240" s="238" t="s">
        <v>83</v>
      </c>
      <c r="AV240" s="14" t="s">
        <v>144</v>
      </c>
      <c r="AW240" s="14" t="s">
        <v>30</v>
      </c>
      <c r="AX240" s="14" t="s">
        <v>73</v>
      </c>
      <c r="AY240" s="238" t="s">
        <v>130</v>
      </c>
    </row>
    <row r="241" spans="2:65" s="12" customFormat="1" ht="11.25">
      <c r="B241" s="205"/>
      <c r="C241" s="206"/>
      <c r="D241" s="207" t="s">
        <v>139</v>
      </c>
      <c r="E241" s="208" t="s">
        <v>1</v>
      </c>
      <c r="F241" s="209" t="s">
        <v>460</v>
      </c>
      <c r="G241" s="206"/>
      <c r="H241" s="210">
        <v>449.92200000000003</v>
      </c>
      <c r="I241" s="211"/>
      <c r="J241" s="206"/>
      <c r="K241" s="206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139</v>
      </c>
      <c r="AU241" s="216" t="s">
        <v>83</v>
      </c>
      <c r="AV241" s="12" t="s">
        <v>83</v>
      </c>
      <c r="AW241" s="12" t="s">
        <v>30</v>
      </c>
      <c r="AX241" s="12" t="s">
        <v>81</v>
      </c>
      <c r="AY241" s="216" t="s">
        <v>130</v>
      </c>
    </row>
    <row r="242" spans="2:65" s="11" customFormat="1" ht="22.9" customHeight="1">
      <c r="B242" s="176"/>
      <c r="C242" s="177"/>
      <c r="D242" s="178" t="s">
        <v>72</v>
      </c>
      <c r="E242" s="190" t="s">
        <v>345</v>
      </c>
      <c r="F242" s="190" t="s">
        <v>346</v>
      </c>
      <c r="G242" s="177"/>
      <c r="H242" s="177"/>
      <c r="I242" s="180"/>
      <c r="J242" s="191">
        <f>BK242</f>
        <v>0</v>
      </c>
      <c r="K242" s="177"/>
      <c r="L242" s="182"/>
      <c r="M242" s="183"/>
      <c r="N242" s="184"/>
      <c r="O242" s="184"/>
      <c r="P242" s="185">
        <f>P243</f>
        <v>0</v>
      </c>
      <c r="Q242" s="184"/>
      <c r="R242" s="185">
        <f>R243</f>
        <v>0</v>
      </c>
      <c r="S242" s="184"/>
      <c r="T242" s="186">
        <f>T243</f>
        <v>0</v>
      </c>
      <c r="AR242" s="187" t="s">
        <v>81</v>
      </c>
      <c r="AT242" s="188" t="s">
        <v>72</v>
      </c>
      <c r="AU242" s="188" t="s">
        <v>81</v>
      </c>
      <c r="AY242" s="187" t="s">
        <v>130</v>
      </c>
      <c r="BK242" s="189">
        <f>BK243</f>
        <v>0</v>
      </c>
    </row>
    <row r="243" spans="2:65" s="1" customFormat="1" ht="24" customHeight="1">
      <c r="B243" s="34"/>
      <c r="C243" s="192" t="s">
        <v>340</v>
      </c>
      <c r="D243" s="192" t="s">
        <v>132</v>
      </c>
      <c r="E243" s="193" t="s">
        <v>348</v>
      </c>
      <c r="F243" s="194" t="s">
        <v>349</v>
      </c>
      <c r="G243" s="195" t="s">
        <v>251</v>
      </c>
      <c r="H243" s="196">
        <v>973.45600000000002</v>
      </c>
      <c r="I243" s="197"/>
      <c r="J243" s="198">
        <f>ROUND(I243*H243,2)</f>
        <v>0</v>
      </c>
      <c r="K243" s="194" t="s">
        <v>136</v>
      </c>
      <c r="L243" s="38"/>
      <c r="M243" s="249" t="s">
        <v>1</v>
      </c>
      <c r="N243" s="250" t="s">
        <v>38</v>
      </c>
      <c r="O243" s="251"/>
      <c r="P243" s="252">
        <f>O243*H243</f>
        <v>0</v>
      </c>
      <c r="Q243" s="252">
        <v>0</v>
      </c>
      <c r="R243" s="252">
        <f>Q243*H243</f>
        <v>0</v>
      </c>
      <c r="S243" s="252">
        <v>0</v>
      </c>
      <c r="T243" s="253">
        <f>S243*H243</f>
        <v>0</v>
      </c>
      <c r="AR243" s="203" t="s">
        <v>137</v>
      </c>
      <c r="AT243" s="203" t="s">
        <v>132</v>
      </c>
      <c r="AU243" s="203" t="s">
        <v>83</v>
      </c>
      <c r="AY243" s="17" t="s">
        <v>130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7" t="s">
        <v>81</v>
      </c>
      <c r="BK243" s="204">
        <f>ROUND(I243*H243,2)</f>
        <v>0</v>
      </c>
      <c r="BL243" s="17" t="s">
        <v>137</v>
      </c>
      <c r="BM243" s="203" t="s">
        <v>420</v>
      </c>
    </row>
    <row r="244" spans="2:65" s="1" customFormat="1" ht="6.95" customHeight="1">
      <c r="B244" s="49"/>
      <c r="C244" s="50"/>
      <c r="D244" s="50"/>
      <c r="E244" s="50"/>
      <c r="F244" s="50"/>
      <c r="G244" s="50"/>
      <c r="H244" s="50"/>
      <c r="I244" s="142"/>
      <c r="J244" s="50"/>
      <c r="K244" s="50"/>
      <c r="L244" s="38"/>
    </row>
  </sheetData>
  <sheetProtection algorithmName="SHA-512" hashValue="BVf93LT36RRFpYt+lGjx1Yma0tHx/c0JChva8MCD0cA1ygG08PyJYodQQzkCRYUyKaQtZYc8gGRys1bqoCfHdg==" saltValue="7oVl+s911xCX/e3bdxSf4I2SlVc5l+zszpIN+tP2dRgL9eVNHEs0gy1BO+6uq8ILQJYwGN8eY1WVXpGT4CVIuA==" spinCount="100000" sheet="1" objects="1" scenarios="1" formatColumns="0" formatRows="0" autoFilter="0"/>
  <autoFilter ref="C123:K243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30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92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83</v>
      </c>
    </row>
    <row r="4" spans="2:46" ht="24.95" customHeight="1">
      <c r="B4" s="20"/>
      <c r="D4" s="107" t="s">
        <v>99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1" t="str">
        <f>'Rekapitulace stavby'!K6</f>
        <v>Opěrná zeď</v>
      </c>
      <c r="F7" s="312"/>
      <c r="G7" s="312"/>
      <c r="H7" s="312"/>
      <c r="L7" s="20"/>
    </row>
    <row r="8" spans="2:46" s="1" customFormat="1" ht="12" customHeight="1">
      <c r="B8" s="38"/>
      <c r="D8" s="109" t="s">
        <v>100</v>
      </c>
      <c r="I8" s="110"/>
      <c r="L8" s="38"/>
    </row>
    <row r="9" spans="2:46" s="1" customFormat="1" ht="36.950000000000003" customHeight="1">
      <c r="B9" s="38"/>
      <c r="E9" s="313" t="s">
        <v>461</v>
      </c>
      <c r="F9" s="314"/>
      <c r="G9" s="314"/>
      <c r="H9" s="314"/>
      <c r="I9" s="110"/>
      <c r="L9" s="38"/>
    </row>
    <row r="10" spans="2:46" s="1" customFormat="1" ht="11.25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21</v>
      </c>
      <c r="I12" s="112" t="s">
        <v>22</v>
      </c>
      <c r="J12" s="113" t="str">
        <f>'Rekapitulace stavby'!AN8</f>
        <v>2. 5. 2019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/>
      </c>
      <c r="L14" s="38"/>
    </row>
    <row r="15" spans="2:46" s="1" customFormat="1" ht="18" customHeight="1">
      <c r="B15" s="38"/>
      <c r="E15" s="111" t="str">
        <f>IF('Rekapitulace stavby'!E11="","",'Rekapitulace stavby'!E11)</f>
        <v xml:space="preserve"> </v>
      </c>
      <c r="I15" s="112" t="s">
        <v>26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27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15" t="str">
        <f>'Rekapitulace stavby'!E14</f>
        <v>Vyplň údaj</v>
      </c>
      <c r="F18" s="316"/>
      <c r="G18" s="316"/>
      <c r="H18" s="316"/>
      <c r="I18" s="112" t="s">
        <v>26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29</v>
      </c>
      <c r="I20" s="112" t="s">
        <v>25</v>
      </c>
      <c r="J20" s="111" t="str">
        <f>IF('Rekapitulace stavby'!AN16="","",'Rekapitulace stavby'!AN16)</f>
        <v/>
      </c>
      <c r="L20" s="38"/>
    </row>
    <row r="21" spans="2:12" s="1" customFormat="1" ht="18" customHeight="1">
      <c r="B21" s="38"/>
      <c r="E21" s="111" t="str">
        <f>IF('Rekapitulace stavby'!E17="","",'Rekapitulace stavby'!E17)</f>
        <v xml:space="preserve"> </v>
      </c>
      <c r="I21" s="112" t="s">
        <v>26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31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26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32</v>
      </c>
      <c r="I26" s="110"/>
      <c r="L26" s="38"/>
    </row>
    <row r="27" spans="2:12" s="7" customFormat="1" ht="16.5" customHeight="1">
      <c r="B27" s="114"/>
      <c r="E27" s="317" t="s">
        <v>1</v>
      </c>
      <c r="F27" s="317"/>
      <c r="G27" s="317"/>
      <c r="H27" s="317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33</v>
      </c>
      <c r="I30" s="110"/>
      <c r="J30" s="118">
        <f>ROUND(J125,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35</v>
      </c>
      <c r="I32" s="120" t="s">
        <v>34</v>
      </c>
      <c r="J32" s="119" t="s">
        <v>36</v>
      </c>
      <c r="L32" s="38"/>
    </row>
    <row r="33" spans="2:12" s="1" customFormat="1" ht="14.45" customHeight="1">
      <c r="B33" s="38"/>
      <c r="D33" s="121" t="s">
        <v>37</v>
      </c>
      <c r="E33" s="109" t="s">
        <v>38</v>
      </c>
      <c r="F33" s="122">
        <f>ROUND((SUM(BE125:BE229)),  2)</f>
        <v>0</v>
      </c>
      <c r="I33" s="123">
        <v>0.21</v>
      </c>
      <c r="J33" s="122">
        <f>ROUND(((SUM(BE125:BE229))*I33),  2)</f>
        <v>0</v>
      </c>
      <c r="L33" s="38"/>
    </row>
    <row r="34" spans="2:12" s="1" customFormat="1" ht="14.45" customHeight="1">
      <c r="B34" s="38"/>
      <c r="E34" s="109" t="s">
        <v>39</v>
      </c>
      <c r="F34" s="122">
        <f>ROUND((SUM(BF125:BF229)),  2)</f>
        <v>0</v>
      </c>
      <c r="I34" s="123">
        <v>0.15</v>
      </c>
      <c r="J34" s="122">
        <f>ROUND(((SUM(BF125:BF229))*I34),  2)</f>
        <v>0</v>
      </c>
      <c r="L34" s="38"/>
    </row>
    <row r="35" spans="2:12" s="1" customFormat="1" ht="14.45" hidden="1" customHeight="1">
      <c r="B35" s="38"/>
      <c r="E35" s="109" t="s">
        <v>40</v>
      </c>
      <c r="F35" s="122">
        <f>ROUND((SUM(BG125:BG229)),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41</v>
      </c>
      <c r="F36" s="122">
        <f>ROUND((SUM(BH125:BH229)),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42</v>
      </c>
      <c r="F37" s="122">
        <f>ROUND((SUM(BI125:BI229)),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46</v>
      </c>
      <c r="E50" s="133"/>
      <c r="F50" s="133"/>
      <c r="G50" s="132" t="s">
        <v>47</v>
      </c>
      <c r="H50" s="133"/>
      <c r="I50" s="134"/>
      <c r="J50" s="133"/>
      <c r="K50" s="133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5" t="s">
        <v>48</v>
      </c>
      <c r="E61" s="136"/>
      <c r="F61" s="137" t="s">
        <v>49</v>
      </c>
      <c r="G61" s="135" t="s">
        <v>48</v>
      </c>
      <c r="H61" s="136"/>
      <c r="I61" s="138"/>
      <c r="J61" s="139" t="s">
        <v>49</v>
      </c>
      <c r="K61" s="136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2" t="s">
        <v>50</v>
      </c>
      <c r="E65" s="133"/>
      <c r="F65" s="133"/>
      <c r="G65" s="132" t="s">
        <v>51</v>
      </c>
      <c r="H65" s="133"/>
      <c r="I65" s="134"/>
      <c r="J65" s="133"/>
      <c r="K65" s="133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5" t="s">
        <v>48</v>
      </c>
      <c r="E76" s="136"/>
      <c r="F76" s="137" t="s">
        <v>49</v>
      </c>
      <c r="G76" s="135" t="s">
        <v>48</v>
      </c>
      <c r="H76" s="136"/>
      <c r="I76" s="138"/>
      <c r="J76" s="139" t="s">
        <v>49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102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8" t="str">
        <f>E7</f>
        <v>Opěrná zeď</v>
      </c>
      <c r="F85" s="319"/>
      <c r="G85" s="319"/>
      <c r="H85" s="319"/>
      <c r="I85" s="110"/>
      <c r="J85" s="35"/>
      <c r="K85" s="35"/>
      <c r="L85" s="38"/>
    </row>
    <row r="86" spans="2:47" s="1" customFormat="1" ht="12" customHeight="1">
      <c r="B86" s="34"/>
      <c r="C86" s="29" t="s">
        <v>100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90" t="str">
        <f>E9</f>
        <v>SO.304 - Úsek č. 4</v>
      </c>
      <c r="F87" s="320"/>
      <c r="G87" s="320"/>
      <c r="H87" s="320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2. 5. 2019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15.2" customHeight="1">
      <c r="B91" s="34"/>
      <c r="C91" s="29" t="s">
        <v>24</v>
      </c>
      <c r="D91" s="35"/>
      <c r="E91" s="35"/>
      <c r="F91" s="27" t="str">
        <f>E15</f>
        <v xml:space="preserve"> </v>
      </c>
      <c r="G91" s="35"/>
      <c r="H91" s="35"/>
      <c r="I91" s="112" t="s">
        <v>29</v>
      </c>
      <c r="J91" s="32" t="str">
        <f>E21</f>
        <v xml:space="preserve"> </v>
      </c>
      <c r="K91" s="35"/>
      <c r="L91" s="38"/>
    </row>
    <row r="92" spans="2:47" s="1" customFormat="1" ht="15.2" customHeight="1">
      <c r="B92" s="34"/>
      <c r="C92" s="29" t="s">
        <v>27</v>
      </c>
      <c r="D92" s="35"/>
      <c r="E92" s="35"/>
      <c r="F92" s="27" t="str">
        <f>IF(E18="","",E18)</f>
        <v>Vyplň údaj</v>
      </c>
      <c r="G92" s="35"/>
      <c r="H92" s="35"/>
      <c r="I92" s="112" t="s">
        <v>31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103</v>
      </c>
      <c r="D94" s="147"/>
      <c r="E94" s="147"/>
      <c r="F94" s="147"/>
      <c r="G94" s="147"/>
      <c r="H94" s="147"/>
      <c r="I94" s="148"/>
      <c r="J94" s="149" t="s">
        <v>104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105</v>
      </c>
      <c r="D96" s="35"/>
      <c r="E96" s="35"/>
      <c r="F96" s="35"/>
      <c r="G96" s="35"/>
      <c r="H96" s="35"/>
      <c r="I96" s="110"/>
      <c r="J96" s="79">
        <f>J125</f>
        <v>0</v>
      </c>
      <c r="K96" s="35"/>
      <c r="L96" s="38"/>
      <c r="AU96" s="17" t="s">
        <v>106</v>
      </c>
    </row>
    <row r="97" spans="2:12" s="8" customFormat="1" ht="24.95" customHeight="1">
      <c r="B97" s="151"/>
      <c r="C97" s="152"/>
      <c r="D97" s="153" t="s">
        <v>107</v>
      </c>
      <c r="E97" s="154"/>
      <c r="F97" s="154"/>
      <c r="G97" s="154"/>
      <c r="H97" s="154"/>
      <c r="I97" s="155"/>
      <c r="J97" s="156">
        <f>J126</f>
        <v>0</v>
      </c>
      <c r="K97" s="152"/>
      <c r="L97" s="157"/>
    </row>
    <row r="98" spans="2:12" s="9" customFormat="1" ht="19.899999999999999" customHeight="1">
      <c r="B98" s="158"/>
      <c r="C98" s="159"/>
      <c r="D98" s="160" t="s">
        <v>108</v>
      </c>
      <c r="E98" s="161"/>
      <c r="F98" s="161"/>
      <c r="G98" s="161"/>
      <c r="H98" s="161"/>
      <c r="I98" s="162"/>
      <c r="J98" s="163">
        <f>J127</f>
        <v>0</v>
      </c>
      <c r="K98" s="159"/>
      <c r="L98" s="164"/>
    </row>
    <row r="99" spans="2:12" s="9" customFormat="1" ht="19.899999999999999" customHeight="1">
      <c r="B99" s="158"/>
      <c r="C99" s="159"/>
      <c r="D99" s="160" t="s">
        <v>109</v>
      </c>
      <c r="E99" s="161"/>
      <c r="F99" s="161"/>
      <c r="G99" s="161"/>
      <c r="H99" s="161"/>
      <c r="I99" s="162"/>
      <c r="J99" s="163">
        <f>J159</f>
        <v>0</v>
      </c>
      <c r="K99" s="159"/>
      <c r="L99" s="164"/>
    </row>
    <row r="100" spans="2:12" s="9" customFormat="1" ht="19.899999999999999" customHeight="1">
      <c r="B100" s="158"/>
      <c r="C100" s="159"/>
      <c r="D100" s="160" t="s">
        <v>110</v>
      </c>
      <c r="E100" s="161"/>
      <c r="F100" s="161"/>
      <c r="G100" s="161"/>
      <c r="H100" s="161"/>
      <c r="I100" s="162"/>
      <c r="J100" s="163">
        <f>J173</f>
        <v>0</v>
      </c>
      <c r="K100" s="159"/>
      <c r="L100" s="164"/>
    </row>
    <row r="101" spans="2:12" s="9" customFormat="1" ht="19.899999999999999" customHeight="1">
      <c r="B101" s="158"/>
      <c r="C101" s="159"/>
      <c r="D101" s="160" t="s">
        <v>462</v>
      </c>
      <c r="E101" s="161"/>
      <c r="F101" s="161"/>
      <c r="G101" s="161"/>
      <c r="H101" s="161"/>
      <c r="I101" s="162"/>
      <c r="J101" s="163">
        <f>J200</f>
        <v>0</v>
      </c>
      <c r="K101" s="159"/>
      <c r="L101" s="164"/>
    </row>
    <row r="102" spans="2:12" s="9" customFormat="1" ht="19.899999999999999" customHeight="1">
      <c r="B102" s="158"/>
      <c r="C102" s="159"/>
      <c r="D102" s="160" t="s">
        <v>111</v>
      </c>
      <c r="E102" s="161"/>
      <c r="F102" s="161"/>
      <c r="G102" s="161"/>
      <c r="H102" s="161"/>
      <c r="I102" s="162"/>
      <c r="J102" s="163">
        <f>J203</f>
        <v>0</v>
      </c>
      <c r="K102" s="159"/>
      <c r="L102" s="164"/>
    </row>
    <row r="103" spans="2:12" s="9" customFormat="1" ht="19.899999999999999" customHeight="1">
      <c r="B103" s="158"/>
      <c r="C103" s="159"/>
      <c r="D103" s="160" t="s">
        <v>112</v>
      </c>
      <c r="E103" s="161"/>
      <c r="F103" s="161"/>
      <c r="G103" s="161"/>
      <c r="H103" s="161"/>
      <c r="I103" s="162"/>
      <c r="J103" s="163">
        <f>J206</f>
        <v>0</v>
      </c>
      <c r="K103" s="159"/>
      <c r="L103" s="164"/>
    </row>
    <row r="104" spans="2:12" s="9" customFormat="1" ht="19.899999999999999" customHeight="1">
      <c r="B104" s="158"/>
      <c r="C104" s="159"/>
      <c r="D104" s="160" t="s">
        <v>113</v>
      </c>
      <c r="E104" s="161"/>
      <c r="F104" s="161"/>
      <c r="G104" s="161"/>
      <c r="H104" s="161"/>
      <c r="I104" s="162"/>
      <c r="J104" s="163">
        <f>J220</f>
        <v>0</v>
      </c>
      <c r="K104" s="159"/>
      <c r="L104" s="164"/>
    </row>
    <row r="105" spans="2:12" s="9" customFormat="1" ht="19.899999999999999" customHeight="1">
      <c r="B105" s="158"/>
      <c r="C105" s="159"/>
      <c r="D105" s="160" t="s">
        <v>114</v>
      </c>
      <c r="E105" s="161"/>
      <c r="F105" s="161"/>
      <c r="G105" s="161"/>
      <c r="H105" s="161"/>
      <c r="I105" s="162"/>
      <c r="J105" s="163">
        <f>J228</f>
        <v>0</v>
      </c>
      <c r="K105" s="159"/>
      <c r="L105" s="164"/>
    </row>
    <row r="106" spans="2:12" s="1" customFormat="1" ht="21.75" customHeight="1">
      <c r="B106" s="34"/>
      <c r="C106" s="35"/>
      <c r="D106" s="35"/>
      <c r="E106" s="35"/>
      <c r="F106" s="35"/>
      <c r="G106" s="35"/>
      <c r="H106" s="35"/>
      <c r="I106" s="110"/>
      <c r="J106" s="35"/>
      <c r="K106" s="35"/>
      <c r="L106" s="38"/>
    </row>
    <row r="107" spans="2:12" s="1" customFormat="1" ht="6.95" customHeight="1">
      <c r="B107" s="49"/>
      <c r="C107" s="50"/>
      <c r="D107" s="50"/>
      <c r="E107" s="50"/>
      <c r="F107" s="50"/>
      <c r="G107" s="50"/>
      <c r="H107" s="50"/>
      <c r="I107" s="142"/>
      <c r="J107" s="50"/>
      <c r="K107" s="50"/>
      <c r="L107" s="38"/>
    </row>
    <row r="111" spans="2:12" s="1" customFormat="1" ht="6.95" customHeight="1">
      <c r="B111" s="51"/>
      <c r="C111" s="52"/>
      <c r="D111" s="52"/>
      <c r="E111" s="52"/>
      <c r="F111" s="52"/>
      <c r="G111" s="52"/>
      <c r="H111" s="52"/>
      <c r="I111" s="145"/>
      <c r="J111" s="52"/>
      <c r="K111" s="52"/>
      <c r="L111" s="38"/>
    </row>
    <row r="112" spans="2:12" s="1" customFormat="1" ht="24.95" customHeight="1">
      <c r="B112" s="34"/>
      <c r="C112" s="23" t="s">
        <v>115</v>
      </c>
      <c r="D112" s="35"/>
      <c r="E112" s="35"/>
      <c r="F112" s="35"/>
      <c r="G112" s="35"/>
      <c r="H112" s="35"/>
      <c r="I112" s="110"/>
      <c r="J112" s="35"/>
      <c r="K112" s="35"/>
      <c r="L112" s="38"/>
    </row>
    <row r="113" spans="2:65" s="1" customFormat="1" ht="6.95" customHeight="1">
      <c r="B113" s="34"/>
      <c r="C113" s="35"/>
      <c r="D113" s="35"/>
      <c r="E113" s="35"/>
      <c r="F113" s="35"/>
      <c r="G113" s="35"/>
      <c r="H113" s="35"/>
      <c r="I113" s="110"/>
      <c r="J113" s="35"/>
      <c r="K113" s="35"/>
      <c r="L113" s="38"/>
    </row>
    <row r="114" spans="2:65" s="1" customFormat="1" ht="12" customHeight="1">
      <c r="B114" s="34"/>
      <c r="C114" s="29" t="s">
        <v>16</v>
      </c>
      <c r="D114" s="35"/>
      <c r="E114" s="35"/>
      <c r="F114" s="35"/>
      <c r="G114" s="35"/>
      <c r="H114" s="35"/>
      <c r="I114" s="110"/>
      <c r="J114" s="35"/>
      <c r="K114" s="35"/>
      <c r="L114" s="38"/>
    </row>
    <row r="115" spans="2:65" s="1" customFormat="1" ht="16.5" customHeight="1">
      <c r="B115" s="34"/>
      <c r="C115" s="35"/>
      <c r="D115" s="35"/>
      <c r="E115" s="318" t="str">
        <f>E7</f>
        <v>Opěrná zeď</v>
      </c>
      <c r="F115" s="319"/>
      <c r="G115" s="319"/>
      <c r="H115" s="319"/>
      <c r="I115" s="110"/>
      <c r="J115" s="35"/>
      <c r="K115" s="35"/>
      <c r="L115" s="38"/>
    </row>
    <row r="116" spans="2:65" s="1" customFormat="1" ht="12" customHeight="1">
      <c r="B116" s="34"/>
      <c r="C116" s="29" t="s">
        <v>100</v>
      </c>
      <c r="D116" s="35"/>
      <c r="E116" s="35"/>
      <c r="F116" s="35"/>
      <c r="G116" s="35"/>
      <c r="H116" s="35"/>
      <c r="I116" s="110"/>
      <c r="J116" s="35"/>
      <c r="K116" s="35"/>
      <c r="L116" s="38"/>
    </row>
    <row r="117" spans="2:65" s="1" customFormat="1" ht="16.5" customHeight="1">
      <c r="B117" s="34"/>
      <c r="C117" s="35"/>
      <c r="D117" s="35"/>
      <c r="E117" s="290" t="str">
        <f>E9</f>
        <v>SO.304 - Úsek č. 4</v>
      </c>
      <c r="F117" s="320"/>
      <c r="G117" s="320"/>
      <c r="H117" s="320"/>
      <c r="I117" s="110"/>
      <c r="J117" s="35"/>
      <c r="K117" s="35"/>
      <c r="L117" s="38"/>
    </row>
    <row r="118" spans="2:65" s="1" customFormat="1" ht="6.95" customHeight="1">
      <c r="B118" s="34"/>
      <c r="C118" s="35"/>
      <c r="D118" s="35"/>
      <c r="E118" s="35"/>
      <c r="F118" s="35"/>
      <c r="G118" s="35"/>
      <c r="H118" s="35"/>
      <c r="I118" s="110"/>
      <c r="J118" s="35"/>
      <c r="K118" s="35"/>
      <c r="L118" s="38"/>
    </row>
    <row r="119" spans="2:65" s="1" customFormat="1" ht="12" customHeight="1">
      <c r="B119" s="34"/>
      <c r="C119" s="29" t="s">
        <v>20</v>
      </c>
      <c r="D119" s="35"/>
      <c r="E119" s="35"/>
      <c r="F119" s="27" t="str">
        <f>F12</f>
        <v xml:space="preserve"> </v>
      </c>
      <c r="G119" s="35"/>
      <c r="H119" s="35"/>
      <c r="I119" s="112" t="s">
        <v>22</v>
      </c>
      <c r="J119" s="61" t="str">
        <f>IF(J12="","",J12)</f>
        <v>2. 5. 2019</v>
      </c>
      <c r="K119" s="35"/>
      <c r="L119" s="38"/>
    </row>
    <row r="120" spans="2:65" s="1" customFormat="1" ht="6.95" customHeight="1">
      <c r="B120" s="34"/>
      <c r="C120" s="35"/>
      <c r="D120" s="35"/>
      <c r="E120" s="35"/>
      <c r="F120" s="35"/>
      <c r="G120" s="35"/>
      <c r="H120" s="35"/>
      <c r="I120" s="110"/>
      <c r="J120" s="35"/>
      <c r="K120" s="35"/>
      <c r="L120" s="38"/>
    </row>
    <row r="121" spans="2:65" s="1" customFormat="1" ht="15.2" customHeight="1">
      <c r="B121" s="34"/>
      <c r="C121" s="29" t="s">
        <v>24</v>
      </c>
      <c r="D121" s="35"/>
      <c r="E121" s="35"/>
      <c r="F121" s="27" t="str">
        <f>E15</f>
        <v xml:space="preserve"> </v>
      </c>
      <c r="G121" s="35"/>
      <c r="H121" s="35"/>
      <c r="I121" s="112" t="s">
        <v>29</v>
      </c>
      <c r="J121" s="32" t="str">
        <f>E21</f>
        <v xml:space="preserve"> </v>
      </c>
      <c r="K121" s="35"/>
      <c r="L121" s="38"/>
    </row>
    <row r="122" spans="2:65" s="1" customFormat="1" ht="15.2" customHeight="1">
      <c r="B122" s="34"/>
      <c r="C122" s="29" t="s">
        <v>27</v>
      </c>
      <c r="D122" s="35"/>
      <c r="E122" s="35"/>
      <c r="F122" s="27" t="str">
        <f>IF(E18="","",E18)</f>
        <v>Vyplň údaj</v>
      </c>
      <c r="G122" s="35"/>
      <c r="H122" s="35"/>
      <c r="I122" s="112" t="s">
        <v>31</v>
      </c>
      <c r="J122" s="32" t="str">
        <f>E24</f>
        <v xml:space="preserve"> </v>
      </c>
      <c r="K122" s="35"/>
      <c r="L122" s="38"/>
    </row>
    <row r="123" spans="2:65" s="1" customFormat="1" ht="10.35" customHeight="1">
      <c r="B123" s="34"/>
      <c r="C123" s="35"/>
      <c r="D123" s="35"/>
      <c r="E123" s="35"/>
      <c r="F123" s="35"/>
      <c r="G123" s="35"/>
      <c r="H123" s="35"/>
      <c r="I123" s="110"/>
      <c r="J123" s="35"/>
      <c r="K123" s="35"/>
      <c r="L123" s="38"/>
    </row>
    <row r="124" spans="2:65" s="10" customFormat="1" ht="29.25" customHeight="1">
      <c r="B124" s="165"/>
      <c r="C124" s="166" t="s">
        <v>116</v>
      </c>
      <c r="D124" s="167" t="s">
        <v>58</v>
      </c>
      <c r="E124" s="167" t="s">
        <v>54</v>
      </c>
      <c r="F124" s="167" t="s">
        <v>55</v>
      </c>
      <c r="G124" s="167" t="s">
        <v>117</v>
      </c>
      <c r="H124" s="167" t="s">
        <v>118</v>
      </c>
      <c r="I124" s="168" t="s">
        <v>119</v>
      </c>
      <c r="J124" s="169" t="s">
        <v>104</v>
      </c>
      <c r="K124" s="170" t="s">
        <v>120</v>
      </c>
      <c r="L124" s="171"/>
      <c r="M124" s="70" t="s">
        <v>1</v>
      </c>
      <c r="N124" s="71" t="s">
        <v>37</v>
      </c>
      <c r="O124" s="71" t="s">
        <v>121</v>
      </c>
      <c r="P124" s="71" t="s">
        <v>122</v>
      </c>
      <c r="Q124" s="71" t="s">
        <v>123</v>
      </c>
      <c r="R124" s="71" t="s">
        <v>124</v>
      </c>
      <c r="S124" s="71" t="s">
        <v>125</v>
      </c>
      <c r="T124" s="72" t="s">
        <v>126</v>
      </c>
    </row>
    <row r="125" spans="2:65" s="1" customFormat="1" ht="22.9" customHeight="1">
      <c r="B125" s="34"/>
      <c r="C125" s="77" t="s">
        <v>127</v>
      </c>
      <c r="D125" s="35"/>
      <c r="E125" s="35"/>
      <c r="F125" s="35"/>
      <c r="G125" s="35"/>
      <c r="H125" s="35"/>
      <c r="I125" s="110"/>
      <c r="J125" s="172">
        <f>BK125</f>
        <v>0</v>
      </c>
      <c r="K125" s="35"/>
      <c r="L125" s="38"/>
      <c r="M125" s="73"/>
      <c r="N125" s="74"/>
      <c r="O125" s="74"/>
      <c r="P125" s="173">
        <f>P126</f>
        <v>0</v>
      </c>
      <c r="Q125" s="74"/>
      <c r="R125" s="173">
        <f>R126</f>
        <v>621.10808200639997</v>
      </c>
      <c r="S125" s="74"/>
      <c r="T125" s="174">
        <f>T126</f>
        <v>181.016256</v>
      </c>
      <c r="AT125" s="17" t="s">
        <v>72</v>
      </c>
      <c r="AU125" s="17" t="s">
        <v>106</v>
      </c>
      <c r="BK125" s="175">
        <f>BK126</f>
        <v>0</v>
      </c>
    </row>
    <row r="126" spans="2:65" s="11" customFormat="1" ht="25.9" customHeight="1">
      <c r="B126" s="176"/>
      <c r="C126" s="177"/>
      <c r="D126" s="178" t="s">
        <v>72</v>
      </c>
      <c r="E126" s="179" t="s">
        <v>128</v>
      </c>
      <c r="F126" s="179" t="s">
        <v>129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P127+P159+P173+P200+P203+P206+P220+P228</f>
        <v>0</v>
      </c>
      <c r="Q126" s="184"/>
      <c r="R126" s="185">
        <f>R127+R159+R173+R200+R203+R206+R220+R228</f>
        <v>621.10808200639997</v>
      </c>
      <c r="S126" s="184"/>
      <c r="T126" s="186">
        <f>T127+T159+T173+T200+T203+T206+T220+T228</f>
        <v>181.016256</v>
      </c>
      <c r="AR126" s="187" t="s">
        <v>81</v>
      </c>
      <c r="AT126" s="188" t="s">
        <v>72</v>
      </c>
      <c r="AU126" s="188" t="s">
        <v>73</v>
      </c>
      <c r="AY126" s="187" t="s">
        <v>130</v>
      </c>
      <c r="BK126" s="189">
        <f>BK127+BK159+BK173+BK200+BK203+BK206+BK220+BK228</f>
        <v>0</v>
      </c>
    </row>
    <row r="127" spans="2:65" s="11" customFormat="1" ht="22.9" customHeight="1">
      <c r="B127" s="176"/>
      <c r="C127" s="177"/>
      <c r="D127" s="178" t="s">
        <v>72</v>
      </c>
      <c r="E127" s="190" t="s">
        <v>81</v>
      </c>
      <c r="F127" s="190" t="s">
        <v>131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SUM(P128:P158)</f>
        <v>0</v>
      </c>
      <c r="Q127" s="184"/>
      <c r="R127" s="185">
        <f>SUM(R128:R158)</f>
        <v>2.6333280000000001E-2</v>
      </c>
      <c r="S127" s="184"/>
      <c r="T127" s="186">
        <f>SUM(T128:T158)</f>
        <v>180.821856</v>
      </c>
      <c r="AR127" s="187" t="s">
        <v>81</v>
      </c>
      <c r="AT127" s="188" t="s">
        <v>72</v>
      </c>
      <c r="AU127" s="188" t="s">
        <v>81</v>
      </c>
      <c r="AY127" s="187" t="s">
        <v>130</v>
      </c>
      <c r="BK127" s="189">
        <f>SUM(BK128:BK158)</f>
        <v>0</v>
      </c>
    </row>
    <row r="128" spans="2:65" s="1" customFormat="1" ht="24" customHeight="1">
      <c r="B128" s="34"/>
      <c r="C128" s="192" t="s">
        <v>81</v>
      </c>
      <c r="D128" s="192" t="s">
        <v>132</v>
      </c>
      <c r="E128" s="193" t="s">
        <v>133</v>
      </c>
      <c r="F128" s="194" t="s">
        <v>134</v>
      </c>
      <c r="G128" s="195" t="s">
        <v>135</v>
      </c>
      <c r="H128" s="196">
        <v>219.44399999999999</v>
      </c>
      <c r="I128" s="197"/>
      <c r="J128" s="198">
        <f>ROUND(I128*H128,2)</f>
        <v>0</v>
      </c>
      <c r="K128" s="194" t="s">
        <v>136</v>
      </c>
      <c r="L128" s="38"/>
      <c r="M128" s="199" t="s">
        <v>1</v>
      </c>
      <c r="N128" s="200" t="s">
        <v>38</v>
      </c>
      <c r="O128" s="66"/>
      <c r="P128" s="201">
        <f>O128*H128</f>
        <v>0</v>
      </c>
      <c r="Q128" s="201">
        <v>0</v>
      </c>
      <c r="R128" s="201">
        <f>Q128*H128</f>
        <v>0</v>
      </c>
      <c r="S128" s="201">
        <v>0.44</v>
      </c>
      <c r="T128" s="202">
        <f>S128*H128</f>
        <v>96.555359999999993</v>
      </c>
      <c r="AR128" s="203" t="s">
        <v>137</v>
      </c>
      <c r="AT128" s="203" t="s">
        <v>132</v>
      </c>
      <c r="AU128" s="203" t="s">
        <v>83</v>
      </c>
      <c r="AY128" s="17" t="s">
        <v>130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81</v>
      </c>
      <c r="BK128" s="204">
        <f>ROUND(I128*H128,2)</f>
        <v>0</v>
      </c>
      <c r="BL128" s="17" t="s">
        <v>137</v>
      </c>
      <c r="BM128" s="203" t="s">
        <v>138</v>
      </c>
    </row>
    <row r="129" spans="2:65" s="12" customFormat="1" ht="11.25">
      <c r="B129" s="205"/>
      <c r="C129" s="206"/>
      <c r="D129" s="207" t="s">
        <v>139</v>
      </c>
      <c r="E129" s="208" t="s">
        <v>1</v>
      </c>
      <c r="F129" s="209" t="s">
        <v>463</v>
      </c>
      <c r="G129" s="206"/>
      <c r="H129" s="210">
        <v>219.44399999999999</v>
      </c>
      <c r="I129" s="211"/>
      <c r="J129" s="206"/>
      <c r="K129" s="206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139</v>
      </c>
      <c r="AU129" s="216" t="s">
        <v>83</v>
      </c>
      <c r="AV129" s="12" t="s">
        <v>83</v>
      </c>
      <c r="AW129" s="12" t="s">
        <v>30</v>
      </c>
      <c r="AX129" s="12" t="s">
        <v>81</v>
      </c>
      <c r="AY129" s="216" t="s">
        <v>130</v>
      </c>
    </row>
    <row r="130" spans="2:65" s="1" customFormat="1" ht="24" customHeight="1">
      <c r="B130" s="34"/>
      <c r="C130" s="192" t="s">
        <v>83</v>
      </c>
      <c r="D130" s="192" t="s">
        <v>132</v>
      </c>
      <c r="E130" s="193" t="s">
        <v>141</v>
      </c>
      <c r="F130" s="194" t="s">
        <v>142</v>
      </c>
      <c r="G130" s="195" t="s">
        <v>135</v>
      </c>
      <c r="H130" s="196">
        <v>219.44399999999999</v>
      </c>
      <c r="I130" s="197"/>
      <c r="J130" s="198">
        <f>ROUND(I130*H130,2)</f>
        <v>0</v>
      </c>
      <c r="K130" s="194" t="s">
        <v>136</v>
      </c>
      <c r="L130" s="38"/>
      <c r="M130" s="199" t="s">
        <v>1</v>
      </c>
      <c r="N130" s="200" t="s">
        <v>38</v>
      </c>
      <c r="O130" s="66"/>
      <c r="P130" s="201">
        <f>O130*H130</f>
        <v>0</v>
      </c>
      <c r="Q130" s="201">
        <v>4.0000000000000003E-5</v>
      </c>
      <c r="R130" s="201">
        <f>Q130*H130</f>
        <v>8.7777600000000008E-3</v>
      </c>
      <c r="S130" s="201">
        <v>0.128</v>
      </c>
      <c r="T130" s="202">
        <f>S130*H130</f>
        <v>28.088832</v>
      </c>
      <c r="AR130" s="203" t="s">
        <v>137</v>
      </c>
      <c r="AT130" s="203" t="s">
        <v>132</v>
      </c>
      <c r="AU130" s="203" t="s">
        <v>83</v>
      </c>
      <c r="AY130" s="17" t="s">
        <v>130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81</v>
      </c>
      <c r="BK130" s="204">
        <f>ROUND(I130*H130,2)</f>
        <v>0</v>
      </c>
      <c r="BL130" s="17" t="s">
        <v>137</v>
      </c>
      <c r="BM130" s="203" t="s">
        <v>143</v>
      </c>
    </row>
    <row r="131" spans="2:65" s="12" customFormat="1" ht="11.25">
      <c r="B131" s="205"/>
      <c r="C131" s="206"/>
      <c r="D131" s="207" t="s">
        <v>139</v>
      </c>
      <c r="E131" s="208" t="s">
        <v>1</v>
      </c>
      <c r="F131" s="209" t="s">
        <v>463</v>
      </c>
      <c r="G131" s="206"/>
      <c r="H131" s="210">
        <v>219.44399999999999</v>
      </c>
      <c r="I131" s="211"/>
      <c r="J131" s="206"/>
      <c r="K131" s="206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139</v>
      </c>
      <c r="AU131" s="216" t="s">
        <v>83</v>
      </c>
      <c r="AV131" s="12" t="s">
        <v>83</v>
      </c>
      <c r="AW131" s="12" t="s">
        <v>30</v>
      </c>
      <c r="AX131" s="12" t="s">
        <v>81</v>
      </c>
      <c r="AY131" s="216" t="s">
        <v>130</v>
      </c>
    </row>
    <row r="132" spans="2:65" s="1" customFormat="1" ht="24" customHeight="1">
      <c r="B132" s="34"/>
      <c r="C132" s="192" t="s">
        <v>144</v>
      </c>
      <c r="D132" s="192" t="s">
        <v>132</v>
      </c>
      <c r="E132" s="193" t="s">
        <v>145</v>
      </c>
      <c r="F132" s="194" t="s">
        <v>146</v>
      </c>
      <c r="G132" s="195" t="s">
        <v>135</v>
      </c>
      <c r="H132" s="196">
        <v>219.44399999999999</v>
      </c>
      <c r="I132" s="197"/>
      <c r="J132" s="198">
        <f>ROUND(I132*H132,2)</f>
        <v>0</v>
      </c>
      <c r="K132" s="194" t="s">
        <v>136</v>
      </c>
      <c r="L132" s="38"/>
      <c r="M132" s="199" t="s">
        <v>1</v>
      </c>
      <c r="N132" s="200" t="s">
        <v>38</v>
      </c>
      <c r="O132" s="66"/>
      <c r="P132" s="201">
        <f>O132*H132</f>
        <v>0</v>
      </c>
      <c r="Q132" s="201">
        <v>8.0000000000000007E-5</v>
      </c>
      <c r="R132" s="201">
        <f>Q132*H132</f>
        <v>1.7555520000000002E-2</v>
      </c>
      <c r="S132" s="201">
        <v>0.25600000000000001</v>
      </c>
      <c r="T132" s="202">
        <f>S132*H132</f>
        <v>56.177664</v>
      </c>
      <c r="AR132" s="203" t="s">
        <v>137</v>
      </c>
      <c r="AT132" s="203" t="s">
        <v>132</v>
      </c>
      <c r="AU132" s="203" t="s">
        <v>83</v>
      </c>
      <c r="AY132" s="17" t="s">
        <v>130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81</v>
      </c>
      <c r="BK132" s="204">
        <f>ROUND(I132*H132,2)</f>
        <v>0</v>
      </c>
      <c r="BL132" s="17" t="s">
        <v>137</v>
      </c>
      <c r="BM132" s="203" t="s">
        <v>147</v>
      </c>
    </row>
    <row r="133" spans="2:65" s="12" customFormat="1" ht="11.25">
      <c r="B133" s="205"/>
      <c r="C133" s="206"/>
      <c r="D133" s="207" t="s">
        <v>139</v>
      </c>
      <c r="E133" s="208" t="s">
        <v>1</v>
      </c>
      <c r="F133" s="209" t="s">
        <v>463</v>
      </c>
      <c r="G133" s="206"/>
      <c r="H133" s="210">
        <v>219.44399999999999</v>
      </c>
      <c r="I133" s="211"/>
      <c r="J133" s="206"/>
      <c r="K133" s="206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139</v>
      </c>
      <c r="AU133" s="216" t="s">
        <v>83</v>
      </c>
      <c r="AV133" s="12" t="s">
        <v>83</v>
      </c>
      <c r="AW133" s="12" t="s">
        <v>30</v>
      </c>
      <c r="AX133" s="12" t="s">
        <v>81</v>
      </c>
      <c r="AY133" s="216" t="s">
        <v>130</v>
      </c>
    </row>
    <row r="134" spans="2:65" s="1" customFormat="1" ht="24" customHeight="1">
      <c r="B134" s="34"/>
      <c r="C134" s="192" t="s">
        <v>137</v>
      </c>
      <c r="D134" s="192" t="s">
        <v>132</v>
      </c>
      <c r="E134" s="193" t="s">
        <v>353</v>
      </c>
      <c r="F134" s="194" t="s">
        <v>354</v>
      </c>
      <c r="G134" s="195" t="s">
        <v>150</v>
      </c>
      <c r="H134" s="196">
        <v>122.998</v>
      </c>
      <c r="I134" s="197"/>
      <c r="J134" s="198">
        <f>ROUND(I134*H134,2)</f>
        <v>0</v>
      </c>
      <c r="K134" s="194" t="s">
        <v>136</v>
      </c>
      <c r="L134" s="38"/>
      <c r="M134" s="199" t="s">
        <v>1</v>
      </c>
      <c r="N134" s="200" t="s">
        <v>38</v>
      </c>
      <c r="O134" s="66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AR134" s="203" t="s">
        <v>137</v>
      </c>
      <c r="AT134" s="203" t="s">
        <v>132</v>
      </c>
      <c r="AU134" s="203" t="s">
        <v>83</v>
      </c>
      <c r="AY134" s="17" t="s">
        <v>130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81</v>
      </c>
      <c r="BK134" s="204">
        <f>ROUND(I134*H134,2)</f>
        <v>0</v>
      </c>
      <c r="BL134" s="17" t="s">
        <v>137</v>
      </c>
      <c r="BM134" s="203" t="s">
        <v>355</v>
      </c>
    </row>
    <row r="135" spans="2:65" s="12" customFormat="1" ht="22.5">
      <c r="B135" s="205"/>
      <c r="C135" s="206"/>
      <c r="D135" s="207" t="s">
        <v>139</v>
      </c>
      <c r="E135" s="208" t="s">
        <v>1</v>
      </c>
      <c r="F135" s="209" t="s">
        <v>464</v>
      </c>
      <c r="G135" s="206"/>
      <c r="H135" s="210">
        <v>122.998</v>
      </c>
      <c r="I135" s="211"/>
      <c r="J135" s="206"/>
      <c r="K135" s="206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139</v>
      </c>
      <c r="AU135" s="216" t="s">
        <v>83</v>
      </c>
      <c r="AV135" s="12" t="s">
        <v>83</v>
      </c>
      <c r="AW135" s="12" t="s">
        <v>30</v>
      </c>
      <c r="AX135" s="12" t="s">
        <v>81</v>
      </c>
      <c r="AY135" s="216" t="s">
        <v>130</v>
      </c>
    </row>
    <row r="136" spans="2:65" s="1" customFormat="1" ht="24" customHeight="1">
      <c r="B136" s="34"/>
      <c r="C136" s="192" t="s">
        <v>153</v>
      </c>
      <c r="D136" s="192" t="s">
        <v>132</v>
      </c>
      <c r="E136" s="193" t="s">
        <v>154</v>
      </c>
      <c r="F136" s="194" t="s">
        <v>155</v>
      </c>
      <c r="G136" s="195" t="s">
        <v>150</v>
      </c>
      <c r="H136" s="196">
        <v>122.998</v>
      </c>
      <c r="I136" s="197"/>
      <c r="J136" s="198">
        <f>ROUND(I136*H136,2)</f>
        <v>0</v>
      </c>
      <c r="K136" s="194" t="s">
        <v>136</v>
      </c>
      <c r="L136" s="38"/>
      <c r="M136" s="199" t="s">
        <v>1</v>
      </c>
      <c r="N136" s="200" t="s">
        <v>38</v>
      </c>
      <c r="O136" s="66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AR136" s="203" t="s">
        <v>137</v>
      </c>
      <c r="AT136" s="203" t="s">
        <v>132</v>
      </c>
      <c r="AU136" s="203" t="s">
        <v>83</v>
      </c>
      <c r="AY136" s="17" t="s">
        <v>130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81</v>
      </c>
      <c r="BK136" s="204">
        <f>ROUND(I136*H136,2)</f>
        <v>0</v>
      </c>
      <c r="BL136" s="17" t="s">
        <v>137</v>
      </c>
      <c r="BM136" s="203" t="s">
        <v>156</v>
      </c>
    </row>
    <row r="137" spans="2:65" s="12" customFormat="1" ht="22.5">
      <c r="B137" s="205"/>
      <c r="C137" s="206"/>
      <c r="D137" s="207" t="s">
        <v>139</v>
      </c>
      <c r="E137" s="208" t="s">
        <v>1</v>
      </c>
      <c r="F137" s="209" t="s">
        <v>464</v>
      </c>
      <c r="G137" s="206"/>
      <c r="H137" s="210">
        <v>122.998</v>
      </c>
      <c r="I137" s="211"/>
      <c r="J137" s="206"/>
      <c r="K137" s="206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139</v>
      </c>
      <c r="AU137" s="216" t="s">
        <v>83</v>
      </c>
      <c r="AV137" s="12" t="s">
        <v>83</v>
      </c>
      <c r="AW137" s="12" t="s">
        <v>30</v>
      </c>
      <c r="AX137" s="12" t="s">
        <v>81</v>
      </c>
      <c r="AY137" s="216" t="s">
        <v>130</v>
      </c>
    </row>
    <row r="138" spans="2:65" s="1" customFormat="1" ht="24" customHeight="1">
      <c r="B138" s="34"/>
      <c r="C138" s="192" t="s">
        <v>157</v>
      </c>
      <c r="D138" s="192" t="s">
        <v>132</v>
      </c>
      <c r="E138" s="193" t="s">
        <v>158</v>
      </c>
      <c r="F138" s="194" t="s">
        <v>159</v>
      </c>
      <c r="G138" s="195" t="s">
        <v>150</v>
      </c>
      <c r="H138" s="196">
        <v>81.998999999999995</v>
      </c>
      <c r="I138" s="197"/>
      <c r="J138" s="198">
        <f>ROUND(I138*H138,2)</f>
        <v>0</v>
      </c>
      <c r="K138" s="194" t="s">
        <v>136</v>
      </c>
      <c r="L138" s="38"/>
      <c r="M138" s="199" t="s">
        <v>1</v>
      </c>
      <c r="N138" s="200" t="s">
        <v>38</v>
      </c>
      <c r="O138" s="66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AR138" s="203" t="s">
        <v>137</v>
      </c>
      <c r="AT138" s="203" t="s">
        <v>132</v>
      </c>
      <c r="AU138" s="203" t="s">
        <v>83</v>
      </c>
      <c r="AY138" s="17" t="s">
        <v>130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81</v>
      </c>
      <c r="BK138" s="204">
        <f>ROUND(I138*H138,2)</f>
        <v>0</v>
      </c>
      <c r="BL138" s="17" t="s">
        <v>137</v>
      </c>
      <c r="BM138" s="203" t="s">
        <v>465</v>
      </c>
    </row>
    <row r="139" spans="2:65" s="12" customFormat="1" ht="22.5">
      <c r="B139" s="205"/>
      <c r="C139" s="206"/>
      <c r="D139" s="207" t="s">
        <v>139</v>
      </c>
      <c r="E139" s="208" t="s">
        <v>1</v>
      </c>
      <c r="F139" s="209" t="s">
        <v>466</v>
      </c>
      <c r="G139" s="206"/>
      <c r="H139" s="210">
        <v>81.998999999999995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139</v>
      </c>
      <c r="AU139" s="216" t="s">
        <v>83</v>
      </c>
      <c r="AV139" s="12" t="s">
        <v>83</v>
      </c>
      <c r="AW139" s="12" t="s">
        <v>30</v>
      </c>
      <c r="AX139" s="12" t="s">
        <v>81</v>
      </c>
      <c r="AY139" s="216" t="s">
        <v>130</v>
      </c>
    </row>
    <row r="140" spans="2:65" s="1" customFormat="1" ht="24" customHeight="1">
      <c r="B140" s="34"/>
      <c r="C140" s="192" t="s">
        <v>162</v>
      </c>
      <c r="D140" s="192" t="s">
        <v>132</v>
      </c>
      <c r="E140" s="193" t="s">
        <v>163</v>
      </c>
      <c r="F140" s="194" t="s">
        <v>164</v>
      </c>
      <c r="G140" s="195" t="s">
        <v>150</v>
      </c>
      <c r="H140" s="196">
        <v>81.998999999999995</v>
      </c>
      <c r="I140" s="197"/>
      <c r="J140" s="198">
        <f>ROUND(I140*H140,2)</f>
        <v>0</v>
      </c>
      <c r="K140" s="194" t="s">
        <v>136</v>
      </c>
      <c r="L140" s="38"/>
      <c r="M140" s="199" t="s">
        <v>1</v>
      </c>
      <c r="N140" s="200" t="s">
        <v>38</v>
      </c>
      <c r="O140" s="66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AR140" s="203" t="s">
        <v>137</v>
      </c>
      <c r="AT140" s="203" t="s">
        <v>132</v>
      </c>
      <c r="AU140" s="203" t="s">
        <v>83</v>
      </c>
      <c r="AY140" s="17" t="s">
        <v>130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81</v>
      </c>
      <c r="BK140" s="204">
        <f>ROUND(I140*H140,2)</f>
        <v>0</v>
      </c>
      <c r="BL140" s="17" t="s">
        <v>137</v>
      </c>
      <c r="BM140" s="203" t="s">
        <v>165</v>
      </c>
    </row>
    <row r="141" spans="2:65" s="12" customFormat="1" ht="22.5">
      <c r="B141" s="205"/>
      <c r="C141" s="206"/>
      <c r="D141" s="207" t="s">
        <v>139</v>
      </c>
      <c r="E141" s="208" t="s">
        <v>1</v>
      </c>
      <c r="F141" s="209" t="s">
        <v>466</v>
      </c>
      <c r="G141" s="206"/>
      <c r="H141" s="210">
        <v>81.998999999999995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139</v>
      </c>
      <c r="AU141" s="216" t="s">
        <v>83</v>
      </c>
      <c r="AV141" s="12" t="s">
        <v>83</v>
      </c>
      <c r="AW141" s="12" t="s">
        <v>30</v>
      </c>
      <c r="AX141" s="12" t="s">
        <v>81</v>
      </c>
      <c r="AY141" s="216" t="s">
        <v>130</v>
      </c>
    </row>
    <row r="142" spans="2:65" s="1" customFormat="1" ht="24" customHeight="1">
      <c r="B142" s="34"/>
      <c r="C142" s="192" t="s">
        <v>166</v>
      </c>
      <c r="D142" s="192" t="s">
        <v>132</v>
      </c>
      <c r="E142" s="193" t="s">
        <v>176</v>
      </c>
      <c r="F142" s="194" t="s">
        <v>177</v>
      </c>
      <c r="G142" s="195" t="s">
        <v>150</v>
      </c>
      <c r="H142" s="196">
        <v>303.74599999999998</v>
      </c>
      <c r="I142" s="197"/>
      <c r="J142" s="198">
        <f>ROUND(I142*H142,2)</f>
        <v>0</v>
      </c>
      <c r="K142" s="194" t="s">
        <v>136</v>
      </c>
      <c r="L142" s="38"/>
      <c r="M142" s="199" t="s">
        <v>1</v>
      </c>
      <c r="N142" s="200" t="s">
        <v>38</v>
      </c>
      <c r="O142" s="66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AR142" s="203" t="s">
        <v>137</v>
      </c>
      <c r="AT142" s="203" t="s">
        <v>132</v>
      </c>
      <c r="AU142" s="203" t="s">
        <v>83</v>
      </c>
      <c r="AY142" s="17" t="s">
        <v>130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81</v>
      </c>
      <c r="BK142" s="204">
        <f>ROUND(I142*H142,2)</f>
        <v>0</v>
      </c>
      <c r="BL142" s="17" t="s">
        <v>137</v>
      </c>
      <c r="BM142" s="203" t="s">
        <v>178</v>
      </c>
    </row>
    <row r="143" spans="2:65" s="12" customFormat="1" ht="11.25">
      <c r="B143" s="205"/>
      <c r="C143" s="206"/>
      <c r="D143" s="207" t="s">
        <v>139</v>
      </c>
      <c r="E143" s="208" t="s">
        <v>1</v>
      </c>
      <c r="F143" s="209" t="s">
        <v>467</v>
      </c>
      <c r="G143" s="206"/>
      <c r="H143" s="210">
        <v>65.832999999999998</v>
      </c>
      <c r="I143" s="211"/>
      <c r="J143" s="206"/>
      <c r="K143" s="206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139</v>
      </c>
      <c r="AU143" s="216" t="s">
        <v>83</v>
      </c>
      <c r="AV143" s="12" t="s">
        <v>83</v>
      </c>
      <c r="AW143" s="12" t="s">
        <v>30</v>
      </c>
      <c r="AX143" s="12" t="s">
        <v>73</v>
      </c>
      <c r="AY143" s="216" t="s">
        <v>130</v>
      </c>
    </row>
    <row r="144" spans="2:65" s="12" customFormat="1" ht="11.25">
      <c r="B144" s="205"/>
      <c r="C144" s="206"/>
      <c r="D144" s="207" t="s">
        <v>139</v>
      </c>
      <c r="E144" s="208" t="s">
        <v>1</v>
      </c>
      <c r="F144" s="209" t="s">
        <v>468</v>
      </c>
      <c r="G144" s="206"/>
      <c r="H144" s="210">
        <v>10.972</v>
      </c>
      <c r="I144" s="211"/>
      <c r="J144" s="206"/>
      <c r="K144" s="206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139</v>
      </c>
      <c r="AU144" s="216" t="s">
        <v>83</v>
      </c>
      <c r="AV144" s="12" t="s">
        <v>83</v>
      </c>
      <c r="AW144" s="12" t="s">
        <v>30</v>
      </c>
      <c r="AX144" s="12" t="s">
        <v>73</v>
      </c>
      <c r="AY144" s="216" t="s">
        <v>130</v>
      </c>
    </row>
    <row r="145" spans="2:65" s="12" customFormat="1" ht="11.25">
      <c r="B145" s="205"/>
      <c r="C145" s="206"/>
      <c r="D145" s="207" t="s">
        <v>139</v>
      </c>
      <c r="E145" s="208" t="s">
        <v>1</v>
      </c>
      <c r="F145" s="209" t="s">
        <v>469</v>
      </c>
      <c r="G145" s="206"/>
      <c r="H145" s="210">
        <v>21.943999999999999</v>
      </c>
      <c r="I145" s="211"/>
      <c r="J145" s="206"/>
      <c r="K145" s="206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139</v>
      </c>
      <c r="AU145" s="216" t="s">
        <v>83</v>
      </c>
      <c r="AV145" s="12" t="s">
        <v>83</v>
      </c>
      <c r="AW145" s="12" t="s">
        <v>30</v>
      </c>
      <c r="AX145" s="12" t="s">
        <v>73</v>
      </c>
      <c r="AY145" s="216" t="s">
        <v>130</v>
      </c>
    </row>
    <row r="146" spans="2:65" s="12" customFormat="1" ht="22.5">
      <c r="B146" s="205"/>
      <c r="C146" s="206"/>
      <c r="D146" s="207" t="s">
        <v>139</v>
      </c>
      <c r="E146" s="208" t="s">
        <v>1</v>
      </c>
      <c r="F146" s="209" t="s">
        <v>470</v>
      </c>
      <c r="G146" s="206"/>
      <c r="H146" s="210">
        <v>204.99700000000001</v>
      </c>
      <c r="I146" s="211"/>
      <c r="J146" s="206"/>
      <c r="K146" s="206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139</v>
      </c>
      <c r="AU146" s="216" t="s">
        <v>83</v>
      </c>
      <c r="AV146" s="12" t="s">
        <v>83</v>
      </c>
      <c r="AW146" s="12" t="s">
        <v>30</v>
      </c>
      <c r="AX146" s="12" t="s">
        <v>73</v>
      </c>
      <c r="AY146" s="216" t="s">
        <v>130</v>
      </c>
    </row>
    <row r="147" spans="2:65" s="13" customFormat="1" ht="11.25">
      <c r="B147" s="217"/>
      <c r="C147" s="218"/>
      <c r="D147" s="207" t="s">
        <v>139</v>
      </c>
      <c r="E147" s="219" t="s">
        <v>1</v>
      </c>
      <c r="F147" s="220" t="s">
        <v>183</v>
      </c>
      <c r="G147" s="218"/>
      <c r="H147" s="221">
        <v>303.74599999999998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139</v>
      </c>
      <c r="AU147" s="227" t="s">
        <v>83</v>
      </c>
      <c r="AV147" s="13" t="s">
        <v>137</v>
      </c>
      <c r="AW147" s="13" t="s">
        <v>30</v>
      </c>
      <c r="AX147" s="13" t="s">
        <v>81</v>
      </c>
      <c r="AY147" s="227" t="s">
        <v>130</v>
      </c>
    </row>
    <row r="148" spans="2:65" s="1" customFormat="1" ht="24" customHeight="1">
      <c r="B148" s="34"/>
      <c r="C148" s="192" t="s">
        <v>171</v>
      </c>
      <c r="D148" s="192" t="s">
        <v>132</v>
      </c>
      <c r="E148" s="193" t="s">
        <v>185</v>
      </c>
      <c r="F148" s="194" t="s">
        <v>186</v>
      </c>
      <c r="G148" s="195" t="s">
        <v>150</v>
      </c>
      <c r="H148" s="196">
        <v>3037.46</v>
      </c>
      <c r="I148" s="197"/>
      <c r="J148" s="198">
        <f>ROUND(I148*H148,2)</f>
        <v>0</v>
      </c>
      <c r="K148" s="194" t="s">
        <v>136</v>
      </c>
      <c r="L148" s="38"/>
      <c r="M148" s="199" t="s">
        <v>1</v>
      </c>
      <c r="N148" s="200" t="s">
        <v>38</v>
      </c>
      <c r="O148" s="66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AR148" s="203" t="s">
        <v>137</v>
      </c>
      <c r="AT148" s="203" t="s">
        <v>132</v>
      </c>
      <c r="AU148" s="203" t="s">
        <v>83</v>
      </c>
      <c r="AY148" s="17" t="s">
        <v>130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81</v>
      </c>
      <c r="BK148" s="204">
        <f>ROUND(I148*H148,2)</f>
        <v>0</v>
      </c>
      <c r="BL148" s="17" t="s">
        <v>137</v>
      </c>
      <c r="BM148" s="203" t="s">
        <v>187</v>
      </c>
    </row>
    <row r="149" spans="2:65" s="12" customFormat="1" ht="11.25">
      <c r="B149" s="205"/>
      <c r="C149" s="206"/>
      <c r="D149" s="207" t="s">
        <v>139</v>
      </c>
      <c r="E149" s="208" t="s">
        <v>1</v>
      </c>
      <c r="F149" s="209" t="s">
        <v>467</v>
      </c>
      <c r="G149" s="206"/>
      <c r="H149" s="210">
        <v>65.832999999999998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139</v>
      </c>
      <c r="AU149" s="216" t="s">
        <v>83</v>
      </c>
      <c r="AV149" s="12" t="s">
        <v>83</v>
      </c>
      <c r="AW149" s="12" t="s">
        <v>30</v>
      </c>
      <c r="AX149" s="12" t="s">
        <v>73</v>
      </c>
      <c r="AY149" s="216" t="s">
        <v>130</v>
      </c>
    </row>
    <row r="150" spans="2:65" s="12" customFormat="1" ht="11.25">
      <c r="B150" s="205"/>
      <c r="C150" s="206"/>
      <c r="D150" s="207" t="s">
        <v>139</v>
      </c>
      <c r="E150" s="208" t="s">
        <v>1</v>
      </c>
      <c r="F150" s="209" t="s">
        <v>468</v>
      </c>
      <c r="G150" s="206"/>
      <c r="H150" s="210">
        <v>10.972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139</v>
      </c>
      <c r="AU150" s="216" t="s">
        <v>83</v>
      </c>
      <c r="AV150" s="12" t="s">
        <v>83</v>
      </c>
      <c r="AW150" s="12" t="s">
        <v>30</v>
      </c>
      <c r="AX150" s="12" t="s">
        <v>73</v>
      </c>
      <c r="AY150" s="216" t="s">
        <v>130</v>
      </c>
    </row>
    <row r="151" spans="2:65" s="12" customFormat="1" ht="11.25">
      <c r="B151" s="205"/>
      <c r="C151" s="206"/>
      <c r="D151" s="207" t="s">
        <v>139</v>
      </c>
      <c r="E151" s="208" t="s">
        <v>1</v>
      </c>
      <c r="F151" s="209" t="s">
        <v>469</v>
      </c>
      <c r="G151" s="206"/>
      <c r="H151" s="210">
        <v>21.943999999999999</v>
      </c>
      <c r="I151" s="211"/>
      <c r="J151" s="206"/>
      <c r="K151" s="206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139</v>
      </c>
      <c r="AU151" s="216" t="s">
        <v>83</v>
      </c>
      <c r="AV151" s="12" t="s">
        <v>83</v>
      </c>
      <c r="AW151" s="12" t="s">
        <v>30</v>
      </c>
      <c r="AX151" s="12" t="s">
        <v>73</v>
      </c>
      <c r="AY151" s="216" t="s">
        <v>130</v>
      </c>
    </row>
    <row r="152" spans="2:65" s="12" customFormat="1" ht="22.5">
      <c r="B152" s="205"/>
      <c r="C152" s="206"/>
      <c r="D152" s="207" t="s">
        <v>139</v>
      </c>
      <c r="E152" s="208" t="s">
        <v>1</v>
      </c>
      <c r="F152" s="209" t="s">
        <v>470</v>
      </c>
      <c r="G152" s="206"/>
      <c r="H152" s="210">
        <v>204.99700000000001</v>
      </c>
      <c r="I152" s="211"/>
      <c r="J152" s="206"/>
      <c r="K152" s="206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139</v>
      </c>
      <c r="AU152" s="216" t="s">
        <v>83</v>
      </c>
      <c r="AV152" s="12" t="s">
        <v>83</v>
      </c>
      <c r="AW152" s="12" t="s">
        <v>30</v>
      </c>
      <c r="AX152" s="12" t="s">
        <v>73</v>
      </c>
      <c r="AY152" s="216" t="s">
        <v>130</v>
      </c>
    </row>
    <row r="153" spans="2:65" s="14" customFormat="1" ht="11.25">
      <c r="B153" s="228"/>
      <c r="C153" s="229"/>
      <c r="D153" s="207" t="s">
        <v>139</v>
      </c>
      <c r="E153" s="230" t="s">
        <v>1</v>
      </c>
      <c r="F153" s="231" t="s">
        <v>188</v>
      </c>
      <c r="G153" s="229"/>
      <c r="H153" s="232">
        <v>303.74599999999998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139</v>
      </c>
      <c r="AU153" s="238" t="s">
        <v>83</v>
      </c>
      <c r="AV153" s="14" t="s">
        <v>144</v>
      </c>
      <c r="AW153" s="14" t="s">
        <v>30</v>
      </c>
      <c r="AX153" s="14" t="s">
        <v>73</v>
      </c>
      <c r="AY153" s="238" t="s">
        <v>130</v>
      </c>
    </row>
    <row r="154" spans="2:65" s="12" customFormat="1" ht="11.25">
      <c r="B154" s="205"/>
      <c r="C154" s="206"/>
      <c r="D154" s="207" t="s">
        <v>139</v>
      </c>
      <c r="E154" s="208" t="s">
        <v>1</v>
      </c>
      <c r="F154" s="209" t="s">
        <v>471</v>
      </c>
      <c r="G154" s="206"/>
      <c r="H154" s="210">
        <v>3037.46</v>
      </c>
      <c r="I154" s="211"/>
      <c r="J154" s="206"/>
      <c r="K154" s="206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139</v>
      </c>
      <c r="AU154" s="216" t="s">
        <v>83</v>
      </c>
      <c r="AV154" s="12" t="s">
        <v>83</v>
      </c>
      <c r="AW154" s="12" t="s">
        <v>30</v>
      </c>
      <c r="AX154" s="12" t="s">
        <v>81</v>
      </c>
      <c r="AY154" s="216" t="s">
        <v>130</v>
      </c>
    </row>
    <row r="155" spans="2:65" s="1" customFormat="1" ht="16.5" customHeight="1">
      <c r="B155" s="34"/>
      <c r="C155" s="192" t="s">
        <v>175</v>
      </c>
      <c r="D155" s="192" t="s">
        <v>132</v>
      </c>
      <c r="E155" s="193" t="s">
        <v>212</v>
      </c>
      <c r="F155" s="194" t="s">
        <v>213</v>
      </c>
      <c r="G155" s="195" t="s">
        <v>135</v>
      </c>
      <c r="H155" s="196">
        <v>292.59199999999998</v>
      </c>
      <c r="I155" s="197"/>
      <c r="J155" s="198">
        <f>ROUND(I155*H155,2)</f>
        <v>0</v>
      </c>
      <c r="K155" s="194" t="s">
        <v>136</v>
      </c>
      <c r="L155" s="38"/>
      <c r="M155" s="199" t="s">
        <v>1</v>
      </c>
      <c r="N155" s="200" t="s">
        <v>38</v>
      </c>
      <c r="O155" s="66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AR155" s="203" t="s">
        <v>137</v>
      </c>
      <c r="AT155" s="203" t="s">
        <v>132</v>
      </c>
      <c r="AU155" s="203" t="s">
        <v>83</v>
      </c>
      <c r="AY155" s="17" t="s">
        <v>130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81</v>
      </c>
      <c r="BK155" s="204">
        <f>ROUND(I155*H155,2)</f>
        <v>0</v>
      </c>
      <c r="BL155" s="17" t="s">
        <v>137</v>
      </c>
      <c r="BM155" s="203" t="s">
        <v>214</v>
      </c>
    </row>
    <row r="156" spans="2:65" s="12" customFormat="1" ht="11.25">
      <c r="B156" s="205"/>
      <c r="C156" s="206"/>
      <c r="D156" s="207" t="s">
        <v>139</v>
      </c>
      <c r="E156" s="208" t="s">
        <v>1</v>
      </c>
      <c r="F156" s="209" t="s">
        <v>463</v>
      </c>
      <c r="G156" s="206"/>
      <c r="H156" s="210">
        <v>219.44399999999999</v>
      </c>
      <c r="I156" s="211"/>
      <c r="J156" s="206"/>
      <c r="K156" s="206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139</v>
      </c>
      <c r="AU156" s="216" t="s">
        <v>83</v>
      </c>
      <c r="AV156" s="12" t="s">
        <v>83</v>
      </c>
      <c r="AW156" s="12" t="s">
        <v>30</v>
      </c>
      <c r="AX156" s="12" t="s">
        <v>73</v>
      </c>
      <c r="AY156" s="216" t="s">
        <v>130</v>
      </c>
    </row>
    <row r="157" spans="2:65" s="12" customFormat="1" ht="11.25">
      <c r="B157" s="205"/>
      <c r="C157" s="206"/>
      <c r="D157" s="207" t="s">
        <v>139</v>
      </c>
      <c r="E157" s="208" t="s">
        <v>1</v>
      </c>
      <c r="F157" s="209" t="s">
        <v>472</v>
      </c>
      <c r="G157" s="206"/>
      <c r="H157" s="210">
        <v>73.147999999999996</v>
      </c>
      <c r="I157" s="211"/>
      <c r="J157" s="206"/>
      <c r="K157" s="206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139</v>
      </c>
      <c r="AU157" s="216" t="s">
        <v>83</v>
      </c>
      <c r="AV157" s="12" t="s">
        <v>83</v>
      </c>
      <c r="AW157" s="12" t="s">
        <v>30</v>
      </c>
      <c r="AX157" s="12" t="s">
        <v>73</v>
      </c>
      <c r="AY157" s="216" t="s">
        <v>130</v>
      </c>
    </row>
    <row r="158" spans="2:65" s="13" customFormat="1" ht="11.25">
      <c r="B158" s="217"/>
      <c r="C158" s="218"/>
      <c r="D158" s="207" t="s">
        <v>139</v>
      </c>
      <c r="E158" s="219" t="s">
        <v>1</v>
      </c>
      <c r="F158" s="220" t="s">
        <v>183</v>
      </c>
      <c r="G158" s="218"/>
      <c r="H158" s="221">
        <v>292.59199999999998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139</v>
      </c>
      <c r="AU158" s="227" t="s">
        <v>83</v>
      </c>
      <c r="AV158" s="13" t="s">
        <v>137</v>
      </c>
      <c r="AW158" s="13" t="s">
        <v>30</v>
      </c>
      <c r="AX158" s="13" t="s">
        <v>81</v>
      </c>
      <c r="AY158" s="227" t="s">
        <v>130</v>
      </c>
    </row>
    <row r="159" spans="2:65" s="11" customFormat="1" ht="22.9" customHeight="1">
      <c r="B159" s="176"/>
      <c r="C159" s="177"/>
      <c r="D159" s="178" t="s">
        <v>72</v>
      </c>
      <c r="E159" s="190" t="s">
        <v>83</v>
      </c>
      <c r="F159" s="190" t="s">
        <v>219</v>
      </c>
      <c r="G159" s="177"/>
      <c r="H159" s="177"/>
      <c r="I159" s="180"/>
      <c r="J159" s="191">
        <f>BK159</f>
        <v>0</v>
      </c>
      <c r="K159" s="177"/>
      <c r="L159" s="182"/>
      <c r="M159" s="183"/>
      <c r="N159" s="184"/>
      <c r="O159" s="184"/>
      <c r="P159" s="185">
        <f>SUM(P160:P172)</f>
        <v>0</v>
      </c>
      <c r="Q159" s="184"/>
      <c r="R159" s="185">
        <f>SUM(R160:R172)</f>
        <v>7.6057200000000007</v>
      </c>
      <c r="S159" s="184"/>
      <c r="T159" s="186">
        <f>SUM(T160:T172)</f>
        <v>0</v>
      </c>
      <c r="AR159" s="187" t="s">
        <v>81</v>
      </c>
      <c r="AT159" s="188" t="s">
        <v>72</v>
      </c>
      <c r="AU159" s="188" t="s">
        <v>81</v>
      </c>
      <c r="AY159" s="187" t="s">
        <v>130</v>
      </c>
      <c r="BK159" s="189">
        <f>SUM(BK160:BK172)</f>
        <v>0</v>
      </c>
    </row>
    <row r="160" spans="2:65" s="1" customFormat="1" ht="16.5" customHeight="1">
      <c r="B160" s="34"/>
      <c r="C160" s="192" t="s">
        <v>184</v>
      </c>
      <c r="D160" s="192" t="s">
        <v>132</v>
      </c>
      <c r="E160" s="193" t="s">
        <v>221</v>
      </c>
      <c r="F160" s="194" t="s">
        <v>222</v>
      </c>
      <c r="G160" s="195" t="s">
        <v>150</v>
      </c>
      <c r="H160" s="196">
        <v>26.332999999999998</v>
      </c>
      <c r="I160" s="197"/>
      <c r="J160" s="198">
        <f>ROUND(I160*H160,2)</f>
        <v>0</v>
      </c>
      <c r="K160" s="194" t="s">
        <v>136</v>
      </c>
      <c r="L160" s="38"/>
      <c r="M160" s="199" t="s">
        <v>1</v>
      </c>
      <c r="N160" s="200" t="s">
        <v>38</v>
      </c>
      <c r="O160" s="66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AR160" s="203" t="s">
        <v>137</v>
      </c>
      <c r="AT160" s="203" t="s">
        <v>132</v>
      </c>
      <c r="AU160" s="203" t="s">
        <v>83</v>
      </c>
      <c r="AY160" s="17" t="s">
        <v>130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81</v>
      </c>
      <c r="BK160" s="204">
        <f>ROUND(I160*H160,2)</f>
        <v>0</v>
      </c>
      <c r="BL160" s="17" t="s">
        <v>137</v>
      </c>
      <c r="BM160" s="203" t="s">
        <v>375</v>
      </c>
    </row>
    <row r="161" spans="2:65" s="12" customFormat="1" ht="11.25">
      <c r="B161" s="205"/>
      <c r="C161" s="206"/>
      <c r="D161" s="207" t="s">
        <v>139</v>
      </c>
      <c r="E161" s="208" t="s">
        <v>1</v>
      </c>
      <c r="F161" s="209" t="s">
        <v>473</v>
      </c>
      <c r="G161" s="206"/>
      <c r="H161" s="210">
        <v>26.332999999999998</v>
      </c>
      <c r="I161" s="211"/>
      <c r="J161" s="206"/>
      <c r="K161" s="206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139</v>
      </c>
      <c r="AU161" s="216" t="s">
        <v>83</v>
      </c>
      <c r="AV161" s="12" t="s">
        <v>83</v>
      </c>
      <c r="AW161" s="12" t="s">
        <v>30</v>
      </c>
      <c r="AX161" s="12" t="s">
        <v>81</v>
      </c>
      <c r="AY161" s="216" t="s">
        <v>130</v>
      </c>
    </row>
    <row r="162" spans="2:65" s="1" customFormat="1" ht="24" customHeight="1">
      <c r="B162" s="34"/>
      <c r="C162" s="192" t="s">
        <v>190</v>
      </c>
      <c r="D162" s="192" t="s">
        <v>132</v>
      </c>
      <c r="E162" s="193" t="s">
        <v>226</v>
      </c>
      <c r="F162" s="194" t="s">
        <v>227</v>
      </c>
      <c r="G162" s="195" t="s">
        <v>228</v>
      </c>
      <c r="H162" s="196">
        <v>80</v>
      </c>
      <c r="I162" s="197"/>
      <c r="J162" s="198">
        <f>ROUND(I162*H162,2)</f>
        <v>0</v>
      </c>
      <c r="K162" s="194" t="s">
        <v>136</v>
      </c>
      <c r="L162" s="38"/>
      <c r="M162" s="199" t="s">
        <v>1</v>
      </c>
      <c r="N162" s="200" t="s">
        <v>38</v>
      </c>
      <c r="O162" s="66"/>
      <c r="P162" s="201">
        <f>O162*H162</f>
        <v>0</v>
      </c>
      <c r="Q162" s="201">
        <v>4.8000000000000001E-4</v>
      </c>
      <c r="R162" s="201">
        <f>Q162*H162</f>
        <v>3.8400000000000004E-2</v>
      </c>
      <c r="S162" s="201">
        <v>0</v>
      </c>
      <c r="T162" s="202">
        <f>S162*H162</f>
        <v>0</v>
      </c>
      <c r="AR162" s="203" t="s">
        <v>137</v>
      </c>
      <c r="AT162" s="203" t="s">
        <v>132</v>
      </c>
      <c r="AU162" s="203" t="s">
        <v>83</v>
      </c>
      <c r="AY162" s="17" t="s">
        <v>130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81</v>
      </c>
      <c r="BK162" s="204">
        <f>ROUND(I162*H162,2)</f>
        <v>0</v>
      </c>
      <c r="BL162" s="17" t="s">
        <v>137</v>
      </c>
      <c r="BM162" s="203" t="s">
        <v>377</v>
      </c>
    </row>
    <row r="163" spans="2:65" s="12" customFormat="1" ht="11.25">
      <c r="B163" s="205"/>
      <c r="C163" s="206"/>
      <c r="D163" s="207" t="s">
        <v>139</v>
      </c>
      <c r="E163" s="208" t="s">
        <v>1</v>
      </c>
      <c r="F163" s="209" t="s">
        <v>230</v>
      </c>
      <c r="G163" s="206"/>
      <c r="H163" s="210">
        <v>80</v>
      </c>
      <c r="I163" s="211"/>
      <c r="J163" s="206"/>
      <c r="K163" s="206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139</v>
      </c>
      <c r="AU163" s="216" t="s">
        <v>83</v>
      </c>
      <c r="AV163" s="12" t="s">
        <v>83</v>
      </c>
      <c r="AW163" s="12" t="s">
        <v>30</v>
      </c>
      <c r="AX163" s="12" t="s">
        <v>81</v>
      </c>
      <c r="AY163" s="216" t="s">
        <v>130</v>
      </c>
    </row>
    <row r="164" spans="2:65" s="1" customFormat="1" ht="24" customHeight="1">
      <c r="B164" s="34"/>
      <c r="C164" s="192" t="s">
        <v>195</v>
      </c>
      <c r="D164" s="192" t="s">
        <v>132</v>
      </c>
      <c r="E164" s="193" t="s">
        <v>232</v>
      </c>
      <c r="F164" s="194" t="s">
        <v>233</v>
      </c>
      <c r="G164" s="195" t="s">
        <v>150</v>
      </c>
      <c r="H164" s="196">
        <v>10.972</v>
      </c>
      <c r="I164" s="197"/>
      <c r="J164" s="198">
        <f>ROUND(I164*H164,2)</f>
        <v>0</v>
      </c>
      <c r="K164" s="194" t="s">
        <v>136</v>
      </c>
      <c r="L164" s="38"/>
      <c r="M164" s="199" t="s">
        <v>1</v>
      </c>
      <c r="N164" s="200" t="s">
        <v>38</v>
      </c>
      <c r="O164" s="66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AR164" s="203" t="s">
        <v>137</v>
      </c>
      <c r="AT164" s="203" t="s">
        <v>132</v>
      </c>
      <c r="AU164" s="203" t="s">
        <v>83</v>
      </c>
      <c r="AY164" s="17" t="s">
        <v>130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81</v>
      </c>
      <c r="BK164" s="204">
        <f>ROUND(I164*H164,2)</f>
        <v>0</v>
      </c>
      <c r="BL164" s="17" t="s">
        <v>137</v>
      </c>
      <c r="BM164" s="203" t="s">
        <v>234</v>
      </c>
    </row>
    <row r="165" spans="2:65" s="12" customFormat="1" ht="11.25">
      <c r="B165" s="205"/>
      <c r="C165" s="206"/>
      <c r="D165" s="207" t="s">
        <v>139</v>
      </c>
      <c r="E165" s="208" t="s">
        <v>1</v>
      </c>
      <c r="F165" s="209" t="s">
        <v>474</v>
      </c>
      <c r="G165" s="206"/>
      <c r="H165" s="210">
        <v>10.972</v>
      </c>
      <c r="I165" s="211"/>
      <c r="J165" s="206"/>
      <c r="K165" s="206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139</v>
      </c>
      <c r="AU165" s="216" t="s">
        <v>83</v>
      </c>
      <c r="AV165" s="12" t="s">
        <v>83</v>
      </c>
      <c r="AW165" s="12" t="s">
        <v>30</v>
      </c>
      <c r="AX165" s="12" t="s">
        <v>81</v>
      </c>
      <c r="AY165" s="216" t="s">
        <v>130</v>
      </c>
    </row>
    <row r="166" spans="2:65" s="1" customFormat="1" ht="24" customHeight="1">
      <c r="B166" s="34"/>
      <c r="C166" s="192" t="s">
        <v>200</v>
      </c>
      <c r="D166" s="192" t="s">
        <v>132</v>
      </c>
      <c r="E166" s="193" t="s">
        <v>380</v>
      </c>
      <c r="F166" s="194" t="s">
        <v>381</v>
      </c>
      <c r="G166" s="195" t="s">
        <v>228</v>
      </c>
      <c r="H166" s="196">
        <v>133</v>
      </c>
      <c r="I166" s="197"/>
      <c r="J166" s="198">
        <f>ROUND(I166*H166,2)</f>
        <v>0</v>
      </c>
      <c r="K166" s="194" t="s">
        <v>136</v>
      </c>
      <c r="L166" s="38"/>
      <c r="M166" s="199" t="s">
        <v>1</v>
      </c>
      <c r="N166" s="200" t="s">
        <v>38</v>
      </c>
      <c r="O166" s="66"/>
      <c r="P166" s="201">
        <f>O166*H166</f>
        <v>0</v>
      </c>
      <c r="Q166" s="201">
        <v>3.2000000000000003E-4</v>
      </c>
      <c r="R166" s="201">
        <f>Q166*H166</f>
        <v>4.2560000000000001E-2</v>
      </c>
      <c r="S166" s="201">
        <v>0</v>
      </c>
      <c r="T166" s="202">
        <f>S166*H166</f>
        <v>0</v>
      </c>
      <c r="AR166" s="203" t="s">
        <v>137</v>
      </c>
      <c r="AT166" s="203" t="s">
        <v>132</v>
      </c>
      <c r="AU166" s="203" t="s">
        <v>83</v>
      </c>
      <c r="AY166" s="17" t="s">
        <v>130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81</v>
      </c>
      <c r="BK166" s="204">
        <f>ROUND(I166*H166,2)</f>
        <v>0</v>
      </c>
      <c r="BL166" s="17" t="s">
        <v>137</v>
      </c>
      <c r="BM166" s="203" t="s">
        <v>382</v>
      </c>
    </row>
    <row r="167" spans="2:65" s="12" customFormat="1" ht="11.25">
      <c r="B167" s="205"/>
      <c r="C167" s="206"/>
      <c r="D167" s="207" t="s">
        <v>139</v>
      </c>
      <c r="E167" s="208" t="s">
        <v>1</v>
      </c>
      <c r="F167" s="209" t="s">
        <v>475</v>
      </c>
      <c r="G167" s="206"/>
      <c r="H167" s="210">
        <v>133</v>
      </c>
      <c r="I167" s="211"/>
      <c r="J167" s="206"/>
      <c r="K167" s="206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139</v>
      </c>
      <c r="AU167" s="216" t="s">
        <v>83</v>
      </c>
      <c r="AV167" s="12" t="s">
        <v>83</v>
      </c>
      <c r="AW167" s="12" t="s">
        <v>30</v>
      </c>
      <c r="AX167" s="12" t="s">
        <v>81</v>
      </c>
      <c r="AY167" s="216" t="s">
        <v>130</v>
      </c>
    </row>
    <row r="168" spans="2:65" s="1" customFormat="1" ht="24" customHeight="1">
      <c r="B168" s="34"/>
      <c r="C168" s="192" t="s">
        <v>8</v>
      </c>
      <c r="D168" s="192" t="s">
        <v>132</v>
      </c>
      <c r="E168" s="193" t="s">
        <v>392</v>
      </c>
      <c r="F168" s="194" t="s">
        <v>393</v>
      </c>
      <c r="G168" s="195" t="s">
        <v>228</v>
      </c>
      <c r="H168" s="196">
        <v>133</v>
      </c>
      <c r="I168" s="197"/>
      <c r="J168" s="198">
        <f>ROUND(I168*H168,2)</f>
        <v>0</v>
      </c>
      <c r="K168" s="194" t="s">
        <v>136</v>
      </c>
      <c r="L168" s="38"/>
      <c r="M168" s="199" t="s">
        <v>1</v>
      </c>
      <c r="N168" s="200" t="s">
        <v>38</v>
      </c>
      <c r="O168" s="66"/>
      <c r="P168" s="201">
        <f>O168*H168</f>
        <v>0</v>
      </c>
      <c r="Q168" s="201">
        <v>3.7010000000000001E-2</v>
      </c>
      <c r="R168" s="201">
        <f>Q168*H168</f>
        <v>4.9223300000000005</v>
      </c>
      <c r="S168" s="201">
        <v>0</v>
      </c>
      <c r="T168" s="202">
        <f>S168*H168</f>
        <v>0</v>
      </c>
      <c r="AR168" s="203" t="s">
        <v>137</v>
      </c>
      <c r="AT168" s="203" t="s">
        <v>132</v>
      </c>
      <c r="AU168" s="203" t="s">
        <v>83</v>
      </c>
      <c r="AY168" s="17" t="s">
        <v>130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81</v>
      </c>
      <c r="BK168" s="204">
        <f>ROUND(I168*H168,2)</f>
        <v>0</v>
      </c>
      <c r="BL168" s="17" t="s">
        <v>137</v>
      </c>
      <c r="BM168" s="203" t="s">
        <v>394</v>
      </c>
    </row>
    <row r="169" spans="2:65" s="12" customFormat="1" ht="11.25">
      <c r="B169" s="205"/>
      <c r="C169" s="206"/>
      <c r="D169" s="207" t="s">
        <v>139</v>
      </c>
      <c r="E169" s="208" t="s">
        <v>1</v>
      </c>
      <c r="F169" s="209" t="s">
        <v>475</v>
      </c>
      <c r="G169" s="206"/>
      <c r="H169" s="210">
        <v>133</v>
      </c>
      <c r="I169" s="211"/>
      <c r="J169" s="206"/>
      <c r="K169" s="206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139</v>
      </c>
      <c r="AU169" s="216" t="s">
        <v>83</v>
      </c>
      <c r="AV169" s="12" t="s">
        <v>83</v>
      </c>
      <c r="AW169" s="12" t="s">
        <v>30</v>
      </c>
      <c r="AX169" s="12" t="s">
        <v>81</v>
      </c>
      <c r="AY169" s="216" t="s">
        <v>130</v>
      </c>
    </row>
    <row r="170" spans="2:65" s="1" customFormat="1" ht="24" customHeight="1">
      <c r="B170" s="34"/>
      <c r="C170" s="239" t="s">
        <v>211</v>
      </c>
      <c r="D170" s="239" t="s">
        <v>205</v>
      </c>
      <c r="E170" s="240" t="s">
        <v>395</v>
      </c>
      <c r="F170" s="241" t="s">
        <v>396</v>
      </c>
      <c r="G170" s="242" t="s">
        <v>228</v>
      </c>
      <c r="H170" s="243">
        <v>133</v>
      </c>
      <c r="I170" s="244"/>
      <c r="J170" s="245">
        <f>ROUND(I170*H170,2)</f>
        <v>0</v>
      </c>
      <c r="K170" s="241" t="s">
        <v>136</v>
      </c>
      <c r="L170" s="246"/>
      <c r="M170" s="247" t="s">
        <v>1</v>
      </c>
      <c r="N170" s="248" t="s">
        <v>38</v>
      </c>
      <c r="O170" s="66"/>
      <c r="P170" s="201">
        <f>O170*H170</f>
        <v>0</v>
      </c>
      <c r="Q170" s="201">
        <v>1.9480000000000001E-2</v>
      </c>
      <c r="R170" s="201">
        <f>Q170*H170</f>
        <v>2.59084</v>
      </c>
      <c r="S170" s="201">
        <v>0</v>
      </c>
      <c r="T170" s="202">
        <f>S170*H170</f>
        <v>0</v>
      </c>
      <c r="AR170" s="203" t="s">
        <v>166</v>
      </c>
      <c r="AT170" s="203" t="s">
        <v>205</v>
      </c>
      <c r="AU170" s="203" t="s">
        <v>83</v>
      </c>
      <c r="AY170" s="17" t="s">
        <v>130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81</v>
      </c>
      <c r="BK170" s="204">
        <f>ROUND(I170*H170,2)</f>
        <v>0</v>
      </c>
      <c r="BL170" s="17" t="s">
        <v>137</v>
      </c>
      <c r="BM170" s="203" t="s">
        <v>397</v>
      </c>
    </row>
    <row r="171" spans="2:65" s="1" customFormat="1" ht="24" customHeight="1">
      <c r="B171" s="34"/>
      <c r="C171" s="192" t="s">
        <v>215</v>
      </c>
      <c r="D171" s="192" t="s">
        <v>132</v>
      </c>
      <c r="E171" s="193" t="s">
        <v>398</v>
      </c>
      <c r="F171" s="194" t="s">
        <v>399</v>
      </c>
      <c r="G171" s="195" t="s">
        <v>313</v>
      </c>
      <c r="H171" s="196">
        <v>19</v>
      </c>
      <c r="I171" s="197"/>
      <c r="J171" s="198">
        <f>ROUND(I171*H171,2)</f>
        <v>0</v>
      </c>
      <c r="K171" s="194" t="s">
        <v>136</v>
      </c>
      <c r="L171" s="38"/>
      <c r="M171" s="199" t="s">
        <v>1</v>
      </c>
      <c r="N171" s="200" t="s">
        <v>38</v>
      </c>
      <c r="O171" s="66"/>
      <c r="P171" s="201">
        <f>O171*H171</f>
        <v>0</v>
      </c>
      <c r="Q171" s="201">
        <v>6.0999999999999997E-4</v>
      </c>
      <c r="R171" s="201">
        <f>Q171*H171</f>
        <v>1.159E-2</v>
      </c>
      <c r="S171" s="201">
        <v>0</v>
      </c>
      <c r="T171" s="202">
        <f>S171*H171</f>
        <v>0</v>
      </c>
      <c r="AR171" s="203" t="s">
        <v>137</v>
      </c>
      <c r="AT171" s="203" t="s">
        <v>132</v>
      </c>
      <c r="AU171" s="203" t="s">
        <v>83</v>
      </c>
      <c r="AY171" s="17" t="s">
        <v>130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81</v>
      </c>
      <c r="BK171" s="204">
        <f>ROUND(I171*H171,2)</f>
        <v>0</v>
      </c>
      <c r="BL171" s="17" t="s">
        <v>137</v>
      </c>
      <c r="BM171" s="203" t="s">
        <v>400</v>
      </c>
    </row>
    <row r="172" spans="2:65" s="12" customFormat="1" ht="11.25">
      <c r="B172" s="205"/>
      <c r="C172" s="206"/>
      <c r="D172" s="207" t="s">
        <v>139</v>
      </c>
      <c r="E172" s="208" t="s">
        <v>1</v>
      </c>
      <c r="F172" s="209" t="s">
        <v>225</v>
      </c>
      <c r="G172" s="206"/>
      <c r="H172" s="210">
        <v>19</v>
      </c>
      <c r="I172" s="211"/>
      <c r="J172" s="206"/>
      <c r="K172" s="206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139</v>
      </c>
      <c r="AU172" s="216" t="s">
        <v>83</v>
      </c>
      <c r="AV172" s="12" t="s">
        <v>83</v>
      </c>
      <c r="AW172" s="12" t="s">
        <v>30</v>
      </c>
      <c r="AX172" s="12" t="s">
        <v>81</v>
      </c>
      <c r="AY172" s="216" t="s">
        <v>130</v>
      </c>
    </row>
    <row r="173" spans="2:65" s="11" customFormat="1" ht="22.9" customHeight="1">
      <c r="B173" s="176"/>
      <c r="C173" s="177"/>
      <c r="D173" s="178" t="s">
        <v>72</v>
      </c>
      <c r="E173" s="190" t="s">
        <v>144</v>
      </c>
      <c r="F173" s="190" t="s">
        <v>254</v>
      </c>
      <c r="G173" s="177"/>
      <c r="H173" s="177"/>
      <c r="I173" s="180"/>
      <c r="J173" s="191">
        <f>BK173</f>
        <v>0</v>
      </c>
      <c r="K173" s="177"/>
      <c r="L173" s="182"/>
      <c r="M173" s="183"/>
      <c r="N173" s="184"/>
      <c r="O173" s="184"/>
      <c r="P173" s="185">
        <f>SUM(P174:P199)</f>
        <v>0</v>
      </c>
      <c r="Q173" s="184"/>
      <c r="R173" s="185">
        <f>SUM(R174:R199)</f>
        <v>391.32373424000002</v>
      </c>
      <c r="S173" s="184"/>
      <c r="T173" s="186">
        <f>SUM(T174:T199)</f>
        <v>0</v>
      </c>
      <c r="AR173" s="187" t="s">
        <v>81</v>
      </c>
      <c r="AT173" s="188" t="s">
        <v>72</v>
      </c>
      <c r="AU173" s="188" t="s">
        <v>81</v>
      </c>
      <c r="AY173" s="187" t="s">
        <v>130</v>
      </c>
      <c r="BK173" s="189">
        <f>SUM(BK174:BK199)</f>
        <v>0</v>
      </c>
    </row>
    <row r="174" spans="2:65" s="1" customFormat="1" ht="16.5" customHeight="1">
      <c r="B174" s="34"/>
      <c r="C174" s="192" t="s">
        <v>220</v>
      </c>
      <c r="D174" s="192" t="s">
        <v>132</v>
      </c>
      <c r="E174" s="193" t="s">
        <v>256</v>
      </c>
      <c r="F174" s="194" t="s">
        <v>257</v>
      </c>
      <c r="G174" s="195" t="s">
        <v>150</v>
      </c>
      <c r="H174" s="196">
        <v>8.7780000000000005</v>
      </c>
      <c r="I174" s="197"/>
      <c r="J174" s="198">
        <f>ROUND(I174*H174,2)</f>
        <v>0</v>
      </c>
      <c r="K174" s="194" t="s">
        <v>136</v>
      </c>
      <c r="L174" s="38"/>
      <c r="M174" s="199" t="s">
        <v>1</v>
      </c>
      <c r="N174" s="200" t="s">
        <v>38</v>
      </c>
      <c r="O174" s="66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AR174" s="203" t="s">
        <v>137</v>
      </c>
      <c r="AT174" s="203" t="s">
        <v>132</v>
      </c>
      <c r="AU174" s="203" t="s">
        <v>83</v>
      </c>
      <c r="AY174" s="17" t="s">
        <v>130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7" t="s">
        <v>81</v>
      </c>
      <c r="BK174" s="204">
        <f>ROUND(I174*H174,2)</f>
        <v>0</v>
      </c>
      <c r="BL174" s="17" t="s">
        <v>137</v>
      </c>
      <c r="BM174" s="203" t="s">
        <v>258</v>
      </c>
    </row>
    <row r="175" spans="2:65" s="12" customFormat="1" ht="11.25">
      <c r="B175" s="205"/>
      <c r="C175" s="206"/>
      <c r="D175" s="207" t="s">
        <v>139</v>
      </c>
      <c r="E175" s="208" t="s">
        <v>1</v>
      </c>
      <c r="F175" s="209" t="s">
        <v>476</v>
      </c>
      <c r="G175" s="206"/>
      <c r="H175" s="210">
        <v>8.7780000000000005</v>
      </c>
      <c r="I175" s="211"/>
      <c r="J175" s="206"/>
      <c r="K175" s="206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139</v>
      </c>
      <c r="AU175" s="216" t="s">
        <v>83</v>
      </c>
      <c r="AV175" s="12" t="s">
        <v>83</v>
      </c>
      <c r="AW175" s="12" t="s">
        <v>30</v>
      </c>
      <c r="AX175" s="12" t="s">
        <v>81</v>
      </c>
      <c r="AY175" s="216" t="s">
        <v>130</v>
      </c>
    </row>
    <row r="176" spans="2:65" s="1" customFormat="1" ht="24" customHeight="1">
      <c r="B176" s="34"/>
      <c r="C176" s="192" t="s">
        <v>225</v>
      </c>
      <c r="D176" s="192" t="s">
        <v>132</v>
      </c>
      <c r="E176" s="193" t="s">
        <v>261</v>
      </c>
      <c r="F176" s="194" t="s">
        <v>262</v>
      </c>
      <c r="G176" s="195" t="s">
        <v>135</v>
      </c>
      <c r="H176" s="196">
        <v>32.915999999999997</v>
      </c>
      <c r="I176" s="197"/>
      <c r="J176" s="198">
        <f>ROUND(I176*H176,2)</f>
        <v>0</v>
      </c>
      <c r="K176" s="194" t="s">
        <v>136</v>
      </c>
      <c r="L176" s="38"/>
      <c r="M176" s="199" t="s">
        <v>1</v>
      </c>
      <c r="N176" s="200" t="s">
        <v>38</v>
      </c>
      <c r="O176" s="66"/>
      <c r="P176" s="201">
        <f>O176*H176</f>
        <v>0</v>
      </c>
      <c r="Q176" s="201">
        <v>2.5190000000000001E-2</v>
      </c>
      <c r="R176" s="201">
        <f>Q176*H176</f>
        <v>0.82915403999999993</v>
      </c>
      <c r="S176" s="201">
        <v>0</v>
      </c>
      <c r="T176" s="202">
        <f>S176*H176</f>
        <v>0</v>
      </c>
      <c r="AR176" s="203" t="s">
        <v>137</v>
      </c>
      <c r="AT176" s="203" t="s">
        <v>132</v>
      </c>
      <c r="AU176" s="203" t="s">
        <v>83</v>
      </c>
      <c r="AY176" s="17" t="s">
        <v>130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81</v>
      </c>
      <c r="BK176" s="204">
        <f>ROUND(I176*H176,2)</f>
        <v>0</v>
      </c>
      <c r="BL176" s="17" t="s">
        <v>137</v>
      </c>
      <c r="BM176" s="203" t="s">
        <v>263</v>
      </c>
    </row>
    <row r="177" spans="2:65" s="12" customFormat="1" ht="11.25">
      <c r="B177" s="205"/>
      <c r="C177" s="206"/>
      <c r="D177" s="207" t="s">
        <v>139</v>
      </c>
      <c r="E177" s="208" t="s">
        <v>1</v>
      </c>
      <c r="F177" s="209" t="s">
        <v>477</v>
      </c>
      <c r="G177" s="206"/>
      <c r="H177" s="210">
        <v>29.259</v>
      </c>
      <c r="I177" s="211"/>
      <c r="J177" s="206"/>
      <c r="K177" s="206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139</v>
      </c>
      <c r="AU177" s="216" t="s">
        <v>83</v>
      </c>
      <c r="AV177" s="12" t="s">
        <v>83</v>
      </c>
      <c r="AW177" s="12" t="s">
        <v>30</v>
      </c>
      <c r="AX177" s="12" t="s">
        <v>73</v>
      </c>
      <c r="AY177" s="216" t="s">
        <v>130</v>
      </c>
    </row>
    <row r="178" spans="2:65" s="12" customFormat="1" ht="11.25">
      <c r="B178" s="205"/>
      <c r="C178" s="206"/>
      <c r="D178" s="207" t="s">
        <v>139</v>
      </c>
      <c r="E178" s="208" t="s">
        <v>1</v>
      </c>
      <c r="F178" s="209" t="s">
        <v>478</v>
      </c>
      <c r="G178" s="206"/>
      <c r="H178" s="210">
        <v>3.657</v>
      </c>
      <c r="I178" s="211"/>
      <c r="J178" s="206"/>
      <c r="K178" s="206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139</v>
      </c>
      <c r="AU178" s="216" t="s">
        <v>83</v>
      </c>
      <c r="AV178" s="12" t="s">
        <v>83</v>
      </c>
      <c r="AW178" s="12" t="s">
        <v>30</v>
      </c>
      <c r="AX178" s="12" t="s">
        <v>73</v>
      </c>
      <c r="AY178" s="216" t="s">
        <v>130</v>
      </c>
    </row>
    <row r="179" spans="2:65" s="13" customFormat="1" ht="11.25">
      <c r="B179" s="217"/>
      <c r="C179" s="218"/>
      <c r="D179" s="207" t="s">
        <v>139</v>
      </c>
      <c r="E179" s="219" t="s">
        <v>1</v>
      </c>
      <c r="F179" s="220" t="s">
        <v>183</v>
      </c>
      <c r="G179" s="218"/>
      <c r="H179" s="221">
        <v>32.915999999999997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139</v>
      </c>
      <c r="AU179" s="227" t="s">
        <v>83</v>
      </c>
      <c r="AV179" s="13" t="s">
        <v>137</v>
      </c>
      <c r="AW179" s="13" t="s">
        <v>30</v>
      </c>
      <c r="AX179" s="13" t="s">
        <v>81</v>
      </c>
      <c r="AY179" s="227" t="s">
        <v>130</v>
      </c>
    </row>
    <row r="180" spans="2:65" s="1" customFormat="1" ht="24" customHeight="1">
      <c r="B180" s="34"/>
      <c r="C180" s="192" t="s">
        <v>231</v>
      </c>
      <c r="D180" s="192" t="s">
        <v>132</v>
      </c>
      <c r="E180" s="193" t="s">
        <v>267</v>
      </c>
      <c r="F180" s="194" t="s">
        <v>268</v>
      </c>
      <c r="G180" s="195" t="s">
        <v>135</v>
      </c>
      <c r="H180" s="196">
        <v>32.915999999999997</v>
      </c>
      <c r="I180" s="197"/>
      <c r="J180" s="198">
        <f>ROUND(I180*H180,2)</f>
        <v>0</v>
      </c>
      <c r="K180" s="194" t="s">
        <v>136</v>
      </c>
      <c r="L180" s="38"/>
      <c r="M180" s="199" t="s">
        <v>1</v>
      </c>
      <c r="N180" s="200" t="s">
        <v>38</v>
      </c>
      <c r="O180" s="66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AR180" s="203" t="s">
        <v>137</v>
      </c>
      <c r="AT180" s="203" t="s">
        <v>132</v>
      </c>
      <c r="AU180" s="203" t="s">
        <v>83</v>
      </c>
      <c r="AY180" s="17" t="s">
        <v>130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81</v>
      </c>
      <c r="BK180" s="204">
        <f>ROUND(I180*H180,2)</f>
        <v>0</v>
      </c>
      <c r="BL180" s="17" t="s">
        <v>137</v>
      </c>
      <c r="BM180" s="203" t="s">
        <v>269</v>
      </c>
    </row>
    <row r="181" spans="2:65" s="12" customFormat="1" ht="11.25">
      <c r="B181" s="205"/>
      <c r="C181" s="206"/>
      <c r="D181" s="207" t="s">
        <v>139</v>
      </c>
      <c r="E181" s="208" t="s">
        <v>1</v>
      </c>
      <c r="F181" s="209" t="s">
        <v>477</v>
      </c>
      <c r="G181" s="206"/>
      <c r="H181" s="210">
        <v>29.259</v>
      </c>
      <c r="I181" s="211"/>
      <c r="J181" s="206"/>
      <c r="K181" s="206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139</v>
      </c>
      <c r="AU181" s="216" t="s">
        <v>83</v>
      </c>
      <c r="AV181" s="12" t="s">
        <v>83</v>
      </c>
      <c r="AW181" s="12" t="s">
        <v>30</v>
      </c>
      <c r="AX181" s="12" t="s">
        <v>73</v>
      </c>
      <c r="AY181" s="216" t="s">
        <v>130</v>
      </c>
    </row>
    <row r="182" spans="2:65" s="12" customFormat="1" ht="11.25">
      <c r="B182" s="205"/>
      <c r="C182" s="206"/>
      <c r="D182" s="207" t="s">
        <v>139</v>
      </c>
      <c r="E182" s="208" t="s">
        <v>1</v>
      </c>
      <c r="F182" s="209" t="s">
        <v>478</v>
      </c>
      <c r="G182" s="206"/>
      <c r="H182" s="210">
        <v>3.657</v>
      </c>
      <c r="I182" s="211"/>
      <c r="J182" s="206"/>
      <c r="K182" s="206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139</v>
      </c>
      <c r="AU182" s="216" t="s">
        <v>83</v>
      </c>
      <c r="AV182" s="12" t="s">
        <v>83</v>
      </c>
      <c r="AW182" s="12" t="s">
        <v>30</v>
      </c>
      <c r="AX182" s="12" t="s">
        <v>73</v>
      </c>
      <c r="AY182" s="216" t="s">
        <v>130</v>
      </c>
    </row>
    <row r="183" spans="2:65" s="13" customFormat="1" ht="11.25">
      <c r="B183" s="217"/>
      <c r="C183" s="218"/>
      <c r="D183" s="207" t="s">
        <v>139</v>
      </c>
      <c r="E183" s="219" t="s">
        <v>1</v>
      </c>
      <c r="F183" s="220" t="s">
        <v>183</v>
      </c>
      <c r="G183" s="218"/>
      <c r="H183" s="221">
        <v>32.915999999999997</v>
      </c>
      <c r="I183" s="222"/>
      <c r="J183" s="218"/>
      <c r="K183" s="218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139</v>
      </c>
      <c r="AU183" s="227" t="s">
        <v>83</v>
      </c>
      <c r="AV183" s="13" t="s">
        <v>137</v>
      </c>
      <c r="AW183" s="13" t="s">
        <v>30</v>
      </c>
      <c r="AX183" s="13" t="s">
        <v>81</v>
      </c>
      <c r="AY183" s="227" t="s">
        <v>130</v>
      </c>
    </row>
    <row r="184" spans="2:65" s="1" customFormat="1" ht="24" customHeight="1">
      <c r="B184" s="34"/>
      <c r="C184" s="192" t="s">
        <v>7</v>
      </c>
      <c r="D184" s="192" t="s">
        <v>132</v>
      </c>
      <c r="E184" s="193" t="s">
        <v>271</v>
      </c>
      <c r="F184" s="194" t="s">
        <v>272</v>
      </c>
      <c r="G184" s="195" t="s">
        <v>251</v>
      </c>
      <c r="H184" s="196">
        <v>0.70199999999999996</v>
      </c>
      <c r="I184" s="197"/>
      <c r="J184" s="198">
        <f>ROUND(I184*H184,2)</f>
        <v>0</v>
      </c>
      <c r="K184" s="194" t="s">
        <v>136</v>
      </c>
      <c r="L184" s="38"/>
      <c r="M184" s="199" t="s">
        <v>1</v>
      </c>
      <c r="N184" s="200" t="s">
        <v>38</v>
      </c>
      <c r="O184" s="66"/>
      <c r="P184" s="201">
        <f>O184*H184</f>
        <v>0</v>
      </c>
      <c r="Q184" s="201">
        <v>1.04711</v>
      </c>
      <c r="R184" s="201">
        <f>Q184*H184</f>
        <v>0.73507121999999991</v>
      </c>
      <c r="S184" s="201">
        <v>0</v>
      </c>
      <c r="T184" s="202">
        <f>S184*H184</f>
        <v>0</v>
      </c>
      <c r="AR184" s="203" t="s">
        <v>137</v>
      </c>
      <c r="AT184" s="203" t="s">
        <v>132</v>
      </c>
      <c r="AU184" s="203" t="s">
        <v>83</v>
      </c>
      <c r="AY184" s="17" t="s">
        <v>130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81</v>
      </c>
      <c r="BK184" s="204">
        <f>ROUND(I184*H184,2)</f>
        <v>0</v>
      </c>
      <c r="BL184" s="17" t="s">
        <v>137</v>
      </c>
      <c r="BM184" s="203" t="s">
        <v>273</v>
      </c>
    </row>
    <row r="185" spans="2:65" s="12" customFormat="1" ht="11.25">
      <c r="B185" s="205"/>
      <c r="C185" s="206"/>
      <c r="D185" s="207" t="s">
        <v>139</v>
      </c>
      <c r="E185" s="208" t="s">
        <v>1</v>
      </c>
      <c r="F185" s="209" t="s">
        <v>479</v>
      </c>
      <c r="G185" s="206"/>
      <c r="H185" s="210">
        <v>0.70199999999999996</v>
      </c>
      <c r="I185" s="211"/>
      <c r="J185" s="206"/>
      <c r="K185" s="206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139</v>
      </c>
      <c r="AU185" s="216" t="s">
        <v>83</v>
      </c>
      <c r="AV185" s="12" t="s">
        <v>83</v>
      </c>
      <c r="AW185" s="12" t="s">
        <v>30</v>
      </c>
      <c r="AX185" s="12" t="s">
        <v>81</v>
      </c>
      <c r="AY185" s="216" t="s">
        <v>130</v>
      </c>
    </row>
    <row r="186" spans="2:65" s="1" customFormat="1" ht="24" customHeight="1">
      <c r="B186" s="34"/>
      <c r="C186" s="192" t="s">
        <v>240</v>
      </c>
      <c r="D186" s="192" t="s">
        <v>132</v>
      </c>
      <c r="E186" s="193" t="s">
        <v>276</v>
      </c>
      <c r="F186" s="194" t="s">
        <v>277</v>
      </c>
      <c r="G186" s="195" t="s">
        <v>150</v>
      </c>
      <c r="H186" s="196">
        <v>62.906999999999996</v>
      </c>
      <c r="I186" s="197"/>
      <c r="J186" s="198">
        <f>ROUND(I186*H186,2)</f>
        <v>0</v>
      </c>
      <c r="K186" s="194" t="s">
        <v>136</v>
      </c>
      <c r="L186" s="38"/>
      <c r="M186" s="199" t="s">
        <v>1</v>
      </c>
      <c r="N186" s="200" t="s">
        <v>38</v>
      </c>
      <c r="O186" s="66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AR186" s="203" t="s">
        <v>137</v>
      </c>
      <c r="AT186" s="203" t="s">
        <v>132</v>
      </c>
      <c r="AU186" s="203" t="s">
        <v>83</v>
      </c>
      <c r="AY186" s="17" t="s">
        <v>130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81</v>
      </c>
      <c r="BK186" s="204">
        <f>ROUND(I186*H186,2)</f>
        <v>0</v>
      </c>
      <c r="BL186" s="17" t="s">
        <v>137</v>
      </c>
      <c r="BM186" s="203" t="s">
        <v>278</v>
      </c>
    </row>
    <row r="187" spans="2:65" s="12" customFormat="1" ht="11.25">
      <c r="B187" s="205"/>
      <c r="C187" s="206"/>
      <c r="D187" s="207" t="s">
        <v>139</v>
      </c>
      <c r="E187" s="208" t="s">
        <v>1</v>
      </c>
      <c r="F187" s="209" t="s">
        <v>480</v>
      </c>
      <c r="G187" s="206"/>
      <c r="H187" s="210">
        <v>62.906999999999996</v>
      </c>
      <c r="I187" s="211"/>
      <c r="J187" s="206"/>
      <c r="K187" s="206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139</v>
      </c>
      <c r="AU187" s="216" t="s">
        <v>83</v>
      </c>
      <c r="AV187" s="12" t="s">
        <v>83</v>
      </c>
      <c r="AW187" s="12" t="s">
        <v>30</v>
      </c>
      <c r="AX187" s="12" t="s">
        <v>81</v>
      </c>
      <c r="AY187" s="216" t="s">
        <v>130</v>
      </c>
    </row>
    <row r="188" spans="2:65" s="1" customFormat="1" ht="24" customHeight="1">
      <c r="B188" s="34"/>
      <c r="C188" s="192" t="s">
        <v>244</v>
      </c>
      <c r="D188" s="192" t="s">
        <v>132</v>
      </c>
      <c r="E188" s="193" t="s">
        <v>281</v>
      </c>
      <c r="F188" s="194" t="s">
        <v>282</v>
      </c>
      <c r="G188" s="195" t="s">
        <v>135</v>
      </c>
      <c r="H188" s="196">
        <v>160.92500000000001</v>
      </c>
      <c r="I188" s="197"/>
      <c r="J188" s="198">
        <f>ROUND(I188*H188,2)</f>
        <v>0</v>
      </c>
      <c r="K188" s="194" t="s">
        <v>136</v>
      </c>
      <c r="L188" s="38"/>
      <c r="M188" s="199" t="s">
        <v>1</v>
      </c>
      <c r="N188" s="200" t="s">
        <v>38</v>
      </c>
      <c r="O188" s="66"/>
      <c r="P188" s="201">
        <f>O188*H188</f>
        <v>0</v>
      </c>
      <c r="Q188" s="201">
        <v>2.3700000000000001E-3</v>
      </c>
      <c r="R188" s="201">
        <f>Q188*H188</f>
        <v>0.38139225000000004</v>
      </c>
      <c r="S188" s="201">
        <v>0</v>
      </c>
      <c r="T188" s="202">
        <f>S188*H188</f>
        <v>0</v>
      </c>
      <c r="AR188" s="203" t="s">
        <v>137</v>
      </c>
      <c r="AT188" s="203" t="s">
        <v>132</v>
      </c>
      <c r="AU188" s="203" t="s">
        <v>83</v>
      </c>
      <c r="AY188" s="17" t="s">
        <v>130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81</v>
      </c>
      <c r="BK188" s="204">
        <f>ROUND(I188*H188,2)</f>
        <v>0</v>
      </c>
      <c r="BL188" s="17" t="s">
        <v>137</v>
      </c>
      <c r="BM188" s="203" t="s">
        <v>283</v>
      </c>
    </row>
    <row r="189" spans="2:65" s="12" customFormat="1" ht="11.25">
      <c r="B189" s="205"/>
      <c r="C189" s="206"/>
      <c r="D189" s="207" t="s">
        <v>139</v>
      </c>
      <c r="E189" s="208" t="s">
        <v>1</v>
      </c>
      <c r="F189" s="209" t="s">
        <v>481</v>
      </c>
      <c r="G189" s="206"/>
      <c r="H189" s="210">
        <v>29.259</v>
      </c>
      <c r="I189" s="211"/>
      <c r="J189" s="206"/>
      <c r="K189" s="206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139</v>
      </c>
      <c r="AU189" s="216" t="s">
        <v>83</v>
      </c>
      <c r="AV189" s="12" t="s">
        <v>83</v>
      </c>
      <c r="AW189" s="12" t="s">
        <v>30</v>
      </c>
      <c r="AX189" s="12" t="s">
        <v>73</v>
      </c>
      <c r="AY189" s="216" t="s">
        <v>130</v>
      </c>
    </row>
    <row r="190" spans="2:65" s="12" customFormat="1" ht="11.25">
      <c r="B190" s="205"/>
      <c r="C190" s="206"/>
      <c r="D190" s="207" t="s">
        <v>139</v>
      </c>
      <c r="E190" s="208" t="s">
        <v>1</v>
      </c>
      <c r="F190" s="209" t="s">
        <v>482</v>
      </c>
      <c r="G190" s="206"/>
      <c r="H190" s="210">
        <v>131.666</v>
      </c>
      <c r="I190" s="211"/>
      <c r="J190" s="206"/>
      <c r="K190" s="206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139</v>
      </c>
      <c r="AU190" s="216" t="s">
        <v>83</v>
      </c>
      <c r="AV190" s="12" t="s">
        <v>83</v>
      </c>
      <c r="AW190" s="12" t="s">
        <v>30</v>
      </c>
      <c r="AX190" s="12" t="s">
        <v>73</v>
      </c>
      <c r="AY190" s="216" t="s">
        <v>130</v>
      </c>
    </row>
    <row r="191" spans="2:65" s="13" customFormat="1" ht="11.25">
      <c r="B191" s="217"/>
      <c r="C191" s="218"/>
      <c r="D191" s="207" t="s">
        <v>139</v>
      </c>
      <c r="E191" s="219" t="s">
        <v>1</v>
      </c>
      <c r="F191" s="220" t="s">
        <v>183</v>
      </c>
      <c r="G191" s="218"/>
      <c r="H191" s="221">
        <v>160.92500000000001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139</v>
      </c>
      <c r="AU191" s="227" t="s">
        <v>83</v>
      </c>
      <c r="AV191" s="13" t="s">
        <v>137</v>
      </c>
      <c r="AW191" s="13" t="s">
        <v>30</v>
      </c>
      <c r="AX191" s="13" t="s">
        <v>81</v>
      </c>
      <c r="AY191" s="227" t="s">
        <v>130</v>
      </c>
    </row>
    <row r="192" spans="2:65" s="1" customFormat="1" ht="24" customHeight="1">
      <c r="B192" s="34"/>
      <c r="C192" s="192" t="s">
        <v>248</v>
      </c>
      <c r="D192" s="192" t="s">
        <v>132</v>
      </c>
      <c r="E192" s="193" t="s">
        <v>287</v>
      </c>
      <c r="F192" s="194" t="s">
        <v>288</v>
      </c>
      <c r="G192" s="195" t="s">
        <v>135</v>
      </c>
      <c r="H192" s="196">
        <v>160.92500000000001</v>
      </c>
      <c r="I192" s="197"/>
      <c r="J192" s="198">
        <f>ROUND(I192*H192,2)</f>
        <v>0</v>
      </c>
      <c r="K192" s="194" t="s">
        <v>136</v>
      </c>
      <c r="L192" s="38"/>
      <c r="M192" s="199" t="s">
        <v>1</v>
      </c>
      <c r="N192" s="200" t="s">
        <v>38</v>
      </c>
      <c r="O192" s="66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AR192" s="203" t="s">
        <v>137</v>
      </c>
      <c r="AT192" s="203" t="s">
        <v>132</v>
      </c>
      <c r="AU192" s="203" t="s">
        <v>83</v>
      </c>
      <c r="AY192" s="17" t="s">
        <v>130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81</v>
      </c>
      <c r="BK192" s="204">
        <f>ROUND(I192*H192,2)</f>
        <v>0</v>
      </c>
      <c r="BL192" s="17" t="s">
        <v>137</v>
      </c>
      <c r="BM192" s="203" t="s">
        <v>289</v>
      </c>
    </row>
    <row r="193" spans="2:65" s="12" customFormat="1" ht="11.25">
      <c r="B193" s="205"/>
      <c r="C193" s="206"/>
      <c r="D193" s="207" t="s">
        <v>139</v>
      </c>
      <c r="E193" s="208" t="s">
        <v>1</v>
      </c>
      <c r="F193" s="209" t="s">
        <v>481</v>
      </c>
      <c r="G193" s="206"/>
      <c r="H193" s="210">
        <v>29.259</v>
      </c>
      <c r="I193" s="211"/>
      <c r="J193" s="206"/>
      <c r="K193" s="206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139</v>
      </c>
      <c r="AU193" s="216" t="s">
        <v>83</v>
      </c>
      <c r="AV193" s="12" t="s">
        <v>83</v>
      </c>
      <c r="AW193" s="12" t="s">
        <v>30</v>
      </c>
      <c r="AX193" s="12" t="s">
        <v>73</v>
      </c>
      <c r="AY193" s="216" t="s">
        <v>130</v>
      </c>
    </row>
    <row r="194" spans="2:65" s="12" customFormat="1" ht="11.25">
      <c r="B194" s="205"/>
      <c r="C194" s="206"/>
      <c r="D194" s="207" t="s">
        <v>139</v>
      </c>
      <c r="E194" s="208" t="s">
        <v>1</v>
      </c>
      <c r="F194" s="209" t="s">
        <v>482</v>
      </c>
      <c r="G194" s="206"/>
      <c r="H194" s="210">
        <v>131.666</v>
      </c>
      <c r="I194" s="211"/>
      <c r="J194" s="206"/>
      <c r="K194" s="206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139</v>
      </c>
      <c r="AU194" s="216" t="s">
        <v>83</v>
      </c>
      <c r="AV194" s="12" t="s">
        <v>83</v>
      </c>
      <c r="AW194" s="12" t="s">
        <v>30</v>
      </c>
      <c r="AX194" s="12" t="s">
        <v>73</v>
      </c>
      <c r="AY194" s="216" t="s">
        <v>130</v>
      </c>
    </row>
    <row r="195" spans="2:65" s="13" customFormat="1" ht="11.25">
      <c r="B195" s="217"/>
      <c r="C195" s="218"/>
      <c r="D195" s="207" t="s">
        <v>139</v>
      </c>
      <c r="E195" s="219" t="s">
        <v>1</v>
      </c>
      <c r="F195" s="220" t="s">
        <v>183</v>
      </c>
      <c r="G195" s="218"/>
      <c r="H195" s="221">
        <v>160.92500000000001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139</v>
      </c>
      <c r="AU195" s="227" t="s">
        <v>83</v>
      </c>
      <c r="AV195" s="13" t="s">
        <v>137</v>
      </c>
      <c r="AW195" s="13" t="s">
        <v>30</v>
      </c>
      <c r="AX195" s="13" t="s">
        <v>81</v>
      </c>
      <c r="AY195" s="227" t="s">
        <v>130</v>
      </c>
    </row>
    <row r="196" spans="2:65" s="1" customFormat="1" ht="24" customHeight="1">
      <c r="B196" s="34"/>
      <c r="C196" s="192" t="s">
        <v>255</v>
      </c>
      <c r="D196" s="192" t="s">
        <v>132</v>
      </c>
      <c r="E196" s="193" t="s">
        <v>291</v>
      </c>
      <c r="F196" s="194" t="s">
        <v>292</v>
      </c>
      <c r="G196" s="195" t="s">
        <v>251</v>
      </c>
      <c r="H196" s="196">
        <v>5.0330000000000004</v>
      </c>
      <c r="I196" s="197"/>
      <c r="J196" s="198">
        <f>ROUND(I196*H196,2)</f>
        <v>0</v>
      </c>
      <c r="K196" s="194" t="s">
        <v>136</v>
      </c>
      <c r="L196" s="38"/>
      <c r="M196" s="199" t="s">
        <v>1</v>
      </c>
      <c r="N196" s="200" t="s">
        <v>38</v>
      </c>
      <c r="O196" s="66"/>
      <c r="P196" s="201">
        <f>O196*H196</f>
        <v>0</v>
      </c>
      <c r="Q196" s="201">
        <v>1.04331</v>
      </c>
      <c r="R196" s="201">
        <f>Q196*H196</f>
        <v>5.2509792300000004</v>
      </c>
      <c r="S196" s="201">
        <v>0</v>
      </c>
      <c r="T196" s="202">
        <f>S196*H196</f>
        <v>0</v>
      </c>
      <c r="AR196" s="203" t="s">
        <v>137</v>
      </c>
      <c r="AT196" s="203" t="s">
        <v>132</v>
      </c>
      <c r="AU196" s="203" t="s">
        <v>83</v>
      </c>
      <c r="AY196" s="17" t="s">
        <v>130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81</v>
      </c>
      <c r="BK196" s="204">
        <f>ROUND(I196*H196,2)</f>
        <v>0</v>
      </c>
      <c r="BL196" s="17" t="s">
        <v>137</v>
      </c>
      <c r="BM196" s="203" t="s">
        <v>293</v>
      </c>
    </row>
    <row r="197" spans="2:65" s="12" customFormat="1" ht="11.25">
      <c r="B197" s="205"/>
      <c r="C197" s="206"/>
      <c r="D197" s="207" t="s">
        <v>139</v>
      </c>
      <c r="E197" s="208" t="s">
        <v>1</v>
      </c>
      <c r="F197" s="209" t="s">
        <v>483</v>
      </c>
      <c r="G197" s="206"/>
      <c r="H197" s="210">
        <v>5.0330000000000004</v>
      </c>
      <c r="I197" s="211"/>
      <c r="J197" s="206"/>
      <c r="K197" s="206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139</v>
      </c>
      <c r="AU197" s="216" t="s">
        <v>83</v>
      </c>
      <c r="AV197" s="12" t="s">
        <v>83</v>
      </c>
      <c r="AW197" s="12" t="s">
        <v>30</v>
      </c>
      <c r="AX197" s="12" t="s">
        <v>81</v>
      </c>
      <c r="AY197" s="216" t="s">
        <v>130</v>
      </c>
    </row>
    <row r="198" spans="2:65" s="1" customFormat="1" ht="24" customHeight="1">
      <c r="B198" s="34"/>
      <c r="C198" s="192" t="s">
        <v>260</v>
      </c>
      <c r="D198" s="192" t="s">
        <v>132</v>
      </c>
      <c r="E198" s="193" t="s">
        <v>296</v>
      </c>
      <c r="F198" s="194" t="s">
        <v>297</v>
      </c>
      <c r="G198" s="195" t="s">
        <v>150</v>
      </c>
      <c r="H198" s="196">
        <v>184.01300000000001</v>
      </c>
      <c r="I198" s="197"/>
      <c r="J198" s="198">
        <f>ROUND(I198*H198,2)</f>
        <v>0</v>
      </c>
      <c r="K198" s="194" t="s">
        <v>136</v>
      </c>
      <c r="L198" s="38"/>
      <c r="M198" s="199" t="s">
        <v>1</v>
      </c>
      <c r="N198" s="200" t="s">
        <v>38</v>
      </c>
      <c r="O198" s="66"/>
      <c r="P198" s="201">
        <f>O198*H198</f>
        <v>0</v>
      </c>
      <c r="Q198" s="201">
        <v>2.0874999999999999</v>
      </c>
      <c r="R198" s="201">
        <f>Q198*H198</f>
        <v>384.1271375</v>
      </c>
      <c r="S198" s="201">
        <v>0</v>
      </c>
      <c r="T198" s="202">
        <f>S198*H198</f>
        <v>0</v>
      </c>
      <c r="AR198" s="203" t="s">
        <v>137</v>
      </c>
      <c r="AT198" s="203" t="s">
        <v>132</v>
      </c>
      <c r="AU198" s="203" t="s">
        <v>83</v>
      </c>
      <c r="AY198" s="17" t="s">
        <v>130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81</v>
      </c>
      <c r="BK198" s="204">
        <f>ROUND(I198*H198,2)</f>
        <v>0</v>
      </c>
      <c r="BL198" s="17" t="s">
        <v>137</v>
      </c>
      <c r="BM198" s="203" t="s">
        <v>298</v>
      </c>
    </row>
    <row r="199" spans="2:65" s="12" customFormat="1" ht="11.25">
      <c r="B199" s="205"/>
      <c r="C199" s="206"/>
      <c r="D199" s="207" t="s">
        <v>139</v>
      </c>
      <c r="E199" s="208" t="s">
        <v>1</v>
      </c>
      <c r="F199" s="209" t="s">
        <v>484</v>
      </c>
      <c r="G199" s="206"/>
      <c r="H199" s="210">
        <v>184.01300000000001</v>
      </c>
      <c r="I199" s="211"/>
      <c r="J199" s="206"/>
      <c r="K199" s="206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139</v>
      </c>
      <c r="AU199" s="216" t="s">
        <v>83</v>
      </c>
      <c r="AV199" s="12" t="s">
        <v>83</v>
      </c>
      <c r="AW199" s="12" t="s">
        <v>30</v>
      </c>
      <c r="AX199" s="12" t="s">
        <v>81</v>
      </c>
      <c r="AY199" s="216" t="s">
        <v>130</v>
      </c>
    </row>
    <row r="200" spans="2:65" s="11" customFormat="1" ht="22.9" customHeight="1">
      <c r="B200" s="176"/>
      <c r="C200" s="177"/>
      <c r="D200" s="178" t="s">
        <v>72</v>
      </c>
      <c r="E200" s="190" t="s">
        <v>137</v>
      </c>
      <c r="F200" s="190" t="s">
        <v>485</v>
      </c>
      <c r="G200" s="177"/>
      <c r="H200" s="177"/>
      <c r="I200" s="180"/>
      <c r="J200" s="191">
        <f>BK200</f>
        <v>0</v>
      </c>
      <c r="K200" s="177"/>
      <c r="L200" s="182"/>
      <c r="M200" s="183"/>
      <c r="N200" s="184"/>
      <c r="O200" s="184"/>
      <c r="P200" s="185">
        <f>SUM(P201:P202)</f>
        <v>0</v>
      </c>
      <c r="Q200" s="184"/>
      <c r="R200" s="185">
        <f>SUM(R201:R202)</f>
        <v>0</v>
      </c>
      <c r="S200" s="184"/>
      <c r="T200" s="186">
        <f>SUM(T201:T202)</f>
        <v>0</v>
      </c>
      <c r="AR200" s="187" t="s">
        <v>81</v>
      </c>
      <c r="AT200" s="188" t="s">
        <v>72</v>
      </c>
      <c r="AU200" s="188" t="s">
        <v>81</v>
      </c>
      <c r="AY200" s="187" t="s">
        <v>130</v>
      </c>
      <c r="BK200" s="189">
        <f>SUM(BK201:BK202)</f>
        <v>0</v>
      </c>
    </row>
    <row r="201" spans="2:65" s="1" customFormat="1" ht="24" customHeight="1">
      <c r="B201" s="34"/>
      <c r="C201" s="192" t="s">
        <v>266</v>
      </c>
      <c r="D201" s="192" t="s">
        <v>132</v>
      </c>
      <c r="E201" s="193" t="s">
        <v>486</v>
      </c>
      <c r="F201" s="194" t="s">
        <v>487</v>
      </c>
      <c r="G201" s="195" t="s">
        <v>150</v>
      </c>
      <c r="H201" s="196">
        <v>19.75</v>
      </c>
      <c r="I201" s="197"/>
      <c r="J201" s="198">
        <f>ROUND(I201*H201,2)</f>
        <v>0</v>
      </c>
      <c r="K201" s="194" t="s">
        <v>136</v>
      </c>
      <c r="L201" s="38"/>
      <c r="M201" s="199" t="s">
        <v>1</v>
      </c>
      <c r="N201" s="200" t="s">
        <v>38</v>
      </c>
      <c r="O201" s="66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AR201" s="203" t="s">
        <v>137</v>
      </c>
      <c r="AT201" s="203" t="s">
        <v>132</v>
      </c>
      <c r="AU201" s="203" t="s">
        <v>83</v>
      </c>
      <c r="AY201" s="17" t="s">
        <v>130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81</v>
      </c>
      <c r="BK201" s="204">
        <f>ROUND(I201*H201,2)</f>
        <v>0</v>
      </c>
      <c r="BL201" s="17" t="s">
        <v>137</v>
      </c>
      <c r="BM201" s="203" t="s">
        <v>488</v>
      </c>
    </row>
    <row r="202" spans="2:65" s="12" customFormat="1" ht="11.25">
      <c r="B202" s="205"/>
      <c r="C202" s="206"/>
      <c r="D202" s="207" t="s">
        <v>139</v>
      </c>
      <c r="E202" s="208" t="s">
        <v>1</v>
      </c>
      <c r="F202" s="209" t="s">
        <v>489</v>
      </c>
      <c r="G202" s="206"/>
      <c r="H202" s="210">
        <v>19.75</v>
      </c>
      <c r="I202" s="211"/>
      <c r="J202" s="206"/>
      <c r="K202" s="206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139</v>
      </c>
      <c r="AU202" s="216" t="s">
        <v>83</v>
      </c>
      <c r="AV202" s="12" t="s">
        <v>83</v>
      </c>
      <c r="AW202" s="12" t="s">
        <v>30</v>
      </c>
      <c r="AX202" s="12" t="s">
        <v>81</v>
      </c>
      <c r="AY202" s="216" t="s">
        <v>130</v>
      </c>
    </row>
    <row r="203" spans="2:65" s="11" customFormat="1" ht="22.9" customHeight="1">
      <c r="B203" s="176"/>
      <c r="C203" s="177"/>
      <c r="D203" s="178" t="s">
        <v>72</v>
      </c>
      <c r="E203" s="190" t="s">
        <v>153</v>
      </c>
      <c r="F203" s="190" t="s">
        <v>300</v>
      </c>
      <c r="G203" s="177"/>
      <c r="H203" s="177"/>
      <c r="I203" s="180"/>
      <c r="J203" s="191">
        <f>BK203</f>
        <v>0</v>
      </c>
      <c r="K203" s="177"/>
      <c r="L203" s="182"/>
      <c r="M203" s="183"/>
      <c r="N203" s="184"/>
      <c r="O203" s="184"/>
      <c r="P203" s="185">
        <f>SUM(P204:P205)</f>
        <v>0</v>
      </c>
      <c r="Q203" s="184"/>
      <c r="R203" s="185">
        <f>SUM(R204:R205)</f>
        <v>217.8257321664</v>
      </c>
      <c r="S203" s="184"/>
      <c r="T203" s="186">
        <f>SUM(T204:T205)</f>
        <v>0</v>
      </c>
      <c r="AR203" s="187" t="s">
        <v>81</v>
      </c>
      <c r="AT203" s="188" t="s">
        <v>72</v>
      </c>
      <c r="AU203" s="188" t="s">
        <v>81</v>
      </c>
      <c r="AY203" s="187" t="s">
        <v>130</v>
      </c>
      <c r="BK203" s="189">
        <f>SUM(BK204:BK205)</f>
        <v>0</v>
      </c>
    </row>
    <row r="204" spans="2:65" s="1" customFormat="1" ht="36" customHeight="1">
      <c r="B204" s="34"/>
      <c r="C204" s="192" t="s">
        <v>270</v>
      </c>
      <c r="D204" s="192" t="s">
        <v>132</v>
      </c>
      <c r="E204" s="193" t="s">
        <v>302</v>
      </c>
      <c r="F204" s="194" t="s">
        <v>303</v>
      </c>
      <c r="G204" s="195" t="s">
        <v>135</v>
      </c>
      <c r="H204" s="196">
        <v>219.44399999999999</v>
      </c>
      <c r="I204" s="197"/>
      <c r="J204" s="198">
        <f>ROUND(I204*H204,2)</f>
        <v>0</v>
      </c>
      <c r="K204" s="194" t="s">
        <v>136</v>
      </c>
      <c r="L204" s="38"/>
      <c r="M204" s="199" t="s">
        <v>1</v>
      </c>
      <c r="N204" s="200" t="s">
        <v>38</v>
      </c>
      <c r="O204" s="66"/>
      <c r="P204" s="201">
        <f>O204*H204</f>
        <v>0</v>
      </c>
      <c r="Q204" s="201">
        <v>0.9926256</v>
      </c>
      <c r="R204" s="201">
        <f>Q204*H204</f>
        <v>217.8257321664</v>
      </c>
      <c r="S204" s="201">
        <v>0</v>
      </c>
      <c r="T204" s="202">
        <f>S204*H204</f>
        <v>0</v>
      </c>
      <c r="AR204" s="203" t="s">
        <v>137</v>
      </c>
      <c r="AT204" s="203" t="s">
        <v>132</v>
      </c>
      <c r="AU204" s="203" t="s">
        <v>83</v>
      </c>
      <c r="AY204" s="17" t="s">
        <v>130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81</v>
      </c>
      <c r="BK204" s="204">
        <f>ROUND(I204*H204,2)</f>
        <v>0</v>
      </c>
      <c r="BL204" s="17" t="s">
        <v>137</v>
      </c>
      <c r="BM204" s="203" t="s">
        <v>304</v>
      </c>
    </row>
    <row r="205" spans="2:65" s="12" customFormat="1" ht="11.25">
      <c r="B205" s="205"/>
      <c r="C205" s="206"/>
      <c r="D205" s="207" t="s">
        <v>139</v>
      </c>
      <c r="E205" s="208" t="s">
        <v>1</v>
      </c>
      <c r="F205" s="209" t="s">
        <v>463</v>
      </c>
      <c r="G205" s="206"/>
      <c r="H205" s="210">
        <v>219.44399999999999</v>
      </c>
      <c r="I205" s="211"/>
      <c r="J205" s="206"/>
      <c r="K205" s="206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139</v>
      </c>
      <c r="AU205" s="216" t="s">
        <v>83</v>
      </c>
      <c r="AV205" s="12" t="s">
        <v>83</v>
      </c>
      <c r="AW205" s="12" t="s">
        <v>30</v>
      </c>
      <c r="AX205" s="12" t="s">
        <v>81</v>
      </c>
      <c r="AY205" s="216" t="s">
        <v>130</v>
      </c>
    </row>
    <row r="206" spans="2:65" s="11" customFormat="1" ht="22.9" customHeight="1">
      <c r="B206" s="176"/>
      <c r="C206" s="177"/>
      <c r="D206" s="178" t="s">
        <v>72</v>
      </c>
      <c r="E206" s="190" t="s">
        <v>171</v>
      </c>
      <c r="F206" s="190" t="s">
        <v>305</v>
      </c>
      <c r="G206" s="177"/>
      <c r="H206" s="177"/>
      <c r="I206" s="180"/>
      <c r="J206" s="191">
        <f>BK206</f>
        <v>0</v>
      </c>
      <c r="K206" s="177"/>
      <c r="L206" s="182"/>
      <c r="M206" s="183"/>
      <c r="N206" s="184"/>
      <c r="O206" s="184"/>
      <c r="P206" s="185">
        <f>SUM(P207:P219)</f>
        <v>0</v>
      </c>
      <c r="Q206" s="184"/>
      <c r="R206" s="185">
        <f>SUM(R207:R219)</f>
        <v>4.326562319999999</v>
      </c>
      <c r="S206" s="184"/>
      <c r="T206" s="186">
        <f>SUM(T207:T219)</f>
        <v>0.19439999999999999</v>
      </c>
      <c r="AR206" s="187" t="s">
        <v>81</v>
      </c>
      <c r="AT206" s="188" t="s">
        <v>72</v>
      </c>
      <c r="AU206" s="188" t="s">
        <v>81</v>
      </c>
      <c r="AY206" s="187" t="s">
        <v>130</v>
      </c>
      <c r="BK206" s="189">
        <f>SUM(BK207:BK219)</f>
        <v>0</v>
      </c>
    </row>
    <row r="207" spans="2:65" s="1" customFormat="1" ht="24" customHeight="1">
      <c r="B207" s="34"/>
      <c r="C207" s="192" t="s">
        <v>275</v>
      </c>
      <c r="D207" s="192" t="s">
        <v>132</v>
      </c>
      <c r="E207" s="193" t="s">
        <v>307</v>
      </c>
      <c r="F207" s="194" t="s">
        <v>308</v>
      </c>
      <c r="G207" s="195" t="s">
        <v>228</v>
      </c>
      <c r="H207" s="196">
        <v>52.573999999999998</v>
      </c>
      <c r="I207" s="197"/>
      <c r="J207" s="198">
        <f>ROUND(I207*H207,2)</f>
        <v>0</v>
      </c>
      <c r="K207" s="194" t="s">
        <v>136</v>
      </c>
      <c r="L207" s="38"/>
      <c r="M207" s="199" t="s">
        <v>1</v>
      </c>
      <c r="N207" s="200" t="s">
        <v>38</v>
      </c>
      <c r="O207" s="66"/>
      <c r="P207" s="201">
        <f>O207*H207</f>
        <v>0</v>
      </c>
      <c r="Q207" s="201">
        <v>7.0550000000000002E-2</v>
      </c>
      <c r="R207" s="201">
        <f>Q207*H207</f>
        <v>3.7090956999999998</v>
      </c>
      <c r="S207" s="201">
        <v>0</v>
      </c>
      <c r="T207" s="202">
        <f>S207*H207</f>
        <v>0</v>
      </c>
      <c r="AR207" s="203" t="s">
        <v>137</v>
      </c>
      <c r="AT207" s="203" t="s">
        <v>132</v>
      </c>
      <c r="AU207" s="203" t="s">
        <v>83</v>
      </c>
      <c r="AY207" s="17" t="s">
        <v>130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81</v>
      </c>
      <c r="BK207" s="204">
        <f>ROUND(I207*H207,2)</f>
        <v>0</v>
      </c>
      <c r="BL207" s="17" t="s">
        <v>137</v>
      </c>
      <c r="BM207" s="203" t="s">
        <v>309</v>
      </c>
    </row>
    <row r="208" spans="2:65" s="12" customFormat="1" ht="11.25">
      <c r="B208" s="205"/>
      <c r="C208" s="206"/>
      <c r="D208" s="207" t="s">
        <v>139</v>
      </c>
      <c r="E208" s="208" t="s">
        <v>1</v>
      </c>
      <c r="F208" s="209" t="s">
        <v>490</v>
      </c>
      <c r="G208" s="206"/>
      <c r="H208" s="210">
        <v>52.573999999999998</v>
      </c>
      <c r="I208" s="211"/>
      <c r="J208" s="206"/>
      <c r="K208" s="206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139</v>
      </c>
      <c r="AU208" s="216" t="s">
        <v>83</v>
      </c>
      <c r="AV208" s="12" t="s">
        <v>83</v>
      </c>
      <c r="AW208" s="12" t="s">
        <v>30</v>
      </c>
      <c r="AX208" s="12" t="s">
        <v>81</v>
      </c>
      <c r="AY208" s="216" t="s">
        <v>130</v>
      </c>
    </row>
    <row r="209" spans="2:65" s="1" customFormat="1" ht="16.5" customHeight="1">
      <c r="B209" s="34"/>
      <c r="C209" s="192" t="s">
        <v>280</v>
      </c>
      <c r="D209" s="192" t="s">
        <v>132</v>
      </c>
      <c r="E209" s="193" t="s">
        <v>311</v>
      </c>
      <c r="F209" s="194" t="s">
        <v>312</v>
      </c>
      <c r="G209" s="195" t="s">
        <v>313</v>
      </c>
      <c r="H209" s="196">
        <v>2</v>
      </c>
      <c r="I209" s="197"/>
      <c r="J209" s="198">
        <f>ROUND(I209*H209,2)</f>
        <v>0</v>
      </c>
      <c r="K209" s="194" t="s">
        <v>136</v>
      </c>
      <c r="L209" s="38"/>
      <c r="M209" s="199" t="s">
        <v>1</v>
      </c>
      <c r="N209" s="200" t="s">
        <v>38</v>
      </c>
      <c r="O209" s="66"/>
      <c r="P209" s="201">
        <f>O209*H209</f>
        <v>0</v>
      </c>
      <c r="Q209" s="201">
        <v>4.4049999999999999E-2</v>
      </c>
      <c r="R209" s="201">
        <f>Q209*H209</f>
        <v>8.8099999999999998E-2</v>
      </c>
      <c r="S209" s="201">
        <v>0</v>
      </c>
      <c r="T209" s="202">
        <f>S209*H209</f>
        <v>0</v>
      </c>
      <c r="AR209" s="203" t="s">
        <v>137</v>
      </c>
      <c r="AT209" s="203" t="s">
        <v>132</v>
      </c>
      <c r="AU209" s="203" t="s">
        <v>83</v>
      </c>
      <c r="AY209" s="17" t="s">
        <v>130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81</v>
      </c>
      <c r="BK209" s="204">
        <f>ROUND(I209*H209,2)</f>
        <v>0</v>
      </c>
      <c r="BL209" s="17" t="s">
        <v>137</v>
      </c>
      <c r="BM209" s="203" t="s">
        <v>491</v>
      </c>
    </row>
    <row r="210" spans="2:65" s="1" customFormat="1" ht="24" customHeight="1">
      <c r="B210" s="34"/>
      <c r="C210" s="192" t="s">
        <v>286</v>
      </c>
      <c r="D210" s="192" t="s">
        <v>132</v>
      </c>
      <c r="E210" s="193" t="s">
        <v>316</v>
      </c>
      <c r="F210" s="194" t="s">
        <v>317</v>
      </c>
      <c r="G210" s="195" t="s">
        <v>313</v>
      </c>
      <c r="H210" s="196">
        <v>1</v>
      </c>
      <c r="I210" s="197"/>
      <c r="J210" s="198">
        <f>ROUND(I210*H210,2)</f>
        <v>0</v>
      </c>
      <c r="K210" s="194" t="s">
        <v>136</v>
      </c>
      <c r="L210" s="38"/>
      <c r="M210" s="199" t="s">
        <v>1</v>
      </c>
      <c r="N210" s="200" t="s">
        <v>38</v>
      </c>
      <c r="O210" s="66"/>
      <c r="P210" s="201">
        <f>O210*H210</f>
        <v>0</v>
      </c>
      <c r="Q210" s="201">
        <v>4.8500000000000001E-2</v>
      </c>
      <c r="R210" s="201">
        <f>Q210*H210</f>
        <v>4.8500000000000001E-2</v>
      </c>
      <c r="S210" s="201">
        <v>0</v>
      </c>
      <c r="T210" s="202">
        <f>S210*H210</f>
        <v>0</v>
      </c>
      <c r="AR210" s="203" t="s">
        <v>137</v>
      </c>
      <c r="AT210" s="203" t="s">
        <v>132</v>
      </c>
      <c r="AU210" s="203" t="s">
        <v>83</v>
      </c>
      <c r="AY210" s="17" t="s">
        <v>130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7" t="s">
        <v>81</v>
      </c>
      <c r="BK210" s="204">
        <f>ROUND(I210*H210,2)</f>
        <v>0</v>
      </c>
      <c r="BL210" s="17" t="s">
        <v>137</v>
      </c>
      <c r="BM210" s="203" t="s">
        <v>318</v>
      </c>
    </row>
    <row r="211" spans="2:65" s="1" customFormat="1" ht="24" customHeight="1">
      <c r="B211" s="34"/>
      <c r="C211" s="192" t="s">
        <v>290</v>
      </c>
      <c r="D211" s="192" t="s">
        <v>132</v>
      </c>
      <c r="E211" s="193" t="s">
        <v>320</v>
      </c>
      <c r="F211" s="194" t="s">
        <v>321</v>
      </c>
      <c r="G211" s="195" t="s">
        <v>228</v>
      </c>
      <c r="H211" s="196">
        <v>48.573999999999998</v>
      </c>
      <c r="I211" s="197"/>
      <c r="J211" s="198">
        <f>ROUND(I211*H211,2)</f>
        <v>0</v>
      </c>
      <c r="K211" s="194" t="s">
        <v>136</v>
      </c>
      <c r="L211" s="38"/>
      <c r="M211" s="199" t="s">
        <v>1</v>
      </c>
      <c r="N211" s="200" t="s">
        <v>38</v>
      </c>
      <c r="O211" s="66"/>
      <c r="P211" s="201">
        <f>O211*H211</f>
        <v>0</v>
      </c>
      <c r="Q211" s="201">
        <v>1.0000000000000001E-5</v>
      </c>
      <c r="R211" s="201">
        <f>Q211*H211</f>
        <v>4.8574000000000002E-4</v>
      </c>
      <c r="S211" s="201">
        <v>0</v>
      </c>
      <c r="T211" s="202">
        <f>S211*H211</f>
        <v>0</v>
      </c>
      <c r="AR211" s="203" t="s">
        <v>137</v>
      </c>
      <c r="AT211" s="203" t="s">
        <v>132</v>
      </c>
      <c r="AU211" s="203" t="s">
        <v>83</v>
      </c>
      <c r="AY211" s="17" t="s">
        <v>130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81</v>
      </c>
      <c r="BK211" s="204">
        <f>ROUND(I211*H211,2)</f>
        <v>0</v>
      </c>
      <c r="BL211" s="17" t="s">
        <v>137</v>
      </c>
      <c r="BM211" s="203" t="s">
        <v>492</v>
      </c>
    </row>
    <row r="212" spans="2:65" s="12" customFormat="1" ht="11.25">
      <c r="B212" s="205"/>
      <c r="C212" s="206"/>
      <c r="D212" s="207" t="s">
        <v>139</v>
      </c>
      <c r="E212" s="208" t="s">
        <v>1</v>
      </c>
      <c r="F212" s="209" t="s">
        <v>493</v>
      </c>
      <c r="G212" s="206"/>
      <c r="H212" s="210">
        <v>48.573999999999998</v>
      </c>
      <c r="I212" s="211"/>
      <c r="J212" s="206"/>
      <c r="K212" s="206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139</v>
      </c>
      <c r="AU212" s="216" t="s">
        <v>83</v>
      </c>
      <c r="AV212" s="12" t="s">
        <v>83</v>
      </c>
      <c r="AW212" s="12" t="s">
        <v>30</v>
      </c>
      <c r="AX212" s="12" t="s">
        <v>81</v>
      </c>
      <c r="AY212" s="216" t="s">
        <v>130</v>
      </c>
    </row>
    <row r="213" spans="2:65" s="1" customFormat="1" ht="24" customHeight="1">
      <c r="B213" s="34"/>
      <c r="C213" s="192" t="s">
        <v>295</v>
      </c>
      <c r="D213" s="192" t="s">
        <v>132</v>
      </c>
      <c r="E213" s="193" t="s">
        <v>325</v>
      </c>
      <c r="F213" s="194" t="s">
        <v>326</v>
      </c>
      <c r="G213" s="195" t="s">
        <v>228</v>
      </c>
      <c r="H213" s="196">
        <v>48.573999999999998</v>
      </c>
      <c r="I213" s="197"/>
      <c r="J213" s="198">
        <f>ROUND(I213*H213,2)</f>
        <v>0</v>
      </c>
      <c r="K213" s="194" t="s">
        <v>136</v>
      </c>
      <c r="L213" s="38"/>
      <c r="M213" s="199" t="s">
        <v>1</v>
      </c>
      <c r="N213" s="200" t="s">
        <v>38</v>
      </c>
      <c r="O213" s="66"/>
      <c r="P213" s="201">
        <f>O213*H213</f>
        <v>0</v>
      </c>
      <c r="Q213" s="201">
        <v>1.2E-4</v>
      </c>
      <c r="R213" s="201">
        <f>Q213*H213</f>
        <v>5.8288799999999998E-3</v>
      </c>
      <c r="S213" s="201">
        <v>0</v>
      </c>
      <c r="T213" s="202">
        <f>S213*H213</f>
        <v>0</v>
      </c>
      <c r="AR213" s="203" t="s">
        <v>137</v>
      </c>
      <c r="AT213" s="203" t="s">
        <v>132</v>
      </c>
      <c r="AU213" s="203" t="s">
        <v>83</v>
      </c>
      <c r="AY213" s="17" t="s">
        <v>130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7" t="s">
        <v>81</v>
      </c>
      <c r="BK213" s="204">
        <f>ROUND(I213*H213,2)</f>
        <v>0</v>
      </c>
      <c r="BL213" s="17" t="s">
        <v>137</v>
      </c>
      <c r="BM213" s="203" t="s">
        <v>327</v>
      </c>
    </row>
    <row r="214" spans="2:65" s="1" customFormat="1" ht="24" customHeight="1">
      <c r="B214" s="34"/>
      <c r="C214" s="192" t="s">
        <v>301</v>
      </c>
      <c r="D214" s="192" t="s">
        <v>132</v>
      </c>
      <c r="E214" s="193" t="s">
        <v>494</v>
      </c>
      <c r="F214" s="194" t="s">
        <v>495</v>
      </c>
      <c r="G214" s="195" t="s">
        <v>313</v>
      </c>
      <c r="H214" s="196">
        <v>108</v>
      </c>
      <c r="I214" s="197"/>
      <c r="J214" s="198">
        <f>ROUND(I214*H214,2)</f>
        <v>0</v>
      </c>
      <c r="K214" s="194" t="s">
        <v>136</v>
      </c>
      <c r="L214" s="38"/>
      <c r="M214" s="199" t="s">
        <v>1</v>
      </c>
      <c r="N214" s="200" t="s">
        <v>38</v>
      </c>
      <c r="O214" s="66"/>
      <c r="P214" s="201">
        <f>O214*H214</f>
        <v>0</v>
      </c>
      <c r="Q214" s="201">
        <v>1.8799999999999999E-3</v>
      </c>
      <c r="R214" s="201">
        <f>Q214*H214</f>
        <v>0.20304</v>
      </c>
      <c r="S214" s="201">
        <v>0</v>
      </c>
      <c r="T214" s="202">
        <f>S214*H214</f>
        <v>0</v>
      </c>
      <c r="AR214" s="203" t="s">
        <v>137</v>
      </c>
      <c r="AT214" s="203" t="s">
        <v>132</v>
      </c>
      <c r="AU214" s="203" t="s">
        <v>83</v>
      </c>
      <c r="AY214" s="17" t="s">
        <v>130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81</v>
      </c>
      <c r="BK214" s="204">
        <f>ROUND(I214*H214,2)</f>
        <v>0</v>
      </c>
      <c r="BL214" s="17" t="s">
        <v>137</v>
      </c>
      <c r="BM214" s="203" t="s">
        <v>496</v>
      </c>
    </row>
    <row r="215" spans="2:65" s="12" customFormat="1" ht="11.25">
      <c r="B215" s="205"/>
      <c r="C215" s="206"/>
      <c r="D215" s="207" t="s">
        <v>139</v>
      </c>
      <c r="E215" s="208" t="s">
        <v>1</v>
      </c>
      <c r="F215" s="209" t="s">
        <v>497</v>
      </c>
      <c r="G215" s="206"/>
      <c r="H215" s="210">
        <v>108</v>
      </c>
      <c r="I215" s="211"/>
      <c r="J215" s="206"/>
      <c r="K215" s="206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139</v>
      </c>
      <c r="AU215" s="216" t="s">
        <v>83</v>
      </c>
      <c r="AV215" s="12" t="s">
        <v>83</v>
      </c>
      <c r="AW215" s="12" t="s">
        <v>30</v>
      </c>
      <c r="AX215" s="12" t="s">
        <v>81</v>
      </c>
      <c r="AY215" s="216" t="s">
        <v>130</v>
      </c>
    </row>
    <row r="216" spans="2:65" s="1" customFormat="1" ht="16.5" customHeight="1">
      <c r="B216" s="34"/>
      <c r="C216" s="239" t="s">
        <v>306</v>
      </c>
      <c r="D216" s="239" t="s">
        <v>205</v>
      </c>
      <c r="E216" s="240" t="s">
        <v>498</v>
      </c>
      <c r="F216" s="241" t="s">
        <v>499</v>
      </c>
      <c r="G216" s="242" t="s">
        <v>228</v>
      </c>
      <c r="H216" s="243">
        <v>64.8</v>
      </c>
      <c r="I216" s="244"/>
      <c r="J216" s="245">
        <f>ROUND(I216*H216,2)</f>
        <v>0</v>
      </c>
      <c r="K216" s="241" t="s">
        <v>136</v>
      </c>
      <c r="L216" s="246"/>
      <c r="M216" s="247" t="s">
        <v>1</v>
      </c>
      <c r="N216" s="248" t="s">
        <v>38</v>
      </c>
      <c r="O216" s="66"/>
      <c r="P216" s="201">
        <f>O216*H216</f>
        <v>0</v>
      </c>
      <c r="Q216" s="201">
        <v>4.1000000000000003E-3</v>
      </c>
      <c r="R216" s="201">
        <f>Q216*H216</f>
        <v>0.26568000000000003</v>
      </c>
      <c r="S216" s="201">
        <v>0</v>
      </c>
      <c r="T216" s="202">
        <f>S216*H216</f>
        <v>0</v>
      </c>
      <c r="AR216" s="203" t="s">
        <v>166</v>
      </c>
      <c r="AT216" s="203" t="s">
        <v>205</v>
      </c>
      <c r="AU216" s="203" t="s">
        <v>83</v>
      </c>
      <c r="AY216" s="17" t="s">
        <v>130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81</v>
      </c>
      <c r="BK216" s="204">
        <f>ROUND(I216*H216,2)</f>
        <v>0</v>
      </c>
      <c r="BL216" s="17" t="s">
        <v>137</v>
      </c>
      <c r="BM216" s="203" t="s">
        <v>500</v>
      </c>
    </row>
    <row r="217" spans="2:65" s="12" customFormat="1" ht="11.25">
      <c r="B217" s="205"/>
      <c r="C217" s="206"/>
      <c r="D217" s="207" t="s">
        <v>139</v>
      </c>
      <c r="E217" s="208" t="s">
        <v>1</v>
      </c>
      <c r="F217" s="209" t="s">
        <v>501</v>
      </c>
      <c r="G217" s="206"/>
      <c r="H217" s="210">
        <v>64.8</v>
      </c>
      <c r="I217" s="211"/>
      <c r="J217" s="206"/>
      <c r="K217" s="206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139</v>
      </c>
      <c r="AU217" s="216" t="s">
        <v>83</v>
      </c>
      <c r="AV217" s="12" t="s">
        <v>83</v>
      </c>
      <c r="AW217" s="12" t="s">
        <v>30</v>
      </c>
      <c r="AX217" s="12" t="s">
        <v>81</v>
      </c>
      <c r="AY217" s="216" t="s">
        <v>130</v>
      </c>
    </row>
    <row r="218" spans="2:65" s="1" customFormat="1" ht="24" customHeight="1">
      <c r="B218" s="34"/>
      <c r="C218" s="192" t="s">
        <v>310</v>
      </c>
      <c r="D218" s="192" t="s">
        <v>132</v>
      </c>
      <c r="E218" s="193" t="s">
        <v>502</v>
      </c>
      <c r="F218" s="194" t="s">
        <v>503</v>
      </c>
      <c r="G218" s="195" t="s">
        <v>228</v>
      </c>
      <c r="H218" s="196">
        <v>64.8</v>
      </c>
      <c r="I218" s="197"/>
      <c r="J218" s="198">
        <f>ROUND(I218*H218,2)</f>
        <v>0</v>
      </c>
      <c r="K218" s="194" t="s">
        <v>136</v>
      </c>
      <c r="L218" s="38"/>
      <c r="M218" s="199" t="s">
        <v>1</v>
      </c>
      <c r="N218" s="200" t="s">
        <v>38</v>
      </c>
      <c r="O218" s="66"/>
      <c r="P218" s="201">
        <f>O218*H218</f>
        <v>0</v>
      </c>
      <c r="Q218" s="201">
        <v>9.0000000000000006E-5</v>
      </c>
      <c r="R218" s="201">
        <f>Q218*H218</f>
        <v>5.8320000000000004E-3</v>
      </c>
      <c r="S218" s="201">
        <v>3.0000000000000001E-3</v>
      </c>
      <c r="T218" s="202">
        <f>S218*H218</f>
        <v>0.19439999999999999</v>
      </c>
      <c r="AR218" s="203" t="s">
        <v>137</v>
      </c>
      <c r="AT218" s="203" t="s">
        <v>132</v>
      </c>
      <c r="AU218" s="203" t="s">
        <v>83</v>
      </c>
      <c r="AY218" s="17" t="s">
        <v>130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7" t="s">
        <v>81</v>
      </c>
      <c r="BK218" s="204">
        <f>ROUND(I218*H218,2)</f>
        <v>0</v>
      </c>
      <c r="BL218" s="17" t="s">
        <v>137</v>
      </c>
      <c r="BM218" s="203" t="s">
        <v>504</v>
      </c>
    </row>
    <row r="219" spans="2:65" s="12" customFormat="1" ht="11.25">
      <c r="B219" s="205"/>
      <c r="C219" s="206"/>
      <c r="D219" s="207" t="s">
        <v>139</v>
      </c>
      <c r="E219" s="208" t="s">
        <v>1</v>
      </c>
      <c r="F219" s="209" t="s">
        <v>501</v>
      </c>
      <c r="G219" s="206"/>
      <c r="H219" s="210">
        <v>64.8</v>
      </c>
      <c r="I219" s="211"/>
      <c r="J219" s="206"/>
      <c r="K219" s="206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139</v>
      </c>
      <c r="AU219" s="216" t="s">
        <v>83</v>
      </c>
      <c r="AV219" s="12" t="s">
        <v>83</v>
      </c>
      <c r="AW219" s="12" t="s">
        <v>30</v>
      </c>
      <c r="AX219" s="12" t="s">
        <v>81</v>
      </c>
      <c r="AY219" s="216" t="s">
        <v>130</v>
      </c>
    </row>
    <row r="220" spans="2:65" s="11" customFormat="1" ht="22.9" customHeight="1">
      <c r="B220" s="176"/>
      <c r="C220" s="177"/>
      <c r="D220" s="178" t="s">
        <v>72</v>
      </c>
      <c r="E220" s="190" t="s">
        <v>338</v>
      </c>
      <c r="F220" s="190" t="s">
        <v>339</v>
      </c>
      <c r="G220" s="177"/>
      <c r="H220" s="177"/>
      <c r="I220" s="180"/>
      <c r="J220" s="191">
        <f>BK220</f>
        <v>0</v>
      </c>
      <c r="K220" s="177"/>
      <c r="L220" s="182"/>
      <c r="M220" s="183"/>
      <c r="N220" s="184"/>
      <c r="O220" s="184"/>
      <c r="P220" s="185">
        <f>SUM(P221:P227)</f>
        <v>0</v>
      </c>
      <c r="Q220" s="184"/>
      <c r="R220" s="185">
        <f>SUM(R221:R227)</f>
        <v>0</v>
      </c>
      <c r="S220" s="184"/>
      <c r="T220" s="186">
        <f>SUM(T221:T227)</f>
        <v>0</v>
      </c>
      <c r="AR220" s="187" t="s">
        <v>81</v>
      </c>
      <c r="AT220" s="188" t="s">
        <v>72</v>
      </c>
      <c r="AU220" s="188" t="s">
        <v>81</v>
      </c>
      <c r="AY220" s="187" t="s">
        <v>130</v>
      </c>
      <c r="BK220" s="189">
        <f>SUM(BK221:BK227)</f>
        <v>0</v>
      </c>
    </row>
    <row r="221" spans="2:65" s="1" customFormat="1" ht="24" customHeight="1">
      <c r="B221" s="34"/>
      <c r="C221" s="192" t="s">
        <v>315</v>
      </c>
      <c r="D221" s="192" t="s">
        <v>132</v>
      </c>
      <c r="E221" s="193" t="s">
        <v>341</v>
      </c>
      <c r="F221" s="194" t="s">
        <v>342</v>
      </c>
      <c r="G221" s="195" t="s">
        <v>251</v>
      </c>
      <c r="H221" s="196">
        <v>668.24099999999999</v>
      </c>
      <c r="I221" s="197"/>
      <c r="J221" s="198">
        <f>ROUND(I221*H221,2)</f>
        <v>0</v>
      </c>
      <c r="K221" s="194" t="s">
        <v>136</v>
      </c>
      <c r="L221" s="38"/>
      <c r="M221" s="199" t="s">
        <v>1</v>
      </c>
      <c r="N221" s="200" t="s">
        <v>38</v>
      </c>
      <c r="O221" s="66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AR221" s="203" t="s">
        <v>137</v>
      </c>
      <c r="AT221" s="203" t="s">
        <v>132</v>
      </c>
      <c r="AU221" s="203" t="s">
        <v>83</v>
      </c>
      <c r="AY221" s="17" t="s">
        <v>130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17" t="s">
        <v>81</v>
      </c>
      <c r="BK221" s="204">
        <f>ROUND(I221*H221,2)</f>
        <v>0</v>
      </c>
      <c r="BL221" s="17" t="s">
        <v>137</v>
      </c>
      <c r="BM221" s="203" t="s">
        <v>343</v>
      </c>
    </row>
    <row r="222" spans="2:65" s="12" customFormat="1" ht="11.25">
      <c r="B222" s="205"/>
      <c r="C222" s="206"/>
      <c r="D222" s="207" t="s">
        <v>139</v>
      </c>
      <c r="E222" s="208" t="s">
        <v>1</v>
      </c>
      <c r="F222" s="209" t="s">
        <v>467</v>
      </c>
      <c r="G222" s="206"/>
      <c r="H222" s="210">
        <v>65.832999999999998</v>
      </c>
      <c r="I222" s="211"/>
      <c r="J222" s="206"/>
      <c r="K222" s="206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139</v>
      </c>
      <c r="AU222" s="216" t="s">
        <v>83</v>
      </c>
      <c r="AV222" s="12" t="s">
        <v>83</v>
      </c>
      <c r="AW222" s="12" t="s">
        <v>30</v>
      </c>
      <c r="AX222" s="12" t="s">
        <v>73</v>
      </c>
      <c r="AY222" s="216" t="s">
        <v>130</v>
      </c>
    </row>
    <row r="223" spans="2:65" s="12" customFormat="1" ht="11.25">
      <c r="B223" s="205"/>
      <c r="C223" s="206"/>
      <c r="D223" s="207" t="s">
        <v>139</v>
      </c>
      <c r="E223" s="208" t="s">
        <v>1</v>
      </c>
      <c r="F223" s="209" t="s">
        <v>468</v>
      </c>
      <c r="G223" s="206"/>
      <c r="H223" s="210">
        <v>10.972</v>
      </c>
      <c r="I223" s="211"/>
      <c r="J223" s="206"/>
      <c r="K223" s="206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139</v>
      </c>
      <c r="AU223" s="216" t="s">
        <v>83</v>
      </c>
      <c r="AV223" s="12" t="s">
        <v>83</v>
      </c>
      <c r="AW223" s="12" t="s">
        <v>30</v>
      </c>
      <c r="AX223" s="12" t="s">
        <v>73</v>
      </c>
      <c r="AY223" s="216" t="s">
        <v>130</v>
      </c>
    </row>
    <row r="224" spans="2:65" s="12" customFormat="1" ht="11.25">
      <c r="B224" s="205"/>
      <c r="C224" s="206"/>
      <c r="D224" s="207" t="s">
        <v>139</v>
      </c>
      <c r="E224" s="208" t="s">
        <v>1</v>
      </c>
      <c r="F224" s="209" t="s">
        <v>469</v>
      </c>
      <c r="G224" s="206"/>
      <c r="H224" s="210">
        <v>21.943999999999999</v>
      </c>
      <c r="I224" s="211"/>
      <c r="J224" s="206"/>
      <c r="K224" s="206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139</v>
      </c>
      <c r="AU224" s="216" t="s">
        <v>83</v>
      </c>
      <c r="AV224" s="12" t="s">
        <v>83</v>
      </c>
      <c r="AW224" s="12" t="s">
        <v>30</v>
      </c>
      <c r="AX224" s="12" t="s">
        <v>73</v>
      </c>
      <c r="AY224" s="216" t="s">
        <v>130</v>
      </c>
    </row>
    <row r="225" spans="2:65" s="12" customFormat="1" ht="22.5">
      <c r="B225" s="205"/>
      <c r="C225" s="206"/>
      <c r="D225" s="207" t="s">
        <v>139</v>
      </c>
      <c r="E225" s="208" t="s">
        <v>1</v>
      </c>
      <c r="F225" s="209" t="s">
        <v>470</v>
      </c>
      <c r="G225" s="206"/>
      <c r="H225" s="210">
        <v>204.99700000000001</v>
      </c>
      <c r="I225" s="211"/>
      <c r="J225" s="206"/>
      <c r="K225" s="206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139</v>
      </c>
      <c r="AU225" s="216" t="s">
        <v>83</v>
      </c>
      <c r="AV225" s="12" t="s">
        <v>83</v>
      </c>
      <c r="AW225" s="12" t="s">
        <v>30</v>
      </c>
      <c r="AX225" s="12" t="s">
        <v>73</v>
      </c>
      <c r="AY225" s="216" t="s">
        <v>130</v>
      </c>
    </row>
    <row r="226" spans="2:65" s="14" customFormat="1" ht="11.25">
      <c r="B226" s="228"/>
      <c r="C226" s="229"/>
      <c r="D226" s="207" t="s">
        <v>139</v>
      </c>
      <c r="E226" s="230" t="s">
        <v>1</v>
      </c>
      <c r="F226" s="231" t="s">
        <v>188</v>
      </c>
      <c r="G226" s="229"/>
      <c r="H226" s="232">
        <v>303.74599999999998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139</v>
      </c>
      <c r="AU226" s="238" t="s">
        <v>83</v>
      </c>
      <c r="AV226" s="14" t="s">
        <v>144</v>
      </c>
      <c r="AW226" s="14" t="s">
        <v>30</v>
      </c>
      <c r="AX226" s="14" t="s">
        <v>73</v>
      </c>
      <c r="AY226" s="238" t="s">
        <v>130</v>
      </c>
    </row>
    <row r="227" spans="2:65" s="12" customFormat="1" ht="11.25">
      <c r="B227" s="205"/>
      <c r="C227" s="206"/>
      <c r="D227" s="207" t="s">
        <v>139</v>
      </c>
      <c r="E227" s="208" t="s">
        <v>1</v>
      </c>
      <c r="F227" s="209" t="s">
        <v>505</v>
      </c>
      <c r="G227" s="206"/>
      <c r="H227" s="210">
        <v>668.24099999999999</v>
      </c>
      <c r="I227" s="211"/>
      <c r="J227" s="206"/>
      <c r="K227" s="206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139</v>
      </c>
      <c r="AU227" s="216" t="s">
        <v>83</v>
      </c>
      <c r="AV227" s="12" t="s">
        <v>83</v>
      </c>
      <c r="AW227" s="12" t="s">
        <v>30</v>
      </c>
      <c r="AX227" s="12" t="s">
        <v>81</v>
      </c>
      <c r="AY227" s="216" t="s">
        <v>130</v>
      </c>
    </row>
    <row r="228" spans="2:65" s="11" customFormat="1" ht="22.9" customHeight="1">
      <c r="B228" s="176"/>
      <c r="C228" s="177"/>
      <c r="D228" s="178" t="s">
        <v>72</v>
      </c>
      <c r="E228" s="190" t="s">
        <v>345</v>
      </c>
      <c r="F228" s="190" t="s">
        <v>346</v>
      </c>
      <c r="G228" s="177"/>
      <c r="H228" s="177"/>
      <c r="I228" s="180"/>
      <c r="J228" s="191">
        <f>BK228</f>
        <v>0</v>
      </c>
      <c r="K228" s="177"/>
      <c r="L228" s="182"/>
      <c r="M228" s="183"/>
      <c r="N228" s="184"/>
      <c r="O228" s="184"/>
      <c r="P228" s="185">
        <f>P229</f>
        <v>0</v>
      </c>
      <c r="Q228" s="184"/>
      <c r="R228" s="185">
        <f>R229</f>
        <v>0</v>
      </c>
      <c r="S228" s="184"/>
      <c r="T228" s="186">
        <f>T229</f>
        <v>0</v>
      </c>
      <c r="AR228" s="187" t="s">
        <v>81</v>
      </c>
      <c r="AT228" s="188" t="s">
        <v>72</v>
      </c>
      <c r="AU228" s="188" t="s">
        <v>81</v>
      </c>
      <c r="AY228" s="187" t="s">
        <v>130</v>
      </c>
      <c r="BK228" s="189">
        <f>BK229</f>
        <v>0</v>
      </c>
    </row>
    <row r="229" spans="2:65" s="1" customFormat="1" ht="24" customHeight="1">
      <c r="B229" s="34"/>
      <c r="C229" s="192" t="s">
        <v>319</v>
      </c>
      <c r="D229" s="192" t="s">
        <v>132</v>
      </c>
      <c r="E229" s="193" t="s">
        <v>348</v>
      </c>
      <c r="F229" s="194" t="s">
        <v>349</v>
      </c>
      <c r="G229" s="195" t="s">
        <v>251</v>
      </c>
      <c r="H229" s="196">
        <v>621.10799999999995</v>
      </c>
      <c r="I229" s="197"/>
      <c r="J229" s="198">
        <f>ROUND(I229*H229,2)</f>
        <v>0</v>
      </c>
      <c r="K229" s="194" t="s">
        <v>136</v>
      </c>
      <c r="L229" s="38"/>
      <c r="M229" s="249" t="s">
        <v>1</v>
      </c>
      <c r="N229" s="250" t="s">
        <v>38</v>
      </c>
      <c r="O229" s="251"/>
      <c r="P229" s="252">
        <f>O229*H229</f>
        <v>0</v>
      </c>
      <c r="Q229" s="252">
        <v>0</v>
      </c>
      <c r="R229" s="252">
        <f>Q229*H229</f>
        <v>0</v>
      </c>
      <c r="S229" s="252">
        <v>0</v>
      </c>
      <c r="T229" s="253">
        <f>S229*H229</f>
        <v>0</v>
      </c>
      <c r="AR229" s="203" t="s">
        <v>137</v>
      </c>
      <c r="AT229" s="203" t="s">
        <v>132</v>
      </c>
      <c r="AU229" s="203" t="s">
        <v>83</v>
      </c>
      <c r="AY229" s="17" t="s">
        <v>130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7" t="s">
        <v>81</v>
      </c>
      <c r="BK229" s="204">
        <f>ROUND(I229*H229,2)</f>
        <v>0</v>
      </c>
      <c r="BL229" s="17" t="s">
        <v>137</v>
      </c>
      <c r="BM229" s="203" t="s">
        <v>420</v>
      </c>
    </row>
    <row r="230" spans="2:65" s="1" customFormat="1" ht="6.95" customHeight="1">
      <c r="B230" s="49"/>
      <c r="C230" s="50"/>
      <c r="D230" s="50"/>
      <c r="E230" s="50"/>
      <c r="F230" s="50"/>
      <c r="G230" s="50"/>
      <c r="H230" s="50"/>
      <c r="I230" s="142"/>
      <c r="J230" s="50"/>
      <c r="K230" s="50"/>
      <c r="L230" s="38"/>
    </row>
  </sheetData>
  <sheetProtection algorithmName="SHA-512" hashValue="1DxmVEuoaKNjeNcIXgp7Xh2EWqak/OYuHfIF/HiWtQ8mPbzJuPHsEKeYIAfqGhN07UfNfXCt/ek85dnnzFSu8Q==" saltValue="Mk/NiUw+eMtgbqIba5SiqdZvdDI5N5xlWfozQ5qayasB5OC1qBf8bVdUbmYjARX4x8RwTuv2o+KwmJEW7AJWtQ==" spinCount="100000" sheet="1" objects="1" scenarios="1" formatColumns="0" formatRows="0" autoFilter="0"/>
  <autoFilter ref="C124:K229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95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83</v>
      </c>
    </row>
    <row r="4" spans="2:46" ht="24.95" customHeight="1">
      <c r="B4" s="20"/>
      <c r="D4" s="107" t="s">
        <v>99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1" t="str">
        <f>'Rekapitulace stavby'!K6</f>
        <v>Opěrná zeď</v>
      </c>
      <c r="F7" s="312"/>
      <c r="G7" s="312"/>
      <c r="H7" s="312"/>
      <c r="L7" s="20"/>
    </row>
    <row r="8" spans="2:46" s="1" customFormat="1" ht="12" customHeight="1">
      <c r="B8" s="38"/>
      <c r="D8" s="109" t="s">
        <v>100</v>
      </c>
      <c r="I8" s="110"/>
      <c r="L8" s="38"/>
    </row>
    <row r="9" spans="2:46" s="1" customFormat="1" ht="36.950000000000003" customHeight="1">
      <c r="B9" s="38"/>
      <c r="E9" s="313" t="s">
        <v>506</v>
      </c>
      <c r="F9" s="314"/>
      <c r="G9" s="314"/>
      <c r="H9" s="314"/>
      <c r="I9" s="110"/>
      <c r="L9" s="38"/>
    </row>
    <row r="10" spans="2:46" s="1" customFormat="1" ht="11.25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21</v>
      </c>
      <c r="I12" s="112" t="s">
        <v>22</v>
      </c>
      <c r="J12" s="113" t="str">
        <f>'Rekapitulace stavby'!AN8</f>
        <v>2. 5. 2019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/>
      </c>
      <c r="L14" s="38"/>
    </row>
    <row r="15" spans="2:46" s="1" customFormat="1" ht="18" customHeight="1">
      <c r="B15" s="38"/>
      <c r="E15" s="111" t="str">
        <f>IF('Rekapitulace stavby'!E11="","",'Rekapitulace stavby'!E11)</f>
        <v xml:space="preserve"> </v>
      </c>
      <c r="I15" s="112" t="s">
        <v>26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27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15" t="str">
        <f>'Rekapitulace stavby'!E14</f>
        <v>Vyplň údaj</v>
      </c>
      <c r="F18" s="316"/>
      <c r="G18" s="316"/>
      <c r="H18" s="316"/>
      <c r="I18" s="112" t="s">
        <v>26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29</v>
      </c>
      <c r="I20" s="112" t="s">
        <v>25</v>
      </c>
      <c r="J20" s="111" t="str">
        <f>IF('Rekapitulace stavby'!AN16="","",'Rekapitulace stavby'!AN16)</f>
        <v/>
      </c>
      <c r="L20" s="38"/>
    </row>
    <row r="21" spans="2:12" s="1" customFormat="1" ht="18" customHeight="1">
      <c r="B21" s="38"/>
      <c r="E21" s="111" t="str">
        <f>IF('Rekapitulace stavby'!E17="","",'Rekapitulace stavby'!E17)</f>
        <v xml:space="preserve"> </v>
      </c>
      <c r="I21" s="112" t="s">
        <v>26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31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26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32</v>
      </c>
      <c r="I26" s="110"/>
      <c r="L26" s="38"/>
    </row>
    <row r="27" spans="2:12" s="7" customFormat="1" ht="16.5" customHeight="1">
      <c r="B27" s="114"/>
      <c r="E27" s="317" t="s">
        <v>1</v>
      </c>
      <c r="F27" s="317"/>
      <c r="G27" s="317"/>
      <c r="H27" s="317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33</v>
      </c>
      <c r="I30" s="110"/>
      <c r="J30" s="118">
        <f>ROUND(J126,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35</v>
      </c>
      <c r="I32" s="120" t="s">
        <v>34</v>
      </c>
      <c r="J32" s="119" t="s">
        <v>36</v>
      </c>
      <c r="L32" s="38"/>
    </row>
    <row r="33" spans="2:12" s="1" customFormat="1" ht="14.45" customHeight="1">
      <c r="B33" s="38"/>
      <c r="D33" s="121" t="s">
        <v>37</v>
      </c>
      <c r="E33" s="109" t="s">
        <v>38</v>
      </c>
      <c r="F33" s="122">
        <f>ROUND((SUM(BE126:BE203)),  2)</f>
        <v>0</v>
      </c>
      <c r="I33" s="123">
        <v>0.21</v>
      </c>
      <c r="J33" s="122">
        <f>ROUND(((SUM(BE126:BE203))*I33),  2)</f>
        <v>0</v>
      </c>
      <c r="L33" s="38"/>
    </row>
    <row r="34" spans="2:12" s="1" customFormat="1" ht="14.45" customHeight="1">
      <c r="B34" s="38"/>
      <c r="E34" s="109" t="s">
        <v>39</v>
      </c>
      <c r="F34" s="122">
        <f>ROUND((SUM(BF126:BF203)),  2)</f>
        <v>0</v>
      </c>
      <c r="I34" s="123">
        <v>0.15</v>
      </c>
      <c r="J34" s="122">
        <f>ROUND(((SUM(BF126:BF203))*I34),  2)</f>
        <v>0</v>
      </c>
      <c r="L34" s="38"/>
    </row>
    <row r="35" spans="2:12" s="1" customFormat="1" ht="14.45" hidden="1" customHeight="1">
      <c r="B35" s="38"/>
      <c r="E35" s="109" t="s">
        <v>40</v>
      </c>
      <c r="F35" s="122">
        <f>ROUND((SUM(BG126:BG203)),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41</v>
      </c>
      <c r="F36" s="122">
        <f>ROUND((SUM(BH126:BH203)),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42</v>
      </c>
      <c r="F37" s="122">
        <f>ROUND((SUM(BI126:BI203)),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46</v>
      </c>
      <c r="E50" s="133"/>
      <c r="F50" s="133"/>
      <c r="G50" s="132" t="s">
        <v>47</v>
      </c>
      <c r="H50" s="133"/>
      <c r="I50" s="134"/>
      <c r="J50" s="133"/>
      <c r="K50" s="133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5" t="s">
        <v>48</v>
      </c>
      <c r="E61" s="136"/>
      <c r="F61" s="137" t="s">
        <v>49</v>
      </c>
      <c r="G61" s="135" t="s">
        <v>48</v>
      </c>
      <c r="H61" s="136"/>
      <c r="I61" s="138"/>
      <c r="J61" s="139" t="s">
        <v>49</v>
      </c>
      <c r="K61" s="136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2" t="s">
        <v>50</v>
      </c>
      <c r="E65" s="133"/>
      <c r="F65" s="133"/>
      <c r="G65" s="132" t="s">
        <v>51</v>
      </c>
      <c r="H65" s="133"/>
      <c r="I65" s="134"/>
      <c r="J65" s="133"/>
      <c r="K65" s="133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5" t="s">
        <v>48</v>
      </c>
      <c r="E76" s="136"/>
      <c r="F76" s="137" t="s">
        <v>49</v>
      </c>
      <c r="G76" s="135" t="s">
        <v>48</v>
      </c>
      <c r="H76" s="136"/>
      <c r="I76" s="138"/>
      <c r="J76" s="139" t="s">
        <v>49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102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8" t="str">
        <f>E7</f>
        <v>Opěrná zeď</v>
      </c>
      <c r="F85" s="319"/>
      <c r="G85" s="319"/>
      <c r="H85" s="319"/>
      <c r="I85" s="110"/>
      <c r="J85" s="35"/>
      <c r="K85" s="35"/>
      <c r="L85" s="38"/>
    </row>
    <row r="86" spans="2:47" s="1" customFormat="1" ht="12" customHeight="1">
      <c r="B86" s="34"/>
      <c r="C86" s="29" t="s">
        <v>100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90" t="str">
        <f>E9</f>
        <v>SO.305 - Úsek č. 5</v>
      </c>
      <c r="F87" s="320"/>
      <c r="G87" s="320"/>
      <c r="H87" s="320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2. 5. 2019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15.2" customHeight="1">
      <c r="B91" s="34"/>
      <c r="C91" s="29" t="s">
        <v>24</v>
      </c>
      <c r="D91" s="35"/>
      <c r="E91" s="35"/>
      <c r="F91" s="27" t="str">
        <f>E15</f>
        <v xml:space="preserve"> </v>
      </c>
      <c r="G91" s="35"/>
      <c r="H91" s="35"/>
      <c r="I91" s="112" t="s">
        <v>29</v>
      </c>
      <c r="J91" s="32" t="str">
        <f>E21</f>
        <v xml:space="preserve"> </v>
      </c>
      <c r="K91" s="35"/>
      <c r="L91" s="38"/>
    </row>
    <row r="92" spans="2:47" s="1" customFormat="1" ht="15.2" customHeight="1">
      <c r="B92" s="34"/>
      <c r="C92" s="29" t="s">
        <v>27</v>
      </c>
      <c r="D92" s="35"/>
      <c r="E92" s="35"/>
      <c r="F92" s="27" t="str">
        <f>IF(E18="","",E18)</f>
        <v>Vyplň údaj</v>
      </c>
      <c r="G92" s="35"/>
      <c r="H92" s="35"/>
      <c r="I92" s="112" t="s">
        <v>31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103</v>
      </c>
      <c r="D94" s="147"/>
      <c r="E94" s="147"/>
      <c r="F94" s="147"/>
      <c r="G94" s="147"/>
      <c r="H94" s="147"/>
      <c r="I94" s="148"/>
      <c r="J94" s="149" t="s">
        <v>104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105</v>
      </c>
      <c r="D96" s="35"/>
      <c r="E96" s="35"/>
      <c r="F96" s="35"/>
      <c r="G96" s="35"/>
      <c r="H96" s="35"/>
      <c r="I96" s="110"/>
      <c r="J96" s="79">
        <f>J126</f>
        <v>0</v>
      </c>
      <c r="K96" s="35"/>
      <c r="L96" s="38"/>
      <c r="AU96" s="17" t="s">
        <v>106</v>
      </c>
    </row>
    <row r="97" spans="2:12" s="8" customFormat="1" ht="24.95" customHeight="1">
      <c r="B97" s="151"/>
      <c r="C97" s="152"/>
      <c r="D97" s="153" t="s">
        <v>107</v>
      </c>
      <c r="E97" s="154"/>
      <c r="F97" s="154"/>
      <c r="G97" s="154"/>
      <c r="H97" s="154"/>
      <c r="I97" s="155"/>
      <c r="J97" s="156">
        <f>J127</f>
        <v>0</v>
      </c>
      <c r="K97" s="152"/>
      <c r="L97" s="157"/>
    </row>
    <row r="98" spans="2:12" s="9" customFormat="1" ht="19.899999999999999" customHeight="1">
      <c r="B98" s="158"/>
      <c r="C98" s="159"/>
      <c r="D98" s="160" t="s">
        <v>108</v>
      </c>
      <c r="E98" s="161"/>
      <c r="F98" s="161"/>
      <c r="G98" s="161"/>
      <c r="H98" s="161"/>
      <c r="I98" s="162"/>
      <c r="J98" s="163">
        <f>J128</f>
        <v>0</v>
      </c>
      <c r="K98" s="159"/>
      <c r="L98" s="164"/>
    </row>
    <row r="99" spans="2:12" s="9" customFormat="1" ht="19.899999999999999" customHeight="1">
      <c r="B99" s="158"/>
      <c r="C99" s="159"/>
      <c r="D99" s="160" t="s">
        <v>109</v>
      </c>
      <c r="E99" s="161"/>
      <c r="F99" s="161"/>
      <c r="G99" s="161"/>
      <c r="H99" s="161"/>
      <c r="I99" s="162"/>
      <c r="J99" s="163">
        <f>J166</f>
        <v>0</v>
      </c>
      <c r="K99" s="159"/>
      <c r="L99" s="164"/>
    </row>
    <row r="100" spans="2:12" s="9" customFormat="1" ht="19.899999999999999" customHeight="1">
      <c r="B100" s="158"/>
      <c r="C100" s="159"/>
      <c r="D100" s="160" t="s">
        <v>110</v>
      </c>
      <c r="E100" s="161"/>
      <c r="F100" s="161"/>
      <c r="G100" s="161"/>
      <c r="H100" s="161"/>
      <c r="I100" s="162"/>
      <c r="J100" s="163">
        <f>J169</f>
        <v>0</v>
      </c>
      <c r="K100" s="159"/>
      <c r="L100" s="164"/>
    </row>
    <row r="101" spans="2:12" s="9" customFormat="1" ht="19.899999999999999" customHeight="1">
      <c r="B101" s="158"/>
      <c r="C101" s="159"/>
      <c r="D101" s="160" t="s">
        <v>111</v>
      </c>
      <c r="E101" s="161"/>
      <c r="F101" s="161"/>
      <c r="G101" s="161"/>
      <c r="H101" s="161"/>
      <c r="I101" s="162"/>
      <c r="J101" s="163">
        <f>J174</f>
        <v>0</v>
      </c>
      <c r="K101" s="159"/>
      <c r="L101" s="164"/>
    </row>
    <row r="102" spans="2:12" s="9" customFormat="1" ht="19.899999999999999" customHeight="1">
      <c r="B102" s="158"/>
      <c r="C102" s="159"/>
      <c r="D102" s="160" t="s">
        <v>112</v>
      </c>
      <c r="E102" s="161"/>
      <c r="F102" s="161"/>
      <c r="G102" s="161"/>
      <c r="H102" s="161"/>
      <c r="I102" s="162"/>
      <c r="J102" s="163">
        <f>J179</f>
        <v>0</v>
      </c>
      <c r="K102" s="159"/>
      <c r="L102" s="164"/>
    </row>
    <row r="103" spans="2:12" s="9" customFormat="1" ht="19.899999999999999" customHeight="1">
      <c r="B103" s="158"/>
      <c r="C103" s="159"/>
      <c r="D103" s="160" t="s">
        <v>113</v>
      </c>
      <c r="E103" s="161"/>
      <c r="F103" s="161"/>
      <c r="G103" s="161"/>
      <c r="H103" s="161"/>
      <c r="I103" s="162"/>
      <c r="J103" s="163">
        <f>J188</f>
        <v>0</v>
      </c>
      <c r="K103" s="159"/>
      <c r="L103" s="164"/>
    </row>
    <row r="104" spans="2:12" s="9" customFormat="1" ht="19.899999999999999" customHeight="1">
      <c r="B104" s="158"/>
      <c r="C104" s="159"/>
      <c r="D104" s="160" t="s">
        <v>114</v>
      </c>
      <c r="E104" s="161"/>
      <c r="F104" s="161"/>
      <c r="G104" s="161"/>
      <c r="H104" s="161"/>
      <c r="I104" s="162"/>
      <c r="J104" s="163">
        <f>J196</f>
        <v>0</v>
      </c>
      <c r="K104" s="159"/>
      <c r="L104" s="164"/>
    </row>
    <row r="105" spans="2:12" s="8" customFormat="1" ht="24.95" customHeight="1">
      <c r="B105" s="151"/>
      <c r="C105" s="152"/>
      <c r="D105" s="153" t="s">
        <v>507</v>
      </c>
      <c r="E105" s="154"/>
      <c r="F105" s="154"/>
      <c r="G105" s="154"/>
      <c r="H105" s="154"/>
      <c r="I105" s="155"/>
      <c r="J105" s="156">
        <f>J198</f>
        <v>0</v>
      </c>
      <c r="K105" s="152"/>
      <c r="L105" s="157"/>
    </row>
    <row r="106" spans="2:12" s="9" customFormat="1" ht="19.899999999999999" customHeight="1">
      <c r="B106" s="158"/>
      <c r="C106" s="159"/>
      <c r="D106" s="160" t="s">
        <v>508</v>
      </c>
      <c r="E106" s="161"/>
      <c r="F106" s="161"/>
      <c r="G106" s="161"/>
      <c r="H106" s="161"/>
      <c r="I106" s="162"/>
      <c r="J106" s="163">
        <f>J199</f>
        <v>0</v>
      </c>
      <c r="K106" s="159"/>
      <c r="L106" s="164"/>
    </row>
    <row r="107" spans="2:12" s="1" customFormat="1" ht="21.75" customHeight="1">
      <c r="B107" s="34"/>
      <c r="C107" s="35"/>
      <c r="D107" s="35"/>
      <c r="E107" s="35"/>
      <c r="F107" s="35"/>
      <c r="G107" s="35"/>
      <c r="H107" s="35"/>
      <c r="I107" s="110"/>
      <c r="J107" s="35"/>
      <c r="K107" s="35"/>
      <c r="L107" s="38"/>
    </row>
    <row r="108" spans="2:12" s="1" customFormat="1" ht="6.95" customHeight="1">
      <c r="B108" s="49"/>
      <c r="C108" s="50"/>
      <c r="D108" s="50"/>
      <c r="E108" s="50"/>
      <c r="F108" s="50"/>
      <c r="G108" s="50"/>
      <c r="H108" s="50"/>
      <c r="I108" s="142"/>
      <c r="J108" s="50"/>
      <c r="K108" s="50"/>
      <c r="L108" s="38"/>
    </row>
    <row r="112" spans="2:12" s="1" customFormat="1" ht="6.95" customHeight="1">
      <c r="B112" s="51"/>
      <c r="C112" s="52"/>
      <c r="D112" s="52"/>
      <c r="E112" s="52"/>
      <c r="F112" s="52"/>
      <c r="G112" s="52"/>
      <c r="H112" s="52"/>
      <c r="I112" s="145"/>
      <c r="J112" s="52"/>
      <c r="K112" s="52"/>
      <c r="L112" s="38"/>
    </row>
    <row r="113" spans="2:63" s="1" customFormat="1" ht="24.95" customHeight="1">
      <c r="B113" s="34"/>
      <c r="C113" s="23" t="s">
        <v>115</v>
      </c>
      <c r="D113" s="35"/>
      <c r="E113" s="35"/>
      <c r="F113" s="35"/>
      <c r="G113" s="35"/>
      <c r="H113" s="35"/>
      <c r="I113" s="110"/>
      <c r="J113" s="35"/>
      <c r="K113" s="35"/>
      <c r="L113" s="38"/>
    </row>
    <row r="114" spans="2:63" s="1" customFormat="1" ht="6.95" customHeight="1">
      <c r="B114" s="34"/>
      <c r="C114" s="35"/>
      <c r="D114" s="35"/>
      <c r="E114" s="35"/>
      <c r="F114" s="35"/>
      <c r="G114" s="35"/>
      <c r="H114" s="35"/>
      <c r="I114" s="110"/>
      <c r="J114" s="35"/>
      <c r="K114" s="35"/>
      <c r="L114" s="38"/>
    </row>
    <row r="115" spans="2:63" s="1" customFormat="1" ht="12" customHeight="1">
      <c r="B115" s="34"/>
      <c r="C115" s="29" t="s">
        <v>16</v>
      </c>
      <c r="D115" s="35"/>
      <c r="E115" s="35"/>
      <c r="F115" s="35"/>
      <c r="G115" s="35"/>
      <c r="H115" s="35"/>
      <c r="I115" s="110"/>
      <c r="J115" s="35"/>
      <c r="K115" s="35"/>
      <c r="L115" s="38"/>
    </row>
    <row r="116" spans="2:63" s="1" customFormat="1" ht="16.5" customHeight="1">
      <c r="B116" s="34"/>
      <c r="C116" s="35"/>
      <c r="D116" s="35"/>
      <c r="E116" s="318" t="str">
        <f>E7</f>
        <v>Opěrná zeď</v>
      </c>
      <c r="F116" s="319"/>
      <c r="G116" s="319"/>
      <c r="H116" s="319"/>
      <c r="I116" s="110"/>
      <c r="J116" s="35"/>
      <c r="K116" s="35"/>
      <c r="L116" s="38"/>
    </row>
    <row r="117" spans="2:63" s="1" customFormat="1" ht="12" customHeight="1">
      <c r="B117" s="34"/>
      <c r="C117" s="29" t="s">
        <v>100</v>
      </c>
      <c r="D117" s="35"/>
      <c r="E117" s="35"/>
      <c r="F117" s="35"/>
      <c r="G117" s="35"/>
      <c r="H117" s="35"/>
      <c r="I117" s="110"/>
      <c r="J117" s="35"/>
      <c r="K117" s="35"/>
      <c r="L117" s="38"/>
    </row>
    <row r="118" spans="2:63" s="1" customFormat="1" ht="16.5" customHeight="1">
      <c r="B118" s="34"/>
      <c r="C118" s="35"/>
      <c r="D118" s="35"/>
      <c r="E118" s="290" t="str">
        <f>E9</f>
        <v>SO.305 - Úsek č. 5</v>
      </c>
      <c r="F118" s="320"/>
      <c r="G118" s="320"/>
      <c r="H118" s="320"/>
      <c r="I118" s="110"/>
      <c r="J118" s="35"/>
      <c r="K118" s="35"/>
      <c r="L118" s="38"/>
    </row>
    <row r="119" spans="2:63" s="1" customFormat="1" ht="6.95" customHeight="1">
      <c r="B119" s="34"/>
      <c r="C119" s="35"/>
      <c r="D119" s="35"/>
      <c r="E119" s="35"/>
      <c r="F119" s="35"/>
      <c r="G119" s="35"/>
      <c r="H119" s="35"/>
      <c r="I119" s="110"/>
      <c r="J119" s="35"/>
      <c r="K119" s="35"/>
      <c r="L119" s="38"/>
    </row>
    <row r="120" spans="2:63" s="1" customFormat="1" ht="12" customHeight="1">
      <c r="B120" s="34"/>
      <c r="C120" s="29" t="s">
        <v>20</v>
      </c>
      <c r="D120" s="35"/>
      <c r="E120" s="35"/>
      <c r="F120" s="27" t="str">
        <f>F12</f>
        <v xml:space="preserve"> </v>
      </c>
      <c r="G120" s="35"/>
      <c r="H120" s="35"/>
      <c r="I120" s="112" t="s">
        <v>22</v>
      </c>
      <c r="J120" s="61" t="str">
        <f>IF(J12="","",J12)</f>
        <v>2. 5. 2019</v>
      </c>
      <c r="K120" s="35"/>
      <c r="L120" s="38"/>
    </row>
    <row r="121" spans="2:63" s="1" customFormat="1" ht="6.95" customHeight="1">
      <c r="B121" s="34"/>
      <c r="C121" s="35"/>
      <c r="D121" s="35"/>
      <c r="E121" s="35"/>
      <c r="F121" s="35"/>
      <c r="G121" s="35"/>
      <c r="H121" s="35"/>
      <c r="I121" s="110"/>
      <c r="J121" s="35"/>
      <c r="K121" s="35"/>
      <c r="L121" s="38"/>
    </row>
    <row r="122" spans="2:63" s="1" customFormat="1" ht="15.2" customHeight="1">
      <c r="B122" s="34"/>
      <c r="C122" s="29" t="s">
        <v>24</v>
      </c>
      <c r="D122" s="35"/>
      <c r="E122" s="35"/>
      <c r="F122" s="27" t="str">
        <f>E15</f>
        <v xml:space="preserve"> </v>
      </c>
      <c r="G122" s="35"/>
      <c r="H122" s="35"/>
      <c r="I122" s="112" t="s">
        <v>29</v>
      </c>
      <c r="J122" s="32" t="str">
        <f>E21</f>
        <v xml:space="preserve"> </v>
      </c>
      <c r="K122" s="35"/>
      <c r="L122" s="38"/>
    </row>
    <row r="123" spans="2:63" s="1" customFormat="1" ht="15.2" customHeight="1">
      <c r="B123" s="34"/>
      <c r="C123" s="29" t="s">
        <v>27</v>
      </c>
      <c r="D123" s="35"/>
      <c r="E123" s="35"/>
      <c r="F123" s="27" t="str">
        <f>IF(E18="","",E18)</f>
        <v>Vyplň údaj</v>
      </c>
      <c r="G123" s="35"/>
      <c r="H123" s="35"/>
      <c r="I123" s="112" t="s">
        <v>31</v>
      </c>
      <c r="J123" s="32" t="str">
        <f>E24</f>
        <v xml:space="preserve"> </v>
      </c>
      <c r="K123" s="35"/>
      <c r="L123" s="38"/>
    </row>
    <row r="124" spans="2:63" s="1" customFormat="1" ht="10.35" customHeight="1">
      <c r="B124" s="34"/>
      <c r="C124" s="35"/>
      <c r="D124" s="35"/>
      <c r="E124" s="35"/>
      <c r="F124" s="35"/>
      <c r="G124" s="35"/>
      <c r="H124" s="35"/>
      <c r="I124" s="110"/>
      <c r="J124" s="35"/>
      <c r="K124" s="35"/>
      <c r="L124" s="38"/>
    </row>
    <row r="125" spans="2:63" s="10" customFormat="1" ht="29.25" customHeight="1">
      <c r="B125" s="165"/>
      <c r="C125" s="166" t="s">
        <v>116</v>
      </c>
      <c r="D125" s="167" t="s">
        <v>58</v>
      </c>
      <c r="E125" s="167" t="s">
        <v>54</v>
      </c>
      <c r="F125" s="167" t="s">
        <v>55</v>
      </c>
      <c r="G125" s="167" t="s">
        <v>117</v>
      </c>
      <c r="H125" s="167" t="s">
        <v>118</v>
      </c>
      <c r="I125" s="168" t="s">
        <v>119</v>
      </c>
      <c r="J125" s="169" t="s">
        <v>104</v>
      </c>
      <c r="K125" s="170" t="s">
        <v>120</v>
      </c>
      <c r="L125" s="171"/>
      <c r="M125" s="70" t="s">
        <v>1</v>
      </c>
      <c r="N125" s="71" t="s">
        <v>37</v>
      </c>
      <c r="O125" s="71" t="s">
        <v>121</v>
      </c>
      <c r="P125" s="71" t="s">
        <v>122</v>
      </c>
      <c r="Q125" s="71" t="s">
        <v>123</v>
      </c>
      <c r="R125" s="71" t="s">
        <v>124</v>
      </c>
      <c r="S125" s="71" t="s">
        <v>125</v>
      </c>
      <c r="T125" s="72" t="s">
        <v>126</v>
      </c>
    </row>
    <row r="126" spans="2:63" s="1" customFormat="1" ht="22.9" customHeight="1">
      <c r="B126" s="34"/>
      <c r="C126" s="77" t="s">
        <v>127</v>
      </c>
      <c r="D126" s="35"/>
      <c r="E126" s="35"/>
      <c r="F126" s="35"/>
      <c r="G126" s="35"/>
      <c r="H126" s="35"/>
      <c r="I126" s="110"/>
      <c r="J126" s="172">
        <f>BK126</f>
        <v>0</v>
      </c>
      <c r="K126" s="35"/>
      <c r="L126" s="38"/>
      <c r="M126" s="73"/>
      <c r="N126" s="74"/>
      <c r="O126" s="74"/>
      <c r="P126" s="173">
        <f>P127+P198</f>
        <v>0</v>
      </c>
      <c r="Q126" s="74"/>
      <c r="R126" s="173">
        <f>R127+R198</f>
        <v>649.170916154</v>
      </c>
      <c r="S126" s="74"/>
      <c r="T126" s="174">
        <f>T127+T198</f>
        <v>168.66455999999999</v>
      </c>
      <c r="AT126" s="17" t="s">
        <v>72</v>
      </c>
      <c r="AU126" s="17" t="s">
        <v>106</v>
      </c>
      <c r="BK126" s="175">
        <f>BK127+BK198</f>
        <v>0</v>
      </c>
    </row>
    <row r="127" spans="2:63" s="11" customFormat="1" ht="25.9" customHeight="1">
      <c r="B127" s="176"/>
      <c r="C127" s="177"/>
      <c r="D127" s="178" t="s">
        <v>72</v>
      </c>
      <c r="E127" s="179" t="s">
        <v>128</v>
      </c>
      <c r="F127" s="179" t="s">
        <v>129</v>
      </c>
      <c r="G127" s="177"/>
      <c r="H127" s="177"/>
      <c r="I127" s="180"/>
      <c r="J127" s="181">
        <f>BK127</f>
        <v>0</v>
      </c>
      <c r="K127" s="177"/>
      <c r="L127" s="182"/>
      <c r="M127" s="183"/>
      <c r="N127" s="184"/>
      <c r="O127" s="184"/>
      <c r="P127" s="185">
        <f>P128+P166+P169+P174+P179+P188+P196</f>
        <v>0</v>
      </c>
      <c r="Q127" s="184"/>
      <c r="R127" s="185">
        <f>R128+R166+R169+R174+R179+R188+R196</f>
        <v>649.14776365399996</v>
      </c>
      <c r="S127" s="184"/>
      <c r="T127" s="186">
        <f>T128+T166+T169+T174+T179+T188+T196</f>
        <v>168.66455999999999</v>
      </c>
      <c r="AR127" s="187" t="s">
        <v>81</v>
      </c>
      <c r="AT127" s="188" t="s">
        <v>72</v>
      </c>
      <c r="AU127" s="188" t="s">
        <v>73</v>
      </c>
      <c r="AY127" s="187" t="s">
        <v>130</v>
      </c>
      <c r="BK127" s="189">
        <f>BK128+BK166+BK169+BK174+BK179+BK188+BK196</f>
        <v>0</v>
      </c>
    </row>
    <row r="128" spans="2:63" s="11" customFormat="1" ht="22.9" customHeight="1">
      <c r="B128" s="176"/>
      <c r="C128" s="177"/>
      <c r="D128" s="178" t="s">
        <v>72</v>
      </c>
      <c r="E128" s="190" t="s">
        <v>81</v>
      </c>
      <c r="F128" s="190" t="s">
        <v>131</v>
      </c>
      <c r="G128" s="177"/>
      <c r="H128" s="177"/>
      <c r="I128" s="180"/>
      <c r="J128" s="191">
        <f>BK128</f>
        <v>0</v>
      </c>
      <c r="K128" s="177"/>
      <c r="L128" s="182"/>
      <c r="M128" s="183"/>
      <c r="N128" s="184"/>
      <c r="O128" s="184"/>
      <c r="P128" s="185">
        <f>SUM(P129:P165)</f>
        <v>0</v>
      </c>
      <c r="Q128" s="184"/>
      <c r="R128" s="185">
        <f>SUM(R129:R165)</f>
        <v>2.5585799999999999E-2</v>
      </c>
      <c r="S128" s="184"/>
      <c r="T128" s="186">
        <f>SUM(T129:T165)</f>
        <v>168.66455999999999</v>
      </c>
      <c r="AR128" s="187" t="s">
        <v>81</v>
      </c>
      <c r="AT128" s="188" t="s">
        <v>72</v>
      </c>
      <c r="AU128" s="188" t="s">
        <v>81</v>
      </c>
      <c r="AY128" s="187" t="s">
        <v>130</v>
      </c>
      <c r="BK128" s="189">
        <f>SUM(BK129:BK165)</f>
        <v>0</v>
      </c>
    </row>
    <row r="129" spans="2:65" s="1" customFormat="1" ht="24" customHeight="1">
      <c r="B129" s="34"/>
      <c r="C129" s="192" t="s">
        <v>81</v>
      </c>
      <c r="D129" s="192" t="s">
        <v>132</v>
      </c>
      <c r="E129" s="193" t="s">
        <v>133</v>
      </c>
      <c r="F129" s="194" t="s">
        <v>134</v>
      </c>
      <c r="G129" s="195" t="s">
        <v>135</v>
      </c>
      <c r="H129" s="196">
        <v>204.69</v>
      </c>
      <c r="I129" s="197"/>
      <c r="J129" s="198">
        <f>ROUND(I129*H129,2)</f>
        <v>0</v>
      </c>
      <c r="K129" s="194" t="s">
        <v>136</v>
      </c>
      <c r="L129" s="38"/>
      <c r="M129" s="199" t="s">
        <v>1</v>
      </c>
      <c r="N129" s="200" t="s">
        <v>38</v>
      </c>
      <c r="O129" s="66"/>
      <c r="P129" s="201">
        <f>O129*H129</f>
        <v>0</v>
      </c>
      <c r="Q129" s="201">
        <v>0</v>
      </c>
      <c r="R129" s="201">
        <f>Q129*H129</f>
        <v>0</v>
      </c>
      <c r="S129" s="201">
        <v>0.44</v>
      </c>
      <c r="T129" s="202">
        <f>S129*H129</f>
        <v>90.063599999999994</v>
      </c>
      <c r="AR129" s="203" t="s">
        <v>137</v>
      </c>
      <c r="AT129" s="203" t="s">
        <v>132</v>
      </c>
      <c r="AU129" s="203" t="s">
        <v>83</v>
      </c>
      <c r="AY129" s="17" t="s">
        <v>130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7" t="s">
        <v>81</v>
      </c>
      <c r="BK129" s="204">
        <f>ROUND(I129*H129,2)</f>
        <v>0</v>
      </c>
      <c r="BL129" s="17" t="s">
        <v>137</v>
      </c>
      <c r="BM129" s="203" t="s">
        <v>509</v>
      </c>
    </row>
    <row r="130" spans="2:65" s="12" customFormat="1" ht="11.25">
      <c r="B130" s="205"/>
      <c r="C130" s="206"/>
      <c r="D130" s="207" t="s">
        <v>139</v>
      </c>
      <c r="E130" s="208" t="s">
        <v>1</v>
      </c>
      <c r="F130" s="209" t="s">
        <v>510</v>
      </c>
      <c r="G130" s="206"/>
      <c r="H130" s="210">
        <v>204.69</v>
      </c>
      <c r="I130" s="211"/>
      <c r="J130" s="206"/>
      <c r="K130" s="206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139</v>
      </c>
      <c r="AU130" s="216" t="s">
        <v>83</v>
      </c>
      <c r="AV130" s="12" t="s">
        <v>83</v>
      </c>
      <c r="AW130" s="12" t="s">
        <v>30</v>
      </c>
      <c r="AX130" s="12" t="s">
        <v>81</v>
      </c>
      <c r="AY130" s="216" t="s">
        <v>130</v>
      </c>
    </row>
    <row r="131" spans="2:65" s="1" customFormat="1" ht="24" customHeight="1">
      <c r="B131" s="34"/>
      <c r="C131" s="192" t="s">
        <v>83</v>
      </c>
      <c r="D131" s="192" t="s">
        <v>132</v>
      </c>
      <c r="E131" s="193" t="s">
        <v>141</v>
      </c>
      <c r="F131" s="194" t="s">
        <v>142</v>
      </c>
      <c r="G131" s="195" t="s">
        <v>135</v>
      </c>
      <c r="H131" s="196">
        <v>204.69</v>
      </c>
      <c r="I131" s="197"/>
      <c r="J131" s="198">
        <f>ROUND(I131*H131,2)</f>
        <v>0</v>
      </c>
      <c r="K131" s="194" t="s">
        <v>136</v>
      </c>
      <c r="L131" s="38"/>
      <c r="M131" s="199" t="s">
        <v>1</v>
      </c>
      <c r="N131" s="200" t="s">
        <v>38</v>
      </c>
      <c r="O131" s="66"/>
      <c r="P131" s="201">
        <f>O131*H131</f>
        <v>0</v>
      </c>
      <c r="Q131" s="201">
        <v>4.0000000000000003E-5</v>
      </c>
      <c r="R131" s="201">
        <f>Q131*H131</f>
        <v>8.1875999999999997E-3</v>
      </c>
      <c r="S131" s="201">
        <v>0.128</v>
      </c>
      <c r="T131" s="202">
        <f>S131*H131</f>
        <v>26.200320000000001</v>
      </c>
      <c r="AR131" s="203" t="s">
        <v>137</v>
      </c>
      <c r="AT131" s="203" t="s">
        <v>132</v>
      </c>
      <c r="AU131" s="203" t="s">
        <v>83</v>
      </c>
      <c r="AY131" s="17" t="s">
        <v>130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7" t="s">
        <v>81</v>
      </c>
      <c r="BK131" s="204">
        <f>ROUND(I131*H131,2)</f>
        <v>0</v>
      </c>
      <c r="BL131" s="17" t="s">
        <v>137</v>
      </c>
      <c r="BM131" s="203" t="s">
        <v>511</v>
      </c>
    </row>
    <row r="132" spans="2:65" s="12" customFormat="1" ht="11.25">
      <c r="B132" s="205"/>
      <c r="C132" s="206"/>
      <c r="D132" s="207" t="s">
        <v>139</v>
      </c>
      <c r="E132" s="208" t="s">
        <v>1</v>
      </c>
      <c r="F132" s="209" t="s">
        <v>510</v>
      </c>
      <c r="G132" s="206"/>
      <c r="H132" s="210">
        <v>204.69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139</v>
      </c>
      <c r="AU132" s="216" t="s">
        <v>83</v>
      </c>
      <c r="AV132" s="12" t="s">
        <v>83</v>
      </c>
      <c r="AW132" s="12" t="s">
        <v>30</v>
      </c>
      <c r="AX132" s="12" t="s">
        <v>81</v>
      </c>
      <c r="AY132" s="216" t="s">
        <v>130</v>
      </c>
    </row>
    <row r="133" spans="2:65" s="1" customFormat="1" ht="24" customHeight="1">
      <c r="B133" s="34"/>
      <c r="C133" s="192" t="s">
        <v>144</v>
      </c>
      <c r="D133" s="192" t="s">
        <v>132</v>
      </c>
      <c r="E133" s="193" t="s">
        <v>145</v>
      </c>
      <c r="F133" s="194" t="s">
        <v>146</v>
      </c>
      <c r="G133" s="195" t="s">
        <v>135</v>
      </c>
      <c r="H133" s="196">
        <v>204.69</v>
      </c>
      <c r="I133" s="197"/>
      <c r="J133" s="198">
        <f>ROUND(I133*H133,2)</f>
        <v>0</v>
      </c>
      <c r="K133" s="194" t="s">
        <v>136</v>
      </c>
      <c r="L133" s="38"/>
      <c r="M133" s="199" t="s">
        <v>1</v>
      </c>
      <c r="N133" s="200" t="s">
        <v>38</v>
      </c>
      <c r="O133" s="66"/>
      <c r="P133" s="201">
        <f>O133*H133</f>
        <v>0</v>
      </c>
      <c r="Q133" s="201">
        <v>8.0000000000000007E-5</v>
      </c>
      <c r="R133" s="201">
        <f>Q133*H133</f>
        <v>1.6375199999999999E-2</v>
      </c>
      <c r="S133" s="201">
        <v>0.25600000000000001</v>
      </c>
      <c r="T133" s="202">
        <f>S133*H133</f>
        <v>52.400640000000003</v>
      </c>
      <c r="AR133" s="203" t="s">
        <v>137</v>
      </c>
      <c r="AT133" s="203" t="s">
        <v>132</v>
      </c>
      <c r="AU133" s="203" t="s">
        <v>83</v>
      </c>
      <c r="AY133" s="17" t="s">
        <v>130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7" t="s">
        <v>81</v>
      </c>
      <c r="BK133" s="204">
        <f>ROUND(I133*H133,2)</f>
        <v>0</v>
      </c>
      <c r="BL133" s="17" t="s">
        <v>137</v>
      </c>
      <c r="BM133" s="203" t="s">
        <v>512</v>
      </c>
    </row>
    <row r="134" spans="2:65" s="12" customFormat="1" ht="11.25">
      <c r="B134" s="205"/>
      <c r="C134" s="206"/>
      <c r="D134" s="207" t="s">
        <v>139</v>
      </c>
      <c r="E134" s="208" t="s">
        <v>1</v>
      </c>
      <c r="F134" s="209" t="s">
        <v>510</v>
      </c>
      <c r="G134" s="206"/>
      <c r="H134" s="210">
        <v>204.69</v>
      </c>
      <c r="I134" s="211"/>
      <c r="J134" s="206"/>
      <c r="K134" s="206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139</v>
      </c>
      <c r="AU134" s="216" t="s">
        <v>83</v>
      </c>
      <c r="AV134" s="12" t="s">
        <v>83</v>
      </c>
      <c r="AW134" s="12" t="s">
        <v>30</v>
      </c>
      <c r="AX134" s="12" t="s">
        <v>81</v>
      </c>
      <c r="AY134" s="216" t="s">
        <v>130</v>
      </c>
    </row>
    <row r="135" spans="2:65" s="1" customFormat="1" ht="24" customHeight="1">
      <c r="B135" s="34"/>
      <c r="C135" s="192" t="s">
        <v>137</v>
      </c>
      <c r="D135" s="192" t="s">
        <v>132</v>
      </c>
      <c r="E135" s="193" t="s">
        <v>148</v>
      </c>
      <c r="F135" s="194" t="s">
        <v>149</v>
      </c>
      <c r="G135" s="195" t="s">
        <v>150</v>
      </c>
      <c r="H135" s="196">
        <v>119.76900000000001</v>
      </c>
      <c r="I135" s="197"/>
      <c r="J135" s="198">
        <f>ROUND(I135*H135,2)</f>
        <v>0</v>
      </c>
      <c r="K135" s="194" t="s">
        <v>136</v>
      </c>
      <c r="L135" s="38"/>
      <c r="M135" s="199" t="s">
        <v>1</v>
      </c>
      <c r="N135" s="200" t="s">
        <v>38</v>
      </c>
      <c r="O135" s="66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AR135" s="203" t="s">
        <v>137</v>
      </c>
      <c r="AT135" s="203" t="s">
        <v>132</v>
      </c>
      <c r="AU135" s="203" t="s">
        <v>83</v>
      </c>
      <c r="AY135" s="17" t="s">
        <v>130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81</v>
      </c>
      <c r="BK135" s="204">
        <f>ROUND(I135*H135,2)</f>
        <v>0</v>
      </c>
      <c r="BL135" s="17" t="s">
        <v>137</v>
      </c>
      <c r="BM135" s="203" t="s">
        <v>513</v>
      </c>
    </row>
    <row r="136" spans="2:65" s="12" customFormat="1" ht="22.5">
      <c r="B136" s="205"/>
      <c r="C136" s="206"/>
      <c r="D136" s="207" t="s">
        <v>139</v>
      </c>
      <c r="E136" s="208" t="s">
        <v>1</v>
      </c>
      <c r="F136" s="209" t="s">
        <v>514</v>
      </c>
      <c r="G136" s="206"/>
      <c r="H136" s="210">
        <v>119.76900000000001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139</v>
      </c>
      <c r="AU136" s="216" t="s">
        <v>83</v>
      </c>
      <c r="AV136" s="12" t="s">
        <v>83</v>
      </c>
      <c r="AW136" s="12" t="s">
        <v>30</v>
      </c>
      <c r="AX136" s="12" t="s">
        <v>81</v>
      </c>
      <c r="AY136" s="216" t="s">
        <v>130</v>
      </c>
    </row>
    <row r="137" spans="2:65" s="1" customFormat="1" ht="24" customHeight="1">
      <c r="B137" s="34"/>
      <c r="C137" s="192" t="s">
        <v>153</v>
      </c>
      <c r="D137" s="192" t="s">
        <v>132</v>
      </c>
      <c r="E137" s="193" t="s">
        <v>154</v>
      </c>
      <c r="F137" s="194" t="s">
        <v>155</v>
      </c>
      <c r="G137" s="195" t="s">
        <v>150</v>
      </c>
      <c r="H137" s="196">
        <v>119.76900000000001</v>
      </c>
      <c r="I137" s="197"/>
      <c r="J137" s="198">
        <f>ROUND(I137*H137,2)</f>
        <v>0</v>
      </c>
      <c r="K137" s="194" t="s">
        <v>136</v>
      </c>
      <c r="L137" s="38"/>
      <c r="M137" s="199" t="s">
        <v>1</v>
      </c>
      <c r="N137" s="200" t="s">
        <v>38</v>
      </c>
      <c r="O137" s="66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AR137" s="203" t="s">
        <v>137</v>
      </c>
      <c r="AT137" s="203" t="s">
        <v>132</v>
      </c>
      <c r="AU137" s="203" t="s">
        <v>83</v>
      </c>
      <c r="AY137" s="17" t="s">
        <v>130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7" t="s">
        <v>81</v>
      </c>
      <c r="BK137" s="204">
        <f>ROUND(I137*H137,2)</f>
        <v>0</v>
      </c>
      <c r="BL137" s="17" t="s">
        <v>137</v>
      </c>
      <c r="BM137" s="203" t="s">
        <v>515</v>
      </c>
    </row>
    <row r="138" spans="2:65" s="12" customFormat="1" ht="22.5">
      <c r="B138" s="205"/>
      <c r="C138" s="206"/>
      <c r="D138" s="207" t="s">
        <v>139</v>
      </c>
      <c r="E138" s="208" t="s">
        <v>1</v>
      </c>
      <c r="F138" s="209" t="s">
        <v>514</v>
      </c>
      <c r="G138" s="206"/>
      <c r="H138" s="210">
        <v>119.76900000000001</v>
      </c>
      <c r="I138" s="211"/>
      <c r="J138" s="206"/>
      <c r="K138" s="206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139</v>
      </c>
      <c r="AU138" s="216" t="s">
        <v>83</v>
      </c>
      <c r="AV138" s="12" t="s">
        <v>83</v>
      </c>
      <c r="AW138" s="12" t="s">
        <v>30</v>
      </c>
      <c r="AX138" s="12" t="s">
        <v>81</v>
      </c>
      <c r="AY138" s="216" t="s">
        <v>130</v>
      </c>
    </row>
    <row r="139" spans="2:65" s="1" customFormat="1" ht="24" customHeight="1">
      <c r="B139" s="34"/>
      <c r="C139" s="192" t="s">
        <v>157</v>
      </c>
      <c r="D139" s="192" t="s">
        <v>132</v>
      </c>
      <c r="E139" s="193" t="s">
        <v>158</v>
      </c>
      <c r="F139" s="194" t="s">
        <v>159</v>
      </c>
      <c r="G139" s="195" t="s">
        <v>150</v>
      </c>
      <c r="H139" s="196">
        <v>79.846000000000004</v>
      </c>
      <c r="I139" s="197"/>
      <c r="J139" s="198">
        <f>ROUND(I139*H139,2)</f>
        <v>0</v>
      </c>
      <c r="K139" s="194" t="s">
        <v>136</v>
      </c>
      <c r="L139" s="38"/>
      <c r="M139" s="199" t="s">
        <v>1</v>
      </c>
      <c r="N139" s="200" t="s">
        <v>38</v>
      </c>
      <c r="O139" s="66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AR139" s="203" t="s">
        <v>137</v>
      </c>
      <c r="AT139" s="203" t="s">
        <v>132</v>
      </c>
      <c r="AU139" s="203" t="s">
        <v>83</v>
      </c>
      <c r="AY139" s="17" t="s">
        <v>130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81</v>
      </c>
      <c r="BK139" s="204">
        <f>ROUND(I139*H139,2)</f>
        <v>0</v>
      </c>
      <c r="BL139" s="17" t="s">
        <v>137</v>
      </c>
      <c r="BM139" s="203" t="s">
        <v>516</v>
      </c>
    </row>
    <row r="140" spans="2:65" s="12" customFormat="1" ht="22.5">
      <c r="B140" s="205"/>
      <c r="C140" s="206"/>
      <c r="D140" s="207" t="s">
        <v>139</v>
      </c>
      <c r="E140" s="208" t="s">
        <v>1</v>
      </c>
      <c r="F140" s="209" t="s">
        <v>517</v>
      </c>
      <c r="G140" s="206"/>
      <c r="H140" s="210">
        <v>79.846000000000004</v>
      </c>
      <c r="I140" s="211"/>
      <c r="J140" s="206"/>
      <c r="K140" s="206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139</v>
      </c>
      <c r="AU140" s="216" t="s">
        <v>83</v>
      </c>
      <c r="AV140" s="12" t="s">
        <v>83</v>
      </c>
      <c r="AW140" s="12" t="s">
        <v>30</v>
      </c>
      <c r="AX140" s="12" t="s">
        <v>81</v>
      </c>
      <c r="AY140" s="216" t="s">
        <v>130</v>
      </c>
    </row>
    <row r="141" spans="2:65" s="1" customFormat="1" ht="24" customHeight="1">
      <c r="B141" s="34"/>
      <c r="C141" s="192" t="s">
        <v>162</v>
      </c>
      <c r="D141" s="192" t="s">
        <v>132</v>
      </c>
      <c r="E141" s="193" t="s">
        <v>163</v>
      </c>
      <c r="F141" s="194" t="s">
        <v>164</v>
      </c>
      <c r="G141" s="195" t="s">
        <v>150</v>
      </c>
      <c r="H141" s="196">
        <v>79.846000000000004</v>
      </c>
      <c r="I141" s="197"/>
      <c r="J141" s="198">
        <f>ROUND(I141*H141,2)</f>
        <v>0</v>
      </c>
      <c r="K141" s="194" t="s">
        <v>136</v>
      </c>
      <c r="L141" s="38"/>
      <c r="M141" s="199" t="s">
        <v>1</v>
      </c>
      <c r="N141" s="200" t="s">
        <v>38</v>
      </c>
      <c r="O141" s="66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AR141" s="203" t="s">
        <v>137</v>
      </c>
      <c r="AT141" s="203" t="s">
        <v>132</v>
      </c>
      <c r="AU141" s="203" t="s">
        <v>83</v>
      </c>
      <c r="AY141" s="17" t="s">
        <v>130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81</v>
      </c>
      <c r="BK141" s="204">
        <f>ROUND(I141*H141,2)</f>
        <v>0</v>
      </c>
      <c r="BL141" s="17" t="s">
        <v>137</v>
      </c>
      <c r="BM141" s="203" t="s">
        <v>518</v>
      </c>
    </row>
    <row r="142" spans="2:65" s="12" customFormat="1" ht="22.5">
      <c r="B142" s="205"/>
      <c r="C142" s="206"/>
      <c r="D142" s="207" t="s">
        <v>139</v>
      </c>
      <c r="E142" s="208" t="s">
        <v>1</v>
      </c>
      <c r="F142" s="209" t="s">
        <v>517</v>
      </c>
      <c r="G142" s="206"/>
      <c r="H142" s="210">
        <v>79.846000000000004</v>
      </c>
      <c r="I142" s="211"/>
      <c r="J142" s="206"/>
      <c r="K142" s="206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139</v>
      </c>
      <c r="AU142" s="216" t="s">
        <v>83</v>
      </c>
      <c r="AV142" s="12" t="s">
        <v>83</v>
      </c>
      <c r="AW142" s="12" t="s">
        <v>30</v>
      </c>
      <c r="AX142" s="12" t="s">
        <v>81</v>
      </c>
      <c r="AY142" s="216" t="s">
        <v>130</v>
      </c>
    </row>
    <row r="143" spans="2:65" s="1" customFormat="1" ht="24" customHeight="1">
      <c r="B143" s="34"/>
      <c r="C143" s="192" t="s">
        <v>166</v>
      </c>
      <c r="D143" s="192" t="s">
        <v>132</v>
      </c>
      <c r="E143" s="193" t="s">
        <v>176</v>
      </c>
      <c r="F143" s="194" t="s">
        <v>177</v>
      </c>
      <c r="G143" s="195" t="s">
        <v>150</v>
      </c>
      <c r="H143" s="196">
        <v>291.726</v>
      </c>
      <c r="I143" s="197"/>
      <c r="J143" s="198">
        <f>ROUND(I143*H143,2)</f>
        <v>0</v>
      </c>
      <c r="K143" s="194" t="s">
        <v>136</v>
      </c>
      <c r="L143" s="38"/>
      <c r="M143" s="199" t="s">
        <v>1</v>
      </c>
      <c r="N143" s="200" t="s">
        <v>38</v>
      </c>
      <c r="O143" s="66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AR143" s="203" t="s">
        <v>137</v>
      </c>
      <c r="AT143" s="203" t="s">
        <v>132</v>
      </c>
      <c r="AU143" s="203" t="s">
        <v>83</v>
      </c>
      <c r="AY143" s="17" t="s">
        <v>130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7" t="s">
        <v>81</v>
      </c>
      <c r="BK143" s="204">
        <f>ROUND(I143*H143,2)</f>
        <v>0</v>
      </c>
      <c r="BL143" s="17" t="s">
        <v>137</v>
      </c>
      <c r="BM143" s="203" t="s">
        <v>519</v>
      </c>
    </row>
    <row r="144" spans="2:65" s="12" customFormat="1" ht="11.25">
      <c r="B144" s="205"/>
      <c r="C144" s="206"/>
      <c r="D144" s="207" t="s">
        <v>139</v>
      </c>
      <c r="E144" s="208" t="s">
        <v>1</v>
      </c>
      <c r="F144" s="209" t="s">
        <v>520</v>
      </c>
      <c r="G144" s="206"/>
      <c r="H144" s="210">
        <v>61.406999999999996</v>
      </c>
      <c r="I144" s="211"/>
      <c r="J144" s="206"/>
      <c r="K144" s="206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139</v>
      </c>
      <c r="AU144" s="216" t="s">
        <v>83</v>
      </c>
      <c r="AV144" s="12" t="s">
        <v>83</v>
      </c>
      <c r="AW144" s="12" t="s">
        <v>30</v>
      </c>
      <c r="AX144" s="12" t="s">
        <v>73</v>
      </c>
      <c r="AY144" s="216" t="s">
        <v>130</v>
      </c>
    </row>
    <row r="145" spans="2:65" s="12" customFormat="1" ht="11.25">
      <c r="B145" s="205"/>
      <c r="C145" s="206"/>
      <c r="D145" s="207" t="s">
        <v>139</v>
      </c>
      <c r="E145" s="208" t="s">
        <v>1</v>
      </c>
      <c r="F145" s="209" t="s">
        <v>521</v>
      </c>
      <c r="G145" s="206"/>
      <c r="H145" s="210">
        <v>10.234999999999999</v>
      </c>
      <c r="I145" s="211"/>
      <c r="J145" s="206"/>
      <c r="K145" s="206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139</v>
      </c>
      <c r="AU145" s="216" t="s">
        <v>83</v>
      </c>
      <c r="AV145" s="12" t="s">
        <v>83</v>
      </c>
      <c r="AW145" s="12" t="s">
        <v>30</v>
      </c>
      <c r="AX145" s="12" t="s">
        <v>73</v>
      </c>
      <c r="AY145" s="216" t="s">
        <v>130</v>
      </c>
    </row>
    <row r="146" spans="2:65" s="12" customFormat="1" ht="11.25">
      <c r="B146" s="205"/>
      <c r="C146" s="206"/>
      <c r="D146" s="207" t="s">
        <v>139</v>
      </c>
      <c r="E146" s="208" t="s">
        <v>1</v>
      </c>
      <c r="F146" s="209" t="s">
        <v>522</v>
      </c>
      <c r="G146" s="206"/>
      <c r="H146" s="210">
        <v>20.469000000000001</v>
      </c>
      <c r="I146" s="211"/>
      <c r="J146" s="206"/>
      <c r="K146" s="206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139</v>
      </c>
      <c r="AU146" s="216" t="s">
        <v>83</v>
      </c>
      <c r="AV146" s="12" t="s">
        <v>83</v>
      </c>
      <c r="AW146" s="12" t="s">
        <v>30</v>
      </c>
      <c r="AX146" s="12" t="s">
        <v>73</v>
      </c>
      <c r="AY146" s="216" t="s">
        <v>130</v>
      </c>
    </row>
    <row r="147" spans="2:65" s="12" customFormat="1" ht="11.25">
      <c r="B147" s="205"/>
      <c r="C147" s="206"/>
      <c r="D147" s="207" t="s">
        <v>139</v>
      </c>
      <c r="E147" s="208" t="s">
        <v>1</v>
      </c>
      <c r="F147" s="209" t="s">
        <v>523</v>
      </c>
      <c r="G147" s="206"/>
      <c r="H147" s="210">
        <v>199.61500000000001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139</v>
      </c>
      <c r="AU147" s="216" t="s">
        <v>83</v>
      </c>
      <c r="AV147" s="12" t="s">
        <v>83</v>
      </c>
      <c r="AW147" s="12" t="s">
        <v>30</v>
      </c>
      <c r="AX147" s="12" t="s">
        <v>73</v>
      </c>
      <c r="AY147" s="216" t="s">
        <v>130</v>
      </c>
    </row>
    <row r="148" spans="2:65" s="13" customFormat="1" ht="11.25">
      <c r="B148" s="217"/>
      <c r="C148" s="218"/>
      <c r="D148" s="207" t="s">
        <v>139</v>
      </c>
      <c r="E148" s="219" t="s">
        <v>1</v>
      </c>
      <c r="F148" s="220" t="s">
        <v>183</v>
      </c>
      <c r="G148" s="218"/>
      <c r="H148" s="221">
        <v>291.726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139</v>
      </c>
      <c r="AU148" s="227" t="s">
        <v>83</v>
      </c>
      <c r="AV148" s="13" t="s">
        <v>137</v>
      </c>
      <c r="AW148" s="13" t="s">
        <v>30</v>
      </c>
      <c r="AX148" s="13" t="s">
        <v>81</v>
      </c>
      <c r="AY148" s="227" t="s">
        <v>130</v>
      </c>
    </row>
    <row r="149" spans="2:65" s="1" customFormat="1" ht="24" customHeight="1">
      <c r="B149" s="34"/>
      <c r="C149" s="192" t="s">
        <v>171</v>
      </c>
      <c r="D149" s="192" t="s">
        <v>132</v>
      </c>
      <c r="E149" s="193" t="s">
        <v>185</v>
      </c>
      <c r="F149" s="194" t="s">
        <v>186</v>
      </c>
      <c r="G149" s="195" t="s">
        <v>150</v>
      </c>
      <c r="H149" s="196">
        <v>2917.26</v>
      </c>
      <c r="I149" s="197"/>
      <c r="J149" s="198">
        <f>ROUND(I149*H149,2)</f>
        <v>0</v>
      </c>
      <c r="K149" s="194" t="s">
        <v>136</v>
      </c>
      <c r="L149" s="38"/>
      <c r="M149" s="199" t="s">
        <v>1</v>
      </c>
      <c r="N149" s="200" t="s">
        <v>38</v>
      </c>
      <c r="O149" s="66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AR149" s="203" t="s">
        <v>137</v>
      </c>
      <c r="AT149" s="203" t="s">
        <v>132</v>
      </c>
      <c r="AU149" s="203" t="s">
        <v>83</v>
      </c>
      <c r="AY149" s="17" t="s">
        <v>130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81</v>
      </c>
      <c r="BK149" s="204">
        <f>ROUND(I149*H149,2)</f>
        <v>0</v>
      </c>
      <c r="BL149" s="17" t="s">
        <v>137</v>
      </c>
      <c r="BM149" s="203" t="s">
        <v>524</v>
      </c>
    </row>
    <row r="150" spans="2:65" s="12" customFormat="1" ht="11.25">
      <c r="B150" s="205"/>
      <c r="C150" s="206"/>
      <c r="D150" s="207" t="s">
        <v>139</v>
      </c>
      <c r="E150" s="208" t="s">
        <v>1</v>
      </c>
      <c r="F150" s="209" t="s">
        <v>520</v>
      </c>
      <c r="G150" s="206"/>
      <c r="H150" s="210">
        <v>61.406999999999996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139</v>
      </c>
      <c r="AU150" s="216" t="s">
        <v>83</v>
      </c>
      <c r="AV150" s="12" t="s">
        <v>83</v>
      </c>
      <c r="AW150" s="12" t="s">
        <v>30</v>
      </c>
      <c r="AX150" s="12" t="s">
        <v>73</v>
      </c>
      <c r="AY150" s="216" t="s">
        <v>130</v>
      </c>
    </row>
    <row r="151" spans="2:65" s="12" customFormat="1" ht="11.25">
      <c r="B151" s="205"/>
      <c r="C151" s="206"/>
      <c r="D151" s="207" t="s">
        <v>139</v>
      </c>
      <c r="E151" s="208" t="s">
        <v>1</v>
      </c>
      <c r="F151" s="209" t="s">
        <v>521</v>
      </c>
      <c r="G151" s="206"/>
      <c r="H151" s="210">
        <v>10.234999999999999</v>
      </c>
      <c r="I151" s="211"/>
      <c r="J151" s="206"/>
      <c r="K151" s="206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139</v>
      </c>
      <c r="AU151" s="216" t="s">
        <v>83</v>
      </c>
      <c r="AV151" s="12" t="s">
        <v>83</v>
      </c>
      <c r="AW151" s="12" t="s">
        <v>30</v>
      </c>
      <c r="AX151" s="12" t="s">
        <v>73</v>
      </c>
      <c r="AY151" s="216" t="s">
        <v>130</v>
      </c>
    </row>
    <row r="152" spans="2:65" s="12" customFormat="1" ht="11.25">
      <c r="B152" s="205"/>
      <c r="C152" s="206"/>
      <c r="D152" s="207" t="s">
        <v>139</v>
      </c>
      <c r="E152" s="208" t="s">
        <v>1</v>
      </c>
      <c r="F152" s="209" t="s">
        <v>522</v>
      </c>
      <c r="G152" s="206"/>
      <c r="H152" s="210">
        <v>20.469000000000001</v>
      </c>
      <c r="I152" s="211"/>
      <c r="J152" s="206"/>
      <c r="K152" s="206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139</v>
      </c>
      <c r="AU152" s="216" t="s">
        <v>83</v>
      </c>
      <c r="AV152" s="12" t="s">
        <v>83</v>
      </c>
      <c r="AW152" s="12" t="s">
        <v>30</v>
      </c>
      <c r="AX152" s="12" t="s">
        <v>73</v>
      </c>
      <c r="AY152" s="216" t="s">
        <v>130</v>
      </c>
    </row>
    <row r="153" spans="2:65" s="12" customFormat="1" ht="11.25">
      <c r="B153" s="205"/>
      <c r="C153" s="206"/>
      <c r="D153" s="207" t="s">
        <v>139</v>
      </c>
      <c r="E153" s="208" t="s">
        <v>1</v>
      </c>
      <c r="F153" s="209" t="s">
        <v>523</v>
      </c>
      <c r="G153" s="206"/>
      <c r="H153" s="210">
        <v>199.61500000000001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139</v>
      </c>
      <c r="AU153" s="216" t="s">
        <v>83</v>
      </c>
      <c r="AV153" s="12" t="s">
        <v>83</v>
      </c>
      <c r="AW153" s="12" t="s">
        <v>30</v>
      </c>
      <c r="AX153" s="12" t="s">
        <v>73</v>
      </c>
      <c r="AY153" s="216" t="s">
        <v>130</v>
      </c>
    </row>
    <row r="154" spans="2:65" s="14" customFormat="1" ht="11.25">
      <c r="B154" s="228"/>
      <c r="C154" s="229"/>
      <c r="D154" s="207" t="s">
        <v>139</v>
      </c>
      <c r="E154" s="230" t="s">
        <v>1</v>
      </c>
      <c r="F154" s="231" t="s">
        <v>188</v>
      </c>
      <c r="G154" s="229"/>
      <c r="H154" s="232">
        <v>291.726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139</v>
      </c>
      <c r="AU154" s="238" t="s">
        <v>83</v>
      </c>
      <c r="AV154" s="14" t="s">
        <v>144</v>
      </c>
      <c r="AW154" s="14" t="s">
        <v>30</v>
      </c>
      <c r="AX154" s="14" t="s">
        <v>73</v>
      </c>
      <c r="AY154" s="238" t="s">
        <v>130</v>
      </c>
    </row>
    <row r="155" spans="2:65" s="12" customFormat="1" ht="11.25">
      <c r="B155" s="205"/>
      <c r="C155" s="206"/>
      <c r="D155" s="207" t="s">
        <v>139</v>
      </c>
      <c r="E155" s="208" t="s">
        <v>1</v>
      </c>
      <c r="F155" s="209" t="s">
        <v>525</v>
      </c>
      <c r="G155" s="206"/>
      <c r="H155" s="210">
        <v>2917.26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139</v>
      </c>
      <c r="AU155" s="216" t="s">
        <v>83</v>
      </c>
      <c r="AV155" s="12" t="s">
        <v>83</v>
      </c>
      <c r="AW155" s="12" t="s">
        <v>30</v>
      </c>
      <c r="AX155" s="12" t="s">
        <v>81</v>
      </c>
      <c r="AY155" s="216" t="s">
        <v>130</v>
      </c>
    </row>
    <row r="156" spans="2:65" s="1" customFormat="1" ht="24" customHeight="1">
      <c r="B156" s="34"/>
      <c r="C156" s="192" t="s">
        <v>175</v>
      </c>
      <c r="D156" s="192" t="s">
        <v>132</v>
      </c>
      <c r="E156" s="193" t="s">
        <v>201</v>
      </c>
      <c r="F156" s="194" t="s">
        <v>202</v>
      </c>
      <c r="G156" s="195" t="s">
        <v>135</v>
      </c>
      <c r="H156" s="196">
        <v>68.23</v>
      </c>
      <c r="I156" s="197"/>
      <c r="J156" s="198">
        <f>ROUND(I156*H156,2)</f>
        <v>0</v>
      </c>
      <c r="K156" s="194" t="s">
        <v>136</v>
      </c>
      <c r="L156" s="38"/>
      <c r="M156" s="199" t="s">
        <v>1</v>
      </c>
      <c r="N156" s="200" t="s">
        <v>38</v>
      </c>
      <c r="O156" s="66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AR156" s="203" t="s">
        <v>137</v>
      </c>
      <c r="AT156" s="203" t="s">
        <v>132</v>
      </c>
      <c r="AU156" s="203" t="s">
        <v>83</v>
      </c>
      <c r="AY156" s="17" t="s">
        <v>130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81</v>
      </c>
      <c r="BK156" s="204">
        <f>ROUND(I156*H156,2)</f>
        <v>0</v>
      </c>
      <c r="BL156" s="17" t="s">
        <v>137</v>
      </c>
      <c r="BM156" s="203" t="s">
        <v>526</v>
      </c>
    </row>
    <row r="157" spans="2:65" s="12" customFormat="1" ht="11.25">
      <c r="B157" s="205"/>
      <c r="C157" s="206"/>
      <c r="D157" s="207" t="s">
        <v>139</v>
      </c>
      <c r="E157" s="208" t="s">
        <v>1</v>
      </c>
      <c r="F157" s="209" t="s">
        <v>527</v>
      </c>
      <c r="G157" s="206"/>
      <c r="H157" s="210">
        <v>68.23</v>
      </c>
      <c r="I157" s="211"/>
      <c r="J157" s="206"/>
      <c r="K157" s="206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139</v>
      </c>
      <c r="AU157" s="216" t="s">
        <v>83</v>
      </c>
      <c r="AV157" s="12" t="s">
        <v>83</v>
      </c>
      <c r="AW157" s="12" t="s">
        <v>30</v>
      </c>
      <c r="AX157" s="12" t="s">
        <v>81</v>
      </c>
      <c r="AY157" s="216" t="s">
        <v>130</v>
      </c>
    </row>
    <row r="158" spans="2:65" s="1" customFormat="1" ht="16.5" customHeight="1">
      <c r="B158" s="34"/>
      <c r="C158" s="239" t="s">
        <v>184</v>
      </c>
      <c r="D158" s="239" t="s">
        <v>205</v>
      </c>
      <c r="E158" s="240" t="s">
        <v>206</v>
      </c>
      <c r="F158" s="241" t="s">
        <v>207</v>
      </c>
      <c r="G158" s="242" t="s">
        <v>208</v>
      </c>
      <c r="H158" s="243">
        <v>1.0229999999999999</v>
      </c>
      <c r="I158" s="244"/>
      <c r="J158" s="245">
        <f>ROUND(I158*H158,2)</f>
        <v>0</v>
      </c>
      <c r="K158" s="241" t="s">
        <v>136</v>
      </c>
      <c r="L158" s="246"/>
      <c r="M158" s="247" t="s">
        <v>1</v>
      </c>
      <c r="N158" s="248" t="s">
        <v>38</v>
      </c>
      <c r="O158" s="66"/>
      <c r="P158" s="201">
        <f>O158*H158</f>
        <v>0</v>
      </c>
      <c r="Q158" s="201">
        <v>1E-3</v>
      </c>
      <c r="R158" s="201">
        <f>Q158*H158</f>
        <v>1.023E-3</v>
      </c>
      <c r="S158" s="201">
        <v>0</v>
      </c>
      <c r="T158" s="202">
        <f>S158*H158</f>
        <v>0</v>
      </c>
      <c r="AR158" s="203" t="s">
        <v>166</v>
      </c>
      <c r="AT158" s="203" t="s">
        <v>205</v>
      </c>
      <c r="AU158" s="203" t="s">
        <v>83</v>
      </c>
      <c r="AY158" s="17" t="s">
        <v>130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81</v>
      </c>
      <c r="BK158" s="204">
        <f>ROUND(I158*H158,2)</f>
        <v>0</v>
      </c>
      <c r="BL158" s="17" t="s">
        <v>137</v>
      </c>
      <c r="BM158" s="203" t="s">
        <v>528</v>
      </c>
    </row>
    <row r="159" spans="2:65" s="12" customFormat="1" ht="11.25">
      <c r="B159" s="205"/>
      <c r="C159" s="206"/>
      <c r="D159" s="207" t="s">
        <v>139</v>
      </c>
      <c r="E159" s="206"/>
      <c r="F159" s="209" t="s">
        <v>210</v>
      </c>
      <c r="G159" s="206"/>
      <c r="H159" s="210">
        <v>1.0229999999999999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139</v>
      </c>
      <c r="AU159" s="216" t="s">
        <v>83</v>
      </c>
      <c r="AV159" s="12" t="s">
        <v>83</v>
      </c>
      <c r="AW159" s="12" t="s">
        <v>4</v>
      </c>
      <c r="AX159" s="12" t="s">
        <v>81</v>
      </c>
      <c r="AY159" s="216" t="s">
        <v>130</v>
      </c>
    </row>
    <row r="160" spans="2:65" s="1" customFormat="1" ht="16.5" customHeight="1">
      <c r="B160" s="34"/>
      <c r="C160" s="192" t="s">
        <v>190</v>
      </c>
      <c r="D160" s="192" t="s">
        <v>132</v>
      </c>
      <c r="E160" s="193" t="s">
        <v>212</v>
      </c>
      <c r="F160" s="194" t="s">
        <v>213</v>
      </c>
      <c r="G160" s="195" t="s">
        <v>135</v>
      </c>
      <c r="H160" s="196">
        <v>307.03500000000003</v>
      </c>
      <c r="I160" s="197"/>
      <c r="J160" s="198">
        <f>ROUND(I160*H160,2)</f>
        <v>0</v>
      </c>
      <c r="K160" s="194" t="s">
        <v>136</v>
      </c>
      <c r="L160" s="38"/>
      <c r="M160" s="199" t="s">
        <v>1</v>
      </c>
      <c r="N160" s="200" t="s">
        <v>38</v>
      </c>
      <c r="O160" s="66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AR160" s="203" t="s">
        <v>137</v>
      </c>
      <c r="AT160" s="203" t="s">
        <v>132</v>
      </c>
      <c r="AU160" s="203" t="s">
        <v>83</v>
      </c>
      <c r="AY160" s="17" t="s">
        <v>130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81</v>
      </c>
      <c r="BK160" s="204">
        <f>ROUND(I160*H160,2)</f>
        <v>0</v>
      </c>
      <c r="BL160" s="17" t="s">
        <v>137</v>
      </c>
      <c r="BM160" s="203" t="s">
        <v>529</v>
      </c>
    </row>
    <row r="161" spans="2:65" s="12" customFormat="1" ht="11.25">
      <c r="B161" s="205"/>
      <c r="C161" s="206"/>
      <c r="D161" s="207" t="s">
        <v>139</v>
      </c>
      <c r="E161" s="208" t="s">
        <v>1</v>
      </c>
      <c r="F161" s="209" t="s">
        <v>510</v>
      </c>
      <c r="G161" s="206"/>
      <c r="H161" s="210">
        <v>204.69</v>
      </c>
      <c r="I161" s="211"/>
      <c r="J161" s="206"/>
      <c r="K161" s="206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139</v>
      </c>
      <c r="AU161" s="216" t="s">
        <v>83</v>
      </c>
      <c r="AV161" s="12" t="s">
        <v>83</v>
      </c>
      <c r="AW161" s="12" t="s">
        <v>30</v>
      </c>
      <c r="AX161" s="12" t="s">
        <v>73</v>
      </c>
      <c r="AY161" s="216" t="s">
        <v>130</v>
      </c>
    </row>
    <row r="162" spans="2:65" s="12" customFormat="1" ht="11.25">
      <c r="B162" s="205"/>
      <c r="C162" s="206"/>
      <c r="D162" s="207" t="s">
        <v>139</v>
      </c>
      <c r="E162" s="208" t="s">
        <v>1</v>
      </c>
      <c r="F162" s="209" t="s">
        <v>530</v>
      </c>
      <c r="G162" s="206"/>
      <c r="H162" s="210">
        <v>102.345</v>
      </c>
      <c r="I162" s="211"/>
      <c r="J162" s="206"/>
      <c r="K162" s="206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139</v>
      </c>
      <c r="AU162" s="216" t="s">
        <v>83</v>
      </c>
      <c r="AV162" s="12" t="s">
        <v>83</v>
      </c>
      <c r="AW162" s="12" t="s">
        <v>30</v>
      </c>
      <c r="AX162" s="12" t="s">
        <v>73</v>
      </c>
      <c r="AY162" s="216" t="s">
        <v>130</v>
      </c>
    </row>
    <row r="163" spans="2:65" s="13" customFormat="1" ht="11.25">
      <c r="B163" s="217"/>
      <c r="C163" s="218"/>
      <c r="D163" s="207" t="s">
        <v>139</v>
      </c>
      <c r="E163" s="219" t="s">
        <v>1</v>
      </c>
      <c r="F163" s="220" t="s">
        <v>183</v>
      </c>
      <c r="G163" s="218"/>
      <c r="H163" s="221">
        <v>307.03499999999997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139</v>
      </c>
      <c r="AU163" s="227" t="s">
        <v>83</v>
      </c>
      <c r="AV163" s="13" t="s">
        <v>137</v>
      </c>
      <c r="AW163" s="13" t="s">
        <v>30</v>
      </c>
      <c r="AX163" s="13" t="s">
        <v>81</v>
      </c>
      <c r="AY163" s="227" t="s">
        <v>130</v>
      </c>
    </row>
    <row r="164" spans="2:65" s="1" customFormat="1" ht="24" customHeight="1">
      <c r="B164" s="34"/>
      <c r="C164" s="192" t="s">
        <v>195</v>
      </c>
      <c r="D164" s="192" t="s">
        <v>132</v>
      </c>
      <c r="E164" s="193" t="s">
        <v>216</v>
      </c>
      <c r="F164" s="194" t="s">
        <v>217</v>
      </c>
      <c r="G164" s="195" t="s">
        <v>135</v>
      </c>
      <c r="H164" s="196">
        <v>68.23</v>
      </c>
      <c r="I164" s="197"/>
      <c r="J164" s="198">
        <f>ROUND(I164*H164,2)</f>
        <v>0</v>
      </c>
      <c r="K164" s="194" t="s">
        <v>136</v>
      </c>
      <c r="L164" s="38"/>
      <c r="M164" s="199" t="s">
        <v>1</v>
      </c>
      <c r="N164" s="200" t="s">
        <v>38</v>
      </c>
      <c r="O164" s="66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AR164" s="203" t="s">
        <v>137</v>
      </c>
      <c r="AT164" s="203" t="s">
        <v>132</v>
      </c>
      <c r="AU164" s="203" t="s">
        <v>83</v>
      </c>
      <c r="AY164" s="17" t="s">
        <v>130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81</v>
      </c>
      <c r="BK164" s="204">
        <f>ROUND(I164*H164,2)</f>
        <v>0</v>
      </c>
      <c r="BL164" s="17" t="s">
        <v>137</v>
      </c>
      <c r="BM164" s="203" t="s">
        <v>531</v>
      </c>
    </row>
    <row r="165" spans="2:65" s="12" customFormat="1" ht="11.25">
      <c r="B165" s="205"/>
      <c r="C165" s="206"/>
      <c r="D165" s="207" t="s">
        <v>139</v>
      </c>
      <c r="E165" s="208" t="s">
        <v>1</v>
      </c>
      <c r="F165" s="209" t="s">
        <v>527</v>
      </c>
      <c r="G165" s="206"/>
      <c r="H165" s="210">
        <v>68.23</v>
      </c>
      <c r="I165" s="211"/>
      <c r="J165" s="206"/>
      <c r="K165" s="206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139</v>
      </c>
      <c r="AU165" s="216" t="s">
        <v>83</v>
      </c>
      <c r="AV165" s="12" t="s">
        <v>83</v>
      </c>
      <c r="AW165" s="12" t="s">
        <v>30</v>
      </c>
      <c r="AX165" s="12" t="s">
        <v>81</v>
      </c>
      <c r="AY165" s="216" t="s">
        <v>130</v>
      </c>
    </row>
    <row r="166" spans="2:65" s="11" customFormat="1" ht="22.9" customHeight="1">
      <c r="B166" s="176"/>
      <c r="C166" s="177"/>
      <c r="D166" s="178" t="s">
        <v>72</v>
      </c>
      <c r="E166" s="190" t="s">
        <v>83</v>
      </c>
      <c r="F166" s="190" t="s">
        <v>219</v>
      </c>
      <c r="G166" s="177"/>
      <c r="H166" s="177"/>
      <c r="I166" s="180"/>
      <c r="J166" s="191">
        <f>BK166</f>
        <v>0</v>
      </c>
      <c r="K166" s="177"/>
      <c r="L166" s="182"/>
      <c r="M166" s="183"/>
      <c r="N166" s="184"/>
      <c r="O166" s="184"/>
      <c r="P166" s="185">
        <f>SUM(P167:P168)</f>
        <v>0</v>
      </c>
      <c r="Q166" s="184"/>
      <c r="R166" s="185">
        <f>SUM(R167:R168)</f>
        <v>0</v>
      </c>
      <c r="S166" s="184"/>
      <c r="T166" s="186">
        <f>SUM(T167:T168)</f>
        <v>0</v>
      </c>
      <c r="AR166" s="187" t="s">
        <v>81</v>
      </c>
      <c r="AT166" s="188" t="s">
        <v>72</v>
      </c>
      <c r="AU166" s="188" t="s">
        <v>81</v>
      </c>
      <c r="AY166" s="187" t="s">
        <v>130</v>
      </c>
      <c r="BK166" s="189">
        <f>SUM(BK167:BK168)</f>
        <v>0</v>
      </c>
    </row>
    <row r="167" spans="2:65" s="1" customFormat="1" ht="24" customHeight="1">
      <c r="B167" s="34"/>
      <c r="C167" s="192" t="s">
        <v>200</v>
      </c>
      <c r="D167" s="192" t="s">
        <v>132</v>
      </c>
      <c r="E167" s="193" t="s">
        <v>232</v>
      </c>
      <c r="F167" s="194" t="s">
        <v>233</v>
      </c>
      <c r="G167" s="195" t="s">
        <v>150</v>
      </c>
      <c r="H167" s="196">
        <v>10.234999999999999</v>
      </c>
      <c r="I167" s="197"/>
      <c r="J167" s="198">
        <f>ROUND(I167*H167,2)</f>
        <v>0</v>
      </c>
      <c r="K167" s="194" t="s">
        <v>136</v>
      </c>
      <c r="L167" s="38"/>
      <c r="M167" s="199" t="s">
        <v>1</v>
      </c>
      <c r="N167" s="200" t="s">
        <v>38</v>
      </c>
      <c r="O167" s="66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AR167" s="203" t="s">
        <v>137</v>
      </c>
      <c r="AT167" s="203" t="s">
        <v>132</v>
      </c>
      <c r="AU167" s="203" t="s">
        <v>83</v>
      </c>
      <c r="AY167" s="17" t="s">
        <v>130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81</v>
      </c>
      <c r="BK167" s="204">
        <f>ROUND(I167*H167,2)</f>
        <v>0</v>
      </c>
      <c r="BL167" s="17" t="s">
        <v>137</v>
      </c>
      <c r="BM167" s="203" t="s">
        <v>532</v>
      </c>
    </row>
    <row r="168" spans="2:65" s="12" customFormat="1" ht="11.25">
      <c r="B168" s="205"/>
      <c r="C168" s="206"/>
      <c r="D168" s="207" t="s">
        <v>139</v>
      </c>
      <c r="E168" s="208" t="s">
        <v>1</v>
      </c>
      <c r="F168" s="209" t="s">
        <v>533</v>
      </c>
      <c r="G168" s="206"/>
      <c r="H168" s="210">
        <v>10.234999999999999</v>
      </c>
      <c r="I168" s="211"/>
      <c r="J168" s="206"/>
      <c r="K168" s="206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139</v>
      </c>
      <c r="AU168" s="216" t="s">
        <v>83</v>
      </c>
      <c r="AV168" s="12" t="s">
        <v>83</v>
      </c>
      <c r="AW168" s="12" t="s">
        <v>30</v>
      </c>
      <c r="AX168" s="12" t="s">
        <v>81</v>
      </c>
      <c r="AY168" s="216" t="s">
        <v>130</v>
      </c>
    </row>
    <row r="169" spans="2:65" s="11" customFormat="1" ht="22.9" customHeight="1">
      <c r="B169" s="176"/>
      <c r="C169" s="177"/>
      <c r="D169" s="178" t="s">
        <v>72</v>
      </c>
      <c r="E169" s="190" t="s">
        <v>144</v>
      </c>
      <c r="F169" s="190" t="s">
        <v>254</v>
      </c>
      <c r="G169" s="177"/>
      <c r="H169" s="177"/>
      <c r="I169" s="180"/>
      <c r="J169" s="191">
        <f>BK169</f>
        <v>0</v>
      </c>
      <c r="K169" s="177"/>
      <c r="L169" s="182"/>
      <c r="M169" s="183"/>
      <c r="N169" s="184"/>
      <c r="O169" s="184"/>
      <c r="P169" s="185">
        <f>SUM(P170:P173)</f>
        <v>0</v>
      </c>
      <c r="Q169" s="184"/>
      <c r="R169" s="185">
        <f>SUM(R170:R173)</f>
        <v>439.19624253999996</v>
      </c>
      <c r="S169" s="184"/>
      <c r="T169" s="186">
        <f>SUM(T170:T173)</f>
        <v>0</v>
      </c>
      <c r="AR169" s="187" t="s">
        <v>81</v>
      </c>
      <c r="AT169" s="188" t="s">
        <v>72</v>
      </c>
      <c r="AU169" s="188" t="s">
        <v>81</v>
      </c>
      <c r="AY169" s="187" t="s">
        <v>130</v>
      </c>
      <c r="BK169" s="189">
        <f>SUM(BK170:BK173)</f>
        <v>0</v>
      </c>
    </row>
    <row r="170" spans="2:65" s="1" customFormat="1" ht="24" customHeight="1">
      <c r="B170" s="34"/>
      <c r="C170" s="192" t="s">
        <v>8</v>
      </c>
      <c r="D170" s="192" t="s">
        <v>132</v>
      </c>
      <c r="E170" s="193" t="s">
        <v>534</v>
      </c>
      <c r="F170" s="194" t="s">
        <v>535</v>
      </c>
      <c r="G170" s="195" t="s">
        <v>150</v>
      </c>
      <c r="H170" s="196">
        <v>57.996000000000002</v>
      </c>
      <c r="I170" s="197"/>
      <c r="J170" s="198">
        <f>ROUND(I170*H170,2)</f>
        <v>0</v>
      </c>
      <c r="K170" s="194" t="s">
        <v>136</v>
      </c>
      <c r="L170" s="38"/>
      <c r="M170" s="199" t="s">
        <v>1</v>
      </c>
      <c r="N170" s="200" t="s">
        <v>38</v>
      </c>
      <c r="O170" s="66"/>
      <c r="P170" s="201">
        <f>O170*H170</f>
        <v>0</v>
      </c>
      <c r="Q170" s="201">
        <v>2.2912400000000002</v>
      </c>
      <c r="R170" s="201">
        <f>Q170*H170</f>
        <v>132.88275504000001</v>
      </c>
      <c r="S170" s="201">
        <v>0</v>
      </c>
      <c r="T170" s="202">
        <f>S170*H170</f>
        <v>0</v>
      </c>
      <c r="AR170" s="203" t="s">
        <v>137</v>
      </c>
      <c r="AT170" s="203" t="s">
        <v>132</v>
      </c>
      <c r="AU170" s="203" t="s">
        <v>83</v>
      </c>
      <c r="AY170" s="17" t="s">
        <v>130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81</v>
      </c>
      <c r="BK170" s="204">
        <f>ROUND(I170*H170,2)</f>
        <v>0</v>
      </c>
      <c r="BL170" s="17" t="s">
        <v>137</v>
      </c>
      <c r="BM170" s="203" t="s">
        <v>536</v>
      </c>
    </row>
    <row r="171" spans="2:65" s="12" customFormat="1" ht="11.25">
      <c r="B171" s="205"/>
      <c r="C171" s="206"/>
      <c r="D171" s="207" t="s">
        <v>139</v>
      </c>
      <c r="E171" s="208" t="s">
        <v>1</v>
      </c>
      <c r="F171" s="209" t="s">
        <v>537</v>
      </c>
      <c r="G171" s="206"/>
      <c r="H171" s="210">
        <v>57.996000000000002</v>
      </c>
      <c r="I171" s="211"/>
      <c r="J171" s="206"/>
      <c r="K171" s="206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139</v>
      </c>
      <c r="AU171" s="216" t="s">
        <v>83</v>
      </c>
      <c r="AV171" s="12" t="s">
        <v>83</v>
      </c>
      <c r="AW171" s="12" t="s">
        <v>30</v>
      </c>
      <c r="AX171" s="12" t="s">
        <v>81</v>
      </c>
      <c r="AY171" s="216" t="s">
        <v>130</v>
      </c>
    </row>
    <row r="172" spans="2:65" s="1" customFormat="1" ht="24" customHeight="1">
      <c r="B172" s="34"/>
      <c r="C172" s="192" t="s">
        <v>211</v>
      </c>
      <c r="D172" s="192" t="s">
        <v>132</v>
      </c>
      <c r="E172" s="193" t="s">
        <v>296</v>
      </c>
      <c r="F172" s="194" t="s">
        <v>297</v>
      </c>
      <c r="G172" s="195" t="s">
        <v>150</v>
      </c>
      <c r="H172" s="196">
        <v>146.73699999999999</v>
      </c>
      <c r="I172" s="197"/>
      <c r="J172" s="198">
        <f>ROUND(I172*H172,2)</f>
        <v>0</v>
      </c>
      <c r="K172" s="194" t="s">
        <v>136</v>
      </c>
      <c r="L172" s="38"/>
      <c r="M172" s="199" t="s">
        <v>1</v>
      </c>
      <c r="N172" s="200" t="s">
        <v>38</v>
      </c>
      <c r="O172" s="66"/>
      <c r="P172" s="201">
        <f>O172*H172</f>
        <v>0</v>
      </c>
      <c r="Q172" s="201">
        <v>2.0874999999999999</v>
      </c>
      <c r="R172" s="201">
        <f>Q172*H172</f>
        <v>306.31348749999995</v>
      </c>
      <c r="S172" s="201">
        <v>0</v>
      </c>
      <c r="T172" s="202">
        <f>S172*H172</f>
        <v>0</v>
      </c>
      <c r="AR172" s="203" t="s">
        <v>137</v>
      </c>
      <c r="AT172" s="203" t="s">
        <v>132</v>
      </c>
      <c r="AU172" s="203" t="s">
        <v>83</v>
      </c>
      <c r="AY172" s="17" t="s">
        <v>130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81</v>
      </c>
      <c r="BK172" s="204">
        <f>ROUND(I172*H172,2)</f>
        <v>0</v>
      </c>
      <c r="BL172" s="17" t="s">
        <v>137</v>
      </c>
      <c r="BM172" s="203" t="s">
        <v>538</v>
      </c>
    </row>
    <row r="173" spans="2:65" s="12" customFormat="1" ht="11.25">
      <c r="B173" s="205"/>
      <c r="C173" s="206"/>
      <c r="D173" s="207" t="s">
        <v>139</v>
      </c>
      <c r="E173" s="208" t="s">
        <v>1</v>
      </c>
      <c r="F173" s="209" t="s">
        <v>539</v>
      </c>
      <c r="G173" s="206"/>
      <c r="H173" s="210">
        <v>146.73699999999999</v>
      </c>
      <c r="I173" s="211"/>
      <c r="J173" s="206"/>
      <c r="K173" s="206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139</v>
      </c>
      <c r="AU173" s="216" t="s">
        <v>83</v>
      </c>
      <c r="AV173" s="12" t="s">
        <v>83</v>
      </c>
      <c r="AW173" s="12" t="s">
        <v>30</v>
      </c>
      <c r="AX173" s="12" t="s">
        <v>81</v>
      </c>
      <c r="AY173" s="216" t="s">
        <v>130</v>
      </c>
    </row>
    <row r="174" spans="2:65" s="11" customFormat="1" ht="22.9" customHeight="1">
      <c r="B174" s="176"/>
      <c r="C174" s="177"/>
      <c r="D174" s="178" t="s">
        <v>72</v>
      </c>
      <c r="E174" s="190" t="s">
        <v>153</v>
      </c>
      <c r="F174" s="190" t="s">
        <v>300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SUM(P175:P178)</f>
        <v>0</v>
      </c>
      <c r="Q174" s="184"/>
      <c r="R174" s="185">
        <f>SUM(R175:R178)</f>
        <v>206.865062064</v>
      </c>
      <c r="S174" s="184"/>
      <c r="T174" s="186">
        <f>SUM(T175:T178)</f>
        <v>0</v>
      </c>
      <c r="AR174" s="187" t="s">
        <v>81</v>
      </c>
      <c r="AT174" s="188" t="s">
        <v>72</v>
      </c>
      <c r="AU174" s="188" t="s">
        <v>81</v>
      </c>
      <c r="AY174" s="187" t="s">
        <v>130</v>
      </c>
      <c r="BK174" s="189">
        <f>SUM(BK175:BK178)</f>
        <v>0</v>
      </c>
    </row>
    <row r="175" spans="2:65" s="1" customFormat="1" ht="16.5" customHeight="1">
      <c r="B175" s="34"/>
      <c r="C175" s="192" t="s">
        <v>215</v>
      </c>
      <c r="D175" s="192" t="s">
        <v>132</v>
      </c>
      <c r="E175" s="193" t="s">
        <v>540</v>
      </c>
      <c r="F175" s="194" t="s">
        <v>541</v>
      </c>
      <c r="G175" s="195" t="s">
        <v>135</v>
      </c>
      <c r="H175" s="196">
        <v>17.058</v>
      </c>
      <c r="I175" s="197"/>
      <c r="J175" s="198">
        <f>ROUND(I175*H175,2)</f>
        <v>0</v>
      </c>
      <c r="K175" s="194" t="s">
        <v>136</v>
      </c>
      <c r="L175" s="38"/>
      <c r="M175" s="199" t="s">
        <v>1</v>
      </c>
      <c r="N175" s="200" t="s">
        <v>38</v>
      </c>
      <c r="O175" s="66"/>
      <c r="P175" s="201">
        <f>O175*H175</f>
        <v>0</v>
      </c>
      <c r="Q175" s="201">
        <v>0.216</v>
      </c>
      <c r="R175" s="201">
        <f>Q175*H175</f>
        <v>3.6845279999999998</v>
      </c>
      <c r="S175" s="201">
        <v>0</v>
      </c>
      <c r="T175" s="202">
        <f>S175*H175</f>
        <v>0</v>
      </c>
      <c r="AR175" s="203" t="s">
        <v>137</v>
      </c>
      <c r="AT175" s="203" t="s">
        <v>132</v>
      </c>
      <c r="AU175" s="203" t="s">
        <v>83</v>
      </c>
      <c r="AY175" s="17" t="s">
        <v>130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81</v>
      </c>
      <c r="BK175" s="204">
        <f>ROUND(I175*H175,2)</f>
        <v>0</v>
      </c>
      <c r="BL175" s="17" t="s">
        <v>137</v>
      </c>
      <c r="BM175" s="203" t="s">
        <v>542</v>
      </c>
    </row>
    <row r="176" spans="2:65" s="12" customFormat="1" ht="11.25">
      <c r="B176" s="205"/>
      <c r="C176" s="206"/>
      <c r="D176" s="207" t="s">
        <v>139</v>
      </c>
      <c r="E176" s="208" t="s">
        <v>1</v>
      </c>
      <c r="F176" s="209" t="s">
        <v>543</v>
      </c>
      <c r="G176" s="206"/>
      <c r="H176" s="210">
        <v>17.058</v>
      </c>
      <c r="I176" s="211"/>
      <c r="J176" s="206"/>
      <c r="K176" s="206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139</v>
      </c>
      <c r="AU176" s="216" t="s">
        <v>83</v>
      </c>
      <c r="AV176" s="12" t="s">
        <v>83</v>
      </c>
      <c r="AW176" s="12" t="s">
        <v>30</v>
      </c>
      <c r="AX176" s="12" t="s">
        <v>81</v>
      </c>
      <c r="AY176" s="216" t="s">
        <v>130</v>
      </c>
    </row>
    <row r="177" spans="2:65" s="1" customFormat="1" ht="36" customHeight="1">
      <c r="B177" s="34"/>
      <c r="C177" s="192" t="s">
        <v>220</v>
      </c>
      <c r="D177" s="192" t="s">
        <v>132</v>
      </c>
      <c r="E177" s="193" t="s">
        <v>302</v>
      </c>
      <c r="F177" s="194" t="s">
        <v>303</v>
      </c>
      <c r="G177" s="195" t="s">
        <v>135</v>
      </c>
      <c r="H177" s="196">
        <v>204.69</v>
      </c>
      <c r="I177" s="197"/>
      <c r="J177" s="198">
        <f>ROUND(I177*H177,2)</f>
        <v>0</v>
      </c>
      <c r="K177" s="194" t="s">
        <v>136</v>
      </c>
      <c r="L177" s="38"/>
      <c r="M177" s="199" t="s">
        <v>1</v>
      </c>
      <c r="N177" s="200" t="s">
        <v>38</v>
      </c>
      <c r="O177" s="66"/>
      <c r="P177" s="201">
        <f>O177*H177</f>
        <v>0</v>
      </c>
      <c r="Q177" s="201">
        <v>0.9926256</v>
      </c>
      <c r="R177" s="201">
        <f>Q177*H177</f>
        <v>203.180534064</v>
      </c>
      <c r="S177" s="201">
        <v>0</v>
      </c>
      <c r="T177" s="202">
        <f>S177*H177</f>
        <v>0</v>
      </c>
      <c r="AR177" s="203" t="s">
        <v>137</v>
      </c>
      <c r="AT177" s="203" t="s">
        <v>132</v>
      </c>
      <c r="AU177" s="203" t="s">
        <v>83</v>
      </c>
      <c r="AY177" s="17" t="s">
        <v>130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81</v>
      </c>
      <c r="BK177" s="204">
        <f>ROUND(I177*H177,2)</f>
        <v>0</v>
      </c>
      <c r="BL177" s="17" t="s">
        <v>137</v>
      </c>
      <c r="BM177" s="203" t="s">
        <v>544</v>
      </c>
    </row>
    <row r="178" spans="2:65" s="12" customFormat="1" ht="11.25">
      <c r="B178" s="205"/>
      <c r="C178" s="206"/>
      <c r="D178" s="207" t="s">
        <v>139</v>
      </c>
      <c r="E178" s="208" t="s">
        <v>1</v>
      </c>
      <c r="F178" s="209" t="s">
        <v>510</v>
      </c>
      <c r="G178" s="206"/>
      <c r="H178" s="210">
        <v>204.69</v>
      </c>
      <c r="I178" s="211"/>
      <c r="J178" s="206"/>
      <c r="K178" s="206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139</v>
      </c>
      <c r="AU178" s="216" t="s">
        <v>83</v>
      </c>
      <c r="AV178" s="12" t="s">
        <v>83</v>
      </c>
      <c r="AW178" s="12" t="s">
        <v>30</v>
      </c>
      <c r="AX178" s="12" t="s">
        <v>81</v>
      </c>
      <c r="AY178" s="216" t="s">
        <v>130</v>
      </c>
    </row>
    <row r="179" spans="2:65" s="11" customFormat="1" ht="22.9" customHeight="1">
      <c r="B179" s="176"/>
      <c r="C179" s="177"/>
      <c r="D179" s="178" t="s">
        <v>72</v>
      </c>
      <c r="E179" s="190" t="s">
        <v>171</v>
      </c>
      <c r="F179" s="190" t="s">
        <v>305</v>
      </c>
      <c r="G179" s="177"/>
      <c r="H179" s="177"/>
      <c r="I179" s="180"/>
      <c r="J179" s="191">
        <f>BK179</f>
        <v>0</v>
      </c>
      <c r="K179" s="177"/>
      <c r="L179" s="182"/>
      <c r="M179" s="183"/>
      <c r="N179" s="184"/>
      <c r="O179" s="184"/>
      <c r="P179" s="185">
        <f>SUM(P180:P187)</f>
        <v>0</v>
      </c>
      <c r="Q179" s="184"/>
      <c r="R179" s="185">
        <f>SUM(R180:R187)</f>
        <v>3.0608732500000002</v>
      </c>
      <c r="S179" s="184"/>
      <c r="T179" s="186">
        <f>SUM(T180:T187)</f>
        <v>0</v>
      </c>
      <c r="AR179" s="187" t="s">
        <v>81</v>
      </c>
      <c r="AT179" s="188" t="s">
        <v>72</v>
      </c>
      <c r="AU179" s="188" t="s">
        <v>81</v>
      </c>
      <c r="AY179" s="187" t="s">
        <v>130</v>
      </c>
      <c r="BK179" s="189">
        <f>SUM(BK180:BK187)</f>
        <v>0</v>
      </c>
    </row>
    <row r="180" spans="2:65" s="1" customFormat="1" ht="24" customHeight="1">
      <c r="B180" s="34"/>
      <c r="C180" s="192" t="s">
        <v>225</v>
      </c>
      <c r="D180" s="192" t="s">
        <v>132</v>
      </c>
      <c r="E180" s="193" t="s">
        <v>307</v>
      </c>
      <c r="F180" s="194" t="s">
        <v>308</v>
      </c>
      <c r="G180" s="195" t="s">
        <v>228</v>
      </c>
      <c r="H180" s="196">
        <v>42.115000000000002</v>
      </c>
      <c r="I180" s="197"/>
      <c r="J180" s="198">
        <f>ROUND(I180*H180,2)</f>
        <v>0</v>
      </c>
      <c r="K180" s="194" t="s">
        <v>136</v>
      </c>
      <c r="L180" s="38"/>
      <c r="M180" s="199" t="s">
        <v>1</v>
      </c>
      <c r="N180" s="200" t="s">
        <v>38</v>
      </c>
      <c r="O180" s="66"/>
      <c r="P180" s="201">
        <f>O180*H180</f>
        <v>0</v>
      </c>
      <c r="Q180" s="201">
        <v>7.0550000000000002E-2</v>
      </c>
      <c r="R180" s="201">
        <f>Q180*H180</f>
        <v>2.9712132500000004</v>
      </c>
      <c r="S180" s="201">
        <v>0</v>
      </c>
      <c r="T180" s="202">
        <f>S180*H180</f>
        <v>0</v>
      </c>
      <c r="AR180" s="203" t="s">
        <v>137</v>
      </c>
      <c r="AT180" s="203" t="s">
        <v>132</v>
      </c>
      <c r="AU180" s="203" t="s">
        <v>83</v>
      </c>
      <c r="AY180" s="17" t="s">
        <v>130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81</v>
      </c>
      <c r="BK180" s="204">
        <f>ROUND(I180*H180,2)</f>
        <v>0</v>
      </c>
      <c r="BL180" s="17" t="s">
        <v>137</v>
      </c>
      <c r="BM180" s="203" t="s">
        <v>545</v>
      </c>
    </row>
    <row r="181" spans="2:65" s="12" customFormat="1" ht="11.25">
      <c r="B181" s="205"/>
      <c r="C181" s="206"/>
      <c r="D181" s="207" t="s">
        <v>139</v>
      </c>
      <c r="E181" s="208" t="s">
        <v>1</v>
      </c>
      <c r="F181" s="209" t="s">
        <v>546</v>
      </c>
      <c r="G181" s="206"/>
      <c r="H181" s="210">
        <v>34.115000000000002</v>
      </c>
      <c r="I181" s="211"/>
      <c r="J181" s="206"/>
      <c r="K181" s="206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139</v>
      </c>
      <c r="AU181" s="216" t="s">
        <v>83</v>
      </c>
      <c r="AV181" s="12" t="s">
        <v>83</v>
      </c>
      <c r="AW181" s="12" t="s">
        <v>30</v>
      </c>
      <c r="AX181" s="12" t="s">
        <v>73</v>
      </c>
      <c r="AY181" s="216" t="s">
        <v>130</v>
      </c>
    </row>
    <row r="182" spans="2:65" s="12" customFormat="1" ht="11.25">
      <c r="B182" s="205"/>
      <c r="C182" s="206"/>
      <c r="D182" s="207" t="s">
        <v>139</v>
      </c>
      <c r="E182" s="208" t="s">
        <v>1</v>
      </c>
      <c r="F182" s="209" t="s">
        <v>166</v>
      </c>
      <c r="G182" s="206"/>
      <c r="H182" s="210">
        <v>8</v>
      </c>
      <c r="I182" s="211"/>
      <c r="J182" s="206"/>
      <c r="K182" s="206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139</v>
      </c>
      <c r="AU182" s="216" t="s">
        <v>83</v>
      </c>
      <c r="AV182" s="12" t="s">
        <v>83</v>
      </c>
      <c r="AW182" s="12" t="s">
        <v>30</v>
      </c>
      <c r="AX182" s="12" t="s">
        <v>73</v>
      </c>
      <c r="AY182" s="216" t="s">
        <v>130</v>
      </c>
    </row>
    <row r="183" spans="2:65" s="13" customFormat="1" ht="11.25">
      <c r="B183" s="217"/>
      <c r="C183" s="218"/>
      <c r="D183" s="207" t="s">
        <v>139</v>
      </c>
      <c r="E183" s="219" t="s">
        <v>1</v>
      </c>
      <c r="F183" s="220" t="s">
        <v>183</v>
      </c>
      <c r="G183" s="218"/>
      <c r="H183" s="221">
        <v>42.115000000000002</v>
      </c>
      <c r="I183" s="222"/>
      <c r="J183" s="218"/>
      <c r="K183" s="218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139</v>
      </c>
      <c r="AU183" s="227" t="s">
        <v>83</v>
      </c>
      <c r="AV183" s="13" t="s">
        <v>137</v>
      </c>
      <c r="AW183" s="13" t="s">
        <v>30</v>
      </c>
      <c r="AX183" s="13" t="s">
        <v>81</v>
      </c>
      <c r="AY183" s="227" t="s">
        <v>130</v>
      </c>
    </row>
    <row r="184" spans="2:65" s="1" customFormat="1" ht="16.5" customHeight="1">
      <c r="B184" s="34"/>
      <c r="C184" s="192" t="s">
        <v>231</v>
      </c>
      <c r="D184" s="192" t="s">
        <v>132</v>
      </c>
      <c r="E184" s="193" t="s">
        <v>311</v>
      </c>
      <c r="F184" s="194" t="s">
        <v>312</v>
      </c>
      <c r="G184" s="195" t="s">
        <v>313</v>
      </c>
      <c r="H184" s="196">
        <v>2</v>
      </c>
      <c r="I184" s="197"/>
      <c r="J184" s="198">
        <f>ROUND(I184*H184,2)</f>
        <v>0</v>
      </c>
      <c r="K184" s="194" t="s">
        <v>136</v>
      </c>
      <c r="L184" s="38"/>
      <c r="M184" s="199" t="s">
        <v>1</v>
      </c>
      <c r="N184" s="200" t="s">
        <v>38</v>
      </c>
      <c r="O184" s="66"/>
      <c r="P184" s="201">
        <f>O184*H184</f>
        <v>0</v>
      </c>
      <c r="Q184" s="201">
        <v>4.4049999999999999E-2</v>
      </c>
      <c r="R184" s="201">
        <f>Q184*H184</f>
        <v>8.8099999999999998E-2</v>
      </c>
      <c r="S184" s="201">
        <v>0</v>
      </c>
      <c r="T184" s="202">
        <f>S184*H184</f>
        <v>0</v>
      </c>
      <c r="AR184" s="203" t="s">
        <v>137</v>
      </c>
      <c r="AT184" s="203" t="s">
        <v>132</v>
      </c>
      <c r="AU184" s="203" t="s">
        <v>83</v>
      </c>
      <c r="AY184" s="17" t="s">
        <v>130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81</v>
      </c>
      <c r="BK184" s="204">
        <f>ROUND(I184*H184,2)</f>
        <v>0</v>
      </c>
      <c r="BL184" s="17" t="s">
        <v>137</v>
      </c>
      <c r="BM184" s="203" t="s">
        <v>547</v>
      </c>
    </row>
    <row r="185" spans="2:65" s="1" customFormat="1" ht="24" customHeight="1">
      <c r="B185" s="34"/>
      <c r="C185" s="192" t="s">
        <v>7</v>
      </c>
      <c r="D185" s="192" t="s">
        <v>132</v>
      </c>
      <c r="E185" s="193" t="s">
        <v>320</v>
      </c>
      <c r="F185" s="194" t="s">
        <v>321</v>
      </c>
      <c r="G185" s="195" t="s">
        <v>228</v>
      </c>
      <c r="H185" s="196">
        <v>12</v>
      </c>
      <c r="I185" s="197"/>
      <c r="J185" s="198">
        <f>ROUND(I185*H185,2)</f>
        <v>0</v>
      </c>
      <c r="K185" s="194" t="s">
        <v>136</v>
      </c>
      <c r="L185" s="38"/>
      <c r="M185" s="199" t="s">
        <v>1</v>
      </c>
      <c r="N185" s="200" t="s">
        <v>38</v>
      </c>
      <c r="O185" s="66"/>
      <c r="P185" s="201">
        <f>O185*H185</f>
        <v>0</v>
      </c>
      <c r="Q185" s="201">
        <v>1.0000000000000001E-5</v>
      </c>
      <c r="R185" s="201">
        <f>Q185*H185</f>
        <v>1.2000000000000002E-4</v>
      </c>
      <c r="S185" s="201">
        <v>0</v>
      </c>
      <c r="T185" s="202">
        <f>S185*H185</f>
        <v>0</v>
      </c>
      <c r="AR185" s="203" t="s">
        <v>137</v>
      </c>
      <c r="AT185" s="203" t="s">
        <v>132</v>
      </c>
      <c r="AU185" s="203" t="s">
        <v>83</v>
      </c>
      <c r="AY185" s="17" t="s">
        <v>130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81</v>
      </c>
      <c r="BK185" s="204">
        <f>ROUND(I185*H185,2)</f>
        <v>0</v>
      </c>
      <c r="BL185" s="17" t="s">
        <v>137</v>
      </c>
      <c r="BM185" s="203" t="s">
        <v>548</v>
      </c>
    </row>
    <row r="186" spans="2:65" s="12" customFormat="1" ht="11.25">
      <c r="B186" s="205"/>
      <c r="C186" s="206"/>
      <c r="D186" s="207" t="s">
        <v>139</v>
      </c>
      <c r="E186" s="208" t="s">
        <v>1</v>
      </c>
      <c r="F186" s="209" t="s">
        <v>549</v>
      </c>
      <c r="G186" s="206"/>
      <c r="H186" s="210">
        <v>12</v>
      </c>
      <c r="I186" s="211"/>
      <c r="J186" s="206"/>
      <c r="K186" s="206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139</v>
      </c>
      <c r="AU186" s="216" t="s">
        <v>83</v>
      </c>
      <c r="AV186" s="12" t="s">
        <v>83</v>
      </c>
      <c r="AW186" s="12" t="s">
        <v>30</v>
      </c>
      <c r="AX186" s="12" t="s">
        <v>81</v>
      </c>
      <c r="AY186" s="216" t="s">
        <v>130</v>
      </c>
    </row>
    <row r="187" spans="2:65" s="1" customFormat="1" ht="24" customHeight="1">
      <c r="B187" s="34"/>
      <c r="C187" s="192" t="s">
        <v>240</v>
      </c>
      <c r="D187" s="192" t="s">
        <v>132</v>
      </c>
      <c r="E187" s="193" t="s">
        <v>325</v>
      </c>
      <c r="F187" s="194" t="s">
        <v>326</v>
      </c>
      <c r="G187" s="195" t="s">
        <v>228</v>
      </c>
      <c r="H187" s="196">
        <v>12</v>
      </c>
      <c r="I187" s="197"/>
      <c r="J187" s="198">
        <f>ROUND(I187*H187,2)</f>
        <v>0</v>
      </c>
      <c r="K187" s="194" t="s">
        <v>136</v>
      </c>
      <c r="L187" s="38"/>
      <c r="M187" s="199" t="s">
        <v>1</v>
      </c>
      <c r="N187" s="200" t="s">
        <v>38</v>
      </c>
      <c r="O187" s="66"/>
      <c r="P187" s="201">
        <f>O187*H187</f>
        <v>0</v>
      </c>
      <c r="Q187" s="201">
        <v>1.2E-4</v>
      </c>
      <c r="R187" s="201">
        <f>Q187*H187</f>
        <v>1.4400000000000001E-3</v>
      </c>
      <c r="S187" s="201">
        <v>0</v>
      </c>
      <c r="T187" s="202">
        <f>S187*H187</f>
        <v>0</v>
      </c>
      <c r="AR187" s="203" t="s">
        <v>137</v>
      </c>
      <c r="AT187" s="203" t="s">
        <v>132</v>
      </c>
      <c r="AU187" s="203" t="s">
        <v>83</v>
      </c>
      <c r="AY187" s="17" t="s">
        <v>130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81</v>
      </c>
      <c r="BK187" s="204">
        <f>ROUND(I187*H187,2)</f>
        <v>0</v>
      </c>
      <c r="BL187" s="17" t="s">
        <v>137</v>
      </c>
      <c r="BM187" s="203" t="s">
        <v>550</v>
      </c>
    </row>
    <row r="188" spans="2:65" s="11" customFormat="1" ht="22.9" customHeight="1">
      <c r="B188" s="176"/>
      <c r="C188" s="177"/>
      <c r="D188" s="178" t="s">
        <v>72</v>
      </c>
      <c r="E188" s="190" t="s">
        <v>338</v>
      </c>
      <c r="F188" s="190" t="s">
        <v>339</v>
      </c>
      <c r="G188" s="177"/>
      <c r="H188" s="177"/>
      <c r="I188" s="180"/>
      <c r="J188" s="191">
        <f>BK188</f>
        <v>0</v>
      </c>
      <c r="K188" s="177"/>
      <c r="L188" s="182"/>
      <c r="M188" s="183"/>
      <c r="N188" s="184"/>
      <c r="O188" s="184"/>
      <c r="P188" s="185">
        <f>SUM(P189:P195)</f>
        <v>0</v>
      </c>
      <c r="Q188" s="184"/>
      <c r="R188" s="185">
        <f>SUM(R189:R195)</f>
        <v>0</v>
      </c>
      <c r="S188" s="184"/>
      <c r="T188" s="186">
        <f>SUM(T189:T195)</f>
        <v>0</v>
      </c>
      <c r="AR188" s="187" t="s">
        <v>81</v>
      </c>
      <c r="AT188" s="188" t="s">
        <v>72</v>
      </c>
      <c r="AU188" s="188" t="s">
        <v>81</v>
      </c>
      <c r="AY188" s="187" t="s">
        <v>130</v>
      </c>
      <c r="BK188" s="189">
        <f>SUM(BK189:BK195)</f>
        <v>0</v>
      </c>
    </row>
    <row r="189" spans="2:65" s="1" customFormat="1" ht="24" customHeight="1">
      <c r="B189" s="34"/>
      <c r="C189" s="192" t="s">
        <v>244</v>
      </c>
      <c r="D189" s="192" t="s">
        <v>132</v>
      </c>
      <c r="E189" s="193" t="s">
        <v>341</v>
      </c>
      <c r="F189" s="194" t="s">
        <v>342</v>
      </c>
      <c r="G189" s="195" t="s">
        <v>251</v>
      </c>
      <c r="H189" s="196">
        <v>641.79700000000003</v>
      </c>
      <c r="I189" s="197"/>
      <c r="J189" s="198">
        <f>ROUND(I189*H189,2)</f>
        <v>0</v>
      </c>
      <c r="K189" s="194" t="s">
        <v>136</v>
      </c>
      <c r="L189" s="38"/>
      <c r="M189" s="199" t="s">
        <v>1</v>
      </c>
      <c r="N189" s="200" t="s">
        <v>38</v>
      </c>
      <c r="O189" s="66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AR189" s="203" t="s">
        <v>137</v>
      </c>
      <c r="AT189" s="203" t="s">
        <v>132</v>
      </c>
      <c r="AU189" s="203" t="s">
        <v>83</v>
      </c>
      <c r="AY189" s="17" t="s">
        <v>130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81</v>
      </c>
      <c r="BK189" s="204">
        <f>ROUND(I189*H189,2)</f>
        <v>0</v>
      </c>
      <c r="BL189" s="17" t="s">
        <v>137</v>
      </c>
      <c r="BM189" s="203" t="s">
        <v>551</v>
      </c>
    </row>
    <row r="190" spans="2:65" s="12" customFormat="1" ht="11.25">
      <c r="B190" s="205"/>
      <c r="C190" s="206"/>
      <c r="D190" s="207" t="s">
        <v>139</v>
      </c>
      <c r="E190" s="208" t="s">
        <v>1</v>
      </c>
      <c r="F190" s="209" t="s">
        <v>520</v>
      </c>
      <c r="G190" s="206"/>
      <c r="H190" s="210">
        <v>61.406999999999996</v>
      </c>
      <c r="I190" s="211"/>
      <c r="J190" s="206"/>
      <c r="K190" s="206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139</v>
      </c>
      <c r="AU190" s="216" t="s">
        <v>83</v>
      </c>
      <c r="AV190" s="12" t="s">
        <v>83</v>
      </c>
      <c r="AW190" s="12" t="s">
        <v>30</v>
      </c>
      <c r="AX190" s="12" t="s">
        <v>73</v>
      </c>
      <c r="AY190" s="216" t="s">
        <v>130</v>
      </c>
    </row>
    <row r="191" spans="2:65" s="12" customFormat="1" ht="11.25">
      <c r="B191" s="205"/>
      <c r="C191" s="206"/>
      <c r="D191" s="207" t="s">
        <v>139</v>
      </c>
      <c r="E191" s="208" t="s">
        <v>1</v>
      </c>
      <c r="F191" s="209" t="s">
        <v>521</v>
      </c>
      <c r="G191" s="206"/>
      <c r="H191" s="210">
        <v>10.234999999999999</v>
      </c>
      <c r="I191" s="211"/>
      <c r="J191" s="206"/>
      <c r="K191" s="206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139</v>
      </c>
      <c r="AU191" s="216" t="s">
        <v>83</v>
      </c>
      <c r="AV191" s="12" t="s">
        <v>83</v>
      </c>
      <c r="AW191" s="12" t="s">
        <v>30</v>
      </c>
      <c r="AX191" s="12" t="s">
        <v>73</v>
      </c>
      <c r="AY191" s="216" t="s">
        <v>130</v>
      </c>
    </row>
    <row r="192" spans="2:65" s="12" customFormat="1" ht="11.25">
      <c r="B192" s="205"/>
      <c r="C192" s="206"/>
      <c r="D192" s="207" t="s">
        <v>139</v>
      </c>
      <c r="E192" s="208" t="s">
        <v>1</v>
      </c>
      <c r="F192" s="209" t="s">
        <v>522</v>
      </c>
      <c r="G192" s="206"/>
      <c r="H192" s="210">
        <v>20.469000000000001</v>
      </c>
      <c r="I192" s="211"/>
      <c r="J192" s="206"/>
      <c r="K192" s="206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139</v>
      </c>
      <c r="AU192" s="216" t="s">
        <v>83</v>
      </c>
      <c r="AV192" s="12" t="s">
        <v>83</v>
      </c>
      <c r="AW192" s="12" t="s">
        <v>30</v>
      </c>
      <c r="AX192" s="12" t="s">
        <v>73</v>
      </c>
      <c r="AY192" s="216" t="s">
        <v>130</v>
      </c>
    </row>
    <row r="193" spans="2:65" s="12" customFormat="1" ht="11.25">
      <c r="B193" s="205"/>
      <c r="C193" s="206"/>
      <c r="D193" s="207" t="s">
        <v>139</v>
      </c>
      <c r="E193" s="208" t="s">
        <v>1</v>
      </c>
      <c r="F193" s="209" t="s">
        <v>523</v>
      </c>
      <c r="G193" s="206"/>
      <c r="H193" s="210">
        <v>199.61500000000001</v>
      </c>
      <c r="I193" s="211"/>
      <c r="J193" s="206"/>
      <c r="K193" s="206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139</v>
      </c>
      <c r="AU193" s="216" t="s">
        <v>83</v>
      </c>
      <c r="AV193" s="12" t="s">
        <v>83</v>
      </c>
      <c r="AW193" s="12" t="s">
        <v>30</v>
      </c>
      <c r="AX193" s="12" t="s">
        <v>73</v>
      </c>
      <c r="AY193" s="216" t="s">
        <v>130</v>
      </c>
    </row>
    <row r="194" spans="2:65" s="14" customFormat="1" ht="11.25">
      <c r="B194" s="228"/>
      <c r="C194" s="229"/>
      <c r="D194" s="207" t="s">
        <v>139</v>
      </c>
      <c r="E194" s="230" t="s">
        <v>1</v>
      </c>
      <c r="F194" s="231" t="s">
        <v>188</v>
      </c>
      <c r="G194" s="229"/>
      <c r="H194" s="232">
        <v>291.726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AT194" s="238" t="s">
        <v>139</v>
      </c>
      <c r="AU194" s="238" t="s">
        <v>83</v>
      </c>
      <c r="AV194" s="14" t="s">
        <v>144</v>
      </c>
      <c r="AW194" s="14" t="s">
        <v>30</v>
      </c>
      <c r="AX194" s="14" t="s">
        <v>73</v>
      </c>
      <c r="AY194" s="238" t="s">
        <v>130</v>
      </c>
    </row>
    <row r="195" spans="2:65" s="12" customFormat="1" ht="11.25">
      <c r="B195" s="205"/>
      <c r="C195" s="206"/>
      <c r="D195" s="207" t="s">
        <v>139</v>
      </c>
      <c r="E195" s="208" t="s">
        <v>1</v>
      </c>
      <c r="F195" s="209" t="s">
        <v>552</v>
      </c>
      <c r="G195" s="206"/>
      <c r="H195" s="210">
        <v>641.79700000000003</v>
      </c>
      <c r="I195" s="211"/>
      <c r="J195" s="206"/>
      <c r="K195" s="206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139</v>
      </c>
      <c r="AU195" s="216" t="s">
        <v>83</v>
      </c>
      <c r="AV195" s="12" t="s">
        <v>83</v>
      </c>
      <c r="AW195" s="12" t="s">
        <v>30</v>
      </c>
      <c r="AX195" s="12" t="s">
        <v>81</v>
      </c>
      <c r="AY195" s="216" t="s">
        <v>130</v>
      </c>
    </row>
    <row r="196" spans="2:65" s="11" customFormat="1" ht="22.9" customHeight="1">
      <c r="B196" s="176"/>
      <c r="C196" s="177"/>
      <c r="D196" s="178" t="s">
        <v>72</v>
      </c>
      <c r="E196" s="190" t="s">
        <v>345</v>
      </c>
      <c r="F196" s="190" t="s">
        <v>346</v>
      </c>
      <c r="G196" s="177"/>
      <c r="H196" s="177"/>
      <c r="I196" s="180"/>
      <c r="J196" s="191">
        <f>BK196</f>
        <v>0</v>
      </c>
      <c r="K196" s="177"/>
      <c r="L196" s="182"/>
      <c r="M196" s="183"/>
      <c r="N196" s="184"/>
      <c r="O196" s="184"/>
      <c r="P196" s="185">
        <f>P197</f>
        <v>0</v>
      </c>
      <c r="Q196" s="184"/>
      <c r="R196" s="185">
        <f>R197</f>
        <v>0</v>
      </c>
      <c r="S196" s="184"/>
      <c r="T196" s="186">
        <f>T197</f>
        <v>0</v>
      </c>
      <c r="AR196" s="187" t="s">
        <v>81</v>
      </c>
      <c r="AT196" s="188" t="s">
        <v>72</v>
      </c>
      <c r="AU196" s="188" t="s">
        <v>81</v>
      </c>
      <c r="AY196" s="187" t="s">
        <v>130</v>
      </c>
      <c r="BK196" s="189">
        <f>BK197</f>
        <v>0</v>
      </c>
    </row>
    <row r="197" spans="2:65" s="1" customFormat="1" ht="24" customHeight="1">
      <c r="B197" s="34"/>
      <c r="C197" s="192" t="s">
        <v>248</v>
      </c>
      <c r="D197" s="192" t="s">
        <v>132</v>
      </c>
      <c r="E197" s="193" t="s">
        <v>348</v>
      </c>
      <c r="F197" s="194" t="s">
        <v>349</v>
      </c>
      <c r="G197" s="195" t="s">
        <v>251</v>
      </c>
      <c r="H197" s="196">
        <v>649.14800000000002</v>
      </c>
      <c r="I197" s="197"/>
      <c r="J197" s="198">
        <f>ROUND(I197*H197,2)</f>
        <v>0</v>
      </c>
      <c r="K197" s="194" t="s">
        <v>136</v>
      </c>
      <c r="L197" s="38"/>
      <c r="M197" s="199" t="s">
        <v>1</v>
      </c>
      <c r="N197" s="200" t="s">
        <v>38</v>
      </c>
      <c r="O197" s="66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AR197" s="203" t="s">
        <v>137</v>
      </c>
      <c r="AT197" s="203" t="s">
        <v>132</v>
      </c>
      <c r="AU197" s="203" t="s">
        <v>83</v>
      </c>
      <c r="AY197" s="17" t="s">
        <v>130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81</v>
      </c>
      <c r="BK197" s="204">
        <f>ROUND(I197*H197,2)</f>
        <v>0</v>
      </c>
      <c r="BL197" s="17" t="s">
        <v>137</v>
      </c>
      <c r="BM197" s="203" t="s">
        <v>553</v>
      </c>
    </row>
    <row r="198" spans="2:65" s="11" customFormat="1" ht="25.9" customHeight="1">
      <c r="B198" s="176"/>
      <c r="C198" s="177"/>
      <c r="D198" s="178" t="s">
        <v>72</v>
      </c>
      <c r="E198" s="179" t="s">
        <v>554</v>
      </c>
      <c r="F198" s="179" t="s">
        <v>555</v>
      </c>
      <c r="G198" s="177"/>
      <c r="H198" s="177"/>
      <c r="I198" s="180"/>
      <c r="J198" s="181">
        <f>BK198</f>
        <v>0</v>
      </c>
      <c r="K198" s="177"/>
      <c r="L198" s="182"/>
      <c r="M198" s="183"/>
      <c r="N198" s="184"/>
      <c r="O198" s="184"/>
      <c r="P198" s="185">
        <f>P199</f>
        <v>0</v>
      </c>
      <c r="Q198" s="184"/>
      <c r="R198" s="185">
        <f>R199</f>
        <v>2.3152499999999999E-2</v>
      </c>
      <c r="S198" s="184"/>
      <c r="T198" s="186">
        <f>T199</f>
        <v>0</v>
      </c>
      <c r="AR198" s="187" t="s">
        <v>83</v>
      </c>
      <c r="AT198" s="188" t="s">
        <v>72</v>
      </c>
      <c r="AU198" s="188" t="s">
        <v>73</v>
      </c>
      <c r="AY198" s="187" t="s">
        <v>130</v>
      </c>
      <c r="BK198" s="189">
        <f>BK199</f>
        <v>0</v>
      </c>
    </row>
    <row r="199" spans="2:65" s="11" customFormat="1" ht="22.9" customHeight="1">
      <c r="B199" s="176"/>
      <c r="C199" s="177"/>
      <c r="D199" s="178" t="s">
        <v>72</v>
      </c>
      <c r="E199" s="190" t="s">
        <v>556</v>
      </c>
      <c r="F199" s="190" t="s">
        <v>557</v>
      </c>
      <c r="G199" s="177"/>
      <c r="H199" s="177"/>
      <c r="I199" s="180"/>
      <c r="J199" s="191">
        <f>BK199</f>
        <v>0</v>
      </c>
      <c r="K199" s="177"/>
      <c r="L199" s="182"/>
      <c r="M199" s="183"/>
      <c r="N199" s="184"/>
      <c r="O199" s="184"/>
      <c r="P199" s="185">
        <f>SUM(P200:P203)</f>
        <v>0</v>
      </c>
      <c r="Q199" s="184"/>
      <c r="R199" s="185">
        <f>SUM(R200:R203)</f>
        <v>2.3152499999999999E-2</v>
      </c>
      <c r="S199" s="184"/>
      <c r="T199" s="186">
        <f>SUM(T200:T203)</f>
        <v>0</v>
      </c>
      <c r="AR199" s="187" t="s">
        <v>83</v>
      </c>
      <c r="AT199" s="188" t="s">
        <v>72</v>
      </c>
      <c r="AU199" s="188" t="s">
        <v>81</v>
      </c>
      <c r="AY199" s="187" t="s">
        <v>130</v>
      </c>
      <c r="BK199" s="189">
        <f>SUM(BK200:BK203)</f>
        <v>0</v>
      </c>
    </row>
    <row r="200" spans="2:65" s="1" customFormat="1" ht="24" customHeight="1">
      <c r="B200" s="34"/>
      <c r="C200" s="192" t="s">
        <v>255</v>
      </c>
      <c r="D200" s="192" t="s">
        <v>132</v>
      </c>
      <c r="E200" s="193" t="s">
        <v>558</v>
      </c>
      <c r="F200" s="194" t="s">
        <v>559</v>
      </c>
      <c r="G200" s="195" t="s">
        <v>208</v>
      </c>
      <c r="H200" s="196">
        <v>385.875</v>
      </c>
      <c r="I200" s="197"/>
      <c r="J200" s="198">
        <f>ROUND(I200*H200,2)</f>
        <v>0</v>
      </c>
      <c r="K200" s="194" t="s">
        <v>136</v>
      </c>
      <c r="L200" s="38"/>
      <c r="M200" s="199" t="s">
        <v>1</v>
      </c>
      <c r="N200" s="200" t="s">
        <v>38</v>
      </c>
      <c r="O200" s="66"/>
      <c r="P200" s="201">
        <f>O200*H200</f>
        <v>0</v>
      </c>
      <c r="Q200" s="201">
        <v>6.0000000000000002E-5</v>
      </c>
      <c r="R200" s="201">
        <f>Q200*H200</f>
        <v>2.3152499999999999E-2</v>
      </c>
      <c r="S200" s="201">
        <v>0</v>
      </c>
      <c r="T200" s="202">
        <f>S200*H200</f>
        <v>0</v>
      </c>
      <c r="AR200" s="203" t="s">
        <v>211</v>
      </c>
      <c r="AT200" s="203" t="s">
        <v>132</v>
      </c>
      <c r="AU200" s="203" t="s">
        <v>83</v>
      </c>
      <c r="AY200" s="17" t="s">
        <v>130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81</v>
      </c>
      <c r="BK200" s="204">
        <f>ROUND(I200*H200,2)</f>
        <v>0</v>
      </c>
      <c r="BL200" s="17" t="s">
        <v>211</v>
      </c>
      <c r="BM200" s="203" t="s">
        <v>560</v>
      </c>
    </row>
    <row r="201" spans="2:65" s="12" customFormat="1" ht="11.25">
      <c r="B201" s="205"/>
      <c r="C201" s="206"/>
      <c r="D201" s="207" t="s">
        <v>139</v>
      </c>
      <c r="E201" s="208" t="s">
        <v>1</v>
      </c>
      <c r="F201" s="209" t="s">
        <v>561</v>
      </c>
      <c r="G201" s="206"/>
      <c r="H201" s="210">
        <v>385.875</v>
      </c>
      <c r="I201" s="211"/>
      <c r="J201" s="206"/>
      <c r="K201" s="206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139</v>
      </c>
      <c r="AU201" s="216" t="s">
        <v>83</v>
      </c>
      <c r="AV201" s="12" t="s">
        <v>83</v>
      </c>
      <c r="AW201" s="12" t="s">
        <v>30</v>
      </c>
      <c r="AX201" s="12" t="s">
        <v>81</v>
      </c>
      <c r="AY201" s="216" t="s">
        <v>130</v>
      </c>
    </row>
    <row r="202" spans="2:65" s="1" customFormat="1" ht="16.5" customHeight="1">
      <c r="B202" s="34"/>
      <c r="C202" s="239" t="s">
        <v>260</v>
      </c>
      <c r="D202" s="239" t="s">
        <v>205</v>
      </c>
      <c r="E202" s="240" t="s">
        <v>562</v>
      </c>
      <c r="F202" s="241" t="s">
        <v>563</v>
      </c>
      <c r="G202" s="242" t="s">
        <v>228</v>
      </c>
      <c r="H202" s="243">
        <v>22.5</v>
      </c>
      <c r="I202" s="244"/>
      <c r="J202" s="245">
        <f>ROUND(I202*H202,2)</f>
        <v>0</v>
      </c>
      <c r="K202" s="241" t="s">
        <v>1</v>
      </c>
      <c r="L202" s="246"/>
      <c r="M202" s="247" t="s">
        <v>1</v>
      </c>
      <c r="N202" s="248" t="s">
        <v>38</v>
      </c>
      <c r="O202" s="66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AR202" s="203" t="s">
        <v>290</v>
      </c>
      <c r="AT202" s="203" t="s">
        <v>205</v>
      </c>
      <c r="AU202" s="203" t="s">
        <v>83</v>
      </c>
      <c r="AY202" s="17" t="s">
        <v>130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81</v>
      </c>
      <c r="BK202" s="204">
        <f>ROUND(I202*H202,2)</f>
        <v>0</v>
      </c>
      <c r="BL202" s="17" t="s">
        <v>211</v>
      </c>
      <c r="BM202" s="203" t="s">
        <v>564</v>
      </c>
    </row>
    <row r="203" spans="2:65" s="12" customFormat="1" ht="11.25">
      <c r="B203" s="205"/>
      <c r="C203" s="206"/>
      <c r="D203" s="207" t="s">
        <v>139</v>
      </c>
      <c r="E203" s="208" t="s">
        <v>1</v>
      </c>
      <c r="F203" s="209" t="s">
        <v>565</v>
      </c>
      <c r="G203" s="206"/>
      <c r="H203" s="210">
        <v>22.5</v>
      </c>
      <c r="I203" s="211"/>
      <c r="J203" s="206"/>
      <c r="K203" s="206"/>
      <c r="L203" s="212"/>
      <c r="M203" s="254"/>
      <c r="N203" s="255"/>
      <c r="O203" s="255"/>
      <c r="P203" s="255"/>
      <c r="Q203" s="255"/>
      <c r="R203" s="255"/>
      <c r="S203" s="255"/>
      <c r="T203" s="256"/>
      <c r="AT203" s="216" t="s">
        <v>139</v>
      </c>
      <c r="AU203" s="216" t="s">
        <v>83</v>
      </c>
      <c r="AV203" s="12" t="s">
        <v>83</v>
      </c>
      <c r="AW203" s="12" t="s">
        <v>30</v>
      </c>
      <c r="AX203" s="12" t="s">
        <v>81</v>
      </c>
      <c r="AY203" s="216" t="s">
        <v>130</v>
      </c>
    </row>
    <row r="204" spans="2:65" s="1" customFormat="1" ht="6.95" customHeight="1">
      <c r="B204" s="49"/>
      <c r="C204" s="50"/>
      <c r="D204" s="50"/>
      <c r="E204" s="50"/>
      <c r="F204" s="50"/>
      <c r="G204" s="50"/>
      <c r="H204" s="50"/>
      <c r="I204" s="142"/>
      <c r="J204" s="50"/>
      <c r="K204" s="50"/>
      <c r="L204" s="38"/>
    </row>
  </sheetData>
  <sheetProtection algorithmName="SHA-512" hashValue="q+MK/DGPLkh/Xtb7EwybkQTetgwXi9kB33pIhBVY5oUVbnJJZVFDpq/EayXu4mB00+xF1SKomADaA62l4+HhkA==" saltValue="63XfmX/dc+4C5eV90id/1CZdensr66F7OmExb6pgRoTihs8YY175bsysZ5L/TReziYyAe0rm46FxbqnZaEnDUw==" spinCount="100000" sheet="1" objects="1" scenarios="1" formatColumns="0" formatRows="0" autoFilter="0"/>
  <autoFilter ref="C125:K203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6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98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83</v>
      </c>
    </row>
    <row r="4" spans="2:46" ht="24.95" customHeight="1">
      <c r="B4" s="20"/>
      <c r="D4" s="107" t="s">
        <v>99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1" t="str">
        <f>'Rekapitulace stavby'!K6</f>
        <v>Opěrná zeď</v>
      </c>
      <c r="F7" s="312"/>
      <c r="G7" s="312"/>
      <c r="H7" s="312"/>
      <c r="L7" s="20"/>
    </row>
    <row r="8" spans="2:46" s="1" customFormat="1" ht="12" customHeight="1">
      <c r="B8" s="38"/>
      <c r="D8" s="109" t="s">
        <v>100</v>
      </c>
      <c r="I8" s="110"/>
      <c r="L8" s="38"/>
    </row>
    <row r="9" spans="2:46" s="1" customFormat="1" ht="36.950000000000003" customHeight="1">
      <c r="B9" s="38"/>
      <c r="E9" s="313" t="s">
        <v>566</v>
      </c>
      <c r="F9" s="314"/>
      <c r="G9" s="314"/>
      <c r="H9" s="314"/>
      <c r="I9" s="110"/>
      <c r="L9" s="38"/>
    </row>
    <row r="10" spans="2:46" s="1" customFormat="1" ht="11.25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21</v>
      </c>
      <c r="I12" s="112" t="s">
        <v>22</v>
      </c>
      <c r="J12" s="113" t="str">
        <f>'Rekapitulace stavby'!AN8</f>
        <v>2. 5. 2019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/>
      </c>
      <c r="L14" s="38"/>
    </row>
    <row r="15" spans="2:46" s="1" customFormat="1" ht="18" customHeight="1">
      <c r="B15" s="38"/>
      <c r="E15" s="111" t="str">
        <f>IF('Rekapitulace stavby'!E11="","",'Rekapitulace stavby'!E11)</f>
        <v xml:space="preserve"> </v>
      </c>
      <c r="I15" s="112" t="s">
        <v>26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27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15" t="str">
        <f>'Rekapitulace stavby'!E14</f>
        <v>Vyplň údaj</v>
      </c>
      <c r="F18" s="316"/>
      <c r="G18" s="316"/>
      <c r="H18" s="316"/>
      <c r="I18" s="112" t="s">
        <v>26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29</v>
      </c>
      <c r="I20" s="112" t="s">
        <v>25</v>
      </c>
      <c r="J20" s="111" t="str">
        <f>IF('Rekapitulace stavby'!AN16="","",'Rekapitulace stavby'!AN16)</f>
        <v/>
      </c>
      <c r="L20" s="38"/>
    </row>
    <row r="21" spans="2:12" s="1" customFormat="1" ht="18" customHeight="1">
      <c r="B21" s="38"/>
      <c r="E21" s="111" t="str">
        <f>IF('Rekapitulace stavby'!E17="","",'Rekapitulace stavby'!E17)</f>
        <v xml:space="preserve"> </v>
      </c>
      <c r="I21" s="112" t="s">
        <v>26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31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26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32</v>
      </c>
      <c r="I26" s="110"/>
      <c r="L26" s="38"/>
    </row>
    <row r="27" spans="2:12" s="7" customFormat="1" ht="16.5" customHeight="1">
      <c r="B27" s="114"/>
      <c r="E27" s="317" t="s">
        <v>1</v>
      </c>
      <c r="F27" s="317"/>
      <c r="G27" s="317"/>
      <c r="H27" s="317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33</v>
      </c>
      <c r="I30" s="110"/>
      <c r="J30" s="118">
        <f>ROUND(J122,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35</v>
      </c>
      <c r="I32" s="120" t="s">
        <v>34</v>
      </c>
      <c r="J32" s="119" t="s">
        <v>36</v>
      </c>
      <c r="L32" s="38"/>
    </row>
    <row r="33" spans="2:12" s="1" customFormat="1" ht="14.45" customHeight="1">
      <c r="B33" s="38"/>
      <c r="D33" s="121" t="s">
        <v>37</v>
      </c>
      <c r="E33" s="109" t="s">
        <v>38</v>
      </c>
      <c r="F33" s="122">
        <f>ROUND((SUM(BE122:BE205)),  2)</f>
        <v>0</v>
      </c>
      <c r="I33" s="123">
        <v>0.21</v>
      </c>
      <c r="J33" s="122">
        <f>ROUND(((SUM(BE122:BE205))*I33),  2)</f>
        <v>0</v>
      </c>
      <c r="L33" s="38"/>
    </row>
    <row r="34" spans="2:12" s="1" customFormat="1" ht="14.45" customHeight="1">
      <c r="B34" s="38"/>
      <c r="E34" s="109" t="s">
        <v>39</v>
      </c>
      <c r="F34" s="122">
        <f>ROUND((SUM(BF122:BF205)),  2)</f>
        <v>0</v>
      </c>
      <c r="I34" s="123">
        <v>0.15</v>
      </c>
      <c r="J34" s="122">
        <f>ROUND(((SUM(BF122:BF205))*I34),  2)</f>
        <v>0</v>
      </c>
      <c r="L34" s="38"/>
    </row>
    <row r="35" spans="2:12" s="1" customFormat="1" ht="14.45" hidden="1" customHeight="1">
      <c r="B35" s="38"/>
      <c r="E35" s="109" t="s">
        <v>40</v>
      </c>
      <c r="F35" s="122">
        <f>ROUND((SUM(BG122:BG205)),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41</v>
      </c>
      <c r="F36" s="122">
        <f>ROUND((SUM(BH122:BH205)),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42</v>
      </c>
      <c r="F37" s="122">
        <f>ROUND((SUM(BI122:BI205)),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46</v>
      </c>
      <c r="E50" s="133"/>
      <c r="F50" s="133"/>
      <c r="G50" s="132" t="s">
        <v>47</v>
      </c>
      <c r="H50" s="133"/>
      <c r="I50" s="134"/>
      <c r="J50" s="133"/>
      <c r="K50" s="133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5" t="s">
        <v>48</v>
      </c>
      <c r="E61" s="136"/>
      <c r="F61" s="137" t="s">
        <v>49</v>
      </c>
      <c r="G61" s="135" t="s">
        <v>48</v>
      </c>
      <c r="H61" s="136"/>
      <c r="I61" s="138"/>
      <c r="J61" s="139" t="s">
        <v>49</v>
      </c>
      <c r="K61" s="136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2" t="s">
        <v>50</v>
      </c>
      <c r="E65" s="133"/>
      <c r="F65" s="133"/>
      <c r="G65" s="132" t="s">
        <v>51</v>
      </c>
      <c r="H65" s="133"/>
      <c r="I65" s="134"/>
      <c r="J65" s="133"/>
      <c r="K65" s="133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5" t="s">
        <v>48</v>
      </c>
      <c r="E76" s="136"/>
      <c r="F76" s="137" t="s">
        <v>49</v>
      </c>
      <c r="G76" s="135" t="s">
        <v>48</v>
      </c>
      <c r="H76" s="136"/>
      <c r="I76" s="138"/>
      <c r="J76" s="139" t="s">
        <v>49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102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8" t="str">
        <f>E7</f>
        <v>Opěrná zeď</v>
      </c>
      <c r="F85" s="319"/>
      <c r="G85" s="319"/>
      <c r="H85" s="319"/>
      <c r="I85" s="110"/>
      <c r="J85" s="35"/>
      <c r="K85" s="35"/>
      <c r="L85" s="38"/>
    </row>
    <row r="86" spans="2:47" s="1" customFormat="1" ht="12" customHeight="1">
      <c r="B86" s="34"/>
      <c r="C86" s="29" t="s">
        <v>100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90" t="str">
        <f>E9</f>
        <v>VRN - Vedlejší rozpočtové náklady</v>
      </c>
      <c r="F87" s="320"/>
      <c r="G87" s="320"/>
      <c r="H87" s="320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2. 5. 2019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15.2" customHeight="1">
      <c r="B91" s="34"/>
      <c r="C91" s="29" t="s">
        <v>24</v>
      </c>
      <c r="D91" s="35"/>
      <c r="E91" s="35"/>
      <c r="F91" s="27" t="str">
        <f>E15</f>
        <v xml:space="preserve"> </v>
      </c>
      <c r="G91" s="35"/>
      <c r="H91" s="35"/>
      <c r="I91" s="112" t="s">
        <v>29</v>
      </c>
      <c r="J91" s="32" t="str">
        <f>E21</f>
        <v xml:space="preserve"> </v>
      </c>
      <c r="K91" s="35"/>
      <c r="L91" s="38"/>
    </row>
    <row r="92" spans="2:47" s="1" customFormat="1" ht="15.2" customHeight="1">
      <c r="B92" s="34"/>
      <c r="C92" s="29" t="s">
        <v>27</v>
      </c>
      <c r="D92" s="35"/>
      <c r="E92" s="35"/>
      <c r="F92" s="27" t="str">
        <f>IF(E18="","",E18)</f>
        <v>Vyplň údaj</v>
      </c>
      <c r="G92" s="35"/>
      <c r="H92" s="35"/>
      <c r="I92" s="112" t="s">
        <v>31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103</v>
      </c>
      <c r="D94" s="147"/>
      <c r="E94" s="147"/>
      <c r="F94" s="147"/>
      <c r="G94" s="147"/>
      <c r="H94" s="147"/>
      <c r="I94" s="148"/>
      <c r="J94" s="149" t="s">
        <v>104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105</v>
      </c>
      <c r="D96" s="35"/>
      <c r="E96" s="35"/>
      <c r="F96" s="35"/>
      <c r="G96" s="35"/>
      <c r="H96" s="35"/>
      <c r="I96" s="110"/>
      <c r="J96" s="79">
        <f>J122</f>
        <v>0</v>
      </c>
      <c r="K96" s="35"/>
      <c r="L96" s="38"/>
      <c r="AU96" s="17" t="s">
        <v>106</v>
      </c>
    </row>
    <row r="97" spans="2:12" s="8" customFormat="1" ht="24.95" customHeight="1">
      <c r="B97" s="151"/>
      <c r="C97" s="152"/>
      <c r="D97" s="153" t="s">
        <v>566</v>
      </c>
      <c r="E97" s="154"/>
      <c r="F97" s="154"/>
      <c r="G97" s="154"/>
      <c r="H97" s="154"/>
      <c r="I97" s="155"/>
      <c r="J97" s="156">
        <f>J123</f>
        <v>0</v>
      </c>
      <c r="K97" s="152"/>
      <c r="L97" s="157"/>
    </row>
    <row r="98" spans="2:12" s="9" customFormat="1" ht="19.899999999999999" customHeight="1">
      <c r="B98" s="158"/>
      <c r="C98" s="159"/>
      <c r="D98" s="160" t="s">
        <v>567</v>
      </c>
      <c r="E98" s="161"/>
      <c r="F98" s="161"/>
      <c r="G98" s="161"/>
      <c r="H98" s="161"/>
      <c r="I98" s="162"/>
      <c r="J98" s="163">
        <f>J124</f>
        <v>0</v>
      </c>
      <c r="K98" s="159"/>
      <c r="L98" s="164"/>
    </row>
    <row r="99" spans="2:12" s="9" customFormat="1" ht="19.899999999999999" customHeight="1">
      <c r="B99" s="158"/>
      <c r="C99" s="159"/>
      <c r="D99" s="160" t="s">
        <v>568</v>
      </c>
      <c r="E99" s="161"/>
      <c r="F99" s="161"/>
      <c r="G99" s="161"/>
      <c r="H99" s="161"/>
      <c r="I99" s="162"/>
      <c r="J99" s="163">
        <f>J170</f>
        <v>0</v>
      </c>
      <c r="K99" s="159"/>
      <c r="L99" s="164"/>
    </row>
    <row r="100" spans="2:12" s="9" customFormat="1" ht="19.899999999999999" customHeight="1">
      <c r="B100" s="158"/>
      <c r="C100" s="159"/>
      <c r="D100" s="160" t="s">
        <v>569</v>
      </c>
      <c r="E100" s="161"/>
      <c r="F100" s="161"/>
      <c r="G100" s="161"/>
      <c r="H100" s="161"/>
      <c r="I100" s="162"/>
      <c r="J100" s="163">
        <f>J179</f>
        <v>0</v>
      </c>
      <c r="K100" s="159"/>
      <c r="L100" s="164"/>
    </row>
    <row r="101" spans="2:12" s="9" customFormat="1" ht="19.899999999999999" customHeight="1">
      <c r="B101" s="158"/>
      <c r="C101" s="159"/>
      <c r="D101" s="160" t="s">
        <v>570</v>
      </c>
      <c r="E101" s="161"/>
      <c r="F101" s="161"/>
      <c r="G101" s="161"/>
      <c r="H101" s="161"/>
      <c r="I101" s="162"/>
      <c r="J101" s="163">
        <f>J188</f>
        <v>0</v>
      </c>
      <c r="K101" s="159"/>
      <c r="L101" s="164"/>
    </row>
    <row r="102" spans="2:12" s="9" customFormat="1" ht="19.899999999999999" customHeight="1">
      <c r="B102" s="158"/>
      <c r="C102" s="159"/>
      <c r="D102" s="160" t="s">
        <v>571</v>
      </c>
      <c r="E102" s="161"/>
      <c r="F102" s="161"/>
      <c r="G102" s="161"/>
      <c r="H102" s="161"/>
      <c r="I102" s="162"/>
      <c r="J102" s="163">
        <f>J191</f>
        <v>0</v>
      </c>
      <c r="K102" s="159"/>
      <c r="L102" s="164"/>
    </row>
    <row r="103" spans="2:12" s="1" customFormat="1" ht="21.75" customHeight="1">
      <c r="B103" s="34"/>
      <c r="C103" s="35"/>
      <c r="D103" s="35"/>
      <c r="E103" s="35"/>
      <c r="F103" s="35"/>
      <c r="G103" s="35"/>
      <c r="H103" s="35"/>
      <c r="I103" s="110"/>
      <c r="J103" s="35"/>
      <c r="K103" s="35"/>
      <c r="L103" s="38"/>
    </row>
    <row r="104" spans="2:12" s="1" customFormat="1" ht="6.95" customHeight="1">
      <c r="B104" s="49"/>
      <c r="C104" s="50"/>
      <c r="D104" s="50"/>
      <c r="E104" s="50"/>
      <c r="F104" s="50"/>
      <c r="G104" s="50"/>
      <c r="H104" s="50"/>
      <c r="I104" s="142"/>
      <c r="J104" s="50"/>
      <c r="K104" s="50"/>
      <c r="L104" s="38"/>
    </row>
    <row r="108" spans="2:12" s="1" customFormat="1" ht="6.95" customHeight="1">
      <c r="B108" s="51"/>
      <c r="C108" s="52"/>
      <c r="D108" s="52"/>
      <c r="E108" s="52"/>
      <c r="F108" s="52"/>
      <c r="G108" s="52"/>
      <c r="H108" s="52"/>
      <c r="I108" s="145"/>
      <c r="J108" s="52"/>
      <c r="K108" s="52"/>
      <c r="L108" s="38"/>
    </row>
    <row r="109" spans="2:12" s="1" customFormat="1" ht="24.95" customHeight="1">
      <c r="B109" s="34"/>
      <c r="C109" s="23" t="s">
        <v>115</v>
      </c>
      <c r="D109" s="35"/>
      <c r="E109" s="35"/>
      <c r="F109" s="35"/>
      <c r="G109" s="35"/>
      <c r="H109" s="35"/>
      <c r="I109" s="110"/>
      <c r="J109" s="35"/>
      <c r="K109" s="35"/>
      <c r="L109" s="38"/>
    </row>
    <row r="110" spans="2:12" s="1" customFormat="1" ht="6.95" customHeight="1">
      <c r="B110" s="34"/>
      <c r="C110" s="35"/>
      <c r="D110" s="35"/>
      <c r="E110" s="35"/>
      <c r="F110" s="35"/>
      <c r="G110" s="35"/>
      <c r="H110" s="35"/>
      <c r="I110" s="110"/>
      <c r="J110" s="35"/>
      <c r="K110" s="35"/>
      <c r="L110" s="38"/>
    </row>
    <row r="111" spans="2:12" s="1" customFormat="1" ht="12" customHeight="1">
      <c r="B111" s="34"/>
      <c r="C111" s="29" t="s">
        <v>16</v>
      </c>
      <c r="D111" s="35"/>
      <c r="E111" s="35"/>
      <c r="F111" s="35"/>
      <c r="G111" s="35"/>
      <c r="H111" s="35"/>
      <c r="I111" s="110"/>
      <c r="J111" s="35"/>
      <c r="K111" s="35"/>
      <c r="L111" s="38"/>
    </row>
    <row r="112" spans="2:12" s="1" customFormat="1" ht="16.5" customHeight="1">
      <c r="B112" s="34"/>
      <c r="C112" s="35"/>
      <c r="D112" s="35"/>
      <c r="E112" s="318" t="str">
        <f>E7</f>
        <v>Opěrná zeď</v>
      </c>
      <c r="F112" s="319"/>
      <c r="G112" s="319"/>
      <c r="H112" s="319"/>
      <c r="I112" s="110"/>
      <c r="J112" s="35"/>
      <c r="K112" s="35"/>
      <c r="L112" s="38"/>
    </row>
    <row r="113" spans="2:65" s="1" customFormat="1" ht="12" customHeight="1">
      <c r="B113" s="34"/>
      <c r="C113" s="29" t="s">
        <v>100</v>
      </c>
      <c r="D113" s="35"/>
      <c r="E113" s="35"/>
      <c r="F113" s="35"/>
      <c r="G113" s="35"/>
      <c r="H113" s="35"/>
      <c r="I113" s="110"/>
      <c r="J113" s="35"/>
      <c r="K113" s="35"/>
      <c r="L113" s="38"/>
    </row>
    <row r="114" spans="2:65" s="1" customFormat="1" ht="16.5" customHeight="1">
      <c r="B114" s="34"/>
      <c r="C114" s="35"/>
      <c r="D114" s="35"/>
      <c r="E114" s="290" t="str">
        <f>E9</f>
        <v>VRN - Vedlejší rozpočtové náklady</v>
      </c>
      <c r="F114" s="320"/>
      <c r="G114" s="320"/>
      <c r="H114" s="320"/>
      <c r="I114" s="110"/>
      <c r="J114" s="35"/>
      <c r="K114" s="35"/>
      <c r="L114" s="38"/>
    </row>
    <row r="115" spans="2:65" s="1" customFormat="1" ht="6.95" customHeight="1">
      <c r="B115" s="34"/>
      <c r="C115" s="35"/>
      <c r="D115" s="35"/>
      <c r="E115" s="35"/>
      <c r="F115" s="35"/>
      <c r="G115" s="35"/>
      <c r="H115" s="35"/>
      <c r="I115" s="110"/>
      <c r="J115" s="35"/>
      <c r="K115" s="35"/>
      <c r="L115" s="38"/>
    </row>
    <row r="116" spans="2:65" s="1" customFormat="1" ht="12" customHeight="1">
      <c r="B116" s="34"/>
      <c r="C116" s="29" t="s">
        <v>20</v>
      </c>
      <c r="D116" s="35"/>
      <c r="E116" s="35"/>
      <c r="F116" s="27" t="str">
        <f>F12</f>
        <v xml:space="preserve"> </v>
      </c>
      <c r="G116" s="35"/>
      <c r="H116" s="35"/>
      <c r="I116" s="112" t="s">
        <v>22</v>
      </c>
      <c r="J116" s="61" t="str">
        <f>IF(J12="","",J12)</f>
        <v>2. 5. 2019</v>
      </c>
      <c r="K116" s="35"/>
      <c r="L116" s="38"/>
    </row>
    <row r="117" spans="2:65" s="1" customFormat="1" ht="6.95" customHeight="1">
      <c r="B117" s="34"/>
      <c r="C117" s="35"/>
      <c r="D117" s="35"/>
      <c r="E117" s="35"/>
      <c r="F117" s="35"/>
      <c r="G117" s="35"/>
      <c r="H117" s="35"/>
      <c r="I117" s="110"/>
      <c r="J117" s="35"/>
      <c r="K117" s="35"/>
      <c r="L117" s="38"/>
    </row>
    <row r="118" spans="2:65" s="1" customFormat="1" ht="15.2" customHeight="1">
      <c r="B118" s="34"/>
      <c r="C118" s="29" t="s">
        <v>24</v>
      </c>
      <c r="D118" s="35"/>
      <c r="E118" s="35"/>
      <c r="F118" s="27" t="str">
        <f>E15</f>
        <v xml:space="preserve"> </v>
      </c>
      <c r="G118" s="35"/>
      <c r="H118" s="35"/>
      <c r="I118" s="112" t="s">
        <v>29</v>
      </c>
      <c r="J118" s="32" t="str">
        <f>E21</f>
        <v xml:space="preserve"> </v>
      </c>
      <c r="K118" s="35"/>
      <c r="L118" s="38"/>
    </row>
    <row r="119" spans="2:65" s="1" customFormat="1" ht="15.2" customHeight="1">
      <c r="B119" s="34"/>
      <c r="C119" s="29" t="s">
        <v>27</v>
      </c>
      <c r="D119" s="35"/>
      <c r="E119" s="35"/>
      <c r="F119" s="27" t="str">
        <f>IF(E18="","",E18)</f>
        <v>Vyplň údaj</v>
      </c>
      <c r="G119" s="35"/>
      <c r="H119" s="35"/>
      <c r="I119" s="112" t="s">
        <v>31</v>
      </c>
      <c r="J119" s="32" t="str">
        <f>E24</f>
        <v xml:space="preserve"> </v>
      </c>
      <c r="K119" s="35"/>
      <c r="L119" s="38"/>
    </row>
    <row r="120" spans="2:65" s="1" customFormat="1" ht="10.35" customHeight="1">
      <c r="B120" s="34"/>
      <c r="C120" s="35"/>
      <c r="D120" s="35"/>
      <c r="E120" s="35"/>
      <c r="F120" s="35"/>
      <c r="G120" s="35"/>
      <c r="H120" s="35"/>
      <c r="I120" s="110"/>
      <c r="J120" s="35"/>
      <c r="K120" s="35"/>
      <c r="L120" s="38"/>
    </row>
    <row r="121" spans="2:65" s="10" customFormat="1" ht="29.25" customHeight="1">
      <c r="B121" s="165"/>
      <c r="C121" s="166" t="s">
        <v>116</v>
      </c>
      <c r="D121" s="167" t="s">
        <v>58</v>
      </c>
      <c r="E121" s="167" t="s">
        <v>54</v>
      </c>
      <c r="F121" s="167" t="s">
        <v>55</v>
      </c>
      <c r="G121" s="167" t="s">
        <v>117</v>
      </c>
      <c r="H121" s="167" t="s">
        <v>118</v>
      </c>
      <c r="I121" s="168" t="s">
        <v>119</v>
      </c>
      <c r="J121" s="169" t="s">
        <v>104</v>
      </c>
      <c r="K121" s="170" t="s">
        <v>120</v>
      </c>
      <c r="L121" s="171"/>
      <c r="M121" s="70" t="s">
        <v>1</v>
      </c>
      <c r="N121" s="71" t="s">
        <v>37</v>
      </c>
      <c r="O121" s="71" t="s">
        <v>121</v>
      </c>
      <c r="P121" s="71" t="s">
        <v>122</v>
      </c>
      <c r="Q121" s="71" t="s">
        <v>123</v>
      </c>
      <c r="R121" s="71" t="s">
        <v>124</v>
      </c>
      <c r="S121" s="71" t="s">
        <v>125</v>
      </c>
      <c r="T121" s="72" t="s">
        <v>126</v>
      </c>
    </row>
    <row r="122" spans="2:65" s="1" customFormat="1" ht="22.9" customHeight="1">
      <c r="B122" s="34"/>
      <c r="C122" s="77" t="s">
        <v>127</v>
      </c>
      <c r="D122" s="35"/>
      <c r="E122" s="35"/>
      <c r="F122" s="35"/>
      <c r="G122" s="35"/>
      <c r="H122" s="35"/>
      <c r="I122" s="110"/>
      <c r="J122" s="172">
        <f>BK122</f>
        <v>0</v>
      </c>
      <c r="K122" s="35"/>
      <c r="L122" s="38"/>
      <c r="M122" s="73"/>
      <c r="N122" s="74"/>
      <c r="O122" s="74"/>
      <c r="P122" s="173">
        <f>P123</f>
        <v>0</v>
      </c>
      <c r="Q122" s="74"/>
      <c r="R122" s="173">
        <f>R123</f>
        <v>0</v>
      </c>
      <c r="S122" s="74"/>
      <c r="T122" s="174">
        <f>T123</f>
        <v>0</v>
      </c>
      <c r="AT122" s="17" t="s">
        <v>72</v>
      </c>
      <c r="AU122" s="17" t="s">
        <v>106</v>
      </c>
      <c r="BK122" s="175">
        <f>BK123</f>
        <v>0</v>
      </c>
    </row>
    <row r="123" spans="2:65" s="11" customFormat="1" ht="25.9" customHeight="1">
      <c r="B123" s="176"/>
      <c r="C123" s="177"/>
      <c r="D123" s="178" t="s">
        <v>72</v>
      </c>
      <c r="E123" s="179" t="s">
        <v>96</v>
      </c>
      <c r="F123" s="179" t="s">
        <v>97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P124+P170+P179+P188+P191</f>
        <v>0</v>
      </c>
      <c r="Q123" s="184"/>
      <c r="R123" s="185">
        <f>R124+R170+R179+R188+R191</f>
        <v>0</v>
      </c>
      <c r="S123" s="184"/>
      <c r="T123" s="186">
        <f>T124+T170+T179+T188+T191</f>
        <v>0</v>
      </c>
      <c r="AR123" s="187" t="s">
        <v>153</v>
      </c>
      <c r="AT123" s="188" t="s">
        <v>72</v>
      </c>
      <c r="AU123" s="188" t="s">
        <v>73</v>
      </c>
      <c r="AY123" s="187" t="s">
        <v>130</v>
      </c>
      <c r="BK123" s="189">
        <f>BK124+BK170+BK179+BK188+BK191</f>
        <v>0</v>
      </c>
    </row>
    <row r="124" spans="2:65" s="11" customFormat="1" ht="22.9" customHeight="1">
      <c r="B124" s="176"/>
      <c r="C124" s="177"/>
      <c r="D124" s="178" t="s">
        <v>72</v>
      </c>
      <c r="E124" s="190" t="s">
        <v>572</v>
      </c>
      <c r="F124" s="190" t="s">
        <v>573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SUM(P125:P169)</f>
        <v>0</v>
      </c>
      <c r="Q124" s="184"/>
      <c r="R124" s="185">
        <f>SUM(R125:R169)</f>
        <v>0</v>
      </c>
      <c r="S124" s="184"/>
      <c r="T124" s="186">
        <f>SUM(T125:T169)</f>
        <v>0</v>
      </c>
      <c r="AR124" s="187" t="s">
        <v>153</v>
      </c>
      <c r="AT124" s="188" t="s">
        <v>72</v>
      </c>
      <c r="AU124" s="188" t="s">
        <v>81</v>
      </c>
      <c r="AY124" s="187" t="s">
        <v>130</v>
      </c>
      <c r="BK124" s="189">
        <f>SUM(BK125:BK169)</f>
        <v>0</v>
      </c>
    </row>
    <row r="125" spans="2:65" s="1" customFormat="1" ht="16.5" customHeight="1">
      <c r="B125" s="34"/>
      <c r="C125" s="192" t="s">
        <v>81</v>
      </c>
      <c r="D125" s="192" t="s">
        <v>132</v>
      </c>
      <c r="E125" s="193" t="s">
        <v>574</v>
      </c>
      <c r="F125" s="194" t="s">
        <v>575</v>
      </c>
      <c r="G125" s="195" t="s">
        <v>576</v>
      </c>
      <c r="H125" s="196">
        <v>1</v>
      </c>
      <c r="I125" s="197"/>
      <c r="J125" s="198">
        <f>ROUND(I125*H125,2)</f>
        <v>0</v>
      </c>
      <c r="K125" s="194" t="s">
        <v>136</v>
      </c>
      <c r="L125" s="38"/>
      <c r="M125" s="199" t="s">
        <v>1</v>
      </c>
      <c r="N125" s="200" t="s">
        <v>38</v>
      </c>
      <c r="O125" s="66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AR125" s="203" t="s">
        <v>577</v>
      </c>
      <c r="AT125" s="203" t="s">
        <v>132</v>
      </c>
      <c r="AU125" s="203" t="s">
        <v>83</v>
      </c>
      <c r="AY125" s="17" t="s">
        <v>130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7" t="s">
        <v>81</v>
      </c>
      <c r="BK125" s="204">
        <f>ROUND(I125*H125,2)</f>
        <v>0</v>
      </c>
      <c r="BL125" s="17" t="s">
        <v>577</v>
      </c>
      <c r="BM125" s="203" t="s">
        <v>578</v>
      </c>
    </row>
    <row r="126" spans="2:65" s="12" customFormat="1" ht="11.25">
      <c r="B126" s="205"/>
      <c r="C126" s="206"/>
      <c r="D126" s="207" t="s">
        <v>139</v>
      </c>
      <c r="E126" s="208" t="s">
        <v>1</v>
      </c>
      <c r="F126" s="209" t="s">
        <v>579</v>
      </c>
      <c r="G126" s="206"/>
      <c r="H126" s="210">
        <v>1</v>
      </c>
      <c r="I126" s="211"/>
      <c r="J126" s="206"/>
      <c r="K126" s="206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139</v>
      </c>
      <c r="AU126" s="216" t="s">
        <v>83</v>
      </c>
      <c r="AV126" s="12" t="s">
        <v>83</v>
      </c>
      <c r="AW126" s="12" t="s">
        <v>30</v>
      </c>
      <c r="AX126" s="12" t="s">
        <v>81</v>
      </c>
      <c r="AY126" s="216" t="s">
        <v>130</v>
      </c>
    </row>
    <row r="127" spans="2:65" s="1" customFormat="1" ht="16.5" customHeight="1">
      <c r="B127" s="34"/>
      <c r="C127" s="192" t="s">
        <v>83</v>
      </c>
      <c r="D127" s="192" t="s">
        <v>132</v>
      </c>
      <c r="E127" s="193" t="s">
        <v>580</v>
      </c>
      <c r="F127" s="194" t="s">
        <v>581</v>
      </c>
      <c r="G127" s="195" t="s">
        <v>576</v>
      </c>
      <c r="H127" s="196">
        <v>5</v>
      </c>
      <c r="I127" s="197"/>
      <c r="J127" s="198">
        <f>ROUND(I127*H127,2)</f>
        <v>0</v>
      </c>
      <c r="K127" s="194" t="s">
        <v>136</v>
      </c>
      <c r="L127" s="38"/>
      <c r="M127" s="199" t="s">
        <v>1</v>
      </c>
      <c r="N127" s="200" t="s">
        <v>38</v>
      </c>
      <c r="O127" s="66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AR127" s="203" t="s">
        <v>577</v>
      </c>
      <c r="AT127" s="203" t="s">
        <v>132</v>
      </c>
      <c r="AU127" s="203" t="s">
        <v>83</v>
      </c>
      <c r="AY127" s="17" t="s">
        <v>130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7" t="s">
        <v>81</v>
      </c>
      <c r="BK127" s="204">
        <f>ROUND(I127*H127,2)</f>
        <v>0</v>
      </c>
      <c r="BL127" s="17" t="s">
        <v>577</v>
      </c>
      <c r="BM127" s="203" t="s">
        <v>582</v>
      </c>
    </row>
    <row r="128" spans="2:65" s="12" customFormat="1" ht="11.25">
      <c r="B128" s="205"/>
      <c r="C128" s="206"/>
      <c r="D128" s="207" t="s">
        <v>139</v>
      </c>
      <c r="E128" s="208" t="s">
        <v>1</v>
      </c>
      <c r="F128" s="209" t="s">
        <v>583</v>
      </c>
      <c r="G128" s="206"/>
      <c r="H128" s="210">
        <v>1</v>
      </c>
      <c r="I128" s="211"/>
      <c r="J128" s="206"/>
      <c r="K128" s="206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139</v>
      </c>
      <c r="AU128" s="216" t="s">
        <v>83</v>
      </c>
      <c r="AV128" s="12" t="s">
        <v>83</v>
      </c>
      <c r="AW128" s="12" t="s">
        <v>30</v>
      </c>
      <c r="AX128" s="12" t="s">
        <v>73</v>
      </c>
      <c r="AY128" s="216" t="s">
        <v>130</v>
      </c>
    </row>
    <row r="129" spans="2:65" s="12" customFormat="1" ht="11.25">
      <c r="B129" s="205"/>
      <c r="C129" s="206"/>
      <c r="D129" s="207" t="s">
        <v>139</v>
      </c>
      <c r="E129" s="208" t="s">
        <v>1</v>
      </c>
      <c r="F129" s="209" t="s">
        <v>584</v>
      </c>
      <c r="G129" s="206"/>
      <c r="H129" s="210">
        <v>1</v>
      </c>
      <c r="I129" s="211"/>
      <c r="J129" s="206"/>
      <c r="K129" s="206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139</v>
      </c>
      <c r="AU129" s="216" t="s">
        <v>83</v>
      </c>
      <c r="AV129" s="12" t="s">
        <v>83</v>
      </c>
      <c r="AW129" s="12" t="s">
        <v>30</v>
      </c>
      <c r="AX129" s="12" t="s">
        <v>73</v>
      </c>
      <c r="AY129" s="216" t="s">
        <v>130</v>
      </c>
    </row>
    <row r="130" spans="2:65" s="12" customFormat="1" ht="11.25">
      <c r="B130" s="205"/>
      <c r="C130" s="206"/>
      <c r="D130" s="207" t="s">
        <v>139</v>
      </c>
      <c r="E130" s="208" t="s">
        <v>1</v>
      </c>
      <c r="F130" s="209" t="s">
        <v>585</v>
      </c>
      <c r="G130" s="206"/>
      <c r="H130" s="210">
        <v>1</v>
      </c>
      <c r="I130" s="211"/>
      <c r="J130" s="206"/>
      <c r="K130" s="206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139</v>
      </c>
      <c r="AU130" s="216" t="s">
        <v>83</v>
      </c>
      <c r="AV130" s="12" t="s">
        <v>83</v>
      </c>
      <c r="AW130" s="12" t="s">
        <v>30</v>
      </c>
      <c r="AX130" s="12" t="s">
        <v>73</v>
      </c>
      <c r="AY130" s="216" t="s">
        <v>130</v>
      </c>
    </row>
    <row r="131" spans="2:65" s="12" customFormat="1" ht="11.25">
      <c r="B131" s="205"/>
      <c r="C131" s="206"/>
      <c r="D131" s="207" t="s">
        <v>139</v>
      </c>
      <c r="E131" s="208" t="s">
        <v>1</v>
      </c>
      <c r="F131" s="209" t="s">
        <v>586</v>
      </c>
      <c r="G131" s="206"/>
      <c r="H131" s="210">
        <v>1</v>
      </c>
      <c r="I131" s="211"/>
      <c r="J131" s="206"/>
      <c r="K131" s="206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139</v>
      </c>
      <c r="AU131" s="216" t="s">
        <v>83</v>
      </c>
      <c r="AV131" s="12" t="s">
        <v>83</v>
      </c>
      <c r="AW131" s="12" t="s">
        <v>30</v>
      </c>
      <c r="AX131" s="12" t="s">
        <v>73</v>
      </c>
      <c r="AY131" s="216" t="s">
        <v>130</v>
      </c>
    </row>
    <row r="132" spans="2:65" s="12" customFormat="1" ht="11.25">
      <c r="B132" s="205"/>
      <c r="C132" s="206"/>
      <c r="D132" s="207" t="s">
        <v>139</v>
      </c>
      <c r="E132" s="208" t="s">
        <v>1</v>
      </c>
      <c r="F132" s="209" t="s">
        <v>587</v>
      </c>
      <c r="G132" s="206"/>
      <c r="H132" s="210">
        <v>1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139</v>
      </c>
      <c r="AU132" s="216" t="s">
        <v>83</v>
      </c>
      <c r="AV132" s="12" t="s">
        <v>83</v>
      </c>
      <c r="AW132" s="12" t="s">
        <v>30</v>
      </c>
      <c r="AX132" s="12" t="s">
        <v>73</v>
      </c>
      <c r="AY132" s="216" t="s">
        <v>130</v>
      </c>
    </row>
    <row r="133" spans="2:65" s="13" customFormat="1" ht="11.25">
      <c r="B133" s="217"/>
      <c r="C133" s="218"/>
      <c r="D133" s="207" t="s">
        <v>139</v>
      </c>
      <c r="E133" s="219" t="s">
        <v>1</v>
      </c>
      <c r="F133" s="220" t="s">
        <v>183</v>
      </c>
      <c r="G133" s="218"/>
      <c r="H133" s="221">
        <v>5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139</v>
      </c>
      <c r="AU133" s="227" t="s">
        <v>83</v>
      </c>
      <c r="AV133" s="13" t="s">
        <v>137</v>
      </c>
      <c r="AW133" s="13" t="s">
        <v>30</v>
      </c>
      <c r="AX133" s="13" t="s">
        <v>81</v>
      </c>
      <c r="AY133" s="227" t="s">
        <v>130</v>
      </c>
    </row>
    <row r="134" spans="2:65" s="1" customFormat="1" ht="16.5" customHeight="1">
      <c r="B134" s="34"/>
      <c r="C134" s="192" t="s">
        <v>144</v>
      </c>
      <c r="D134" s="192" t="s">
        <v>132</v>
      </c>
      <c r="E134" s="193" t="s">
        <v>588</v>
      </c>
      <c r="F134" s="194" t="s">
        <v>589</v>
      </c>
      <c r="G134" s="195" t="s">
        <v>576</v>
      </c>
      <c r="H134" s="196">
        <v>5</v>
      </c>
      <c r="I134" s="197"/>
      <c r="J134" s="198">
        <f>ROUND(I134*H134,2)</f>
        <v>0</v>
      </c>
      <c r="K134" s="194" t="s">
        <v>136</v>
      </c>
      <c r="L134" s="38"/>
      <c r="M134" s="199" t="s">
        <v>1</v>
      </c>
      <c r="N134" s="200" t="s">
        <v>38</v>
      </c>
      <c r="O134" s="66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AR134" s="203" t="s">
        <v>577</v>
      </c>
      <c r="AT134" s="203" t="s">
        <v>132</v>
      </c>
      <c r="AU134" s="203" t="s">
        <v>83</v>
      </c>
      <c r="AY134" s="17" t="s">
        <v>130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81</v>
      </c>
      <c r="BK134" s="204">
        <f>ROUND(I134*H134,2)</f>
        <v>0</v>
      </c>
      <c r="BL134" s="17" t="s">
        <v>577</v>
      </c>
      <c r="BM134" s="203" t="s">
        <v>590</v>
      </c>
    </row>
    <row r="135" spans="2:65" s="12" customFormat="1" ht="11.25">
      <c r="B135" s="205"/>
      <c r="C135" s="206"/>
      <c r="D135" s="207" t="s">
        <v>139</v>
      </c>
      <c r="E135" s="208" t="s">
        <v>1</v>
      </c>
      <c r="F135" s="209" t="s">
        <v>583</v>
      </c>
      <c r="G135" s="206"/>
      <c r="H135" s="210">
        <v>1</v>
      </c>
      <c r="I135" s="211"/>
      <c r="J135" s="206"/>
      <c r="K135" s="206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139</v>
      </c>
      <c r="AU135" s="216" t="s">
        <v>83</v>
      </c>
      <c r="AV135" s="12" t="s">
        <v>83</v>
      </c>
      <c r="AW135" s="12" t="s">
        <v>30</v>
      </c>
      <c r="AX135" s="12" t="s">
        <v>73</v>
      </c>
      <c r="AY135" s="216" t="s">
        <v>130</v>
      </c>
    </row>
    <row r="136" spans="2:65" s="12" customFormat="1" ht="11.25">
      <c r="B136" s="205"/>
      <c r="C136" s="206"/>
      <c r="D136" s="207" t="s">
        <v>139</v>
      </c>
      <c r="E136" s="208" t="s">
        <v>1</v>
      </c>
      <c r="F136" s="209" t="s">
        <v>584</v>
      </c>
      <c r="G136" s="206"/>
      <c r="H136" s="210">
        <v>1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139</v>
      </c>
      <c r="AU136" s="216" t="s">
        <v>83</v>
      </c>
      <c r="AV136" s="12" t="s">
        <v>83</v>
      </c>
      <c r="AW136" s="12" t="s">
        <v>30</v>
      </c>
      <c r="AX136" s="12" t="s">
        <v>73</v>
      </c>
      <c r="AY136" s="216" t="s">
        <v>130</v>
      </c>
    </row>
    <row r="137" spans="2:65" s="12" customFormat="1" ht="11.25">
      <c r="B137" s="205"/>
      <c r="C137" s="206"/>
      <c r="D137" s="207" t="s">
        <v>139</v>
      </c>
      <c r="E137" s="208" t="s">
        <v>1</v>
      </c>
      <c r="F137" s="209" t="s">
        <v>585</v>
      </c>
      <c r="G137" s="206"/>
      <c r="H137" s="210">
        <v>1</v>
      </c>
      <c r="I137" s="211"/>
      <c r="J137" s="206"/>
      <c r="K137" s="206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139</v>
      </c>
      <c r="AU137" s="216" t="s">
        <v>83</v>
      </c>
      <c r="AV137" s="12" t="s">
        <v>83</v>
      </c>
      <c r="AW137" s="12" t="s">
        <v>30</v>
      </c>
      <c r="AX137" s="12" t="s">
        <v>73</v>
      </c>
      <c r="AY137" s="216" t="s">
        <v>130</v>
      </c>
    </row>
    <row r="138" spans="2:65" s="12" customFormat="1" ht="11.25">
      <c r="B138" s="205"/>
      <c r="C138" s="206"/>
      <c r="D138" s="207" t="s">
        <v>139</v>
      </c>
      <c r="E138" s="208" t="s">
        <v>1</v>
      </c>
      <c r="F138" s="209" t="s">
        <v>586</v>
      </c>
      <c r="G138" s="206"/>
      <c r="H138" s="210">
        <v>1</v>
      </c>
      <c r="I138" s="211"/>
      <c r="J138" s="206"/>
      <c r="K138" s="206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139</v>
      </c>
      <c r="AU138" s="216" t="s">
        <v>83</v>
      </c>
      <c r="AV138" s="12" t="s">
        <v>83</v>
      </c>
      <c r="AW138" s="12" t="s">
        <v>30</v>
      </c>
      <c r="AX138" s="12" t="s">
        <v>73</v>
      </c>
      <c r="AY138" s="216" t="s">
        <v>130</v>
      </c>
    </row>
    <row r="139" spans="2:65" s="12" customFormat="1" ht="11.25">
      <c r="B139" s="205"/>
      <c r="C139" s="206"/>
      <c r="D139" s="207" t="s">
        <v>139</v>
      </c>
      <c r="E139" s="208" t="s">
        <v>1</v>
      </c>
      <c r="F139" s="209" t="s">
        <v>587</v>
      </c>
      <c r="G139" s="206"/>
      <c r="H139" s="210">
        <v>1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139</v>
      </c>
      <c r="AU139" s="216" t="s">
        <v>83</v>
      </c>
      <c r="AV139" s="12" t="s">
        <v>83</v>
      </c>
      <c r="AW139" s="12" t="s">
        <v>30</v>
      </c>
      <c r="AX139" s="12" t="s">
        <v>73</v>
      </c>
      <c r="AY139" s="216" t="s">
        <v>130</v>
      </c>
    </row>
    <row r="140" spans="2:65" s="13" customFormat="1" ht="11.25">
      <c r="B140" s="217"/>
      <c r="C140" s="218"/>
      <c r="D140" s="207" t="s">
        <v>139</v>
      </c>
      <c r="E140" s="219" t="s">
        <v>1</v>
      </c>
      <c r="F140" s="220" t="s">
        <v>183</v>
      </c>
      <c r="G140" s="218"/>
      <c r="H140" s="221">
        <v>5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139</v>
      </c>
      <c r="AU140" s="227" t="s">
        <v>83</v>
      </c>
      <c r="AV140" s="13" t="s">
        <v>137</v>
      </c>
      <c r="AW140" s="13" t="s">
        <v>30</v>
      </c>
      <c r="AX140" s="13" t="s">
        <v>81</v>
      </c>
      <c r="AY140" s="227" t="s">
        <v>130</v>
      </c>
    </row>
    <row r="141" spans="2:65" s="1" customFormat="1" ht="16.5" customHeight="1">
      <c r="B141" s="34"/>
      <c r="C141" s="192" t="s">
        <v>137</v>
      </c>
      <c r="D141" s="192" t="s">
        <v>132</v>
      </c>
      <c r="E141" s="193" t="s">
        <v>591</v>
      </c>
      <c r="F141" s="194" t="s">
        <v>592</v>
      </c>
      <c r="G141" s="195" t="s">
        <v>576</v>
      </c>
      <c r="H141" s="196">
        <v>5</v>
      </c>
      <c r="I141" s="197"/>
      <c r="J141" s="198">
        <f>ROUND(I141*H141,2)</f>
        <v>0</v>
      </c>
      <c r="K141" s="194" t="s">
        <v>136</v>
      </c>
      <c r="L141" s="38"/>
      <c r="M141" s="199" t="s">
        <v>1</v>
      </c>
      <c r="N141" s="200" t="s">
        <v>38</v>
      </c>
      <c r="O141" s="66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AR141" s="203" t="s">
        <v>577</v>
      </c>
      <c r="AT141" s="203" t="s">
        <v>132</v>
      </c>
      <c r="AU141" s="203" t="s">
        <v>83</v>
      </c>
      <c r="AY141" s="17" t="s">
        <v>130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81</v>
      </c>
      <c r="BK141" s="204">
        <f>ROUND(I141*H141,2)</f>
        <v>0</v>
      </c>
      <c r="BL141" s="17" t="s">
        <v>577</v>
      </c>
      <c r="BM141" s="203" t="s">
        <v>593</v>
      </c>
    </row>
    <row r="142" spans="2:65" s="12" customFormat="1" ht="11.25">
      <c r="B142" s="205"/>
      <c r="C142" s="206"/>
      <c r="D142" s="207" t="s">
        <v>139</v>
      </c>
      <c r="E142" s="208" t="s">
        <v>1</v>
      </c>
      <c r="F142" s="209" t="s">
        <v>583</v>
      </c>
      <c r="G142" s="206"/>
      <c r="H142" s="210">
        <v>1</v>
      </c>
      <c r="I142" s="211"/>
      <c r="J142" s="206"/>
      <c r="K142" s="206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139</v>
      </c>
      <c r="AU142" s="216" t="s">
        <v>83</v>
      </c>
      <c r="AV142" s="12" t="s">
        <v>83</v>
      </c>
      <c r="AW142" s="12" t="s">
        <v>30</v>
      </c>
      <c r="AX142" s="12" t="s">
        <v>73</v>
      </c>
      <c r="AY142" s="216" t="s">
        <v>130</v>
      </c>
    </row>
    <row r="143" spans="2:65" s="12" customFormat="1" ht="11.25">
      <c r="B143" s="205"/>
      <c r="C143" s="206"/>
      <c r="D143" s="207" t="s">
        <v>139</v>
      </c>
      <c r="E143" s="208" t="s">
        <v>1</v>
      </c>
      <c r="F143" s="209" t="s">
        <v>584</v>
      </c>
      <c r="G143" s="206"/>
      <c r="H143" s="210">
        <v>1</v>
      </c>
      <c r="I143" s="211"/>
      <c r="J143" s="206"/>
      <c r="K143" s="206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139</v>
      </c>
      <c r="AU143" s="216" t="s">
        <v>83</v>
      </c>
      <c r="AV143" s="12" t="s">
        <v>83</v>
      </c>
      <c r="AW143" s="12" t="s">
        <v>30</v>
      </c>
      <c r="AX143" s="12" t="s">
        <v>73</v>
      </c>
      <c r="AY143" s="216" t="s">
        <v>130</v>
      </c>
    </row>
    <row r="144" spans="2:65" s="12" customFormat="1" ht="11.25">
      <c r="B144" s="205"/>
      <c r="C144" s="206"/>
      <c r="D144" s="207" t="s">
        <v>139</v>
      </c>
      <c r="E144" s="208" t="s">
        <v>1</v>
      </c>
      <c r="F144" s="209" t="s">
        <v>585</v>
      </c>
      <c r="G144" s="206"/>
      <c r="H144" s="210">
        <v>1</v>
      </c>
      <c r="I144" s="211"/>
      <c r="J144" s="206"/>
      <c r="K144" s="206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139</v>
      </c>
      <c r="AU144" s="216" t="s">
        <v>83</v>
      </c>
      <c r="AV144" s="12" t="s">
        <v>83</v>
      </c>
      <c r="AW144" s="12" t="s">
        <v>30</v>
      </c>
      <c r="AX144" s="12" t="s">
        <v>73</v>
      </c>
      <c r="AY144" s="216" t="s">
        <v>130</v>
      </c>
    </row>
    <row r="145" spans="2:65" s="12" customFormat="1" ht="11.25">
      <c r="B145" s="205"/>
      <c r="C145" s="206"/>
      <c r="D145" s="207" t="s">
        <v>139</v>
      </c>
      <c r="E145" s="208" t="s">
        <v>1</v>
      </c>
      <c r="F145" s="209" t="s">
        <v>586</v>
      </c>
      <c r="G145" s="206"/>
      <c r="H145" s="210">
        <v>1</v>
      </c>
      <c r="I145" s="211"/>
      <c r="J145" s="206"/>
      <c r="K145" s="206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139</v>
      </c>
      <c r="AU145" s="216" t="s">
        <v>83</v>
      </c>
      <c r="AV145" s="12" t="s">
        <v>83</v>
      </c>
      <c r="AW145" s="12" t="s">
        <v>30</v>
      </c>
      <c r="AX145" s="12" t="s">
        <v>73</v>
      </c>
      <c r="AY145" s="216" t="s">
        <v>130</v>
      </c>
    </row>
    <row r="146" spans="2:65" s="12" customFormat="1" ht="11.25">
      <c r="B146" s="205"/>
      <c r="C146" s="206"/>
      <c r="D146" s="207" t="s">
        <v>139</v>
      </c>
      <c r="E146" s="208" t="s">
        <v>1</v>
      </c>
      <c r="F146" s="209" t="s">
        <v>587</v>
      </c>
      <c r="G146" s="206"/>
      <c r="H146" s="210">
        <v>1</v>
      </c>
      <c r="I146" s="211"/>
      <c r="J146" s="206"/>
      <c r="K146" s="206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139</v>
      </c>
      <c r="AU146" s="216" t="s">
        <v>83</v>
      </c>
      <c r="AV146" s="12" t="s">
        <v>83</v>
      </c>
      <c r="AW146" s="12" t="s">
        <v>30</v>
      </c>
      <c r="AX146" s="12" t="s">
        <v>73</v>
      </c>
      <c r="AY146" s="216" t="s">
        <v>130</v>
      </c>
    </row>
    <row r="147" spans="2:65" s="13" customFormat="1" ht="11.25">
      <c r="B147" s="217"/>
      <c r="C147" s="218"/>
      <c r="D147" s="207" t="s">
        <v>139</v>
      </c>
      <c r="E147" s="219" t="s">
        <v>1</v>
      </c>
      <c r="F147" s="220" t="s">
        <v>183</v>
      </c>
      <c r="G147" s="218"/>
      <c r="H147" s="221">
        <v>5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139</v>
      </c>
      <c r="AU147" s="227" t="s">
        <v>83</v>
      </c>
      <c r="AV147" s="13" t="s">
        <v>137</v>
      </c>
      <c r="AW147" s="13" t="s">
        <v>30</v>
      </c>
      <c r="AX147" s="13" t="s">
        <v>81</v>
      </c>
      <c r="AY147" s="227" t="s">
        <v>130</v>
      </c>
    </row>
    <row r="148" spans="2:65" s="1" customFormat="1" ht="16.5" customHeight="1">
      <c r="B148" s="34"/>
      <c r="C148" s="192" t="s">
        <v>153</v>
      </c>
      <c r="D148" s="192" t="s">
        <v>132</v>
      </c>
      <c r="E148" s="193" t="s">
        <v>594</v>
      </c>
      <c r="F148" s="194" t="s">
        <v>595</v>
      </c>
      <c r="G148" s="195" t="s">
        <v>576</v>
      </c>
      <c r="H148" s="196">
        <v>5</v>
      </c>
      <c r="I148" s="197"/>
      <c r="J148" s="198">
        <f>ROUND(I148*H148,2)</f>
        <v>0</v>
      </c>
      <c r="K148" s="194" t="s">
        <v>136</v>
      </c>
      <c r="L148" s="38"/>
      <c r="M148" s="199" t="s">
        <v>1</v>
      </c>
      <c r="N148" s="200" t="s">
        <v>38</v>
      </c>
      <c r="O148" s="66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AR148" s="203" t="s">
        <v>577</v>
      </c>
      <c r="AT148" s="203" t="s">
        <v>132</v>
      </c>
      <c r="AU148" s="203" t="s">
        <v>83</v>
      </c>
      <c r="AY148" s="17" t="s">
        <v>130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81</v>
      </c>
      <c r="BK148" s="204">
        <f>ROUND(I148*H148,2)</f>
        <v>0</v>
      </c>
      <c r="BL148" s="17" t="s">
        <v>577</v>
      </c>
      <c r="BM148" s="203" t="s">
        <v>596</v>
      </c>
    </row>
    <row r="149" spans="2:65" s="12" customFormat="1" ht="11.25">
      <c r="B149" s="205"/>
      <c r="C149" s="206"/>
      <c r="D149" s="207" t="s">
        <v>139</v>
      </c>
      <c r="E149" s="208" t="s">
        <v>1</v>
      </c>
      <c r="F149" s="209" t="s">
        <v>583</v>
      </c>
      <c r="G149" s="206"/>
      <c r="H149" s="210">
        <v>1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139</v>
      </c>
      <c r="AU149" s="216" t="s">
        <v>83</v>
      </c>
      <c r="AV149" s="12" t="s">
        <v>83</v>
      </c>
      <c r="AW149" s="12" t="s">
        <v>30</v>
      </c>
      <c r="AX149" s="12" t="s">
        <v>73</v>
      </c>
      <c r="AY149" s="216" t="s">
        <v>130</v>
      </c>
    </row>
    <row r="150" spans="2:65" s="12" customFormat="1" ht="11.25">
      <c r="B150" s="205"/>
      <c r="C150" s="206"/>
      <c r="D150" s="207" t="s">
        <v>139</v>
      </c>
      <c r="E150" s="208" t="s">
        <v>1</v>
      </c>
      <c r="F150" s="209" t="s">
        <v>584</v>
      </c>
      <c r="G150" s="206"/>
      <c r="H150" s="210">
        <v>1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139</v>
      </c>
      <c r="AU150" s="216" t="s">
        <v>83</v>
      </c>
      <c r="AV150" s="12" t="s">
        <v>83</v>
      </c>
      <c r="AW150" s="12" t="s">
        <v>30</v>
      </c>
      <c r="AX150" s="12" t="s">
        <v>73</v>
      </c>
      <c r="AY150" s="216" t="s">
        <v>130</v>
      </c>
    </row>
    <row r="151" spans="2:65" s="12" customFormat="1" ht="11.25">
      <c r="B151" s="205"/>
      <c r="C151" s="206"/>
      <c r="D151" s="207" t="s">
        <v>139</v>
      </c>
      <c r="E151" s="208" t="s">
        <v>1</v>
      </c>
      <c r="F151" s="209" t="s">
        <v>585</v>
      </c>
      <c r="G151" s="206"/>
      <c r="H151" s="210">
        <v>1</v>
      </c>
      <c r="I151" s="211"/>
      <c r="J151" s="206"/>
      <c r="K151" s="206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139</v>
      </c>
      <c r="AU151" s="216" t="s">
        <v>83</v>
      </c>
      <c r="AV151" s="12" t="s">
        <v>83</v>
      </c>
      <c r="AW151" s="12" t="s">
        <v>30</v>
      </c>
      <c r="AX151" s="12" t="s">
        <v>73</v>
      </c>
      <c r="AY151" s="216" t="s">
        <v>130</v>
      </c>
    </row>
    <row r="152" spans="2:65" s="12" customFormat="1" ht="11.25">
      <c r="B152" s="205"/>
      <c r="C152" s="206"/>
      <c r="D152" s="207" t="s">
        <v>139</v>
      </c>
      <c r="E152" s="208" t="s">
        <v>1</v>
      </c>
      <c r="F152" s="209" t="s">
        <v>586</v>
      </c>
      <c r="G152" s="206"/>
      <c r="H152" s="210">
        <v>1</v>
      </c>
      <c r="I152" s="211"/>
      <c r="J152" s="206"/>
      <c r="K152" s="206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139</v>
      </c>
      <c r="AU152" s="216" t="s">
        <v>83</v>
      </c>
      <c r="AV152" s="12" t="s">
        <v>83</v>
      </c>
      <c r="AW152" s="12" t="s">
        <v>30</v>
      </c>
      <c r="AX152" s="12" t="s">
        <v>73</v>
      </c>
      <c r="AY152" s="216" t="s">
        <v>130</v>
      </c>
    </row>
    <row r="153" spans="2:65" s="12" customFormat="1" ht="11.25">
      <c r="B153" s="205"/>
      <c r="C153" s="206"/>
      <c r="D153" s="207" t="s">
        <v>139</v>
      </c>
      <c r="E153" s="208" t="s">
        <v>1</v>
      </c>
      <c r="F153" s="209" t="s">
        <v>587</v>
      </c>
      <c r="G153" s="206"/>
      <c r="H153" s="210">
        <v>1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139</v>
      </c>
      <c r="AU153" s="216" t="s">
        <v>83</v>
      </c>
      <c r="AV153" s="12" t="s">
        <v>83</v>
      </c>
      <c r="AW153" s="12" t="s">
        <v>30</v>
      </c>
      <c r="AX153" s="12" t="s">
        <v>73</v>
      </c>
      <c r="AY153" s="216" t="s">
        <v>130</v>
      </c>
    </row>
    <row r="154" spans="2:65" s="13" customFormat="1" ht="11.25">
      <c r="B154" s="217"/>
      <c r="C154" s="218"/>
      <c r="D154" s="207" t="s">
        <v>139</v>
      </c>
      <c r="E154" s="219" t="s">
        <v>1</v>
      </c>
      <c r="F154" s="220" t="s">
        <v>183</v>
      </c>
      <c r="G154" s="218"/>
      <c r="H154" s="221">
        <v>5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139</v>
      </c>
      <c r="AU154" s="227" t="s">
        <v>83</v>
      </c>
      <c r="AV154" s="13" t="s">
        <v>137</v>
      </c>
      <c r="AW154" s="13" t="s">
        <v>30</v>
      </c>
      <c r="AX154" s="13" t="s">
        <v>81</v>
      </c>
      <c r="AY154" s="227" t="s">
        <v>130</v>
      </c>
    </row>
    <row r="155" spans="2:65" s="1" customFormat="1" ht="16.5" customHeight="1">
      <c r="B155" s="34"/>
      <c r="C155" s="192" t="s">
        <v>157</v>
      </c>
      <c r="D155" s="192" t="s">
        <v>132</v>
      </c>
      <c r="E155" s="193" t="s">
        <v>597</v>
      </c>
      <c r="F155" s="194" t="s">
        <v>598</v>
      </c>
      <c r="G155" s="195" t="s">
        <v>576</v>
      </c>
      <c r="H155" s="196">
        <v>1</v>
      </c>
      <c r="I155" s="197"/>
      <c r="J155" s="198">
        <f>ROUND(I155*H155,2)</f>
        <v>0</v>
      </c>
      <c r="K155" s="194" t="s">
        <v>136</v>
      </c>
      <c r="L155" s="38"/>
      <c r="M155" s="199" t="s">
        <v>1</v>
      </c>
      <c r="N155" s="200" t="s">
        <v>38</v>
      </c>
      <c r="O155" s="66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AR155" s="203" t="s">
        <v>577</v>
      </c>
      <c r="AT155" s="203" t="s">
        <v>132</v>
      </c>
      <c r="AU155" s="203" t="s">
        <v>83</v>
      </c>
      <c r="AY155" s="17" t="s">
        <v>130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81</v>
      </c>
      <c r="BK155" s="204">
        <f>ROUND(I155*H155,2)</f>
        <v>0</v>
      </c>
      <c r="BL155" s="17" t="s">
        <v>577</v>
      </c>
      <c r="BM155" s="203" t="s">
        <v>599</v>
      </c>
    </row>
    <row r="156" spans="2:65" s="1" customFormat="1" ht="16.5" customHeight="1">
      <c r="B156" s="34"/>
      <c r="C156" s="192" t="s">
        <v>162</v>
      </c>
      <c r="D156" s="192" t="s">
        <v>132</v>
      </c>
      <c r="E156" s="193" t="s">
        <v>600</v>
      </c>
      <c r="F156" s="194" t="s">
        <v>601</v>
      </c>
      <c r="G156" s="195" t="s">
        <v>576</v>
      </c>
      <c r="H156" s="196">
        <v>5</v>
      </c>
      <c r="I156" s="197"/>
      <c r="J156" s="198">
        <f>ROUND(I156*H156,2)</f>
        <v>0</v>
      </c>
      <c r="K156" s="194" t="s">
        <v>136</v>
      </c>
      <c r="L156" s="38"/>
      <c r="M156" s="199" t="s">
        <v>1</v>
      </c>
      <c r="N156" s="200" t="s">
        <v>38</v>
      </c>
      <c r="O156" s="66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AR156" s="203" t="s">
        <v>577</v>
      </c>
      <c r="AT156" s="203" t="s">
        <v>132</v>
      </c>
      <c r="AU156" s="203" t="s">
        <v>83</v>
      </c>
      <c r="AY156" s="17" t="s">
        <v>130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81</v>
      </c>
      <c r="BK156" s="204">
        <f>ROUND(I156*H156,2)</f>
        <v>0</v>
      </c>
      <c r="BL156" s="17" t="s">
        <v>577</v>
      </c>
      <c r="BM156" s="203" t="s">
        <v>602</v>
      </c>
    </row>
    <row r="157" spans="2:65" s="12" customFormat="1" ht="11.25">
      <c r="B157" s="205"/>
      <c r="C157" s="206"/>
      <c r="D157" s="207" t="s">
        <v>139</v>
      </c>
      <c r="E157" s="208" t="s">
        <v>1</v>
      </c>
      <c r="F157" s="209" t="s">
        <v>583</v>
      </c>
      <c r="G157" s="206"/>
      <c r="H157" s="210">
        <v>1</v>
      </c>
      <c r="I157" s="211"/>
      <c r="J157" s="206"/>
      <c r="K157" s="206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139</v>
      </c>
      <c r="AU157" s="216" t="s">
        <v>83</v>
      </c>
      <c r="AV157" s="12" t="s">
        <v>83</v>
      </c>
      <c r="AW157" s="12" t="s">
        <v>30</v>
      </c>
      <c r="AX157" s="12" t="s">
        <v>73</v>
      </c>
      <c r="AY157" s="216" t="s">
        <v>130</v>
      </c>
    </row>
    <row r="158" spans="2:65" s="12" customFormat="1" ht="11.25">
      <c r="B158" s="205"/>
      <c r="C158" s="206"/>
      <c r="D158" s="207" t="s">
        <v>139</v>
      </c>
      <c r="E158" s="208" t="s">
        <v>1</v>
      </c>
      <c r="F158" s="209" t="s">
        <v>584</v>
      </c>
      <c r="G158" s="206"/>
      <c r="H158" s="210">
        <v>1</v>
      </c>
      <c r="I158" s="211"/>
      <c r="J158" s="206"/>
      <c r="K158" s="206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139</v>
      </c>
      <c r="AU158" s="216" t="s">
        <v>83</v>
      </c>
      <c r="AV158" s="12" t="s">
        <v>83</v>
      </c>
      <c r="AW158" s="12" t="s">
        <v>30</v>
      </c>
      <c r="AX158" s="12" t="s">
        <v>73</v>
      </c>
      <c r="AY158" s="216" t="s">
        <v>130</v>
      </c>
    </row>
    <row r="159" spans="2:65" s="12" customFormat="1" ht="11.25">
      <c r="B159" s="205"/>
      <c r="C159" s="206"/>
      <c r="D159" s="207" t="s">
        <v>139</v>
      </c>
      <c r="E159" s="208" t="s">
        <v>1</v>
      </c>
      <c r="F159" s="209" t="s">
        <v>585</v>
      </c>
      <c r="G159" s="206"/>
      <c r="H159" s="210">
        <v>1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139</v>
      </c>
      <c r="AU159" s="216" t="s">
        <v>83</v>
      </c>
      <c r="AV159" s="12" t="s">
        <v>83</v>
      </c>
      <c r="AW159" s="12" t="s">
        <v>30</v>
      </c>
      <c r="AX159" s="12" t="s">
        <v>73</v>
      </c>
      <c r="AY159" s="216" t="s">
        <v>130</v>
      </c>
    </row>
    <row r="160" spans="2:65" s="12" customFormat="1" ht="11.25">
      <c r="B160" s="205"/>
      <c r="C160" s="206"/>
      <c r="D160" s="207" t="s">
        <v>139</v>
      </c>
      <c r="E160" s="208" t="s">
        <v>1</v>
      </c>
      <c r="F160" s="209" t="s">
        <v>586</v>
      </c>
      <c r="G160" s="206"/>
      <c r="H160" s="210">
        <v>1</v>
      </c>
      <c r="I160" s="211"/>
      <c r="J160" s="206"/>
      <c r="K160" s="206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139</v>
      </c>
      <c r="AU160" s="216" t="s">
        <v>83</v>
      </c>
      <c r="AV160" s="12" t="s">
        <v>83</v>
      </c>
      <c r="AW160" s="12" t="s">
        <v>30</v>
      </c>
      <c r="AX160" s="12" t="s">
        <v>73</v>
      </c>
      <c r="AY160" s="216" t="s">
        <v>130</v>
      </c>
    </row>
    <row r="161" spans="2:65" s="12" customFormat="1" ht="11.25">
      <c r="B161" s="205"/>
      <c r="C161" s="206"/>
      <c r="D161" s="207" t="s">
        <v>139</v>
      </c>
      <c r="E161" s="208" t="s">
        <v>1</v>
      </c>
      <c r="F161" s="209" t="s">
        <v>587</v>
      </c>
      <c r="G161" s="206"/>
      <c r="H161" s="210">
        <v>1</v>
      </c>
      <c r="I161" s="211"/>
      <c r="J161" s="206"/>
      <c r="K161" s="206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139</v>
      </c>
      <c r="AU161" s="216" t="s">
        <v>83</v>
      </c>
      <c r="AV161" s="12" t="s">
        <v>83</v>
      </c>
      <c r="AW161" s="12" t="s">
        <v>30</v>
      </c>
      <c r="AX161" s="12" t="s">
        <v>73</v>
      </c>
      <c r="AY161" s="216" t="s">
        <v>130</v>
      </c>
    </row>
    <row r="162" spans="2:65" s="13" customFormat="1" ht="11.25">
      <c r="B162" s="217"/>
      <c r="C162" s="218"/>
      <c r="D162" s="207" t="s">
        <v>139</v>
      </c>
      <c r="E162" s="219" t="s">
        <v>1</v>
      </c>
      <c r="F162" s="220" t="s">
        <v>183</v>
      </c>
      <c r="G162" s="218"/>
      <c r="H162" s="221">
        <v>5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139</v>
      </c>
      <c r="AU162" s="227" t="s">
        <v>83</v>
      </c>
      <c r="AV162" s="13" t="s">
        <v>137</v>
      </c>
      <c r="AW162" s="13" t="s">
        <v>30</v>
      </c>
      <c r="AX162" s="13" t="s">
        <v>81</v>
      </c>
      <c r="AY162" s="227" t="s">
        <v>130</v>
      </c>
    </row>
    <row r="163" spans="2:65" s="1" customFormat="1" ht="16.5" customHeight="1">
      <c r="B163" s="34"/>
      <c r="C163" s="192" t="s">
        <v>166</v>
      </c>
      <c r="D163" s="192" t="s">
        <v>132</v>
      </c>
      <c r="E163" s="193" t="s">
        <v>603</v>
      </c>
      <c r="F163" s="194" t="s">
        <v>604</v>
      </c>
      <c r="G163" s="195" t="s">
        <v>576</v>
      </c>
      <c r="H163" s="196">
        <v>5</v>
      </c>
      <c r="I163" s="197"/>
      <c r="J163" s="198">
        <f>ROUND(I163*H163,2)</f>
        <v>0</v>
      </c>
      <c r="K163" s="194" t="s">
        <v>136</v>
      </c>
      <c r="L163" s="38"/>
      <c r="M163" s="199" t="s">
        <v>1</v>
      </c>
      <c r="N163" s="200" t="s">
        <v>38</v>
      </c>
      <c r="O163" s="66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AR163" s="203" t="s">
        <v>577</v>
      </c>
      <c r="AT163" s="203" t="s">
        <v>132</v>
      </c>
      <c r="AU163" s="203" t="s">
        <v>83</v>
      </c>
      <c r="AY163" s="17" t="s">
        <v>130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81</v>
      </c>
      <c r="BK163" s="204">
        <f>ROUND(I163*H163,2)</f>
        <v>0</v>
      </c>
      <c r="BL163" s="17" t="s">
        <v>577</v>
      </c>
      <c r="BM163" s="203" t="s">
        <v>605</v>
      </c>
    </row>
    <row r="164" spans="2:65" s="12" customFormat="1" ht="11.25">
      <c r="B164" s="205"/>
      <c r="C164" s="206"/>
      <c r="D164" s="207" t="s">
        <v>139</v>
      </c>
      <c r="E164" s="208" t="s">
        <v>1</v>
      </c>
      <c r="F164" s="209" t="s">
        <v>583</v>
      </c>
      <c r="G164" s="206"/>
      <c r="H164" s="210">
        <v>1</v>
      </c>
      <c r="I164" s="211"/>
      <c r="J164" s="206"/>
      <c r="K164" s="206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139</v>
      </c>
      <c r="AU164" s="216" t="s">
        <v>83</v>
      </c>
      <c r="AV164" s="12" t="s">
        <v>83</v>
      </c>
      <c r="AW164" s="12" t="s">
        <v>30</v>
      </c>
      <c r="AX164" s="12" t="s">
        <v>73</v>
      </c>
      <c r="AY164" s="216" t="s">
        <v>130</v>
      </c>
    </row>
    <row r="165" spans="2:65" s="12" customFormat="1" ht="11.25">
      <c r="B165" s="205"/>
      <c r="C165" s="206"/>
      <c r="D165" s="207" t="s">
        <v>139</v>
      </c>
      <c r="E165" s="208" t="s">
        <v>1</v>
      </c>
      <c r="F165" s="209" t="s">
        <v>584</v>
      </c>
      <c r="G165" s="206"/>
      <c r="H165" s="210">
        <v>1</v>
      </c>
      <c r="I165" s="211"/>
      <c r="J165" s="206"/>
      <c r="K165" s="206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139</v>
      </c>
      <c r="AU165" s="216" t="s">
        <v>83</v>
      </c>
      <c r="AV165" s="12" t="s">
        <v>83</v>
      </c>
      <c r="AW165" s="12" t="s">
        <v>30</v>
      </c>
      <c r="AX165" s="12" t="s">
        <v>73</v>
      </c>
      <c r="AY165" s="216" t="s">
        <v>130</v>
      </c>
    </row>
    <row r="166" spans="2:65" s="12" customFormat="1" ht="11.25">
      <c r="B166" s="205"/>
      <c r="C166" s="206"/>
      <c r="D166" s="207" t="s">
        <v>139</v>
      </c>
      <c r="E166" s="208" t="s">
        <v>1</v>
      </c>
      <c r="F166" s="209" t="s">
        <v>585</v>
      </c>
      <c r="G166" s="206"/>
      <c r="H166" s="210">
        <v>1</v>
      </c>
      <c r="I166" s="211"/>
      <c r="J166" s="206"/>
      <c r="K166" s="206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139</v>
      </c>
      <c r="AU166" s="216" t="s">
        <v>83</v>
      </c>
      <c r="AV166" s="12" t="s">
        <v>83</v>
      </c>
      <c r="AW166" s="12" t="s">
        <v>30</v>
      </c>
      <c r="AX166" s="12" t="s">
        <v>73</v>
      </c>
      <c r="AY166" s="216" t="s">
        <v>130</v>
      </c>
    </row>
    <row r="167" spans="2:65" s="12" customFormat="1" ht="11.25">
      <c r="B167" s="205"/>
      <c r="C167" s="206"/>
      <c r="D167" s="207" t="s">
        <v>139</v>
      </c>
      <c r="E167" s="208" t="s">
        <v>1</v>
      </c>
      <c r="F167" s="209" t="s">
        <v>586</v>
      </c>
      <c r="G167" s="206"/>
      <c r="H167" s="210">
        <v>1</v>
      </c>
      <c r="I167" s="211"/>
      <c r="J167" s="206"/>
      <c r="K167" s="206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139</v>
      </c>
      <c r="AU167" s="216" t="s">
        <v>83</v>
      </c>
      <c r="AV167" s="12" t="s">
        <v>83</v>
      </c>
      <c r="AW167" s="12" t="s">
        <v>30</v>
      </c>
      <c r="AX167" s="12" t="s">
        <v>73</v>
      </c>
      <c r="AY167" s="216" t="s">
        <v>130</v>
      </c>
    </row>
    <row r="168" spans="2:65" s="12" customFormat="1" ht="11.25">
      <c r="B168" s="205"/>
      <c r="C168" s="206"/>
      <c r="D168" s="207" t="s">
        <v>139</v>
      </c>
      <c r="E168" s="208" t="s">
        <v>1</v>
      </c>
      <c r="F168" s="209" t="s">
        <v>587</v>
      </c>
      <c r="G168" s="206"/>
      <c r="H168" s="210">
        <v>1</v>
      </c>
      <c r="I168" s="211"/>
      <c r="J168" s="206"/>
      <c r="K168" s="206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139</v>
      </c>
      <c r="AU168" s="216" t="s">
        <v>83</v>
      </c>
      <c r="AV168" s="12" t="s">
        <v>83</v>
      </c>
      <c r="AW168" s="12" t="s">
        <v>30</v>
      </c>
      <c r="AX168" s="12" t="s">
        <v>73</v>
      </c>
      <c r="AY168" s="216" t="s">
        <v>130</v>
      </c>
    </row>
    <row r="169" spans="2:65" s="13" customFormat="1" ht="11.25">
      <c r="B169" s="217"/>
      <c r="C169" s="218"/>
      <c r="D169" s="207" t="s">
        <v>139</v>
      </c>
      <c r="E169" s="219" t="s">
        <v>1</v>
      </c>
      <c r="F169" s="220" t="s">
        <v>183</v>
      </c>
      <c r="G169" s="218"/>
      <c r="H169" s="221">
        <v>5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139</v>
      </c>
      <c r="AU169" s="227" t="s">
        <v>83</v>
      </c>
      <c r="AV169" s="13" t="s">
        <v>137</v>
      </c>
      <c r="AW169" s="13" t="s">
        <v>30</v>
      </c>
      <c r="AX169" s="13" t="s">
        <v>81</v>
      </c>
      <c r="AY169" s="227" t="s">
        <v>130</v>
      </c>
    </row>
    <row r="170" spans="2:65" s="11" customFormat="1" ht="22.9" customHeight="1">
      <c r="B170" s="176"/>
      <c r="C170" s="177"/>
      <c r="D170" s="178" t="s">
        <v>72</v>
      </c>
      <c r="E170" s="190" t="s">
        <v>606</v>
      </c>
      <c r="F170" s="190" t="s">
        <v>607</v>
      </c>
      <c r="G170" s="177"/>
      <c r="H170" s="177"/>
      <c r="I170" s="180"/>
      <c r="J170" s="191">
        <f>BK170</f>
        <v>0</v>
      </c>
      <c r="K170" s="177"/>
      <c r="L170" s="182"/>
      <c r="M170" s="183"/>
      <c r="N170" s="184"/>
      <c r="O170" s="184"/>
      <c r="P170" s="185">
        <f>SUM(P171:P178)</f>
        <v>0</v>
      </c>
      <c r="Q170" s="184"/>
      <c r="R170" s="185">
        <f>SUM(R171:R178)</f>
        <v>0</v>
      </c>
      <c r="S170" s="184"/>
      <c r="T170" s="186">
        <f>SUM(T171:T178)</f>
        <v>0</v>
      </c>
      <c r="AR170" s="187" t="s">
        <v>153</v>
      </c>
      <c r="AT170" s="188" t="s">
        <v>72</v>
      </c>
      <c r="AU170" s="188" t="s">
        <v>81</v>
      </c>
      <c r="AY170" s="187" t="s">
        <v>130</v>
      </c>
      <c r="BK170" s="189">
        <f>SUM(BK171:BK178)</f>
        <v>0</v>
      </c>
    </row>
    <row r="171" spans="2:65" s="1" customFormat="1" ht="16.5" customHeight="1">
      <c r="B171" s="34"/>
      <c r="C171" s="192" t="s">
        <v>171</v>
      </c>
      <c r="D171" s="192" t="s">
        <v>132</v>
      </c>
      <c r="E171" s="193" t="s">
        <v>608</v>
      </c>
      <c r="F171" s="194" t="s">
        <v>607</v>
      </c>
      <c r="G171" s="195" t="s">
        <v>576</v>
      </c>
      <c r="H171" s="196">
        <v>5</v>
      </c>
      <c r="I171" s="197"/>
      <c r="J171" s="198">
        <f>ROUND(I171*H171,2)</f>
        <v>0</v>
      </c>
      <c r="K171" s="194" t="s">
        <v>136</v>
      </c>
      <c r="L171" s="38"/>
      <c r="M171" s="199" t="s">
        <v>1</v>
      </c>
      <c r="N171" s="200" t="s">
        <v>38</v>
      </c>
      <c r="O171" s="66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AR171" s="203" t="s">
        <v>577</v>
      </c>
      <c r="AT171" s="203" t="s">
        <v>132</v>
      </c>
      <c r="AU171" s="203" t="s">
        <v>83</v>
      </c>
      <c r="AY171" s="17" t="s">
        <v>130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81</v>
      </c>
      <c r="BK171" s="204">
        <f>ROUND(I171*H171,2)</f>
        <v>0</v>
      </c>
      <c r="BL171" s="17" t="s">
        <v>577</v>
      </c>
      <c r="BM171" s="203" t="s">
        <v>609</v>
      </c>
    </row>
    <row r="172" spans="2:65" s="15" customFormat="1" ht="11.25">
      <c r="B172" s="257"/>
      <c r="C172" s="258"/>
      <c r="D172" s="207" t="s">
        <v>139</v>
      </c>
      <c r="E172" s="259" t="s">
        <v>1</v>
      </c>
      <c r="F172" s="260" t="s">
        <v>610</v>
      </c>
      <c r="G172" s="258"/>
      <c r="H172" s="259" t="s">
        <v>1</v>
      </c>
      <c r="I172" s="261"/>
      <c r="J172" s="258"/>
      <c r="K172" s="258"/>
      <c r="L172" s="262"/>
      <c r="M172" s="263"/>
      <c r="N172" s="264"/>
      <c r="O172" s="264"/>
      <c r="P172" s="264"/>
      <c r="Q172" s="264"/>
      <c r="R172" s="264"/>
      <c r="S172" s="264"/>
      <c r="T172" s="265"/>
      <c r="AT172" s="266" t="s">
        <v>139</v>
      </c>
      <c r="AU172" s="266" t="s">
        <v>83</v>
      </c>
      <c r="AV172" s="15" t="s">
        <v>81</v>
      </c>
      <c r="AW172" s="15" t="s">
        <v>30</v>
      </c>
      <c r="AX172" s="15" t="s">
        <v>73</v>
      </c>
      <c r="AY172" s="266" t="s">
        <v>130</v>
      </c>
    </row>
    <row r="173" spans="2:65" s="12" customFormat="1" ht="11.25">
      <c r="B173" s="205"/>
      <c r="C173" s="206"/>
      <c r="D173" s="207" t="s">
        <v>139</v>
      </c>
      <c r="E173" s="208" t="s">
        <v>1</v>
      </c>
      <c r="F173" s="209" t="s">
        <v>583</v>
      </c>
      <c r="G173" s="206"/>
      <c r="H173" s="210">
        <v>1</v>
      </c>
      <c r="I173" s="211"/>
      <c r="J173" s="206"/>
      <c r="K173" s="206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139</v>
      </c>
      <c r="AU173" s="216" t="s">
        <v>83</v>
      </c>
      <c r="AV173" s="12" t="s">
        <v>83</v>
      </c>
      <c r="AW173" s="12" t="s">
        <v>30</v>
      </c>
      <c r="AX173" s="12" t="s">
        <v>73</v>
      </c>
      <c r="AY173" s="216" t="s">
        <v>130</v>
      </c>
    </row>
    <row r="174" spans="2:65" s="12" customFormat="1" ht="11.25">
      <c r="B174" s="205"/>
      <c r="C174" s="206"/>
      <c r="D174" s="207" t="s">
        <v>139</v>
      </c>
      <c r="E174" s="208" t="s">
        <v>1</v>
      </c>
      <c r="F174" s="209" t="s">
        <v>584</v>
      </c>
      <c r="G174" s="206"/>
      <c r="H174" s="210">
        <v>1</v>
      </c>
      <c r="I174" s="211"/>
      <c r="J174" s="206"/>
      <c r="K174" s="206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139</v>
      </c>
      <c r="AU174" s="216" t="s">
        <v>83</v>
      </c>
      <c r="AV174" s="12" t="s">
        <v>83</v>
      </c>
      <c r="AW174" s="12" t="s">
        <v>30</v>
      </c>
      <c r="AX174" s="12" t="s">
        <v>73</v>
      </c>
      <c r="AY174" s="216" t="s">
        <v>130</v>
      </c>
    </row>
    <row r="175" spans="2:65" s="12" customFormat="1" ht="11.25">
      <c r="B175" s="205"/>
      <c r="C175" s="206"/>
      <c r="D175" s="207" t="s">
        <v>139</v>
      </c>
      <c r="E175" s="208" t="s">
        <v>1</v>
      </c>
      <c r="F175" s="209" t="s">
        <v>585</v>
      </c>
      <c r="G175" s="206"/>
      <c r="H175" s="210">
        <v>1</v>
      </c>
      <c r="I175" s="211"/>
      <c r="J175" s="206"/>
      <c r="K175" s="206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139</v>
      </c>
      <c r="AU175" s="216" t="s">
        <v>83</v>
      </c>
      <c r="AV175" s="12" t="s">
        <v>83</v>
      </c>
      <c r="AW175" s="12" t="s">
        <v>30</v>
      </c>
      <c r="AX175" s="12" t="s">
        <v>73</v>
      </c>
      <c r="AY175" s="216" t="s">
        <v>130</v>
      </c>
    </row>
    <row r="176" spans="2:65" s="12" customFormat="1" ht="11.25">
      <c r="B176" s="205"/>
      <c r="C176" s="206"/>
      <c r="D176" s="207" t="s">
        <v>139</v>
      </c>
      <c r="E176" s="208" t="s">
        <v>1</v>
      </c>
      <c r="F176" s="209" t="s">
        <v>586</v>
      </c>
      <c r="G176" s="206"/>
      <c r="H176" s="210">
        <v>1</v>
      </c>
      <c r="I176" s="211"/>
      <c r="J176" s="206"/>
      <c r="K176" s="206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139</v>
      </c>
      <c r="AU176" s="216" t="s">
        <v>83</v>
      </c>
      <c r="AV176" s="12" t="s">
        <v>83</v>
      </c>
      <c r="AW176" s="12" t="s">
        <v>30</v>
      </c>
      <c r="AX176" s="12" t="s">
        <v>73</v>
      </c>
      <c r="AY176" s="216" t="s">
        <v>130</v>
      </c>
    </row>
    <row r="177" spans="2:65" s="12" customFormat="1" ht="11.25">
      <c r="B177" s="205"/>
      <c r="C177" s="206"/>
      <c r="D177" s="207" t="s">
        <v>139</v>
      </c>
      <c r="E177" s="208" t="s">
        <v>1</v>
      </c>
      <c r="F177" s="209" t="s">
        <v>587</v>
      </c>
      <c r="G177" s="206"/>
      <c r="H177" s="210">
        <v>1</v>
      </c>
      <c r="I177" s="211"/>
      <c r="J177" s="206"/>
      <c r="K177" s="206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139</v>
      </c>
      <c r="AU177" s="216" t="s">
        <v>83</v>
      </c>
      <c r="AV177" s="12" t="s">
        <v>83</v>
      </c>
      <c r="AW177" s="12" t="s">
        <v>30</v>
      </c>
      <c r="AX177" s="12" t="s">
        <v>73</v>
      </c>
      <c r="AY177" s="216" t="s">
        <v>130</v>
      </c>
    </row>
    <row r="178" spans="2:65" s="13" customFormat="1" ht="11.25">
      <c r="B178" s="217"/>
      <c r="C178" s="218"/>
      <c r="D178" s="207" t="s">
        <v>139</v>
      </c>
      <c r="E178" s="219" t="s">
        <v>1</v>
      </c>
      <c r="F178" s="220" t="s">
        <v>183</v>
      </c>
      <c r="G178" s="218"/>
      <c r="H178" s="221">
        <v>5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139</v>
      </c>
      <c r="AU178" s="227" t="s">
        <v>83</v>
      </c>
      <c r="AV178" s="13" t="s">
        <v>137</v>
      </c>
      <c r="AW178" s="13" t="s">
        <v>30</v>
      </c>
      <c r="AX178" s="13" t="s">
        <v>81</v>
      </c>
      <c r="AY178" s="227" t="s">
        <v>130</v>
      </c>
    </row>
    <row r="179" spans="2:65" s="11" customFormat="1" ht="22.9" customHeight="1">
      <c r="B179" s="176"/>
      <c r="C179" s="177"/>
      <c r="D179" s="178" t="s">
        <v>72</v>
      </c>
      <c r="E179" s="190" t="s">
        <v>611</v>
      </c>
      <c r="F179" s="190" t="s">
        <v>612</v>
      </c>
      <c r="G179" s="177"/>
      <c r="H179" s="177"/>
      <c r="I179" s="180"/>
      <c r="J179" s="191">
        <f>BK179</f>
        <v>0</v>
      </c>
      <c r="K179" s="177"/>
      <c r="L179" s="182"/>
      <c r="M179" s="183"/>
      <c r="N179" s="184"/>
      <c r="O179" s="184"/>
      <c r="P179" s="185">
        <f>SUM(P180:P187)</f>
        <v>0</v>
      </c>
      <c r="Q179" s="184"/>
      <c r="R179" s="185">
        <f>SUM(R180:R187)</f>
        <v>0</v>
      </c>
      <c r="S179" s="184"/>
      <c r="T179" s="186">
        <f>SUM(T180:T187)</f>
        <v>0</v>
      </c>
      <c r="AR179" s="187" t="s">
        <v>153</v>
      </c>
      <c r="AT179" s="188" t="s">
        <v>72</v>
      </c>
      <c r="AU179" s="188" t="s">
        <v>81</v>
      </c>
      <c r="AY179" s="187" t="s">
        <v>130</v>
      </c>
      <c r="BK179" s="189">
        <f>SUM(BK180:BK187)</f>
        <v>0</v>
      </c>
    </row>
    <row r="180" spans="2:65" s="1" customFormat="1" ht="16.5" customHeight="1">
      <c r="B180" s="34"/>
      <c r="C180" s="192" t="s">
        <v>175</v>
      </c>
      <c r="D180" s="192" t="s">
        <v>132</v>
      </c>
      <c r="E180" s="193" t="s">
        <v>613</v>
      </c>
      <c r="F180" s="194" t="s">
        <v>612</v>
      </c>
      <c r="G180" s="195" t="s">
        <v>576</v>
      </c>
      <c r="H180" s="196">
        <v>5</v>
      </c>
      <c r="I180" s="197"/>
      <c r="J180" s="198">
        <f>ROUND(I180*H180,2)</f>
        <v>0</v>
      </c>
      <c r="K180" s="194" t="s">
        <v>136</v>
      </c>
      <c r="L180" s="38"/>
      <c r="M180" s="199" t="s">
        <v>1</v>
      </c>
      <c r="N180" s="200" t="s">
        <v>38</v>
      </c>
      <c r="O180" s="66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AR180" s="203" t="s">
        <v>577</v>
      </c>
      <c r="AT180" s="203" t="s">
        <v>132</v>
      </c>
      <c r="AU180" s="203" t="s">
        <v>83</v>
      </c>
      <c r="AY180" s="17" t="s">
        <v>130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81</v>
      </c>
      <c r="BK180" s="204">
        <f>ROUND(I180*H180,2)</f>
        <v>0</v>
      </c>
      <c r="BL180" s="17" t="s">
        <v>577</v>
      </c>
      <c r="BM180" s="203" t="s">
        <v>614</v>
      </c>
    </row>
    <row r="181" spans="2:65" s="15" customFormat="1" ht="11.25">
      <c r="B181" s="257"/>
      <c r="C181" s="258"/>
      <c r="D181" s="207" t="s">
        <v>139</v>
      </c>
      <c r="E181" s="259" t="s">
        <v>1</v>
      </c>
      <c r="F181" s="260" t="s">
        <v>610</v>
      </c>
      <c r="G181" s="258"/>
      <c r="H181" s="259" t="s">
        <v>1</v>
      </c>
      <c r="I181" s="261"/>
      <c r="J181" s="258"/>
      <c r="K181" s="258"/>
      <c r="L181" s="262"/>
      <c r="M181" s="263"/>
      <c r="N181" s="264"/>
      <c r="O181" s="264"/>
      <c r="P181" s="264"/>
      <c r="Q181" s="264"/>
      <c r="R181" s="264"/>
      <c r="S181" s="264"/>
      <c r="T181" s="265"/>
      <c r="AT181" s="266" t="s">
        <v>139</v>
      </c>
      <c r="AU181" s="266" t="s">
        <v>83</v>
      </c>
      <c r="AV181" s="15" t="s">
        <v>81</v>
      </c>
      <c r="AW181" s="15" t="s">
        <v>30</v>
      </c>
      <c r="AX181" s="15" t="s">
        <v>73</v>
      </c>
      <c r="AY181" s="266" t="s">
        <v>130</v>
      </c>
    </row>
    <row r="182" spans="2:65" s="12" customFormat="1" ht="11.25">
      <c r="B182" s="205"/>
      <c r="C182" s="206"/>
      <c r="D182" s="207" t="s">
        <v>139</v>
      </c>
      <c r="E182" s="208" t="s">
        <v>1</v>
      </c>
      <c r="F182" s="209" t="s">
        <v>583</v>
      </c>
      <c r="G182" s="206"/>
      <c r="H182" s="210">
        <v>1</v>
      </c>
      <c r="I182" s="211"/>
      <c r="J182" s="206"/>
      <c r="K182" s="206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139</v>
      </c>
      <c r="AU182" s="216" t="s">
        <v>83</v>
      </c>
      <c r="AV182" s="12" t="s">
        <v>83</v>
      </c>
      <c r="AW182" s="12" t="s">
        <v>30</v>
      </c>
      <c r="AX182" s="12" t="s">
        <v>73</v>
      </c>
      <c r="AY182" s="216" t="s">
        <v>130</v>
      </c>
    </row>
    <row r="183" spans="2:65" s="12" customFormat="1" ht="11.25">
      <c r="B183" s="205"/>
      <c r="C183" s="206"/>
      <c r="D183" s="207" t="s">
        <v>139</v>
      </c>
      <c r="E183" s="208" t="s">
        <v>1</v>
      </c>
      <c r="F183" s="209" t="s">
        <v>584</v>
      </c>
      <c r="G183" s="206"/>
      <c r="H183" s="210">
        <v>1</v>
      </c>
      <c r="I183" s="211"/>
      <c r="J183" s="206"/>
      <c r="K183" s="206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139</v>
      </c>
      <c r="AU183" s="216" t="s">
        <v>83</v>
      </c>
      <c r="AV183" s="12" t="s">
        <v>83</v>
      </c>
      <c r="AW183" s="12" t="s">
        <v>30</v>
      </c>
      <c r="AX183" s="12" t="s">
        <v>73</v>
      </c>
      <c r="AY183" s="216" t="s">
        <v>130</v>
      </c>
    </row>
    <row r="184" spans="2:65" s="12" customFormat="1" ht="11.25">
      <c r="B184" s="205"/>
      <c r="C184" s="206"/>
      <c r="D184" s="207" t="s">
        <v>139</v>
      </c>
      <c r="E184" s="208" t="s">
        <v>1</v>
      </c>
      <c r="F184" s="209" t="s">
        <v>585</v>
      </c>
      <c r="G184" s="206"/>
      <c r="H184" s="210">
        <v>1</v>
      </c>
      <c r="I184" s="211"/>
      <c r="J184" s="206"/>
      <c r="K184" s="206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139</v>
      </c>
      <c r="AU184" s="216" t="s">
        <v>83</v>
      </c>
      <c r="AV184" s="12" t="s">
        <v>83</v>
      </c>
      <c r="AW184" s="12" t="s">
        <v>30</v>
      </c>
      <c r="AX184" s="12" t="s">
        <v>73</v>
      </c>
      <c r="AY184" s="216" t="s">
        <v>130</v>
      </c>
    </row>
    <row r="185" spans="2:65" s="12" customFormat="1" ht="11.25">
      <c r="B185" s="205"/>
      <c r="C185" s="206"/>
      <c r="D185" s="207" t="s">
        <v>139</v>
      </c>
      <c r="E185" s="208" t="s">
        <v>1</v>
      </c>
      <c r="F185" s="209" t="s">
        <v>586</v>
      </c>
      <c r="G185" s="206"/>
      <c r="H185" s="210">
        <v>1</v>
      </c>
      <c r="I185" s="211"/>
      <c r="J185" s="206"/>
      <c r="K185" s="206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139</v>
      </c>
      <c r="AU185" s="216" t="s">
        <v>83</v>
      </c>
      <c r="AV185" s="12" t="s">
        <v>83</v>
      </c>
      <c r="AW185" s="12" t="s">
        <v>30</v>
      </c>
      <c r="AX185" s="12" t="s">
        <v>73</v>
      </c>
      <c r="AY185" s="216" t="s">
        <v>130</v>
      </c>
    </row>
    <row r="186" spans="2:65" s="12" customFormat="1" ht="11.25">
      <c r="B186" s="205"/>
      <c r="C186" s="206"/>
      <c r="D186" s="207" t="s">
        <v>139</v>
      </c>
      <c r="E186" s="208" t="s">
        <v>1</v>
      </c>
      <c r="F186" s="209" t="s">
        <v>587</v>
      </c>
      <c r="G186" s="206"/>
      <c r="H186" s="210">
        <v>1</v>
      </c>
      <c r="I186" s="211"/>
      <c r="J186" s="206"/>
      <c r="K186" s="206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139</v>
      </c>
      <c r="AU186" s="216" t="s">
        <v>83</v>
      </c>
      <c r="AV186" s="12" t="s">
        <v>83</v>
      </c>
      <c r="AW186" s="12" t="s">
        <v>30</v>
      </c>
      <c r="AX186" s="12" t="s">
        <v>73</v>
      </c>
      <c r="AY186" s="216" t="s">
        <v>130</v>
      </c>
    </row>
    <row r="187" spans="2:65" s="13" customFormat="1" ht="11.25">
      <c r="B187" s="217"/>
      <c r="C187" s="218"/>
      <c r="D187" s="207" t="s">
        <v>139</v>
      </c>
      <c r="E187" s="219" t="s">
        <v>1</v>
      </c>
      <c r="F187" s="220" t="s">
        <v>183</v>
      </c>
      <c r="G187" s="218"/>
      <c r="H187" s="221">
        <v>5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139</v>
      </c>
      <c r="AU187" s="227" t="s">
        <v>83</v>
      </c>
      <c r="AV187" s="13" t="s">
        <v>137</v>
      </c>
      <c r="AW187" s="13" t="s">
        <v>30</v>
      </c>
      <c r="AX187" s="13" t="s">
        <v>81</v>
      </c>
      <c r="AY187" s="227" t="s">
        <v>130</v>
      </c>
    </row>
    <row r="188" spans="2:65" s="11" customFormat="1" ht="22.9" customHeight="1">
      <c r="B188" s="176"/>
      <c r="C188" s="177"/>
      <c r="D188" s="178" t="s">
        <v>72</v>
      </c>
      <c r="E188" s="190" t="s">
        <v>615</v>
      </c>
      <c r="F188" s="190" t="s">
        <v>616</v>
      </c>
      <c r="G188" s="177"/>
      <c r="H188" s="177"/>
      <c r="I188" s="180"/>
      <c r="J188" s="191">
        <f>BK188</f>
        <v>0</v>
      </c>
      <c r="K188" s="177"/>
      <c r="L188" s="182"/>
      <c r="M188" s="183"/>
      <c r="N188" s="184"/>
      <c r="O188" s="184"/>
      <c r="P188" s="185">
        <f>SUM(P189:P190)</f>
        <v>0</v>
      </c>
      <c r="Q188" s="184"/>
      <c r="R188" s="185">
        <f>SUM(R189:R190)</f>
        <v>0</v>
      </c>
      <c r="S188" s="184"/>
      <c r="T188" s="186">
        <f>SUM(T189:T190)</f>
        <v>0</v>
      </c>
      <c r="AR188" s="187" t="s">
        <v>153</v>
      </c>
      <c r="AT188" s="188" t="s">
        <v>72</v>
      </c>
      <c r="AU188" s="188" t="s">
        <v>81</v>
      </c>
      <c r="AY188" s="187" t="s">
        <v>130</v>
      </c>
      <c r="BK188" s="189">
        <f>SUM(BK189:BK190)</f>
        <v>0</v>
      </c>
    </row>
    <row r="189" spans="2:65" s="1" customFormat="1" ht="16.5" customHeight="1">
      <c r="B189" s="34"/>
      <c r="C189" s="192" t="s">
        <v>184</v>
      </c>
      <c r="D189" s="192" t="s">
        <v>132</v>
      </c>
      <c r="E189" s="193" t="s">
        <v>617</v>
      </c>
      <c r="F189" s="194" t="s">
        <v>618</v>
      </c>
      <c r="G189" s="195" t="s">
        <v>576</v>
      </c>
      <c r="H189" s="196">
        <v>1</v>
      </c>
      <c r="I189" s="197"/>
      <c r="J189" s="198">
        <f>ROUND(I189*H189,2)</f>
        <v>0</v>
      </c>
      <c r="K189" s="194" t="s">
        <v>136</v>
      </c>
      <c r="L189" s="38"/>
      <c r="M189" s="199" t="s">
        <v>1</v>
      </c>
      <c r="N189" s="200" t="s">
        <v>38</v>
      </c>
      <c r="O189" s="66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AR189" s="203" t="s">
        <v>577</v>
      </c>
      <c r="AT189" s="203" t="s">
        <v>132</v>
      </c>
      <c r="AU189" s="203" t="s">
        <v>83</v>
      </c>
      <c r="AY189" s="17" t="s">
        <v>130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81</v>
      </c>
      <c r="BK189" s="204">
        <f>ROUND(I189*H189,2)</f>
        <v>0</v>
      </c>
      <c r="BL189" s="17" t="s">
        <v>577</v>
      </c>
      <c r="BM189" s="203" t="s">
        <v>619</v>
      </c>
    </row>
    <row r="190" spans="2:65" s="12" customFormat="1" ht="11.25">
      <c r="B190" s="205"/>
      <c r="C190" s="206"/>
      <c r="D190" s="207" t="s">
        <v>139</v>
      </c>
      <c r="E190" s="208" t="s">
        <v>1</v>
      </c>
      <c r="F190" s="209" t="s">
        <v>620</v>
      </c>
      <c r="G190" s="206"/>
      <c r="H190" s="210">
        <v>1</v>
      </c>
      <c r="I190" s="211"/>
      <c r="J190" s="206"/>
      <c r="K190" s="206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139</v>
      </c>
      <c r="AU190" s="216" t="s">
        <v>83</v>
      </c>
      <c r="AV190" s="12" t="s">
        <v>83</v>
      </c>
      <c r="AW190" s="12" t="s">
        <v>30</v>
      </c>
      <c r="AX190" s="12" t="s">
        <v>81</v>
      </c>
      <c r="AY190" s="216" t="s">
        <v>130</v>
      </c>
    </row>
    <row r="191" spans="2:65" s="11" customFormat="1" ht="22.9" customHeight="1">
      <c r="B191" s="176"/>
      <c r="C191" s="177"/>
      <c r="D191" s="178" t="s">
        <v>72</v>
      </c>
      <c r="E191" s="190" t="s">
        <v>621</v>
      </c>
      <c r="F191" s="190" t="s">
        <v>622</v>
      </c>
      <c r="G191" s="177"/>
      <c r="H191" s="177"/>
      <c r="I191" s="180"/>
      <c r="J191" s="191">
        <f>BK191</f>
        <v>0</v>
      </c>
      <c r="K191" s="177"/>
      <c r="L191" s="182"/>
      <c r="M191" s="183"/>
      <c r="N191" s="184"/>
      <c r="O191" s="184"/>
      <c r="P191" s="185">
        <f>SUM(P192:P205)</f>
        <v>0</v>
      </c>
      <c r="Q191" s="184"/>
      <c r="R191" s="185">
        <f>SUM(R192:R205)</f>
        <v>0</v>
      </c>
      <c r="S191" s="184"/>
      <c r="T191" s="186">
        <f>SUM(T192:T205)</f>
        <v>0</v>
      </c>
      <c r="AR191" s="187" t="s">
        <v>153</v>
      </c>
      <c r="AT191" s="188" t="s">
        <v>72</v>
      </c>
      <c r="AU191" s="188" t="s">
        <v>81</v>
      </c>
      <c r="AY191" s="187" t="s">
        <v>130</v>
      </c>
      <c r="BK191" s="189">
        <f>SUM(BK192:BK205)</f>
        <v>0</v>
      </c>
    </row>
    <row r="192" spans="2:65" s="1" customFormat="1" ht="16.5" customHeight="1">
      <c r="B192" s="34"/>
      <c r="C192" s="192" t="s">
        <v>190</v>
      </c>
      <c r="D192" s="192" t="s">
        <v>132</v>
      </c>
      <c r="E192" s="193" t="s">
        <v>623</v>
      </c>
      <c r="F192" s="194" t="s">
        <v>624</v>
      </c>
      <c r="G192" s="195" t="s">
        <v>576</v>
      </c>
      <c r="H192" s="196">
        <v>5</v>
      </c>
      <c r="I192" s="197"/>
      <c r="J192" s="198">
        <f>ROUND(I192*H192,2)</f>
        <v>0</v>
      </c>
      <c r="K192" s="194" t="s">
        <v>136</v>
      </c>
      <c r="L192" s="38"/>
      <c r="M192" s="199" t="s">
        <v>1</v>
      </c>
      <c r="N192" s="200" t="s">
        <v>38</v>
      </c>
      <c r="O192" s="66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AR192" s="203" t="s">
        <v>577</v>
      </c>
      <c r="AT192" s="203" t="s">
        <v>132</v>
      </c>
      <c r="AU192" s="203" t="s">
        <v>83</v>
      </c>
      <c r="AY192" s="17" t="s">
        <v>130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81</v>
      </c>
      <c r="BK192" s="204">
        <f>ROUND(I192*H192,2)</f>
        <v>0</v>
      </c>
      <c r="BL192" s="17" t="s">
        <v>577</v>
      </c>
      <c r="BM192" s="203" t="s">
        <v>625</v>
      </c>
    </row>
    <row r="193" spans="2:65" s="12" customFormat="1" ht="11.25">
      <c r="B193" s="205"/>
      <c r="C193" s="206"/>
      <c r="D193" s="207" t="s">
        <v>139</v>
      </c>
      <c r="E193" s="208" t="s">
        <v>1</v>
      </c>
      <c r="F193" s="209" t="s">
        <v>583</v>
      </c>
      <c r="G193" s="206"/>
      <c r="H193" s="210">
        <v>1</v>
      </c>
      <c r="I193" s="211"/>
      <c r="J193" s="206"/>
      <c r="K193" s="206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139</v>
      </c>
      <c r="AU193" s="216" t="s">
        <v>83</v>
      </c>
      <c r="AV193" s="12" t="s">
        <v>83</v>
      </c>
      <c r="AW193" s="12" t="s">
        <v>30</v>
      </c>
      <c r="AX193" s="12" t="s">
        <v>73</v>
      </c>
      <c r="AY193" s="216" t="s">
        <v>130</v>
      </c>
    </row>
    <row r="194" spans="2:65" s="12" customFormat="1" ht="11.25">
      <c r="B194" s="205"/>
      <c r="C194" s="206"/>
      <c r="D194" s="207" t="s">
        <v>139</v>
      </c>
      <c r="E194" s="208" t="s">
        <v>1</v>
      </c>
      <c r="F194" s="209" t="s">
        <v>584</v>
      </c>
      <c r="G194" s="206"/>
      <c r="H194" s="210">
        <v>1</v>
      </c>
      <c r="I194" s="211"/>
      <c r="J194" s="206"/>
      <c r="K194" s="206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139</v>
      </c>
      <c r="AU194" s="216" t="s">
        <v>83</v>
      </c>
      <c r="AV194" s="12" t="s">
        <v>83</v>
      </c>
      <c r="AW194" s="12" t="s">
        <v>30</v>
      </c>
      <c r="AX194" s="12" t="s">
        <v>73</v>
      </c>
      <c r="AY194" s="216" t="s">
        <v>130</v>
      </c>
    </row>
    <row r="195" spans="2:65" s="12" customFormat="1" ht="11.25">
      <c r="B195" s="205"/>
      <c r="C195" s="206"/>
      <c r="D195" s="207" t="s">
        <v>139</v>
      </c>
      <c r="E195" s="208" t="s">
        <v>1</v>
      </c>
      <c r="F195" s="209" t="s">
        <v>585</v>
      </c>
      <c r="G195" s="206"/>
      <c r="H195" s="210">
        <v>1</v>
      </c>
      <c r="I195" s="211"/>
      <c r="J195" s="206"/>
      <c r="K195" s="206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139</v>
      </c>
      <c r="AU195" s="216" t="s">
        <v>83</v>
      </c>
      <c r="AV195" s="12" t="s">
        <v>83</v>
      </c>
      <c r="AW195" s="12" t="s">
        <v>30</v>
      </c>
      <c r="AX195" s="12" t="s">
        <v>73</v>
      </c>
      <c r="AY195" s="216" t="s">
        <v>130</v>
      </c>
    </row>
    <row r="196" spans="2:65" s="12" customFormat="1" ht="11.25">
      <c r="B196" s="205"/>
      <c r="C196" s="206"/>
      <c r="D196" s="207" t="s">
        <v>139</v>
      </c>
      <c r="E196" s="208" t="s">
        <v>1</v>
      </c>
      <c r="F196" s="209" t="s">
        <v>586</v>
      </c>
      <c r="G196" s="206"/>
      <c r="H196" s="210">
        <v>1</v>
      </c>
      <c r="I196" s="211"/>
      <c r="J196" s="206"/>
      <c r="K196" s="206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139</v>
      </c>
      <c r="AU196" s="216" t="s">
        <v>83</v>
      </c>
      <c r="AV196" s="12" t="s">
        <v>83</v>
      </c>
      <c r="AW196" s="12" t="s">
        <v>30</v>
      </c>
      <c r="AX196" s="12" t="s">
        <v>73</v>
      </c>
      <c r="AY196" s="216" t="s">
        <v>130</v>
      </c>
    </row>
    <row r="197" spans="2:65" s="12" customFormat="1" ht="11.25">
      <c r="B197" s="205"/>
      <c r="C197" s="206"/>
      <c r="D197" s="207" t="s">
        <v>139</v>
      </c>
      <c r="E197" s="208" t="s">
        <v>1</v>
      </c>
      <c r="F197" s="209" t="s">
        <v>587</v>
      </c>
      <c r="G197" s="206"/>
      <c r="H197" s="210">
        <v>1</v>
      </c>
      <c r="I197" s="211"/>
      <c r="J197" s="206"/>
      <c r="K197" s="206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139</v>
      </c>
      <c r="AU197" s="216" t="s">
        <v>83</v>
      </c>
      <c r="AV197" s="12" t="s">
        <v>83</v>
      </c>
      <c r="AW197" s="12" t="s">
        <v>30</v>
      </c>
      <c r="AX197" s="12" t="s">
        <v>73</v>
      </c>
      <c r="AY197" s="216" t="s">
        <v>130</v>
      </c>
    </row>
    <row r="198" spans="2:65" s="13" customFormat="1" ht="11.25">
      <c r="B198" s="217"/>
      <c r="C198" s="218"/>
      <c r="D198" s="207" t="s">
        <v>139</v>
      </c>
      <c r="E198" s="219" t="s">
        <v>1</v>
      </c>
      <c r="F198" s="220" t="s">
        <v>183</v>
      </c>
      <c r="G198" s="218"/>
      <c r="H198" s="221">
        <v>5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139</v>
      </c>
      <c r="AU198" s="227" t="s">
        <v>83</v>
      </c>
      <c r="AV198" s="13" t="s">
        <v>137</v>
      </c>
      <c r="AW198" s="13" t="s">
        <v>30</v>
      </c>
      <c r="AX198" s="13" t="s">
        <v>81</v>
      </c>
      <c r="AY198" s="227" t="s">
        <v>130</v>
      </c>
    </row>
    <row r="199" spans="2:65" s="1" customFormat="1" ht="24" customHeight="1">
      <c r="B199" s="34"/>
      <c r="C199" s="192" t="s">
        <v>195</v>
      </c>
      <c r="D199" s="192" t="s">
        <v>132</v>
      </c>
      <c r="E199" s="193" t="s">
        <v>626</v>
      </c>
      <c r="F199" s="194" t="s">
        <v>627</v>
      </c>
      <c r="G199" s="195" t="s">
        <v>576</v>
      </c>
      <c r="H199" s="196">
        <v>5</v>
      </c>
      <c r="I199" s="197"/>
      <c r="J199" s="198">
        <f>ROUND(I199*H199,2)</f>
        <v>0</v>
      </c>
      <c r="K199" s="194" t="s">
        <v>136</v>
      </c>
      <c r="L199" s="38"/>
      <c r="M199" s="199" t="s">
        <v>1</v>
      </c>
      <c r="N199" s="200" t="s">
        <v>38</v>
      </c>
      <c r="O199" s="66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AR199" s="203" t="s">
        <v>577</v>
      </c>
      <c r="AT199" s="203" t="s">
        <v>132</v>
      </c>
      <c r="AU199" s="203" t="s">
        <v>83</v>
      </c>
      <c r="AY199" s="17" t="s">
        <v>130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81</v>
      </c>
      <c r="BK199" s="204">
        <f>ROUND(I199*H199,2)</f>
        <v>0</v>
      </c>
      <c r="BL199" s="17" t="s">
        <v>577</v>
      </c>
      <c r="BM199" s="203" t="s">
        <v>628</v>
      </c>
    </row>
    <row r="200" spans="2:65" s="12" customFormat="1" ht="11.25">
      <c r="B200" s="205"/>
      <c r="C200" s="206"/>
      <c r="D200" s="207" t="s">
        <v>139</v>
      </c>
      <c r="E200" s="208" t="s">
        <v>1</v>
      </c>
      <c r="F200" s="209" t="s">
        <v>583</v>
      </c>
      <c r="G200" s="206"/>
      <c r="H200" s="210">
        <v>1</v>
      </c>
      <c r="I200" s="211"/>
      <c r="J200" s="206"/>
      <c r="K200" s="206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139</v>
      </c>
      <c r="AU200" s="216" t="s">
        <v>83</v>
      </c>
      <c r="AV200" s="12" t="s">
        <v>83</v>
      </c>
      <c r="AW200" s="12" t="s">
        <v>30</v>
      </c>
      <c r="AX200" s="12" t="s">
        <v>73</v>
      </c>
      <c r="AY200" s="216" t="s">
        <v>130</v>
      </c>
    </row>
    <row r="201" spans="2:65" s="12" customFormat="1" ht="11.25">
      <c r="B201" s="205"/>
      <c r="C201" s="206"/>
      <c r="D201" s="207" t="s">
        <v>139</v>
      </c>
      <c r="E201" s="208" t="s">
        <v>1</v>
      </c>
      <c r="F201" s="209" t="s">
        <v>584</v>
      </c>
      <c r="G201" s="206"/>
      <c r="H201" s="210">
        <v>1</v>
      </c>
      <c r="I201" s="211"/>
      <c r="J201" s="206"/>
      <c r="K201" s="206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139</v>
      </c>
      <c r="AU201" s="216" t="s">
        <v>83</v>
      </c>
      <c r="AV201" s="12" t="s">
        <v>83</v>
      </c>
      <c r="AW201" s="12" t="s">
        <v>30</v>
      </c>
      <c r="AX201" s="12" t="s">
        <v>73</v>
      </c>
      <c r="AY201" s="216" t="s">
        <v>130</v>
      </c>
    </row>
    <row r="202" spans="2:65" s="12" customFormat="1" ht="11.25">
      <c r="B202" s="205"/>
      <c r="C202" s="206"/>
      <c r="D202" s="207" t="s">
        <v>139</v>
      </c>
      <c r="E202" s="208" t="s">
        <v>1</v>
      </c>
      <c r="F202" s="209" t="s">
        <v>585</v>
      </c>
      <c r="G202" s="206"/>
      <c r="H202" s="210">
        <v>1</v>
      </c>
      <c r="I202" s="211"/>
      <c r="J202" s="206"/>
      <c r="K202" s="206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139</v>
      </c>
      <c r="AU202" s="216" t="s">
        <v>83</v>
      </c>
      <c r="AV202" s="12" t="s">
        <v>83</v>
      </c>
      <c r="AW202" s="12" t="s">
        <v>30</v>
      </c>
      <c r="AX202" s="12" t="s">
        <v>73</v>
      </c>
      <c r="AY202" s="216" t="s">
        <v>130</v>
      </c>
    </row>
    <row r="203" spans="2:65" s="12" customFormat="1" ht="11.25">
      <c r="B203" s="205"/>
      <c r="C203" s="206"/>
      <c r="D203" s="207" t="s">
        <v>139</v>
      </c>
      <c r="E203" s="208" t="s">
        <v>1</v>
      </c>
      <c r="F203" s="209" t="s">
        <v>586</v>
      </c>
      <c r="G203" s="206"/>
      <c r="H203" s="210">
        <v>1</v>
      </c>
      <c r="I203" s="211"/>
      <c r="J203" s="206"/>
      <c r="K203" s="206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139</v>
      </c>
      <c r="AU203" s="216" t="s">
        <v>83</v>
      </c>
      <c r="AV203" s="12" t="s">
        <v>83</v>
      </c>
      <c r="AW203" s="12" t="s">
        <v>30</v>
      </c>
      <c r="AX203" s="12" t="s">
        <v>73</v>
      </c>
      <c r="AY203" s="216" t="s">
        <v>130</v>
      </c>
    </row>
    <row r="204" spans="2:65" s="12" customFormat="1" ht="11.25">
      <c r="B204" s="205"/>
      <c r="C204" s="206"/>
      <c r="D204" s="207" t="s">
        <v>139</v>
      </c>
      <c r="E204" s="208" t="s">
        <v>1</v>
      </c>
      <c r="F204" s="209" t="s">
        <v>587</v>
      </c>
      <c r="G204" s="206"/>
      <c r="H204" s="210">
        <v>1</v>
      </c>
      <c r="I204" s="211"/>
      <c r="J204" s="206"/>
      <c r="K204" s="206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139</v>
      </c>
      <c r="AU204" s="216" t="s">
        <v>83</v>
      </c>
      <c r="AV204" s="12" t="s">
        <v>83</v>
      </c>
      <c r="AW204" s="12" t="s">
        <v>30</v>
      </c>
      <c r="AX204" s="12" t="s">
        <v>73</v>
      </c>
      <c r="AY204" s="216" t="s">
        <v>130</v>
      </c>
    </row>
    <row r="205" spans="2:65" s="13" customFormat="1" ht="11.25">
      <c r="B205" s="217"/>
      <c r="C205" s="218"/>
      <c r="D205" s="207" t="s">
        <v>139</v>
      </c>
      <c r="E205" s="219" t="s">
        <v>1</v>
      </c>
      <c r="F205" s="220" t="s">
        <v>183</v>
      </c>
      <c r="G205" s="218"/>
      <c r="H205" s="221">
        <v>5</v>
      </c>
      <c r="I205" s="222"/>
      <c r="J205" s="218"/>
      <c r="K205" s="218"/>
      <c r="L205" s="223"/>
      <c r="M205" s="267"/>
      <c r="N205" s="268"/>
      <c r="O205" s="268"/>
      <c r="P205" s="268"/>
      <c r="Q205" s="268"/>
      <c r="R205" s="268"/>
      <c r="S205" s="268"/>
      <c r="T205" s="269"/>
      <c r="AT205" s="227" t="s">
        <v>139</v>
      </c>
      <c r="AU205" s="227" t="s">
        <v>83</v>
      </c>
      <c r="AV205" s="13" t="s">
        <v>137</v>
      </c>
      <c r="AW205" s="13" t="s">
        <v>30</v>
      </c>
      <c r="AX205" s="13" t="s">
        <v>81</v>
      </c>
      <c r="AY205" s="227" t="s">
        <v>130</v>
      </c>
    </row>
    <row r="206" spans="2:65" s="1" customFormat="1" ht="6.95" customHeight="1">
      <c r="B206" s="49"/>
      <c r="C206" s="50"/>
      <c r="D206" s="50"/>
      <c r="E206" s="50"/>
      <c r="F206" s="50"/>
      <c r="G206" s="50"/>
      <c r="H206" s="50"/>
      <c r="I206" s="142"/>
      <c r="J206" s="50"/>
      <c r="K206" s="50"/>
      <c r="L206" s="38"/>
    </row>
  </sheetData>
  <sheetProtection algorithmName="SHA-512" hashValue="2+4PZYij0LULACjNBXtr0EMHDcF9BDnMHBRvNeD9vaRBJXKmTWBSwpLGvd6k7N9vaEWxB736FfSeCl2mEeU/1g==" saltValue="WgezbbbriTvIHw8nIMWAdqJffLOXROHzeAaNRFLUEwufSgLX2KUrDWTcol97P0K7NJhW1WyLl0TY4HYgYNHF/w==" spinCount="100000" sheet="1" objects="1" scenarios="1" formatColumns="0" formatRows="0" autoFilter="0"/>
  <autoFilter ref="C121:K205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SO.301 - Úsek č. 1</vt:lpstr>
      <vt:lpstr>SO.302 - Úsek č. 2</vt:lpstr>
      <vt:lpstr>SO.303 - Úsek č. 3</vt:lpstr>
      <vt:lpstr>SO.304 - Úsek č. 4</vt:lpstr>
      <vt:lpstr>SO.305 - Úsek č. 5</vt:lpstr>
      <vt:lpstr>VRN - Vedlejší rozpočtové...</vt:lpstr>
      <vt:lpstr>'Rekapitulace stavby'!Názvy_tisku</vt:lpstr>
      <vt:lpstr>'SO.301 - Úsek č. 1'!Názvy_tisku</vt:lpstr>
      <vt:lpstr>'SO.302 - Úsek č. 2'!Názvy_tisku</vt:lpstr>
      <vt:lpstr>'SO.303 - Úsek č. 3'!Názvy_tisku</vt:lpstr>
      <vt:lpstr>'SO.304 - Úsek č. 4'!Názvy_tisku</vt:lpstr>
      <vt:lpstr>'SO.305 - Úsek č. 5'!Názvy_tisku</vt:lpstr>
      <vt:lpstr>'VRN - Vedlejší rozpočtové...'!Názvy_tisku</vt:lpstr>
      <vt:lpstr>'Rekapitulace stavby'!Oblast_tisku</vt:lpstr>
      <vt:lpstr>'SO.301 - Úsek č. 1'!Oblast_tisku</vt:lpstr>
      <vt:lpstr>'SO.302 - Úsek č. 2'!Oblast_tisku</vt:lpstr>
      <vt:lpstr>'SO.303 - Úsek č. 3'!Oblast_tisku</vt:lpstr>
      <vt:lpstr>'SO.304 - Úsek č. 4'!Oblast_tisku</vt:lpstr>
      <vt:lpstr>'SO.305 - Úsek č. 5'!Oblast_tisku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</dc:creator>
  <cp:lastModifiedBy>sabina.kolocova</cp:lastModifiedBy>
  <dcterms:created xsi:type="dcterms:W3CDTF">2019-05-20T13:35:22Z</dcterms:created>
  <dcterms:modified xsi:type="dcterms:W3CDTF">2019-06-14T07:44:47Z</dcterms:modified>
</cp:coreProperties>
</file>